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mc:AlternateContent xmlns:mc="http://schemas.openxmlformats.org/markup-compatibility/2006">
    <mc:Choice Requires="x15">
      <x15ac:absPath xmlns:x15ac="http://schemas.microsoft.com/office/spreadsheetml/2010/11/ac" url="D:\ลงทุนกล้วยๆ\ตะแกรงร่อนหุ้น\Valuation\NG\"/>
    </mc:Choice>
  </mc:AlternateContent>
  <xr:revisionPtr revIDLastSave="0" documentId="8_{5C347C38-9FFF-403F-AA5A-EDD6E19FB7D9}" xr6:coauthVersionLast="45" xr6:coauthVersionMax="45" xr10:uidLastSave="{00000000-0000-0000-0000-000000000000}"/>
  <bookViews>
    <workbookView xWindow="-120" yWindow="-120" windowWidth="20730" windowHeight="11160" activeTab="1" xr2:uid="{00000000-000D-0000-FFFF-FFFF00000000}"/>
  </bookViews>
  <sheets>
    <sheet name="Price" sheetId="4" r:id="rId1"/>
    <sheet name="CENTEL" sheetId="8" r:id="rId2"/>
    <sheet name="BS" sheetId="1" r:id="rId3"/>
    <sheet name="PL" sheetId="2" r:id="rId4"/>
    <sheet name="CF" sheetId="3" r:id="rId5"/>
    <sheet name="Historical Trading" sheetId="6" r:id="rId6"/>
    <sheet name="Right&amp;Benefit" sheetId="7" r:id="rId7"/>
  </sheets>
  <definedNames>
    <definedName name="_xlnm._FilterDatabase" localSheetId="5" hidden="1">'Historical Trading'!$D$24:$D$36</definedName>
  </definedNames>
  <calcPr calcId="191029"/>
</workbook>
</file>

<file path=xl/calcChain.xml><?xml version="1.0" encoding="utf-8"?>
<calcChain xmlns="http://schemas.openxmlformats.org/spreadsheetml/2006/main">
  <c r="O643" i="8" l="1"/>
  <c r="L635" i="8"/>
  <c r="K635" i="8" s="1"/>
  <c r="J635" i="8" s="1"/>
  <c r="I635" i="8" s="1"/>
  <c r="H635" i="8" s="1"/>
  <c r="G635" i="8" s="1"/>
  <c r="F635" i="8" s="1"/>
  <c r="E635" i="8" s="1"/>
  <c r="D635" i="8" s="1"/>
  <c r="C635" i="8" s="1"/>
  <c r="B635" i="8" s="1"/>
  <c r="M635" i="8"/>
  <c r="C142" i="8" l="1"/>
  <c r="C143" i="8" s="1"/>
  <c r="D142" i="8"/>
  <c r="E142" i="8"/>
  <c r="F142" i="8"/>
  <c r="G142" i="8"/>
  <c r="H142" i="8"/>
  <c r="I142" i="8"/>
  <c r="I143" i="8" s="1"/>
  <c r="C426" i="8" s="1"/>
  <c r="J142" i="8"/>
  <c r="K142" i="8"/>
  <c r="K143" i="8" s="1"/>
  <c r="L142" i="8"/>
  <c r="M142" i="8"/>
  <c r="M143" i="8" s="1"/>
  <c r="N142" i="8"/>
  <c r="O142" i="8"/>
  <c r="P142" i="8"/>
  <c r="Q142" i="8"/>
  <c r="Q143" i="8" s="1"/>
  <c r="E426" i="8" s="1"/>
  <c r="R142" i="8"/>
  <c r="S142" i="8"/>
  <c r="S143" i="8" s="1"/>
  <c r="T142" i="8"/>
  <c r="U142" i="8"/>
  <c r="V142" i="8"/>
  <c r="W142" i="8"/>
  <c r="X142" i="8"/>
  <c r="Y142" i="8"/>
  <c r="Y143" i="8" s="1"/>
  <c r="G426" i="8" s="1"/>
  <c r="Z142" i="8"/>
  <c r="AA142" i="8"/>
  <c r="AA143" i="8" s="1"/>
  <c r="AB142" i="8"/>
  <c r="AC142" i="8"/>
  <c r="AC143" i="8" s="1"/>
  <c r="AD142" i="8"/>
  <c r="AE142" i="8"/>
  <c r="AF142" i="8"/>
  <c r="AG142" i="8"/>
  <c r="AG143" i="8" s="1"/>
  <c r="I426" i="8" s="1"/>
  <c r="AH142" i="8"/>
  <c r="AI142" i="8"/>
  <c r="AI143" i="8" s="1"/>
  <c r="AJ142" i="8"/>
  <c r="AK142" i="8"/>
  <c r="AL142" i="8"/>
  <c r="AM142" i="8"/>
  <c r="AN142" i="8"/>
  <c r="AO142" i="8"/>
  <c r="AO143" i="8" s="1"/>
  <c r="K426" i="8" s="1"/>
  <c r="AP142" i="8"/>
  <c r="AQ142" i="8"/>
  <c r="AQ143" i="8" s="1"/>
  <c r="AR142" i="8"/>
  <c r="AS142" i="8"/>
  <c r="AS143" i="8" s="1"/>
  <c r="AT142" i="8"/>
  <c r="AU142" i="8"/>
  <c r="AV142" i="8"/>
  <c r="AW142" i="8"/>
  <c r="AW143" i="8" s="1"/>
  <c r="M426" i="8" s="1"/>
  <c r="AX142" i="8"/>
  <c r="AY142" i="8"/>
  <c r="AY143" i="8" s="1"/>
  <c r="AZ142" i="8"/>
  <c r="B142" i="8"/>
  <c r="B143" i="8" s="1"/>
  <c r="C141" i="8"/>
  <c r="D141" i="8"/>
  <c r="D143" i="8" s="1"/>
  <c r="E141" i="8"/>
  <c r="F141" i="8"/>
  <c r="G141" i="8"/>
  <c r="H141" i="8"/>
  <c r="I141" i="8"/>
  <c r="J141" i="8"/>
  <c r="K141" i="8"/>
  <c r="L141" i="8"/>
  <c r="L143" i="8" s="1"/>
  <c r="M141" i="8"/>
  <c r="N141" i="8"/>
  <c r="O141" i="8"/>
  <c r="P141" i="8"/>
  <c r="Q141" i="8"/>
  <c r="R141" i="8"/>
  <c r="S141" i="8"/>
  <c r="T141" i="8"/>
  <c r="T143" i="8" s="1"/>
  <c r="U141" i="8"/>
  <c r="V141" i="8"/>
  <c r="W141" i="8"/>
  <c r="X141" i="8"/>
  <c r="Y141" i="8"/>
  <c r="Z141" i="8"/>
  <c r="AA141" i="8"/>
  <c r="AB141" i="8"/>
  <c r="AB143" i="8" s="1"/>
  <c r="AC141" i="8"/>
  <c r="AD141" i="8"/>
  <c r="AE141" i="8"/>
  <c r="AF141" i="8"/>
  <c r="AG141" i="8"/>
  <c r="AH141" i="8"/>
  <c r="AI141" i="8"/>
  <c r="AJ141" i="8"/>
  <c r="AJ143" i="8" s="1"/>
  <c r="AK141" i="8"/>
  <c r="AL141" i="8"/>
  <c r="AM141" i="8"/>
  <c r="AN141" i="8"/>
  <c r="AO141" i="8"/>
  <c r="AP141" i="8"/>
  <c r="AQ141" i="8"/>
  <c r="AR141" i="8"/>
  <c r="AR143" i="8" s="1"/>
  <c r="AS141" i="8"/>
  <c r="AT141" i="8"/>
  <c r="AU141" i="8"/>
  <c r="AV141" i="8"/>
  <c r="AW141" i="8"/>
  <c r="AX141" i="8"/>
  <c r="AY141" i="8"/>
  <c r="AZ141" i="8"/>
  <c r="AZ143" i="8" s="1"/>
  <c r="N425" i="8" s="1"/>
  <c r="B141" i="8"/>
  <c r="C220" i="8"/>
  <c r="D220" i="8"/>
  <c r="E220" i="8"/>
  <c r="F220" i="8"/>
  <c r="G220" i="8"/>
  <c r="H220" i="8"/>
  <c r="I220" i="8"/>
  <c r="J220" i="8"/>
  <c r="K220" i="8"/>
  <c r="L220" i="8"/>
  <c r="M220" i="8"/>
  <c r="N220" i="8"/>
  <c r="O220" i="8"/>
  <c r="P220" i="8"/>
  <c r="Q220" i="8"/>
  <c r="R220" i="8"/>
  <c r="S220" i="8"/>
  <c r="T220" i="8"/>
  <c r="U220" i="8"/>
  <c r="V220" i="8"/>
  <c r="W220" i="8"/>
  <c r="X220" i="8"/>
  <c r="Y220" i="8"/>
  <c r="Z220" i="8"/>
  <c r="AA220" i="8"/>
  <c r="AB220" i="8"/>
  <c r="AC220" i="8"/>
  <c r="AD220" i="8"/>
  <c r="AE220" i="8"/>
  <c r="AF220" i="8"/>
  <c r="AG220" i="8"/>
  <c r="AH220" i="8"/>
  <c r="AI220" i="8"/>
  <c r="AJ220" i="8"/>
  <c r="AK220" i="8"/>
  <c r="AL220" i="8"/>
  <c r="AM220" i="8"/>
  <c r="AN220" i="8"/>
  <c r="AO220" i="8"/>
  <c r="AP220" i="8"/>
  <c r="AQ220" i="8"/>
  <c r="AR220" i="8"/>
  <c r="AS220" i="8"/>
  <c r="AT220" i="8"/>
  <c r="AU220" i="8"/>
  <c r="AV220" i="8"/>
  <c r="AW220" i="8"/>
  <c r="AX220" i="8"/>
  <c r="AY220" i="8"/>
  <c r="AZ220" i="8"/>
  <c r="B220" i="8"/>
  <c r="E143" i="8"/>
  <c r="B426" i="8" s="1"/>
  <c r="U143" i="8"/>
  <c r="F426" i="8" s="1"/>
  <c r="AK143" i="8"/>
  <c r="J426" i="8" s="1"/>
  <c r="G143" i="8"/>
  <c r="C424" i="8" s="1"/>
  <c r="O143" i="8"/>
  <c r="W143" i="8"/>
  <c r="G424" i="8" s="1"/>
  <c r="AE143" i="8"/>
  <c r="AM143" i="8"/>
  <c r="K424" i="8" s="1"/>
  <c r="AU143" i="8"/>
  <c r="H143" i="8"/>
  <c r="P143" i="8"/>
  <c r="X143" i="8"/>
  <c r="AF143" i="8"/>
  <c r="AN143" i="8"/>
  <c r="AV143" i="8"/>
  <c r="L768" i="8"/>
  <c r="J747" i="8"/>
  <c r="M746" i="8"/>
  <c r="O746" i="8" s="1"/>
  <c r="L746" i="8"/>
  <c r="I746" i="8"/>
  <c r="K745" i="8"/>
  <c r="J745" i="8"/>
  <c r="M744" i="8"/>
  <c r="O744" i="8" s="1"/>
  <c r="L744" i="8"/>
  <c r="I744" i="8"/>
  <c r="K743" i="8"/>
  <c r="J743" i="8"/>
  <c r="M742" i="8"/>
  <c r="O742" i="8" s="1"/>
  <c r="L742" i="8"/>
  <c r="I742" i="8"/>
  <c r="O739" i="8"/>
  <c r="M739" i="8"/>
  <c r="L739" i="8"/>
  <c r="K739" i="8"/>
  <c r="K746" i="8" s="1"/>
  <c r="J739" i="8"/>
  <c r="J746" i="8" s="1"/>
  <c r="I739" i="8"/>
  <c r="M738" i="8"/>
  <c r="L738" i="8"/>
  <c r="L745" i="8" s="1"/>
  <c r="K738" i="8"/>
  <c r="J738" i="8"/>
  <c r="I738" i="8"/>
  <c r="I745" i="8" s="1"/>
  <c r="O737" i="8"/>
  <c r="M737" i="8"/>
  <c r="L737" i="8"/>
  <c r="K737" i="8"/>
  <c r="K744" i="8" s="1"/>
  <c r="J737" i="8"/>
  <c r="J744" i="8" s="1"/>
  <c r="I737" i="8"/>
  <c r="M736" i="8"/>
  <c r="L736" i="8"/>
  <c r="L743" i="8" s="1"/>
  <c r="K736" i="8"/>
  <c r="J736" i="8"/>
  <c r="I736" i="8"/>
  <c r="I743" i="8" s="1"/>
  <c r="O735" i="8"/>
  <c r="M735" i="8"/>
  <c r="L735" i="8"/>
  <c r="L747" i="8" s="1"/>
  <c r="K735" i="8"/>
  <c r="J735" i="8"/>
  <c r="J742" i="8" s="1"/>
  <c r="I735" i="8"/>
  <c r="O732" i="8"/>
  <c r="O731" i="8"/>
  <c r="O730" i="8"/>
  <c r="O729" i="8"/>
  <c r="O728" i="8"/>
  <c r="O725" i="8"/>
  <c r="O724" i="8"/>
  <c r="O723" i="8"/>
  <c r="O722" i="8"/>
  <c r="O721" i="8"/>
  <c r="O720" i="8"/>
  <c r="O719" i="8"/>
  <c r="O718" i="8"/>
  <c r="O717" i="8"/>
  <c r="M710" i="8"/>
  <c r="N709" i="8"/>
  <c r="L706" i="8"/>
  <c r="M705" i="8"/>
  <c r="M706" i="8" s="1"/>
  <c r="K702" i="8"/>
  <c r="L701" i="8"/>
  <c r="M701" i="8" s="1"/>
  <c r="J698" i="8"/>
  <c r="L697" i="8"/>
  <c r="L698" i="8" s="1"/>
  <c r="K697" i="8"/>
  <c r="K698" i="8" s="1"/>
  <c r="K700" i="8" s="1"/>
  <c r="I694" i="8"/>
  <c r="J693" i="8"/>
  <c r="K693" i="8" s="1"/>
  <c r="I690" i="8"/>
  <c r="H690" i="8"/>
  <c r="I689" i="8"/>
  <c r="J689" i="8" s="1"/>
  <c r="J690" i="8" s="1"/>
  <c r="J692" i="8" s="1"/>
  <c r="G686" i="8"/>
  <c r="H685" i="8"/>
  <c r="H686" i="8" s="1"/>
  <c r="F682" i="8"/>
  <c r="G681" i="8"/>
  <c r="E678" i="8"/>
  <c r="G677" i="8"/>
  <c r="F677" i="8"/>
  <c r="F678" i="8" s="1"/>
  <c r="F680" i="8" s="1"/>
  <c r="D674" i="8"/>
  <c r="E673" i="8"/>
  <c r="C670" i="8"/>
  <c r="D669" i="8"/>
  <c r="C666" i="8"/>
  <c r="B666" i="8"/>
  <c r="D665" i="8"/>
  <c r="E665" i="8" s="1"/>
  <c r="C665" i="8"/>
  <c r="N662" i="8"/>
  <c r="N642" i="8"/>
  <c r="M642" i="8"/>
  <c r="L642" i="8"/>
  <c r="K642" i="8"/>
  <c r="J642" i="8"/>
  <c r="I642" i="8"/>
  <c r="H642" i="8"/>
  <c r="G642" i="8"/>
  <c r="F642" i="8"/>
  <c r="E642" i="8"/>
  <c r="D642" i="8"/>
  <c r="C642" i="8"/>
  <c r="B642" i="8"/>
  <c r="M640" i="8"/>
  <c r="L640" i="8"/>
  <c r="K640" i="8"/>
  <c r="J640" i="8"/>
  <c r="I640" i="8"/>
  <c r="H640" i="8"/>
  <c r="G640" i="8"/>
  <c r="F640" i="8"/>
  <c r="E640" i="8"/>
  <c r="D640" i="8"/>
  <c r="C640" i="8"/>
  <c r="B640" i="8"/>
  <c r="O639" i="8"/>
  <c r="N625" i="8"/>
  <c r="M625" i="8"/>
  <c r="L625" i="8"/>
  <c r="K625" i="8"/>
  <c r="J625" i="8"/>
  <c r="I625" i="8"/>
  <c r="H625" i="8"/>
  <c r="G625" i="8"/>
  <c r="F625" i="8"/>
  <c r="E625" i="8"/>
  <c r="D625" i="8"/>
  <c r="C625" i="8"/>
  <c r="B625" i="8"/>
  <c r="N624" i="8"/>
  <c r="M624" i="8"/>
  <c r="L624" i="8"/>
  <c r="K624" i="8"/>
  <c r="J624" i="8"/>
  <c r="I624" i="8"/>
  <c r="H624" i="8"/>
  <c r="G624" i="8"/>
  <c r="F624" i="8"/>
  <c r="E624" i="8"/>
  <c r="D624" i="8"/>
  <c r="C624" i="8"/>
  <c r="B624" i="8"/>
  <c r="N623" i="8"/>
  <c r="M623" i="8"/>
  <c r="L623" i="8"/>
  <c r="K623" i="8"/>
  <c r="J623" i="8"/>
  <c r="I623" i="8"/>
  <c r="H623" i="8"/>
  <c r="G623" i="8"/>
  <c r="F623" i="8"/>
  <c r="E623" i="8"/>
  <c r="D623" i="8"/>
  <c r="C623" i="8"/>
  <c r="B623" i="8"/>
  <c r="N622" i="8"/>
  <c r="M622" i="8"/>
  <c r="L622" i="8"/>
  <c r="K622" i="8"/>
  <c r="J622" i="8"/>
  <c r="I622" i="8"/>
  <c r="H622" i="8"/>
  <c r="G622" i="8"/>
  <c r="F622" i="8"/>
  <c r="E622" i="8"/>
  <c r="D622" i="8"/>
  <c r="C622" i="8"/>
  <c r="B622" i="8"/>
  <c r="N620" i="8"/>
  <c r="M620" i="8"/>
  <c r="L620" i="8"/>
  <c r="K620" i="8"/>
  <c r="J620" i="8"/>
  <c r="I620" i="8"/>
  <c r="H620" i="8"/>
  <c r="G620" i="8"/>
  <c r="F620" i="8"/>
  <c r="E620" i="8"/>
  <c r="D620" i="8"/>
  <c r="C620" i="8"/>
  <c r="B620" i="8"/>
  <c r="N619" i="8"/>
  <c r="M619" i="8"/>
  <c r="L619" i="8"/>
  <c r="K619" i="8"/>
  <c r="J619" i="8"/>
  <c r="I619" i="8"/>
  <c r="H619" i="8"/>
  <c r="G619" i="8"/>
  <c r="F619" i="8"/>
  <c r="E619" i="8"/>
  <c r="D619" i="8"/>
  <c r="C619" i="8"/>
  <c r="B619" i="8"/>
  <c r="N618" i="8"/>
  <c r="M618" i="8"/>
  <c r="L618" i="8"/>
  <c r="K618" i="8"/>
  <c r="J618" i="8"/>
  <c r="I618" i="8"/>
  <c r="H618" i="8"/>
  <c r="G618" i="8"/>
  <c r="F618" i="8"/>
  <c r="E618" i="8"/>
  <c r="D618" i="8"/>
  <c r="C618" i="8"/>
  <c r="B618" i="8"/>
  <c r="N617" i="8"/>
  <c r="M617" i="8"/>
  <c r="L617" i="8"/>
  <c r="K617" i="8"/>
  <c r="J617" i="8"/>
  <c r="I617" i="8"/>
  <c r="H617" i="8"/>
  <c r="G617" i="8"/>
  <c r="F617" i="8"/>
  <c r="E617" i="8"/>
  <c r="D617" i="8"/>
  <c r="C617" i="8"/>
  <c r="B617" i="8"/>
  <c r="N615" i="8"/>
  <c r="M615" i="8"/>
  <c r="L615" i="8"/>
  <c r="K615" i="8"/>
  <c r="J615" i="8"/>
  <c r="I615" i="8"/>
  <c r="H615" i="8"/>
  <c r="G615" i="8"/>
  <c r="F615" i="8"/>
  <c r="E615" i="8"/>
  <c r="D615" i="8"/>
  <c r="C615" i="8"/>
  <c r="B615" i="8"/>
  <c r="N614" i="8"/>
  <c r="M614" i="8"/>
  <c r="L614" i="8"/>
  <c r="K614" i="8"/>
  <c r="J614" i="8"/>
  <c r="I614" i="8"/>
  <c r="H614" i="8"/>
  <c r="G614" i="8"/>
  <c r="F614" i="8"/>
  <c r="E614" i="8"/>
  <c r="D614" i="8"/>
  <c r="C614" i="8"/>
  <c r="B614" i="8"/>
  <c r="N613" i="8"/>
  <c r="M613" i="8"/>
  <c r="L613" i="8"/>
  <c r="K613" i="8"/>
  <c r="J613" i="8"/>
  <c r="I613" i="8"/>
  <c r="H613" i="8"/>
  <c r="G613" i="8"/>
  <c r="F613" i="8"/>
  <c r="E613" i="8"/>
  <c r="D613" i="8"/>
  <c r="C613" i="8"/>
  <c r="B613" i="8"/>
  <c r="N612" i="8"/>
  <c r="M612" i="8"/>
  <c r="L612" i="8"/>
  <c r="K612" i="8"/>
  <c r="J612" i="8"/>
  <c r="I612" i="8"/>
  <c r="H612" i="8"/>
  <c r="G612" i="8"/>
  <c r="F612" i="8"/>
  <c r="E612" i="8"/>
  <c r="D612" i="8"/>
  <c r="C612" i="8"/>
  <c r="B612" i="8"/>
  <c r="N605" i="8"/>
  <c r="M605" i="8"/>
  <c r="L605" i="8"/>
  <c r="K605" i="8"/>
  <c r="J605" i="8"/>
  <c r="I605" i="8"/>
  <c r="H605" i="8"/>
  <c r="G605" i="8"/>
  <c r="F605" i="8"/>
  <c r="E605" i="8"/>
  <c r="D605" i="8"/>
  <c r="C605" i="8"/>
  <c r="B605" i="8"/>
  <c r="N604" i="8"/>
  <c r="M604" i="8"/>
  <c r="L604" i="8"/>
  <c r="K604" i="8"/>
  <c r="J604" i="8"/>
  <c r="I604" i="8"/>
  <c r="H604" i="8"/>
  <c r="G604" i="8"/>
  <c r="F604" i="8"/>
  <c r="E604" i="8"/>
  <c r="D604" i="8"/>
  <c r="C604" i="8"/>
  <c r="B604" i="8"/>
  <c r="N603" i="8"/>
  <c r="M603" i="8"/>
  <c r="L603" i="8"/>
  <c r="K603" i="8"/>
  <c r="J603" i="8"/>
  <c r="I603" i="8"/>
  <c r="H603" i="8"/>
  <c r="G603" i="8"/>
  <c r="F603" i="8"/>
  <c r="E603" i="8"/>
  <c r="D603" i="8"/>
  <c r="C603" i="8"/>
  <c r="B603" i="8"/>
  <c r="N602" i="8"/>
  <c r="M602" i="8"/>
  <c r="L602" i="8"/>
  <c r="K602" i="8"/>
  <c r="J602" i="8"/>
  <c r="I602" i="8"/>
  <c r="H602" i="8"/>
  <c r="G602" i="8"/>
  <c r="F602" i="8"/>
  <c r="E602" i="8"/>
  <c r="D602" i="8"/>
  <c r="C602" i="8"/>
  <c r="B602" i="8"/>
  <c r="N600" i="8"/>
  <c r="N610" i="8" s="1"/>
  <c r="M600" i="8"/>
  <c r="M610" i="8" s="1"/>
  <c r="L600" i="8"/>
  <c r="L610" i="8" s="1"/>
  <c r="K600" i="8"/>
  <c r="K610" i="8" s="1"/>
  <c r="J600" i="8"/>
  <c r="J610" i="8" s="1"/>
  <c r="I600" i="8"/>
  <c r="I610" i="8" s="1"/>
  <c r="H600" i="8"/>
  <c r="H610" i="8" s="1"/>
  <c r="G600" i="8"/>
  <c r="G610" i="8" s="1"/>
  <c r="F600" i="8"/>
  <c r="F610" i="8" s="1"/>
  <c r="E600" i="8"/>
  <c r="E610" i="8" s="1"/>
  <c r="D600" i="8"/>
  <c r="D610" i="8" s="1"/>
  <c r="C600" i="8"/>
  <c r="C610" i="8" s="1"/>
  <c r="B600" i="8"/>
  <c r="B610" i="8" s="1"/>
  <c r="N599" i="8"/>
  <c r="N609" i="8" s="1"/>
  <c r="M599" i="8"/>
  <c r="M609" i="8" s="1"/>
  <c r="L599" i="8"/>
  <c r="L609" i="8" s="1"/>
  <c r="K599" i="8"/>
  <c r="K609" i="8" s="1"/>
  <c r="J599" i="8"/>
  <c r="J609" i="8" s="1"/>
  <c r="I599" i="8"/>
  <c r="I609" i="8" s="1"/>
  <c r="H599" i="8"/>
  <c r="H609" i="8" s="1"/>
  <c r="G599" i="8"/>
  <c r="G609" i="8" s="1"/>
  <c r="F599" i="8"/>
  <c r="F609" i="8" s="1"/>
  <c r="E599" i="8"/>
  <c r="E609" i="8" s="1"/>
  <c r="D599" i="8"/>
  <c r="D609" i="8" s="1"/>
  <c r="C599" i="8"/>
  <c r="C609" i="8" s="1"/>
  <c r="B599" i="8"/>
  <c r="B609" i="8" s="1"/>
  <c r="N598" i="8"/>
  <c r="N608" i="8" s="1"/>
  <c r="M598" i="8"/>
  <c r="M608" i="8" s="1"/>
  <c r="L598" i="8"/>
  <c r="L608" i="8" s="1"/>
  <c r="K598" i="8"/>
  <c r="K608" i="8" s="1"/>
  <c r="J598" i="8"/>
  <c r="J608" i="8" s="1"/>
  <c r="I598" i="8"/>
  <c r="I608" i="8" s="1"/>
  <c r="H598" i="8"/>
  <c r="H608" i="8" s="1"/>
  <c r="G598" i="8"/>
  <c r="G608" i="8" s="1"/>
  <c r="F598" i="8"/>
  <c r="F608" i="8" s="1"/>
  <c r="E598" i="8"/>
  <c r="E608" i="8" s="1"/>
  <c r="D598" i="8"/>
  <c r="D608" i="8" s="1"/>
  <c r="C598" i="8"/>
  <c r="C608" i="8" s="1"/>
  <c r="B598" i="8"/>
  <c r="B608" i="8" s="1"/>
  <c r="N597" i="8"/>
  <c r="N607" i="8" s="1"/>
  <c r="M597" i="8"/>
  <c r="M607" i="8" s="1"/>
  <c r="L597" i="8"/>
  <c r="L607" i="8" s="1"/>
  <c r="K597" i="8"/>
  <c r="K607" i="8" s="1"/>
  <c r="J597" i="8"/>
  <c r="J607" i="8" s="1"/>
  <c r="I597" i="8"/>
  <c r="I607" i="8" s="1"/>
  <c r="H597" i="8"/>
  <c r="H607" i="8" s="1"/>
  <c r="G597" i="8"/>
  <c r="G607" i="8" s="1"/>
  <c r="F597" i="8"/>
  <c r="F607" i="8" s="1"/>
  <c r="E597" i="8"/>
  <c r="E607" i="8" s="1"/>
  <c r="D597" i="8"/>
  <c r="D607" i="8" s="1"/>
  <c r="C597" i="8"/>
  <c r="C607" i="8" s="1"/>
  <c r="B597" i="8"/>
  <c r="B607" i="8" s="1"/>
  <c r="N588" i="8"/>
  <c r="N594" i="8" s="1"/>
  <c r="M588" i="8"/>
  <c r="L588" i="8"/>
  <c r="K588" i="8"/>
  <c r="K594" i="8" s="1"/>
  <c r="J588" i="8"/>
  <c r="J594" i="8" s="1"/>
  <c r="I588" i="8"/>
  <c r="H588" i="8"/>
  <c r="G588" i="8"/>
  <c r="G594" i="8" s="1"/>
  <c r="F588" i="8"/>
  <c r="F594" i="8" s="1"/>
  <c r="E588" i="8"/>
  <c r="D588" i="8"/>
  <c r="C588" i="8"/>
  <c r="C594" i="8" s="1"/>
  <c r="B588" i="8"/>
  <c r="B594" i="8" s="1"/>
  <c r="N587" i="8"/>
  <c r="M587" i="8"/>
  <c r="L587" i="8"/>
  <c r="L593" i="8" s="1"/>
  <c r="K587" i="8"/>
  <c r="K593" i="8" s="1"/>
  <c r="J587" i="8"/>
  <c r="I587" i="8"/>
  <c r="H587" i="8"/>
  <c r="H593" i="8" s="1"/>
  <c r="G587" i="8"/>
  <c r="G593" i="8" s="1"/>
  <c r="F587" i="8"/>
  <c r="E587" i="8"/>
  <c r="D587" i="8"/>
  <c r="D593" i="8" s="1"/>
  <c r="C587" i="8"/>
  <c r="C593" i="8" s="1"/>
  <c r="B587" i="8"/>
  <c r="N586" i="8"/>
  <c r="M586" i="8"/>
  <c r="M592" i="8" s="1"/>
  <c r="L586" i="8"/>
  <c r="K586" i="8"/>
  <c r="J586" i="8"/>
  <c r="I586" i="8"/>
  <c r="I592" i="8" s="1"/>
  <c r="H586" i="8"/>
  <c r="G586" i="8"/>
  <c r="F586" i="8"/>
  <c r="E586" i="8"/>
  <c r="E592" i="8" s="1"/>
  <c r="D586" i="8"/>
  <c r="C586" i="8"/>
  <c r="B586" i="8"/>
  <c r="N585" i="8"/>
  <c r="N591" i="8" s="1"/>
  <c r="M585" i="8"/>
  <c r="L585" i="8"/>
  <c r="K585" i="8"/>
  <c r="J585" i="8"/>
  <c r="J591" i="8" s="1"/>
  <c r="I585" i="8"/>
  <c r="H585" i="8"/>
  <c r="G585" i="8"/>
  <c r="F585" i="8"/>
  <c r="F591" i="8" s="1"/>
  <c r="E585" i="8"/>
  <c r="D585" i="8"/>
  <c r="C585" i="8"/>
  <c r="B585" i="8"/>
  <c r="B591" i="8" s="1"/>
  <c r="N583" i="8"/>
  <c r="M583" i="8"/>
  <c r="L583" i="8"/>
  <c r="K583" i="8"/>
  <c r="J583" i="8"/>
  <c r="I583" i="8"/>
  <c r="H583" i="8"/>
  <c r="G583" i="8"/>
  <c r="F583" i="8"/>
  <c r="E583" i="8"/>
  <c r="D583" i="8"/>
  <c r="C583" i="8"/>
  <c r="B583" i="8"/>
  <c r="N582" i="8"/>
  <c r="M582" i="8"/>
  <c r="L582" i="8"/>
  <c r="K582" i="8"/>
  <c r="J582" i="8"/>
  <c r="I582" i="8"/>
  <c r="H582" i="8"/>
  <c r="G582" i="8"/>
  <c r="F582" i="8"/>
  <c r="E582" i="8"/>
  <c r="D582" i="8"/>
  <c r="C582" i="8"/>
  <c r="B582" i="8"/>
  <c r="N581" i="8"/>
  <c r="M581" i="8"/>
  <c r="L581" i="8"/>
  <c r="K581" i="8"/>
  <c r="J581" i="8"/>
  <c r="I581" i="8"/>
  <c r="H581" i="8"/>
  <c r="G581" i="8"/>
  <c r="F581" i="8"/>
  <c r="E581" i="8"/>
  <c r="D581" i="8"/>
  <c r="C581" i="8"/>
  <c r="B581" i="8"/>
  <c r="N580" i="8"/>
  <c r="M580" i="8"/>
  <c r="L580" i="8"/>
  <c r="K580" i="8"/>
  <c r="J580" i="8"/>
  <c r="I580" i="8"/>
  <c r="H580" i="8"/>
  <c r="G580" i="8"/>
  <c r="F580" i="8"/>
  <c r="E580" i="8"/>
  <c r="D580" i="8"/>
  <c r="C580" i="8"/>
  <c r="B580" i="8"/>
  <c r="N578" i="8"/>
  <c r="M578" i="8"/>
  <c r="L578" i="8"/>
  <c r="K578" i="8"/>
  <c r="J578" i="8"/>
  <c r="I578" i="8"/>
  <c r="H578" i="8"/>
  <c r="G578" i="8"/>
  <c r="F578" i="8"/>
  <c r="E578" i="8"/>
  <c r="D578" i="8"/>
  <c r="C578" i="8"/>
  <c r="B578" i="8"/>
  <c r="N577" i="8"/>
  <c r="M577" i="8"/>
  <c r="L577" i="8"/>
  <c r="K577" i="8"/>
  <c r="J577" i="8"/>
  <c r="I577" i="8"/>
  <c r="H577" i="8"/>
  <c r="G577" i="8"/>
  <c r="F577" i="8"/>
  <c r="E577" i="8"/>
  <c r="D577" i="8"/>
  <c r="C577" i="8"/>
  <c r="B577" i="8"/>
  <c r="N576" i="8"/>
  <c r="M576" i="8"/>
  <c r="L576" i="8"/>
  <c r="K576" i="8"/>
  <c r="J576" i="8"/>
  <c r="I576" i="8"/>
  <c r="H576" i="8"/>
  <c r="G576" i="8"/>
  <c r="F576" i="8"/>
  <c r="E576" i="8"/>
  <c r="D576" i="8"/>
  <c r="C576" i="8"/>
  <c r="B576" i="8"/>
  <c r="N575" i="8"/>
  <c r="M575" i="8"/>
  <c r="L575" i="8"/>
  <c r="K575" i="8"/>
  <c r="J575" i="8"/>
  <c r="I575" i="8"/>
  <c r="H575" i="8"/>
  <c r="G575" i="8"/>
  <c r="F575" i="8"/>
  <c r="E575" i="8"/>
  <c r="D575" i="8"/>
  <c r="C575" i="8"/>
  <c r="B575" i="8"/>
  <c r="N572" i="8"/>
  <c r="M572" i="8"/>
  <c r="L572" i="8"/>
  <c r="K572" i="8"/>
  <c r="J572" i="8"/>
  <c r="I572" i="8"/>
  <c r="H572" i="8"/>
  <c r="G572" i="8"/>
  <c r="F572" i="8"/>
  <c r="E572" i="8"/>
  <c r="D572" i="8"/>
  <c r="C572" i="8"/>
  <c r="B572" i="8"/>
  <c r="N571" i="8"/>
  <c r="M571" i="8"/>
  <c r="L571" i="8"/>
  <c r="K571" i="8"/>
  <c r="J571" i="8"/>
  <c r="I571" i="8"/>
  <c r="H571" i="8"/>
  <c r="G571" i="8"/>
  <c r="F571" i="8"/>
  <c r="E571" i="8"/>
  <c r="D571" i="8"/>
  <c r="C571" i="8"/>
  <c r="B571" i="8"/>
  <c r="N570" i="8"/>
  <c r="M570" i="8"/>
  <c r="L570" i="8"/>
  <c r="K570" i="8"/>
  <c r="J570" i="8"/>
  <c r="I570" i="8"/>
  <c r="H570" i="8"/>
  <c r="G570" i="8"/>
  <c r="F570" i="8"/>
  <c r="E570" i="8"/>
  <c r="D570" i="8"/>
  <c r="C570" i="8"/>
  <c r="B570" i="8"/>
  <c r="N569" i="8"/>
  <c r="M569" i="8"/>
  <c r="L569" i="8"/>
  <c r="K569" i="8"/>
  <c r="J569" i="8"/>
  <c r="I569" i="8"/>
  <c r="H569" i="8"/>
  <c r="G569" i="8"/>
  <c r="F569" i="8"/>
  <c r="E569" i="8"/>
  <c r="D569" i="8"/>
  <c r="C569" i="8"/>
  <c r="B569" i="8"/>
  <c r="N563" i="8"/>
  <c r="M563" i="8"/>
  <c r="L563" i="8"/>
  <c r="K563" i="8"/>
  <c r="J563" i="8"/>
  <c r="I563" i="8"/>
  <c r="H563" i="8"/>
  <c r="G563" i="8"/>
  <c r="F563" i="8"/>
  <c r="E563" i="8"/>
  <c r="D563" i="8"/>
  <c r="C563" i="8"/>
  <c r="B563" i="8"/>
  <c r="N562" i="8"/>
  <c r="M562" i="8"/>
  <c r="L562" i="8"/>
  <c r="K562" i="8"/>
  <c r="J562" i="8"/>
  <c r="I562" i="8"/>
  <c r="H562" i="8"/>
  <c r="G562" i="8"/>
  <c r="F562" i="8"/>
  <c r="E562" i="8"/>
  <c r="D562" i="8"/>
  <c r="C562" i="8"/>
  <c r="B562" i="8"/>
  <c r="N561" i="8"/>
  <c r="M561" i="8"/>
  <c r="L561" i="8"/>
  <c r="K561" i="8"/>
  <c r="J561" i="8"/>
  <c r="I561" i="8"/>
  <c r="H561" i="8"/>
  <c r="G561" i="8"/>
  <c r="F561" i="8"/>
  <c r="E561" i="8"/>
  <c r="D561" i="8"/>
  <c r="C561" i="8"/>
  <c r="B561" i="8"/>
  <c r="N560" i="8"/>
  <c r="M560" i="8"/>
  <c r="L560" i="8"/>
  <c r="K560" i="8"/>
  <c r="J560" i="8"/>
  <c r="I560" i="8"/>
  <c r="H560" i="8"/>
  <c r="G560" i="8"/>
  <c r="F560" i="8"/>
  <c r="E560" i="8"/>
  <c r="D560" i="8"/>
  <c r="C560" i="8"/>
  <c r="B560" i="8"/>
  <c r="N556" i="8"/>
  <c r="M556" i="8"/>
  <c r="L556" i="8"/>
  <c r="K556" i="8"/>
  <c r="J556" i="8"/>
  <c r="I556" i="8"/>
  <c r="H556" i="8"/>
  <c r="G556" i="8"/>
  <c r="F556" i="8"/>
  <c r="E556" i="8"/>
  <c r="D556" i="8"/>
  <c r="C556" i="8"/>
  <c r="B556" i="8"/>
  <c r="N555" i="8"/>
  <c r="M555" i="8"/>
  <c r="L555" i="8"/>
  <c r="K555" i="8"/>
  <c r="J555" i="8"/>
  <c r="I555" i="8"/>
  <c r="H555" i="8"/>
  <c r="G555" i="8"/>
  <c r="F555" i="8"/>
  <c r="E555" i="8"/>
  <c r="D555" i="8"/>
  <c r="C555" i="8"/>
  <c r="B555" i="8"/>
  <c r="N554" i="8"/>
  <c r="M554" i="8"/>
  <c r="L554" i="8"/>
  <c r="K554" i="8"/>
  <c r="J554" i="8"/>
  <c r="I554" i="8"/>
  <c r="H554" i="8"/>
  <c r="G554" i="8"/>
  <c r="F554" i="8"/>
  <c r="E554" i="8"/>
  <c r="D554" i="8"/>
  <c r="C554" i="8"/>
  <c r="B554" i="8"/>
  <c r="N553" i="8"/>
  <c r="M553" i="8"/>
  <c r="L553" i="8"/>
  <c r="K553" i="8"/>
  <c r="J553" i="8"/>
  <c r="I553" i="8"/>
  <c r="H553" i="8"/>
  <c r="G553" i="8"/>
  <c r="F553" i="8"/>
  <c r="E553" i="8"/>
  <c r="D553" i="8"/>
  <c r="C553" i="8"/>
  <c r="B553" i="8"/>
  <c r="N542" i="8"/>
  <c r="M542" i="8"/>
  <c r="L542" i="8"/>
  <c r="K542" i="8"/>
  <c r="J542" i="8"/>
  <c r="I542" i="8"/>
  <c r="H542" i="8"/>
  <c r="G542" i="8"/>
  <c r="F542" i="8"/>
  <c r="E542" i="8"/>
  <c r="D542" i="8"/>
  <c r="C542" i="8"/>
  <c r="B542" i="8"/>
  <c r="N541" i="8"/>
  <c r="M541" i="8"/>
  <c r="L541" i="8"/>
  <c r="K541" i="8"/>
  <c r="J541" i="8"/>
  <c r="I541" i="8"/>
  <c r="H541" i="8"/>
  <c r="G541" i="8"/>
  <c r="F541" i="8"/>
  <c r="E541" i="8"/>
  <c r="D541" i="8"/>
  <c r="C541" i="8"/>
  <c r="B541" i="8"/>
  <c r="N540" i="8"/>
  <c r="M540" i="8"/>
  <c r="L540" i="8"/>
  <c r="K540" i="8"/>
  <c r="J540" i="8"/>
  <c r="I540" i="8"/>
  <c r="H540" i="8"/>
  <c r="G540" i="8"/>
  <c r="F540" i="8"/>
  <c r="E540" i="8"/>
  <c r="D540" i="8"/>
  <c r="C540" i="8"/>
  <c r="B540" i="8"/>
  <c r="N539" i="8"/>
  <c r="M539" i="8"/>
  <c r="L539" i="8"/>
  <c r="K539" i="8"/>
  <c r="J539" i="8"/>
  <c r="I539" i="8"/>
  <c r="H539" i="8"/>
  <c r="G539" i="8"/>
  <c r="F539" i="8"/>
  <c r="E539" i="8"/>
  <c r="D539" i="8"/>
  <c r="C539" i="8"/>
  <c r="B539" i="8"/>
  <c r="N519" i="8"/>
  <c r="N518" i="8"/>
  <c r="N511" i="8"/>
  <c r="M511" i="8"/>
  <c r="L511" i="8"/>
  <c r="K511" i="8"/>
  <c r="J511" i="8"/>
  <c r="I511" i="8"/>
  <c r="H511" i="8"/>
  <c r="G511" i="8"/>
  <c r="F511" i="8"/>
  <c r="E511" i="8"/>
  <c r="D511" i="8"/>
  <c r="C511" i="8"/>
  <c r="B511" i="8"/>
  <c r="N510" i="8"/>
  <c r="M510" i="8"/>
  <c r="L510" i="8"/>
  <c r="K510" i="8"/>
  <c r="J510" i="8"/>
  <c r="I510" i="8"/>
  <c r="H510" i="8"/>
  <c r="G510" i="8"/>
  <c r="F510" i="8"/>
  <c r="E510" i="8"/>
  <c r="D510" i="8"/>
  <c r="C510" i="8"/>
  <c r="B510" i="8"/>
  <c r="N509" i="8"/>
  <c r="M509" i="8"/>
  <c r="L509" i="8"/>
  <c r="K509" i="8"/>
  <c r="J509" i="8"/>
  <c r="I509" i="8"/>
  <c r="H509" i="8"/>
  <c r="G509" i="8"/>
  <c r="F509" i="8"/>
  <c r="E509" i="8"/>
  <c r="D509" i="8"/>
  <c r="C509" i="8"/>
  <c r="B509" i="8"/>
  <c r="N508" i="8"/>
  <c r="M508" i="8"/>
  <c r="L508" i="8"/>
  <c r="K508" i="8"/>
  <c r="J508" i="8"/>
  <c r="I508" i="8"/>
  <c r="H508" i="8"/>
  <c r="G508" i="8"/>
  <c r="F508" i="8"/>
  <c r="E508" i="8"/>
  <c r="D508" i="8"/>
  <c r="C508" i="8"/>
  <c r="B508" i="8"/>
  <c r="N503" i="8"/>
  <c r="M503" i="8"/>
  <c r="L503" i="8"/>
  <c r="K503" i="8"/>
  <c r="J503" i="8"/>
  <c r="I503" i="8"/>
  <c r="H503" i="8"/>
  <c r="G503" i="8"/>
  <c r="F503" i="8"/>
  <c r="E503" i="8"/>
  <c r="D503" i="8"/>
  <c r="C503" i="8"/>
  <c r="B503" i="8"/>
  <c r="N502" i="8"/>
  <c r="M502" i="8"/>
  <c r="L502" i="8"/>
  <c r="K502" i="8"/>
  <c r="J502" i="8"/>
  <c r="I502" i="8"/>
  <c r="H502" i="8"/>
  <c r="G502" i="8"/>
  <c r="F502" i="8"/>
  <c r="E502" i="8"/>
  <c r="D502" i="8"/>
  <c r="C502" i="8"/>
  <c r="B502" i="8"/>
  <c r="N501" i="8"/>
  <c r="M501" i="8"/>
  <c r="L501" i="8"/>
  <c r="K501" i="8"/>
  <c r="J501" i="8"/>
  <c r="I501" i="8"/>
  <c r="H501" i="8"/>
  <c r="G501" i="8"/>
  <c r="F501" i="8"/>
  <c r="E501" i="8"/>
  <c r="D501" i="8"/>
  <c r="C501" i="8"/>
  <c r="B501" i="8"/>
  <c r="N500" i="8"/>
  <c r="M500" i="8"/>
  <c r="L500" i="8"/>
  <c r="K500" i="8"/>
  <c r="J500" i="8"/>
  <c r="I500" i="8"/>
  <c r="H500" i="8"/>
  <c r="G500" i="8"/>
  <c r="F500" i="8"/>
  <c r="E500" i="8"/>
  <c r="D500" i="8"/>
  <c r="C500" i="8"/>
  <c r="B500" i="8"/>
  <c r="N495" i="8"/>
  <c r="M495" i="8"/>
  <c r="L495" i="8"/>
  <c r="K495" i="8"/>
  <c r="J495" i="8"/>
  <c r="I495" i="8"/>
  <c r="H495" i="8"/>
  <c r="G495" i="8"/>
  <c r="F495" i="8"/>
  <c r="E495" i="8"/>
  <c r="D495" i="8"/>
  <c r="C495" i="8"/>
  <c r="B495" i="8"/>
  <c r="N494" i="8"/>
  <c r="M494" i="8"/>
  <c r="L494" i="8"/>
  <c r="K494" i="8"/>
  <c r="J494" i="8"/>
  <c r="I494" i="8"/>
  <c r="H494" i="8"/>
  <c r="G494" i="8"/>
  <c r="F494" i="8"/>
  <c r="E494" i="8"/>
  <c r="D494" i="8"/>
  <c r="C494" i="8"/>
  <c r="B494" i="8"/>
  <c r="N493" i="8"/>
  <c r="M493" i="8"/>
  <c r="L493" i="8"/>
  <c r="K493" i="8"/>
  <c r="J493" i="8"/>
  <c r="I493" i="8"/>
  <c r="H493" i="8"/>
  <c r="G493" i="8"/>
  <c r="F493" i="8"/>
  <c r="E493" i="8"/>
  <c r="D493" i="8"/>
  <c r="C493" i="8"/>
  <c r="B493" i="8"/>
  <c r="N492" i="8"/>
  <c r="M492" i="8"/>
  <c r="L492" i="8"/>
  <c r="K492" i="8"/>
  <c r="J492" i="8"/>
  <c r="I492" i="8"/>
  <c r="H492" i="8"/>
  <c r="G492" i="8"/>
  <c r="F492" i="8"/>
  <c r="E492" i="8"/>
  <c r="D492" i="8"/>
  <c r="C492" i="8"/>
  <c r="B492" i="8"/>
  <c r="N478" i="8"/>
  <c r="M478" i="8"/>
  <c r="L478" i="8"/>
  <c r="K478" i="8"/>
  <c r="J478" i="8"/>
  <c r="I478" i="8"/>
  <c r="H478" i="8"/>
  <c r="G478" i="8"/>
  <c r="F478" i="8"/>
  <c r="E478" i="8"/>
  <c r="D478" i="8"/>
  <c r="C478" i="8"/>
  <c r="B478" i="8"/>
  <c r="N477" i="8"/>
  <c r="M477" i="8"/>
  <c r="L477" i="8"/>
  <c r="K477" i="8"/>
  <c r="J477" i="8"/>
  <c r="I477" i="8"/>
  <c r="H477" i="8"/>
  <c r="G477" i="8"/>
  <c r="F477" i="8"/>
  <c r="E477" i="8"/>
  <c r="D477" i="8"/>
  <c r="C477" i="8"/>
  <c r="B477" i="8"/>
  <c r="N476" i="8"/>
  <c r="M476" i="8"/>
  <c r="L476" i="8"/>
  <c r="K476" i="8"/>
  <c r="J476" i="8"/>
  <c r="I476" i="8"/>
  <c r="H476" i="8"/>
  <c r="G476" i="8"/>
  <c r="F476" i="8"/>
  <c r="E476" i="8"/>
  <c r="D476" i="8"/>
  <c r="C476" i="8"/>
  <c r="B476" i="8"/>
  <c r="N475" i="8"/>
  <c r="M475" i="8"/>
  <c r="L475" i="8"/>
  <c r="K475" i="8"/>
  <c r="J475" i="8"/>
  <c r="I475" i="8"/>
  <c r="H475" i="8"/>
  <c r="G475" i="8"/>
  <c r="F475" i="8"/>
  <c r="E475" i="8"/>
  <c r="D475" i="8"/>
  <c r="C475" i="8"/>
  <c r="B475" i="8"/>
  <c r="N465" i="8"/>
  <c r="M465" i="8"/>
  <c r="L465" i="8"/>
  <c r="K465" i="8"/>
  <c r="J465" i="8"/>
  <c r="I465" i="8"/>
  <c r="H465" i="8"/>
  <c r="G465" i="8"/>
  <c r="F465" i="8"/>
  <c r="E465" i="8"/>
  <c r="D465" i="8"/>
  <c r="C465" i="8"/>
  <c r="B465" i="8"/>
  <c r="N464" i="8"/>
  <c r="M464" i="8"/>
  <c r="L464" i="8"/>
  <c r="K464" i="8"/>
  <c r="J464" i="8"/>
  <c r="I464" i="8"/>
  <c r="H464" i="8"/>
  <c r="G464" i="8"/>
  <c r="F464" i="8"/>
  <c r="E464" i="8"/>
  <c r="D464" i="8"/>
  <c r="C464" i="8"/>
  <c r="B464" i="8"/>
  <c r="N463" i="8"/>
  <c r="M463" i="8"/>
  <c r="L463" i="8"/>
  <c r="K463" i="8"/>
  <c r="J463" i="8"/>
  <c r="I463" i="8"/>
  <c r="H463" i="8"/>
  <c r="G463" i="8"/>
  <c r="F463" i="8"/>
  <c r="E463" i="8"/>
  <c r="D463" i="8"/>
  <c r="C463" i="8"/>
  <c r="B463" i="8"/>
  <c r="N462" i="8"/>
  <c r="M462" i="8"/>
  <c r="L462" i="8"/>
  <c r="K462" i="8"/>
  <c r="J462" i="8"/>
  <c r="I462" i="8"/>
  <c r="H462" i="8"/>
  <c r="G462" i="8"/>
  <c r="F462" i="8"/>
  <c r="E462" i="8"/>
  <c r="D462" i="8"/>
  <c r="C462" i="8"/>
  <c r="B462" i="8"/>
  <c r="N458" i="8"/>
  <c r="N486" i="8" s="1"/>
  <c r="M458" i="8"/>
  <c r="M486" i="8" s="1"/>
  <c r="L458" i="8"/>
  <c r="K458" i="8"/>
  <c r="J458" i="8"/>
  <c r="J471" i="8" s="1"/>
  <c r="I458" i="8"/>
  <c r="I486" i="8" s="1"/>
  <c r="H458" i="8"/>
  <c r="G458" i="8"/>
  <c r="F458" i="8"/>
  <c r="F471" i="8" s="1"/>
  <c r="E458" i="8"/>
  <c r="E486" i="8" s="1"/>
  <c r="D458" i="8"/>
  <c r="C458" i="8"/>
  <c r="B458" i="8"/>
  <c r="B471" i="8" s="1"/>
  <c r="N457" i="8"/>
  <c r="N485" i="8" s="1"/>
  <c r="M457" i="8"/>
  <c r="L457" i="8"/>
  <c r="K457" i="8"/>
  <c r="K470" i="8" s="1"/>
  <c r="J457" i="8"/>
  <c r="J485" i="8" s="1"/>
  <c r="I457" i="8"/>
  <c r="H457" i="8"/>
  <c r="G457" i="8"/>
  <c r="G470" i="8" s="1"/>
  <c r="F457" i="8"/>
  <c r="F485" i="8" s="1"/>
  <c r="E457" i="8"/>
  <c r="D457" i="8"/>
  <c r="C457" i="8"/>
  <c r="C470" i="8" s="1"/>
  <c r="B457" i="8"/>
  <c r="B485" i="8" s="1"/>
  <c r="N456" i="8"/>
  <c r="M456" i="8"/>
  <c r="L456" i="8"/>
  <c r="L469" i="8" s="1"/>
  <c r="K456" i="8"/>
  <c r="K484" i="8" s="1"/>
  <c r="J456" i="8"/>
  <c r="I456" i="8"/>
  <c r="H456" i="8"/>
  <c r="G456" i="8"/>
  <c r="G484" i="8" s="1"/>
  <c r="F456" i="8"/>
  <c r="E456" i="8"/>
  <c r="D456" i="8"/>
  <c r="C456" i="8"/>
  <c r="C484" i="8" s="1"/>
  <c r="B456" i="8"/>
  <c r="N455" i="8"/>
  <c r="M455" i="8"/>
  <c r="L455" i="8"/>
  <c r="L483" i="8" s="1"/>
  <c r="K455" i="8"/>
  <c r="J455" i="8"/>
  <c r="I455" i="8"/>
  <c r="H455" i="8"/>
  <c r="H483" i="8" s="1"/>
  <c r="G455" i="8"/>
  <c r="F455" i="8"/>
  <c r="E455" i="8"/>
  <c r="D455" i="8"/>
  <c r="D483" i="8" s="1"/>
  <c r="C455" i="8"/>
  <c r="B455" i="8"/>
  <c r="N451" i="8"/>
  <c r="N636" i="8" s="1"/>
  <c r="N643" i="8" s="1"/>
  <c r="M451" i="8"/>
  <c r="L451" i="8"/>
  <c r="L636" i="8" s="1"/>
  <c r="L643" i="8" s="1"/>
  <c r="K451" i="8"/>
  <c r="K636" i="8" s="1"/>
  <c r="K643" i="8" s="1"/>
  <c r="J451" i="8"/>
  <c r="J636" i="8" s="1"/>
  <c r="J643" i="8" s="1"/>
  <c r="I451" i="8"/>
  <c r="H451" i="8"/>
  <c r="H636" i="8" s="1"/>
  <c r="H643" i="8" s="1"/>
  <c r="G451" i="8"/>
  <c r="G636" i="8" s="1"/>
  <c r="G643" i="8" s="1"/>
  <c r="F451" i="8"/>
  <c r="F636" i="8" s="1"/>
  <c r="F643" i="8" s="1"/>
  <c r="E451" i="8"/>
  <c r="D451" i="8"/>
  <c r="D636" i="8" s="1"/>
  <c r="D643" i="8" s="1"/>
  <c r="C451" i="8"/>
  <c r="C636" i="8" s="1"/>
  <c r="B451" i="8"/>
  <c r="B636" i="8" s="1"/>
  <c r="B643" i="8" s="1"/>
  <c r="N450" i="8"/>
  <c r="M450" i="8"/>
  <c r="L450" i="8"/>
  <c r="K450" i="8"/>
  <c r="J450" i="8"/>
  <c r="I450" i="8"/>
  <c r="H450" i="8"/>
  <c r="G450" i="8"/>
  <c r="F450" i="8"/>
  <c r="E450" i="8"/>
  <c r="D450" i="8"/>
  <c r="C450" i="8"/>
  <c r="B450" i="8"/>
  <c r="N449" i="8"/>
  <c r="M449" i="8"/>
  <c r="L449" i="8"/>
  <c r="K449" i="8"/>
  <c r="J449" i="8"/>
  <c r="I449" i="8"/>
  <c r="H449" i="8"/>
  <c r="G449" i="8"/>
  <c r="F449" i="8"/>
  <c r="E449" i="8"/>
  <c r="D449" i="8"/>
  <c r="C449" i="8"/>
  <c r="B449" i="8"/>
  <c r="N448" i="8"/>
  <c r="M448" i="8"/>
  <c r="L448" i="8"/>
  <c r="K448" i="8"/>
  <c r="J448" i="8"/>
  <c r="I448" i="8"/>
  <c r="H448" i="8"/>
  <c r="G448" i="8"/>
  <c r="F448" i="8"/>
  <c r="E448" i="8"/>
  <c r="D448" i="8"/>
  <c r="C448" i="8"/>
  <c r="B448" i="8"/>
  <c r="N445" i="8"/>
  <c r="M445" i="8"/>
  <c r="L445" i="8"/>
  <c r="K445" i="8"/>
  <c r="J445" i="8"/>
  <c r="I445" i="8"/>
  <c r="H445" i="8"/>
  <c r="G445" i="8"/>
  <c r="F445" i="8"/>
  <c r="E445" i="8"/>
  <c r="D445" i="8"/>
  <c r="C445" i="8"/>
  <c r="B445" i="8"/>
  <c r="N444" i="8"/>
  <c r="M444" i="8"/>
  <c r="L444" i="8"/>
  <c r="K444" i="8"/>
  <c r="J444" i="8"/>
  <c r="I444" i="8"/>
  <c r="H444" i="8"/>
  <c r="G444" i="8"/>
  <c r="F444" i="8"/>
  <c r="E444" i="8"/>
  <c r="D444" i="8"/>
  <c r="C444" i="8"/>
  <c r="B444" i="8"/>
  <c r="N443" i="8"/>
  <c r="M443" i="8"/>
  <c r="L443" i="8"/>
  <c r="K443" i="8"/>
  <c r="J443" i="8"/>
  <c r="I443" i="8"/>
  <c r="H443" i="8"/>
  <c r="G443" i="8"/>
  <c r="F443" i="8"/>
  <c r="E443" i="8"/>
  <c r="D443" i="8"/>
  <c r="C443" i="8"/>
  <c r="B443" i="8"/>
  <c r="N442" i="8"/>
  <c r="M442" i="8"/>
  <c r="L442" i="8"/>
  <c r="K442" i="8"/>
  <c r="J442" i="8"/>
  <c r="I442" i="8"/>
  <c r="H442" i="8"/>
  <c r="G442" i="8"/>
  <c r="F442" i="8"/>
  <c r="E442" i="8"/>
  <c r="D442" i="8"/>
  <c r="C442" i="8"/>
  <c r="B442" i="8"/>
  <c r="N438" i="8"/>
  <c r="M438" i="8"/>
  <c r="L438" i="8"/>
  <c r="K438" i="8"/>
  <c r="J438" i="8"/>
  <c r="I438" i="8"/>
  <c r="H438" i="8"/>
  <c r="G438" i="8"/>
  <c r="F438" i="8"/>
  <c r="E438" i="8"/>
  <c r="D438" i="8"/>
  <c r="C438" i="8"/>
  <c r="B438" i="8"/>
  <c r="N437" i="8"/>
  <c r="M437" i="8"/>
  <c r="L437" i="8"/>
  <c r="K437" i="8"/>
  <c r="J437" i="8"/>
  <c r="I437" i="8"/>
  <c r="H437" i="8"/>
  <c r="G437" i="8"/>
  <c r="F437" i="8"/>
  <c r="E437" i="8"/>
  <c r="D437" i="8"/>
  <c r="C437" i="8"/>
  <c r="B437" i="8"/>
  <c r="N436" i="8"/>
  <c r="M436" i="8"/>
  <c r="L436" i="8"/>
  <c r="K436" i="8"/>
  <c r="J436" i="8"/>
  <c r="I436" i="8"/>
  <c r="H436" i="8"/>
  <c r="G436" i="8"/>
  <c r="F436" i="8"/>
  <c r="E436" i="8"/>
  <c r="D436" i="8"/>
  <c r="C436" i="8"/>
  <c r="B436" i="8"/>
  <c r="N435" i="8"/>
  <c r="M435" i="8"/>
  <c r="L435" i="8"/>
  <c r="K435" i="8"/>
  <c r="J435" i="8"/>
  <c r="I435" i="8"/>
  <c r="H435" i="8"/>
  <c r="G435" i="8"/>
  <c r="F435" i="8"/>
  <c r="E435" i="8"/>
  <c r="D435" i="8"/>
  <c r="C435" i="8"/>
  <c r="B435" i="8"/>
  <c r="N432" i="8"/>
  <c r="M432" i="8"/>
  <c r="L432" i="8"/>
  <c r="K432" i="8"/>
  <c r="J432" i="8"/>
  <c r="I432" i="8"/>
  <c r="H432" i="8"/>
  <c r="G432" i="8"/>
  <c r="F432" i="8"/>
  <c r="E432" i="8"/>
  <c r="D432" i="8"/>
  <c r="C432" i="8"/>
  <c r="B432" i="8"/>
  <c r="N431" i="8"/>
  <c r="M431" i="8"/>
  <c r="L431" i="8"/>
  <c r="K431" i="8"/>
  <c r="J431" i="8"/>
  <c r="I431" i="8"/>
  <c r="H431" i="8"/>
  <c r="G431" i="8"/>
  <c r="F431" i="8"/>
  <c r="E431" i="8"/>
  <c r="D431" i="8"/>
  <c r="C431" i="8"/>
  <c r="B431" i="8"/>
  <c r="N430" i="8"/>
  <c r="M430" i="8"/>
  <c r="L430" i="8"/>
  <c r="K430" i="8"/>
  <c r="J430" i="8"/>
  <c r="I430" i="8"/>
  <c r="H430" i="8"/>
  <c r="G430" i="8"/>
  <c r="F430" i="8"/>
  <c r="E430" i="8"/>
  <c r="D430" i="8"/>
  <c r="C430" i="8"/>
  <c r="B430" i="8"/>
  <c r="N429" i="8"/>
  <c r="M429" i="8"/>
  <c r="L429" i="8"/>
  <c r="K429" i="8"/>
  <c r="J429" i="8"/>
  <c r="I429" i="8"/>
  <c r="H429" i="8"/>
  <c r="G429" i="8"/>
  <c r="F429" i="8"/>
  <c r="E429" i="8"/>
  <c r="D429" i="8"/>
  <c r="C429" i="8"/>
  <c r="B429" i="8"/>
  <c r="N419" i="8"/>
  <c r="N413" i="8"/>
  <c r="N408" i="8"/>
  <c r="M408" i="8"/>
  <c r="L408" i="8"/>
  <c r="K408" i="8"/>
  <c r="J408" i="8"/>
  <c r="I408" i="8"/>
  <c r="H408" i="8"/>
  <c r="G408" i="8"/>
  <c r="F408" i="8"/>
  <c r="E408" i="8"/>
  <c r="D408" i="8"/>
  <c r="C408" i="8"/>
  <c r="B408" i="8"/>
  <c r="N407" i="8"/>
  <c r="M407" i="8"/>
  <c r="L407" i="8"/>
  <c r="K407" i="8"/>
  <c r="J407" i="8"/>
  <c r="I407" i="8"/>
  <c r="H407" i="8"/>
  <c r="G407" i="8"/>
  <c r="F407" i="8"/>
  <c r="E407" i="8"/>
  <c r="D407" i="8"/>
  <c r="C407" i="8"/>
  <c r="B407" i="8"/>
  <c r="N406" i="8"/>
  <c r="M406" i="8"/>
  <c r="L406" i="8"/>
  <c r="K406" i="8"/>
  <c r="J406" i="8"/>
  <c r="I406" i="8"/>
  <c r="H406" i="8"/>
  <c r="G406" i="8"/>
  <c r="F406" i="8"/>
  <c r="E406" i="8"/>
  <c r="D406" i="8"/>
  <c r="C406" i="8"/>
  <c r="B406" i="8"/>
  <c r="N405" i="8"/>
  <c r="M405" i="8"/>
  <c r="L405" i="8"/>
  <c r="K405" i="8"/>
  <c r="J405" i="8"/>
  <c r="I405" i="8"/>
  <c r="H405" i="8"/>
  <c r="G405" i="8"/>
  <c r="F405" i="8"/>
  <c r="E405" i="8"/>
  <c r="D405" i="8"/>
  <c r="C405" i="8"/>
  <c r="B405" i="8"/>
  <c r="N402" i="8"/>
  <c r="M402" i="8"/>
  <c r="L402" i="8"/>
  <c r="K402" i="8"/>
  <c r="J402" i="8"/>
  <c r="I402" i="8"/>
  <c r="H402" i="8"/>
  <c r="G402" i="8"/>
  <c r="F402" i="8"/>
  <c r="E402" i="8"/>
  <c r="D402" i="8"/>
  <c r="C402" i="8"/>
  <c r="B402" i="8"/>
  <c r="N401" i="8"/>
  <c r="M401" i="8"/>
  <c r="L401" i="8"/>
  <c r="K401" i="8"/>
  <c r="J401" i="8"/>
  <c r="I401" i="8"/>
  <c r="H401" i="8"/>
  <c r="G401" i="8"/>
  <c r="F401" i="8"/>
  <c r="E401" i="8"/>
  <c r="D401" i="8"/>
  <c r="C401" i="8"/>
  <c r="B401" i="8"/>
  <c r="N400" i="8"/>
  <c r="M400" i="8"/>
  <c r="L400" i="8"/>
  <c r="K400" i="8"/>
  <c r="J400" i="8"/>
  <c r="I400" i="8"/>
  <c r="H400" i="8"/>
  <c r="G400" i="8"/>
  <c r="F400" i="8"/>
  <c r="E400" i="8"/>
  <c r="D400" i="8"/>
  <c r="C400" i="8"/>
  <c r="B400" i="8"/>
  <c r="N399" i="8"/>
  <c r="M399" i="8"/>
  <c r="L399" i="8"/>
  <c r="K399" i="8"/>
  <c r="J399" i="8"/>
  <c r="I399" i="8"/>
  <c r="H399" i="8"/>
  <c r="G399" i="8"/>
  <c r="F399" i="8"/>
  <c r="E399" i="8"/>
  <c r="D399" i="8"/>
  <c r="C399" i="8"/>
  <c r="B399" i="8"/>
  <c r="N396" i="8"/>
  <c r="N452" i="8" s="1"/>
  <c r="M396" i="8"/>
  <c r="L396" i="8"/>
  <c r="L433" i="8" s="1"/>
  <c r="K396" i="8"/>
  <c r="J396" i="8"/>
  <c r="J452" i="8" s="1"/>
  <c r="I396" i="8"/>
  <c r="H396" i="8"/>
  <c r="G396" i="8"/>
  <c r="F396" i="8"/>
  <c r="F452" i="8" s="1"/>
  <c r="E396" i="8"/>
  <c r="D396" i="8"/>
  <c r="C396" i="8"/>
  <c r="B396" i="8"/>
  <c r="B452" i="8" s="1"/>
  <c r="N395" i="8"/>
  <c r="M395" i="8"/>
  <c r="L395" i="8"/>
  <c r="K395" i="8"/>
  <c r="J395" i="8"/>
  <c r="I395" i="8"/>
  <c r="H395" i="8"/>
  <c r="G395" i="8"/>
  <c r="F395" i="8"/>
  <c r="E395" i="8"/>
  <c r="D395" i="8"/>
  <c r="C395" i="8"/>
  <c r="B395" i="8"/>
  <c r="N394" i="8"/>
  <c r="M394" i="8"/>
  <c r="L394" i="8"/>
  <c r="K394" i="8"/>
  <c r="J394" i="8"/>
  <c r="I394" i="8"/>
  <c r="H394" i="8"/>
  <c r="G394" i="8"/>
  <c r="F394" i="8"/>
  <c r="E394" i="8"/>
  <c r="D394" i="8"/>
  <c r="C394" i="8"/>
  <c r="B394" i="8"/>
  <c r="N393" i="8"/>
  <c r="M393" i="8"/>
  <c r="L393" i="8"/>
  <c r="K393" i="8"/>
  <c r="J393" i="8"/>
  <c r="I393" i="8"/>
  <c r="H393" i="8"/>
  <c r="G393" i="8"/>
  <c r="F393" i="8"/>
  <c r="E393" i="8"/>
  <c r="D393" i="8"/>
  <c r="C393" i="8"/>
  <c r="B393" i="8"/>
  <c r="N390" i="8"/>
  <c r="M390" i="8"/>
  <c r="L390" i="8"/>
  <c r="K390" i="8"/>
  <c r="J390" i="8"/>
  <c r="I390" i="8"/>
  <c r="H390" i="8"/>
  <c r="G390" i="8"/>
  <c r="F390" i="8"/>
  <c r="F391" i="8" s="1"/>
  <c r="E390" i="8"/>
  <c r="D390" i="8"/>
  <c r="C390" i="8"/>
  <c r="B390" i="8"/>
  <c r="N389" i="8"/>
  <c r="M389" i="8"/>
  <c r="L389" i="8"/>
  <c r="K389" i="8"/>
  <c r="J389" i="8"/>
  <c r="I389" i="8"/>
  <c r="H389" i="8"/>
  <c r="G389" i="8"/>
  <c r="F389" i="8"/>
  <c r="E389" i="8"/>
  <c r="D389" i="8"/>
  <c r="C389" i="8"/>
  <c r="B389" i="8"/>
  <c r="N388" i="8"/>
  <c r="M388" i="8"/>
  <c r="L388" i="8"/>
  <c r="K388" i="8"/>
  <c r="J388" i="8"/>
  <c r="I388" i="8"/>
  <c r="H388" i="8"/>
  <c r="G388" i="8"/>
  <c r="F388" i="8"/>
  <c r="E388" i="8"/>
  <c r="D388" i="8"/>
  <c r="C388" i="8"/>
  <c r="B388" i="8"/>
  <c r="N387" i="8"/>
  <c r="M387" i="8"/>
  <c r="L387" i="8"/>
  <c r="K387" i="8"/>
  <c r="J387" i="8"/>
  <c r="I387" i="8"/>
  <c r="H387" i="8"/>
  <c r="G387" i="8"/>
  <c r="F387" i="8"/>
  <c r="E387" i="8"/>
  <c r="D387" i="8"/>
  <c r="C387" i="8"/>
  <c r="B387" i="8"/>
  <c r="N384" i="8"/>
  <c r="M384" i="8"/>
  <c r="L384" i="8"/>
  <c r="K384" i="8"/>
  <c r="K385" i="8" s="1"/>
  <c r="J384" i="8"/>
  <c r="I384" i="8"/>
  <c r="H384" i="8"/>
  <c r="G384" i="8"/>
  <c r="G385" i="8" s="1"/>
  <c r="F384" i="8"/>
  <c r="E384" i="8"/>
  <c r="D384" i="8"/>
  <c r="C384" i="8"/>
  <c r="C385" i="8" s="1"/>
  <c r="B384" i="8"/>
  <c r="N383" i="8"/>
  <c r="M383" i="8"/>
  <c r="L383" i="8"/>
  <c r="K383" i="8"/>
  <c r="J383" i="8"/>
  <c r="I383" i="8"/>
  <c r="H383" i="8"/>
  <c r="G383" i="8"/>
  <c r="F383" i="8"/>
  <c r="E383" i="8"/>
  <c r="D383" i="8"/>
  <c r="C383" i="8"/>
  <c r="B383" i="8"/>
  <c r="N382" i="8"/>
  <c r="M382" i="8"/>
  <c r="L382" i="8"/>
  <c r="K382" i="8"/>
  <c r="J382" i="8"/>
  <c r="I382" i="8"/>
  <c r="H382" i="8"/>
  <c r="G382" i="8"/>
  <c r="F382" i="8"/>
  <c r="E382" i="8"/>
  <c r="D382" i="8"/>
  <c r="C382" i="8"/>
  <c r="B382" i="8"/>
  <c r="N381" i="8"/>
  <c r="M381" i="8"/>
  <c r="L381" i="8"/>
  <c r="K381" i="8"/>
  <c r="J381" i="8"/>
  <c r="I381" i="8"/>
  <c r="H381" i="8"/>
  <c r="G381" i="8"/>
  <c r="F381" i="8"/>
  <c r="E381" i="8"/>
  <c r="D381" i="8"/>
  <c r="C381" i="8"/>
  <c r="B381" i="8"/>
  <c r="N378" i="8"/>
  <c r="M378" i="8"/>
  <c r="L378" i="8"/>
  <c r="K378" i="8"/>
  <c r="J378" i="8"/>
  <c r="I378" i="8"/>
  <c r="H378" i="8"/>
  <c r="G378" i="8"/>
  <c r="F378" i="8"/>
  <c r="E378" i="8"/>
  <c r="D378" i="8"/>
  <c r="D379" i="8" s="1"/>
  <c r="C378" i="8"/>
  <c r="B378" i="8"/>
  <c r="N377" i="8"/>
  <c r="M377" i="8"/>
  <c r="L377" i="8"/>
  <c r="K377" i="8"/>
  <c r="J377" i="8"/>
  <c r="I377" i="8"/>
  <c r="H377" i="8"/>
  <c r="G377" i="8"/>
  <c r="F377" i="8"/>
  <c r="E377" i="8"/>
  <c r="D377" i="8"/>
  <c r="C377" i="8"/>
  <c r="B377" i="8"/>
  <c r="N376" i="8"/>
  <c r="M376" i="8"/>
  <c r="L376" i="8"/>
  <c r="K376" i="8"/>
  <c r="J376" i="8"/>
  <c r="I376" i="8"/>
  <c r="H376" i="8"/>
  <c r="G376" i="8"/>
  <c r="F376" i="8"/>
  <c r="E376" i="8"/>
  <c r="D376" i="8"/>
  <c r="C376" i="8"/>
  <c r="B376" i="8"/>
  <c r="N375" i="8"/>
  <c r="M375" i="8"/>
  <c r="L375" i="8"/>
  <c r="K375" i="8"/>
  <c r="J375" i="8"/>
  <c r="I375" i="8"/>
  <c r="H375" i="8"/>
  <c r="G375" i="8"/>
  <c r="F375" i="8"/>
  <c r="E375" i="8"/>
  <c r="D375" i="8"/>
  <c r="C375" i="8"/>
  <c r="B375" i="8"/>
  <c r="N372" i="8"/>
  <c r="M372" i="8"/>
  <c r="L372" i="8"/>
  <c r="K372" i="8"/>
  <c r="J372" i="8"/>
  <c r="I372" i="8"/>
  <c r="H372" i="8"/>
  <c r="G372" i="8"/>
  <c r="F372" i="8"/>
  <c r="E372" i="8"/>
  <c r="D372" i="8"/>
  <c r="C372" i="8"/>
  <c r="B372" i="8"/>
  <c r="N371" i="8"/>
  <c r="M371" i="8"/>
  <c r="L371" i="8"/>
  <c r="K371" i="8"/>
  <c r="J371" i="8"/>
  <c r="I371" i="8"/>
  <c r="H371" i="8"/>
  <c r="G371" i="8"/>
  <c r="F371" i="8"/>
  <c r="E371" i="8"/>
  <c r="D371" i="8"/>
  <c r="C371" i="8"/>
  <c r="B371" i="8"/>
  <c r="N370" i="8"/>
  <c r="M370" i="8"/>
  <c r="L370" i="8"/>
  <c r="K370" i="8"/>
  <c r="J370" i="8"/>
  <c r="I370" i="8"/>
  <c r="H370" i="8"/>
  <c r="G370" i="8"/>
  <c r="F370" i="8"/>
  <c r="E370" i="8"/>
  <c r="D370" i="8"/>
  <c r="C370" i="8"/>
  <c r="B370" i="8"/>
  <c r="N369" i="8"/>
  <c r="M369" i="8"/>
  <c r="L369" i="8"/>
  <c r="K369" i="8"/>
  <c r="J369" i="8"/>
  <c r="I369" i="8"/>
  <c r="H369" i="8"/>
  <c r="G369" i="8"/>
  <c r="F369" i="8"/>
  <c r="E369" i="8"/>
  <c r="D369" i="8"/>
  <c r="C369" i="8"/>
  <c r="B369" i="8"/>
  <c r="N366" i="8"/>
  <c r="M366" i="8"/>
  <c r="L366" i="8"/>
  <c r="K366" i="8"/>
  <c r="K367" i="8" s="1"/>
  <c r="J366" i="8"/>
  <c r="I366" i="8"/>
  <c r="H366" i="8"/>
  <c r="G366" i="8"/>
  <c r="G367" i="8" s="1"/>
  <c r="F366" i="8"/>
  <c r="E366" i="8"/>
  <c r="D366" i="8"/>
  <c r="C366" i="8"/>
  <c r="C367" i="8" s="1"/>
  <c r="B366" i="8"/>
  <c r="N365" i="8"/>
  <c r="M365" i="8"/>
  <c r="L365" i="8"/>
  <c r="K365" i="8"/>
  <c r="J365" i="8"/>
  <c r="I365" i="8"/>
  <c r="H365" i="8"/>
  <c r="G365" i="8"/>
  <c r="F365" i="8"/>
  <c r="E365" i="8"/>
  <c r="D365" i="8"/>
  <c r="C365" i="8"/>
  <c r="B365" i="8"/>
  <c r="N364" i="8"/>
  <c r="M364" i="8"/>
  <c r="L364" i="8"/>
  <c r="K364" i="8"/>
  <c r="J364" i="8"/>
  <c r="I364" i="8"/>
  <c r="H364" i="8"/>
  <c r="G364" i="8"/>
  <c r="F364" i="8"/>
  <c r="E364" i="8"/>
  <c r="D364" i="8"/>
  <c r="C364" i="8"/>
  <c r="B364" i="8"/>
  <c r="N363" i="8"/>
  <c r="M363" i="8"/>
  <c r="L363" i="8"/>
  <c r="K363" i="8"/>
  <c r="J363" i="8"/>
  <c r="I363" i="8"/>
  <c r="H363" i="8"/>
  <c r="G363" i="8"/>
  <c r="F363" i="8"/>
  <c r="E363" i="8"/>
  <c r="D363" i="8"/>
  <c r="C363" i="8"/>
  <c r="B363" i="8"/>
  <c r="N360" i="8"/>
  <c r="M360" i="8"/>
  <c r="L360" i="8"/>
  <c r="L361" i="8" s="1"/>
  <c r="K360" i="8"/>
  <c r="J360" i="8"/>
  <c r="I360" i="8"/>
  <c r="H360" i="8"/>
  <c r="H361" i="8" s="1"/>
  <c r="G360" i="8"/>
  <c r="F360" i="8"/>
  <c r="E360" i="8"/>
  <c r="D360" i="8"/>
  <c r="D361" i="8" s="1"/>
  <c r="C360" i="8"/>
  <c r="B360" i="8"/>
  <c r="N359" i="8"/>
  <c r="M359" i="8"/>
  <c r="L359" i="8"/>
  <c r="K359" i="8"/>
  <c r="J359" i="8"/>
  <c r="I359" i="8"/>
  <c r="H359" i="8"/>
  <c r="G359" i="8"/>
  <c r="F359" i="8"/>
  <c r="E359" i="8"/>
  <c r="D359" i="8"/>
  <c r="C359" i="8"/>
  <c r="B359" i="8"/>
  <c r="N358" i="8"/>
  <c r="M358" i="8"/>
  <c r="L358" i="8"/>
  <c r="K358" i="8"/>
  <c r="J358" i="8"/>
  <c r="I358" i="8"/>
  <c r="H358" i="8"/>
  <c r="G358" i="8"/>
  <c r="F358" i="8"/>
  <c r="E358" i="8"/>
  <c r="D358" i="8"/>
  <c r="C358" i="8"/>
  <c r="B358" i="8"/>
  <c r="N357" i="8"/>
  <c r="M357" i="8"/>
  <c r="L357" i="8"/>
  <c r="K357" i="8"/>
  <c r="J357" i="8"/>
  <c r="I357" i="8"/>
  <c r="H357" i="8"/>
  <c r="G357" i="8"/>
  <c r="F357" i="8"/>
  <c r="E357" i="8"/>
  <c r="D357" i="8"/>
  <c r="C357" i="8"/>
  <c r="B357" i="8"/>
  <c r="N354" i="8"/>
  <c r="M354" i="8"/>
  <c r="M355" i="8" s="1"/>
  <c r="L354" i="8"/>
  <c r="K354" i="8"/>
  <c r="K355" i="8" s="1"/>
  <c r="J354" i="8"/>
  <c r="I354" i="8"/>
  <c r="I355" i="8" s="1"/>
  <c r="H354" i="8"/>
  <c r="G354" i="8"/>
  <c r="G355" i="8" s="1"/>
  <c r="F354" i="8"/>
  <c r="E354" i="8"/>
  <c r="E355" i="8" s="1"/>
  <c r="D354" i="8"/>
  <c r="D355" i="8" s="1"/>
  <c r="C354" i="8"/>
  <c r="C355" i="8" s="1"/>
  <c r="B354" i="8"/>
  <c r="N353" i="8"/>
  <c r="M353" i="8"/>
  <c r="L353" i="8"/>
  <c r="K353" i="8"/>
  <c r="J353" i="8"/>
  <c r="I353" i="8"/>
  <c r="H353" i="8"/>
  <c r="G353" i="8"/>
  <c r="F353" i="8"/>
  <c r="E353" i="8"/>
  <c r="D353" i="8"/>
  <c r="C353" i="8"/>
  <c r="B353" i="8"/>
  <c r="N352" i="8"/>
  <c r="M352" i="8"/>
  <c r="L352" i="8"/>
  <c r="K352" i="8"/>
  <c r="J352" i="8"/>
  <c r="I352" i="8"/>
  <c r="H352" i="8"/>
  <c r="G352" i="8"/>
  <c r="F352" i="8"/>
  <c r="E352" i="8"/>
  <c r="D352" i="8"/>
  <c r="C352" i="8"/>
  <c r="B352" i="8"/>
  <c r="N351" i="8"/>
  <c r="M351" i="8"/>
  <c r="L351" i="8"/>
  <c r="K351" i="8"/>
  <c r="J351" i="8"/>
  <c r="I351" i="8"/>
  <c r="H351" i="8"/>
  <c r="G351" i="8"/>
  <c r="F351" i="8"/>
  <c r="E351" i="8"/>
  <c r="D351" i="8"/>
  <c r="C351" i="8"/>
  <c r="B351" i="8"/>
  <c r="N348" i="8"/>
  <c r="M348" i="8"/>
  <c r="L348" i="8"/>
  <c r="K348" i="8"/>
  <c r="J348" i="8"/>
  <c r="I348" i="8"/>
  <c r="H348" i="8"/>
  <c r="G348" i="8"/>
  <c r="F348" i="8"/>
  <c r="E348" i="8"/>
  <c r="D348" i="8"/>
  <c r="C348" i="8"/>
  <c r="B348" i="8"/>
  <c r="N347" i="8"/>
  <c r="M347" i="8"/>
  <c r="L347" i="8"/>
  <c r="K347" i="8"/>
  <c r="J347" i="8"/>
  <c r="I347" i="8"/>
  <c r="H347" i="8"/>
  <c r="G347" i="8"/>
  <c r="F347" i="8"/>
  <c r="E347" i="8"/>
  <c r="D347" i="8"/>
  <c r="C347" i="8"/>
  <c r="B347" i="8"/>
  <c r="N346" i="8"/>
  <c r="M346" i="8"/>
  <c r="L346" i="8"/>
  <c r="K346" i="8"/>
  <c r="J346" i="8"/>
  <c r="I346" i="8"/>
  <c r="H346" i="8"/>
  <c r="G346" i="8"/>
  <c r="F346" i="8"/>
  <c r="E346" i="8"/>
  <c r="D346" i="8"/>
  <c r="C346" i="8"/>
  <c r="B346" i="8"/>
  <c r="N345" i="8"/>
  <c r="M345" i="8"/>
  <c r="L345" i="8"/>
  <c r="K345" i="8"/>
  <c r="J345" i="8"/>
  <c r="I345" i="8"/>
  <c r="H345" i="8"/>
  <c r="G345" i="8"/>
  <c r="F345" i="8"/>
  <c r="E345" i="8"/>
  <c r="D345" i="8"/>
  <c r="C345" i="8"/>
  <c r="B345" i="8"/>
  <c r="N517" i="8"/>
  <c r="N516" i="8"/>
  <c r="M519" i="8"/>
  <c r="M518" i="8"/>
  <c r="M517" i="8"/>
  <c r="M516" i="8"/>
  <c r="L519" i="8"/>
  <c r="L518" i="8"/>
  <c r="L517" i="8"/>
  <c r="L516" i="8"/>
  <c r="K519" i="8"/>
  <c r="K518" i="8"/>
  <c r="K517" i="8"/>
  <c r="K516" i="8"/>
  <c r="J519" i="8"/>
  <c r="J518" i="8"/>
  <c r="J517" i="8"/>
  <c r="J516" i="8"/>
  <c r="I519" i="8"/>
  <c r="I518" i="8"/>
  <c r="I517" i="8"/>
  <c r="I516" i="8"/>
  <c r="H519" i="8"/>
  <c r="H518" i="8"/>
  <c r="H517" i="8"/>
  <c r="H516" i="8"/>
  <c r="G519" i="8"/>
  <c r="G518" i="8"/>
  <c r="G517" i="8"/>
  <c r="G516" i="8"/>
  <c r="F519" i="8"/>
  <c r="F518" i="8"/>
  <c r="F517" i="8"/>
  <c r="F516" i="8"/>
  <c r="E519" i="8"/>
  <c r="E518" i="8"/>
  <c r="E517" i="8"/>
  <c r="E516" i="8"/>
  <c r="D519" i="8"/>
  <c r="D518" i="8"/>
  <c r="D517" i="8"/>
  <c r="D516" i="8"/>
  <c r="C519" i="8"/>
  <c r="C518" i="8"/>
  <c r="C517" i="8"/>
  <c r="C516" i="8"/>
  <c r="B519" i="8"/>
  <c r="B518" i="8"/>
  <c r="B517" i="8"/>
  <c r="B516" i="8"/>
  <c r="N418" i="8"/>
  <c r="N417" i="8"/>
  <c r="M420" i="8"/>
  <c r="M419" i="8"/>
  <c r="M418" i="8"/>
  <c r="M417" i="8"/>
  <c r="L420" i="8"/>
  <c r="L419" i="8"/>
  <c r="L418" i="8"/>
  <c r="L417" i="8"/>
  <c r="K420" i="8"/>
  <c r="K419" i="8"/>
  <c r="K418" i="8"/>
  <c r="K417" i="8"/>
  <c r="J420" i="8"/>
  <c r="J419" i="8"/>
  <c r="J418" i="8"/>
  <c r="J417" i="8"/>
  <c r="I420" i="8"/>
  <c r="I419" i="8"/>
  <c r="I418" i="8"/>
  <c r="I417" i="8"/>
  <c r="H420" i="8"/>
  <c r="H419" i="8"/>
  <c r="H418" i="8"/>
  <c r="H417" i="8"/>
  <c r="G420" i="8"/>
  <c r="G419" i="8"/>
  <c r="G418" i="8"/>
  <c r="G417" i="8"/>
  <c r="F420" i="8"/>
  <c r="F419" i="8"/>
  <c r="F418" i="8"/>
  <c r="F417" i="8"/>
  <c r="E420" i="8"/>
  <c r="E419" i="8"/>
  <c r="E418" i="8"/>
  <c r="E417" i="8"/>
  <c r="D420" i="8"/>
  <c r="D419" i="8"/>
  <c r="D418" i="8"/>
  <c r="D417" i="8"/>
  <c r="C420" i="8"/>
  <c r="C419" i="8"/>
  <c r="C418" i="8"/>
  <c r="C417" i="8"/>
  <c r="B420" i="8"/>
  <c r="B419" i="8"/>
  <c r="B418" i="8"/>
  <c r="B417" i="8"/>
  <c r="N412" i="8"/>
  <c r="N411" i="8"/>
  <c r="M413" i="8"/>
  <c r="M412" i="8"/>
  <c r="M411" i="8"/>
  <c r="L414" i="8"/>
  <c r="L413" i="8"/>
  <c r="L412" i="8"/>
  <c r="L411" i="8"/>
  <c r="K413" i="8"/>
  <c r="K411" i="8"/>
  <c r="J413" i="8"/>
  <c r="J412" i="8"/>
  <c r="J411" i="8"/>
  <c r="I413" i="8"/>
  <c r="I412" i="8"/>
  <c r="I411" i="8"/>
  <c r="H414" i="8"/>
  <c r="H413" i="8"/>
  <c r="H412" i="8"/>
  <c r="H411" i="8"/>
  <c r="G413" i="8"/>
  <c r="G411" i="8"/>
  <c r="F413" i="8"/>
  <c r="F412" i="8"/>
  <c r="F411" i="8"/>
  <c r="E413" i="8"/>
  <c r="E412" i="8"/>
  <c r="E411" i="8"/>
  <c r="D414" i="8"/>
  <c r="D413" i="8"/>
  <c r="D412" i="8"/>
  <c r="D411" i="8"/>
  <c r="C413" i="8"/>
  <c r="C411" i="8"/>
  <c r="B413" i="8"/>
  <c r="B412" i="8"/>
  <c r="B411" i="8"/>
  <c r="L693" i="8" l="1"/>
  <c r="K694" i="8"/>
  <c r="I685" i="8"/>
  <c r="J694" i="8"/>
  <c r="J696" i="8" s="1"/>
  <c r="M697" i="8"/>
  <c r="D666" i="8"/>
  <c r="K689" i="8"/>
  <c r="K690" i="8" s="1"/>
  <c r="K692" i="8" s="1"/>
  <c r="O640" i="8"/>
  <c r="L702" i="8"/>
  <c r="C668" i="8"/>
  <c r="C452" i="8"/>
  <c r="G452" i="8"/>
  <c r="K452" i="8"/>
  <c r="H415" i="8"/>
  <c r="AX143" i="8"/>
  <c r="AT143" i="8"/>
  <c r="AP143" i="8"/>
  <c r="AL143" i="8"/>
  <c r="K423" i="8" s="1"/>
  <c r="AH143" i="8"/>
  <c r="AD143" i="8"/>
  <c r="Z143" i="8"/>
  <c r="V143" i="8"/>
  <c r="G423" i="8" s="1"/>
  <c r="R143" i="8"/>
  <c r="N143" i="8"/>
  <c r="J143" i="8"/>
  <c r="D423" i="8" s="1"/>
  <c r="F143" i="8"/>
  <c r="C423" i="8" s="1"/>
  <c r="B592" i="8"/>
  <c r="M557" i="8"/>
  <c r="E564" i="8"/>
  <c r="E628" i="8" s="1"/>
  <c r="I564" i="8"/>
  <c r="I628" i="8" s="1"/>
  <c r="M564" i="8"/>
  <c r="M633" i="8" s="1"/>
  <c r="E591" i="8"/>
  <c r="I591" i="8"/>
  <c r="M591" i="8"/>
  <c r="D592" i="8"/>
  <c r="H592" i="8"/>
  <c r="L592" i="8"/>
  <c r="O360" i="8"/>
  <c r="F361" i="8"/>
  <c r="N361" i="8"/>
  <c r="E379" i="8"/>
  <c r="I379" i="8"/>
  <c r="M379" i="8"/>
  <c r="N525" i="8"/>
  <c r="D466" i="8"/>
  <c r="H466" i="8"/>
  <c r="L466" i="8"/>
  <c r="D479" i="8"/>
  <c r="H479" i="8"/>
  <c r="H652" i="8" s="1"/>
  <c r="L479" i="8"/>
  <c r="D496" i="8"/>
  <c r="H496" i="8"/>
  <c r="L496" i="8"/>
  <c r="D504" i="8"/>
  <c r="H504" i="8"/>
  <c r="L504" i="8"/>
  <c r="D512" i="8"/>
  <c r="H512" i="8"/>
  <c r="I514" i="8" s="1"/>
  <c r="L512" i="8"/>
  <c r="B557" i="8"/>
  <c r="F557" i="8"/>
  <c r="J557" i="8"/>
  <c r="E557" i="8"/>
  <c r="J361" i="8"/>
  <c r="J367" i="8"/>
  <c r="N564" i="8"/>
  <c r="N630" i="8" s="1"/>
  <c r="D415" i="8"/>
  <c r="D421" i="8"/>
  <c r="H421" i="8"/>
  <c r="L421" i="8"/>
  <c r="B349" i="8"/>
  <c r="N349" i="8"/>
  <c r="D367" i="8"/>
  <c r="H367" i="8"/>
  <c r="L367" i="8"/>
  <c r="C373" i="8"/>
  <c r="G373" i="8"/>
  <c r="K373" i="8"/>
  <c r="C379" i="8"/>
  <c r="G379" i="8"/>
  <c r="K379" i="8"/>
  <c r="E446" i="8"/>
  <c r="I446" i="8"/>
  <c r="M446" i="8"/>
  <c r="O445" i="8"/>
  <c r="N526" i="8"/>
  <c r="N549" i="8" s="1"/>
  <c r="E466" i="8"/>
  <c r="I466" i="8"/>
  <c r="M466" i="8"/>
  <c r="E479" i="8"/>
  <c r="E652" i="8" s="1"/>
  <c r="I479" i="8"/>
  <c r="I652" i="8" s="1"/>
  <c r="M479" i="8"/>
  <c r="E496" i="8"/>
  <c r="I496" i="8"/>
  <c r="J498" i="8" s="1"/>
  <c r="M496" i="8"/>
  <c r="E504" i="8"/>
  <c r="I504" i="8"/>
  <c r="I506" i="8" s="1"/>
  <c r="M504" i="8"/>
  <c r="M506" i="8" s="1"/>
  <c r="E512" i="8"/>
  <c r="I512" i="8"/>
  <c r="M512" i="8"/>
  <c r="G543" i="8"/>
  <c r="K543" i="8"/>
  <c r="D591" i="8"/>
  <c r="H591" i="8"/>
  <c r="L591" i="8"/>
  <c r="C592" i="8"/>
  <c r="G592" i="8"/>
  <c r="K592" i="8"/>
  <c r="B593" i="8"/>
  <c r="F593" i="8"/>
  <c r="J593" i="8"/>
  <c r="N593" i="8"/>
  <c r="E594" i="8"/>
  <c r="I594" i="8"/>
  <c r="M594" i="8"/>
  <c r="D373" i="8"/>
  <c r="H373" i="8"/>
  <c r="L373" i="8"/>
  <c r="H379" i="8"/>
  <c r="L379" i="8"/>
  <c r="C391" i="8"/>
  <c r="G391" i="8"/>
  <c r="K391" i="8"/>
  <c r="B459" i="8"/>
  <c r="F459" i="8"/>
  <c r="F460" i="8" s="1"/>
  <c r="J459" i="8"/>
  <c r="J651" i="8" s="1"/>
  <c r="B468" i="8"/>
  <c r="F468" i="8"/>
  <c r="J468" i="8"/>
  <c r="N468" i="8"/>
  <c r="E469" i="8"/>
  <c r="I469" i="8"/>
  <c r="M469" i="8"/>
  <c r="D470" i="8"/>
  <c r="H470" i="8"/>
  <c r="L470" i="8"/>
  <c r="C471" i="8"/>
  <c r="G471" i="8"/>
  <c r="K471" i="8"/>
  <c r="B483" i="8"/>
  <c r="B523" i="8" s="1"/>
  <c r="F483" i="8"/>
  <c r="F523" i="8" s="1"/>
  <c r="J483" i="8"/>
  <c r="J523" i="8" s="1"/>
  <c r="N483" i="8"/>
  <c r="E484" i="8"/>
  <c r="I484" i="8"/>
  <c r="I524" i="8" s="1"/>
  <c r="M484" i="8"/>
  <c r="M524" i="8" s="1"/>
  <c r="D485" i="8"/>
  <c r="H485" i="8"/>
  <c r="H525" i="8" s="1"/>
  <c r="L485" i="8"/>
  <c r="L525" i="8" s="1"/>
  <c r="C486" i="8"/>
  <c r="C526" i="8" s="1"/>
  <c r="G486" i="8"/>
  <c r="K486" i="8"/>
  <c r="B496" i="8"/>
  <c r="F496" i="8"/>
  <c r="J496" i="8"/>
  <c r="N496" i="8"/>
  <c r="B504" i="8"/>
  <c r="F504" i="8"/>
  <c r="F506" i="8" s="1"/>
  <c r="J504" i="8"/>
  <c r="N504" i="8"/>
  <c r="B512" i="8"/>
  <c r="C514" i="8" s="1"/>
  <c r="F512" i="8"/>
  <c r="F514" i="8" s="1"/>
  <c r="J512" i="8"/>
  <c r="N512" i="8"/>
  <c r="N543" i="8"/>
  <c r="D557" i="8"/>
  <c r="H557" i="8"/>
  <c r="L557" i="8"/>
  <c r="N557" i="8"/>
  <c r="O572" i="8"/>
  <c r="L415" i="8"/>
  <c r="D349" i="8"/>
  <c r="H349" i="8"/>
  <c r="L349" i="8"/>
  <c r="H355" i="8"/>
  <c r="L355" i="8"/>
  <c r="C459" i="8"/>
  <c r="C460" i="8" s="1"/>
  <c r="G459" i="8"/>
  <c r="K459" i="8"/>
  <c r="C466" i="8"/>
  <c r="G466" i="8"/>
  <c r="K466" i="8"/>
  <c r="K505" i="8" s="1"/>
  <c r="B469" i="8"/>
  <c r="F469" i="8"/>
  <c r="J469" i="8"/>
  <c r="N469" i="8"/>
  <c r="E470" i="8"/>
  <c r="I470" i="8"/>
  <c r="M470" i="8"/>
  <c r="D471" i="8"/>
  <c r="H471" i="8"/>
  <c r="L471" i="8"/>
  <c r="C483" i="8"/>
  <c r="C523" i="8" s="1"/>
  <c r="G483" i="8"/>
  <c r="G523" i="8" s="1"/>
  <c r="K483" i="8"/>
  <c r="B484" i="8"/>
  <c r="B524" i="8" s="1"/>
  <c r="F484" i="8"/>
  <c r="F524" i="8" s="1"/>
  <c r="J484" i="8"/>
  <c r="J524" i="8" s="1"/>
  <c r="N484" i="8"/>
  <c r="E485" i="8"/>
  <c r="I485" i="8"/>
  <c r="I525" i="8" s="1"/>
  <c r="M485" i="8"/>
  <c r="M525" i="8" s="1"/>
  <c r="D486" i="8"/>
  <c r="H486" i="8"/>
  <c r="H526" i="8" s="1"/>
  <c r="L486" i="8"/>
  <c r="L526" i="8" s="1"/>
  <c r="C496" i="8"/>
  <c r="D498" i="8" s="1"/>
  <c r="G496" i="8"/>
  <c r="K496" i="8"/>
  <c r="C504" i="8"/>
  <c r="O504" i="8" s="1"/>
  <c r="G504" i="8"/>
  <c r="K504" i="8"/>
  <c r="C512" i="8"/>
  <c r="O512" i="8" s="1"/>
  <c r="G512" i="8"/>
  <c r="K512" i="8"/>
  <c r="K513" i="8" s="1"/>
  <c r="E543" i="8"/>
  <c r="I543" i="8"/>
  <c r="M543" i="8"/>
  <c r="I557" i="8"/>
  <c r="I373" i="8"/>
  <c r="M373" i="8"/>
  <c r="I385" i="8"/>
  <c r="E391" i="8"/>
  <c r="I391" i="8"/>
  <c r="M391" i="8"/>
  <c r="C403" i="8"/>
  <c r="G403" i="8"/>
  <c r="K403" i="8"/>
  <c r="C409" i="8"/>
  <c r="G409" i="8"/>
  <c r="K409" i="8"/>
  <c r="E373" i="8"/>
  <c r="E385" i="8"/>
  <c r="M385" i="8"/>
  <c r="C421" i="8"/>
  <c r="E421" i="8"/>
  <c r="G421" i="8"/>
  <c r="I421" i="8"/>
  <c r="K421" i="8"/>
  <c r="M421" i="8"/>
  <c r="E349" i="8"/>
  <c r="I349" i="8"/>
  <c r="M349" i="8"/>
  <c r="O349" i="8" s="1"/>
  <c r="B361" i="8"/>
  <c r="E367" i="8"/>
  <c r="I367" i="8"/>
  <c r="M367" i="8"/>
  <c r="B385" i="8"/>
  <c r="F385" i="8"/>
  <c r="J385" i="8"/>
  <c r="N385" i="8"/>
  <c r="J391" i="8"/>
  <c r="D433" i="8"/>
  <c r="D409" i="8"/>
  <c r="H409" i="8"/>
  <c r="L409" i="8"/>
  <c r="C349" i="8"/>
  <c r="G349" i="8"/>
  <c r="K349" i="8"/>
  <c r="E361" i="8"/>
  <c r="I361" i="8"/>
  <c r="M361" i="8"/>
  <c r="O361" i="8" s="1"/>
  <c r="O402" i="8"/>
  <c r="F349" i="8"/>
  <c r="F367" i="8"/>
  <c r="N367" i="8"/>
  <c r="B373" i="8"/>
  <c r="F373" i="8"/>
  <c r="J373" i="8"/>
  <c r="N373" i="8"/>
  <c r="O390" i="8"/>
  <c r="C433" i="8"/>
  <c r="G433" i="8"/>
  <c r="J421" i="8"/>
  <c r="O384" i="8"/>
  <c r="B391" i="8"/>
  <c r="D403" i="8"/>
  <c r="H403" i="8"/>
  <c r="L403" i="8"/>
  <c r="E409" i="8"/>
  <c r="I409" i="8"/>
  <c r="M409" i="8"/>
  <c r="H433" i="8"/>
  <c r="D439" i="8"/>
  <c r="H439" i="8"/>
  <c r="F421" i="8"/>
  <c r="J349" i="8"/>
  <c r="O366" i="8"/>
  <c r="B355" i="8"/>
  <c r="O355" i="8" s="1"/>
  <c r="F355" i="8"/>
  <c r="J355" i="8"/>
  <c r="N355" i="8"/>
  <c r="C361" i="8"/>
  <c r="G361" i="8"/>
  <c r="K361" i="8"/>
  <c r="B367" i="8"/>
  <c r="B379" i="8"/>
  <c r="F379" i="8"/>
  <c r="J379" i="8"/>
  <c r="N379" i="8"/>
  <c r="D385" i="8"/>
  <c r="H385" i="8"/>
  <c r="L385" i="8"/>
  <c r="D391" i="8"/>
  <c r="H391" i="8"/>
  <c r="L391" i="8"/>
  <c r="E403" i="8"/>
  <c r="I403" i="8"/>
  <c r="M403" i="8"/>
  <c r="O408" i="8"/>
  <c r="F409" i="8"/>
  <c r="J409" i="8"/>
  <c r="N409" i="8"/>
  <c r="E433" i="8"/>
  <c r="I433" i="8"/>
  <c r="M433" i="8"/>
  <c r="N391" i="8"/>
  <c r="B439" i="8"/>
  <c r="F439" i="8"/>
  <c r="J439" i="8"/>
  <c r="N439" i="8"/>
  <c r="B421" i="8"/>
  <c r="O421" i="8" s="1"/>
  <c r="O420" i="8"/>
  <c r="B632" i="8"/>
  <c r="B427" i="8"/>
  <c r="O426" i="8"/>
  <c r="C632" i="8"/>
  <c r="C427" i="8"/>
  <c r="E633" i="8"/>
  <c r="E632" i="8"/>
  <c r="E427" i="8"/>
  <c r="F632" i="8"/>
  <c r="F427" i="8"/>
  <c r="G632" i="8"/>
  <c r="G427" i="8"/>
  <c r="I632" i="8"/>
  <c r="I427" i="8"/>
  <c r="J632" i="8"/>
  <c r="J427" i="8"/>
  <c r="K632" i="8"/>
  <c r="K427" i="8"/>
  <c r="M632" i="8"/>
  <c r="M427" i="8"/>
  <c r="B425" i="8"/>
  <c r="C425" i="8"/>
  <c r="D425" i="8"/>
  <c r="E425" i="8"/>
  <c r="F425" i="8"/>
  <c r="G425" i="8"/>
  <c r="H425" i="8"/>
  <c r="I425" i="8"/>
  <c r="J425" i="8"/>
  <c r="K425" i="8"/>
  <c r="L425" i="8"/>
  <c r="M425" i="8"/>
  <c r="C520" i="8"/>
  <c r="E520" i="8"/>
  <c r="G520" i="8"/>
  <c r="I520" i="8"/>
  <c r="L520" i="8"/>
  <c r="O372" i="8"/>
  <c r="B423" i="8"/>
  <c r="E423" i="8"/>
  <c r="F423" i="8"/>
  <c r="H423" i="8"/>
  <c r="I423" i="8"/>
  <c r="J423" i="8"/>
  <c r="L423" i="8"/>
  <c r="M423" i="8"/>
  <c r="N423" i="8"/>
  <c r="B409" i="8"/>
  <c r="C412" i="8"/>
  <c r="G412" i="8"/>
  <c r="K412" i="8"/>
  <c r="E414" i="8"/>
  <c r="E415" i="8" s="1"/>
  <c r="I414" i="8"/>
  <c r="I415" i="8" s="1"/>
  <c r="M414" i="8"/>
  <c r="M415" i="8" s="1"/>
  <c r="N420" i="8"/>
  <c r="N421" i="8" s="1"/>
  <c r="I439" i="8"/>
  <c r="F446" i="8"/>
  <c r="N446" i="8"/>
  <c r="E468" i="8"/>
  <c r="E459" i="8"/>
  <c r="E483" i="8"/>
  <c r="E523" i="8" s="1"/>
  <c r="I468" i="8"/>
  <c r="I459" i="8"/>
  <c r="I483" i="8"/>
  <c r="I523" i="8" s="1"/>
  <c r="M468" i="8"/>
  <c r="M459" i="8"/>
  <c r="M480" i="8" s="1"/>
  <c r="M483" i="8"/>
  <c r="M523" i="8" s="1"/>
  <c r="D469" i="8"/>
  <c r="D484" i="8"/>
  <c r="D524" i="8" s="1"/>
  <c r="H469" i="8"/>
  <c r="H484" i="8"/>
  <c r="H524" i="8" s="1"/>
  <c r="I653" i="8"/>
  <c r="M653" i="8"/>
  <c r="M652" i="8"/>
  <c r="E637" i="8"/>
  <c r="E630" i="8"/>
  <c r="M630" i="8"/>
  <c r="B424" i="8"/>
  <c r="D424" i="8"/>
  <c r="E424" i="8"/>
  <c r="F424" i="8"/>
  <c r="H424" i="8"/>
  <c r="I424" i="8"/>
  <c r="J424" i="8"/>
  <c r="L424" i="8"/>
  <c r="M424" i="8"/>
  <c r="B403" i="8"/>
  <c r="O403" i="8" s="1"/>
  <c r="F403" i="8"/>
  <c r="J403" i="8"/>
  <c r="N403" i="8"/>
  <c r="B414" i="8"/>
  <c r="F414" i="8"/>
  <c r="F415" i="8" s="1"/>
  <c r="J414" i="8"/>
  <c r="J415" i="8" s="1"/>
  <c r="N414" i="8"/>
  <c r="N415" i="8" s="1"/>
  <c r="E439" i="8"/>
  <c r="C446" i="8"/>
  <c r="G446" i="8"/>
  <c r="K446" i="8"/>
  <c r="F651" i="8"/>
  <c r="N523" i="8"/>
  <c r="E524" i="8"/>
  <c r="D525" i="8"/>
  <c r="G526" i="8"/>
  <c r="K526" i="8"/>
  <c r="J514" i="8"/>
  <c r="N514" i="8"/>
  <c r="C414" i="8"/>
  <c r="C415" i="8" s="1"/>
  <c r="G414" i="8"/>
  <c r="G415" i="8" s="1"/>
  <c r="K414" i="8"/>
  <c r="K415" i="8" s="1"/>
  <c r="B433" i="8"/>
  <c r="O433" i="8" s="1"/>
  <c r="F433" i="8"/>
  <c r="J433" i="8"/>
  <c r="N433" i="8"/>
  <c r="K433" i="8"/>
  <c r="C439" i="8"/>
  <c r="G439" i="8"/>
  <c r="K439" i="8"/>
  <c r="O438" i="8"/>
  <c r="L439" i="8"/>
  <c r="D446" i="8"/>
  <c r="H446" i="8"/>
  <c r="L446" i="8"/>
  <c r="B446" i="8"/>
  <c r="O446" i="8" s="1"/>
  <c r="J446" i="8"/>
  <c r="K651" i="8"/>
  <c r="K523" i="8"/>
  <c r="N524" i="8"/>
  <c r="E525" i="8"/>
  <c r="D526" i="8"/>
  <c r="K498" i="8"/>
  <c r="K506" i="8"/>
  <c r="E544" i="8"/>
  <c r="B520" i="8"/>
  <c r="D520" i="8"/>
  <c r="F520" i="8"/>
  <c r="H520" i="8"/>
  <c r="J520" i="8"/>
  <c r="K520" i="8"/>
  <c r="M520" i="8"/>
  <c r="O378" i="8"/>
  <c r="D426" i="8"/>
  <c r="H426" i="8"/>
  <c r="L426" i="8"/>
  <c r="N520" i="8"/>
  <c r="O396" i="8"/>
  <c r="O432" i="8"/>
  <c r="M439" i="8"/>
  <c r="O439" i="8" s="1"/>
  <c r="E636" i="8"/>
  <c r="E643" i="8" s="1"/>
  <c r="E452" i="8"/>
  <c r="I636" i="8"/>
  <c r="I643" i="8" s="1"/>
  <c r="I452" i="8"/>
  <c r="M636" i="8"/>
  <c r="M643" i="8" s="1"/>
  <c r="M452" i="8"/>
  <c r="O452" i="8" s="1"/>
  <c r="D523" i="8"/>
  <c r="H523" i="8"/>
  <c r="L523" i="8"/>
  <c r="C524" i="8"/>
  <c r="G524" i="8"/>
  <c r="K524" i="8"/>
  <c r="B525" i="8"/>
  <c r="F525" i="8"/>
  <c r="J525" i="8"/>
  <c r="N548" i="8"/>
  <c r="N533" i="8"/>
  <c r="E526" i="8"/>
  <c r="I526" i="8"/>
  <c r="M526" i="8"/>
  <c r="D653" i="8"/>
  <c r="D652" i="8"/>
  <c r="H653" i="8"/>
  <c r="H498" i="8"/>
  <c r="L498" i="8"/>
  <c r="L506" i="8"/>
  <c r="D514" i="8"/>
  <c r="L514" i="8"/>
  <c r="C643" i="8"/>
  <c r="O451" i="8"/>
  <c r="C468" i="8"/>
  <c r="G468" i="8"/>
  <c r="K468" i="8"/>
  <c r="L484" i="8"/>
  <c r="L524" i="8" s="1"/>
  <c r="C485" i="8"/>
  <c r="C525" i="8" s="1"/>
  <c r="G485" i="8"/>
  <c r="G525" i="8" s="1"/>
  <c r="K485" i="8"/>
  <c r="K525" i="8" s="1"/>
  <c r="B486" i="8"/>
  <c r="B526" i="8" s="1"/>
  <c r="F486" i="8"/>
  <c r="F526" i="8" s="1"/>
  <c r="J486" i="8"/>
  <c r="J526" i="8" s="1"/>
  <c r="D543" i="8"/>
  <c r="H543" i="8"/>
  <c r="L543" i="8"/>
  <c r="B564" i="8"/>
  <c r="F564" i="8"/>
  <c r="F633" i="8" s="1"/>
  <c r="J564" i="8"/>
  <c r="J633" i="8" s="1"/>
  <c r="D459" i="8"/>
  <c r="H459" i="8"/>
  <c r="H480" i="8" s="1"/>
  <c r="L459" i="8"/>
  <c r="B466" i="8"/>
  <c r="O466" i="8" s="1"/>
  <c r="F466" i="8"/>
  <c r="J466" i="8"/>
  <c r="J497" i="8" s="1"/>
  <c r="N466" i="8"/>
  <c r="D468" i="8"/>
  <c r="H468" i="8"/>
  <c r="L468" i="8"/>
  <c r="C469" i="8"/>
  <c r="G469" i="8"/>
  <c r="K469" i="8"/>
  <c r="B470" i="8"/>
  <c r="B472" i="8" s="1"/>
  <c r="F470" i="8"/>
  <c r="J470" i="8"/>
  <c r="E471" i="8"/>
  <c r="I471" i="8"/>
  <c r="M471" i="8"/>
  <c r="B479" i="8"/>
  <c r="F479" i="8"/>
  <c r="J479" i="8"/>
  <c r="J487" i="8" s="1"/>
  <c r="N479" i="8"/>
  <c r="C564" i="8"/>
  <c r="C589" i="8" s="1"/>
  <c r="G564" i="8"/>
  <c r="G633" i="8" s="1"/>
  <c r="K564" i="8"/>
  <c r="K633" i="8" s="1"/>
  <c r="C479" i="8"/>
  <c r="G479" i="8"/>
  <c r="K479" i="8"/>
  <c r="K487" i="8" s="1"/>
  <c r="B543" i="8"/>
  <c r="F543" i="8"/>
  <c r="J543" i="8"/>
  <c r="C557" i="8"/>
  <c r="G557" i="8"/>
  <c r="K557" i="8"/>
  <c r="D564" i="8"/>
  <c r="D589" i="8" s="1"/>
  <c r="H564" i="8"/>
  <c r="L564" i="8"/>
  <c r="C591" i="8"/>
  <c r="G591" i="8"/>
  <c r="K591" i="8"/>
  <c r="F592" i="8"/>
  <c r="J592" i="8"/>
  <c r="D452" i="8"/>
  <c r="H452" i="8"/>
  <c r="L452" i="8"/>
  <c r="N459" i="8"/>
  <c r="C543" i="8"/>
  <c r="O610" i="8"/>
  <c r="O594" i="8"/>
  <c r="N592" i="8"/>
  <c r="E593" i="8"/>
  <c r="I593" i="8"/>
  <c r="M593" i="8"/>
  <c r="D594" i="8"/>
  <c r="H594" i="8"/>
  <c r="L594" i="8"/>
  <c r="E666" i="8"/>
  <c r="F665" i="8"/>
  <c r="E646" i="8"/>
  <c r="L694" i="8"/>
  <c r="L696" i="8" s="1"/>
  <c r="M693" i="8"/>
  <c r="M698" i="8"/>
  <c r="M700" i="8" s="1"/>
  <c r="N697" i="8"/>
  <c r="N698" i="8" s="1"/>
  <c r="F646" i="8"/>
  <c r="N705" i="8"/>
  <c r="N706" i="8" s="1"/>
  <c r="K646" i="8"/>
  <c r="B646" i="8"/>
  <c r="E669" i="8"/>
  <c r="D670" i="8"/>
  <c r="D672" i="8" s="1"/>
  <c r="L704" i="8"/>
  <c r="K742" i="8"/>
  <c r="K747" i="8"/>
  <c r="M743" i="8"/>
  <c r="O743" i="8" s="1"/>
  <c r="O736" i="8"/>
  <c r="E674" i="8"/>
  <c r="E676" i="8" s="1"/>
  <c r="F673" i="8"/>
  <c r="G682" i="8"/>
  <c r="G684" i="8" s="1"/>
  <c r="H681" i="8"/>
  <c r="N640" i="8"/>
  <c r="O642" i="8"/>
  <c r="I747" i="8"/>
  <c r="M747" i="8"/>
  <c r="N710" i="8"/>
  <c r="G678" i="8"/>
  <c r="G680" i="8" s="1"/>
  <c r="H677" i="8"/>
  <c r="I692" i="8"/>
  <c r="K696" i="8"/>
  <c r="N701" i="8"/>
  <c r="N702" i="8" s="1"/>
  <c r="M702" i="8"/>
  <c r="M704" i="8" s="1"/>
  <c r="M745" i="8"/>
  <c r="O745" i="8" s="1"/>
  <c r="O738" i="8"/>
  <c r="D668" i="8"/>
  <c r="L700" i="8"/>
  <c r="M708" i="8"/>
  <c r="E668" i="8"/>
  <c r="H688" i="8"/>
  <c r="J685" i="8" l="1"/>
  <c r="I686" i="8"/>
  <c r="I688" i="8" s="1"/>
  <c r="L689" i="8"/>
  <c r="M689" i="8" s="1"/>
  <c r="N589" i="8"/>
  <c r="O409" i="8"/>
  <c r="G506" i="8"/>
  <c r="G513" i="8"/>
  <c r="C498" i="8"/>
  <c r="E506" i="8"/>
  <c r="M481" i="8"/>
  <c r="H506" i="8"/>
  <c r="I566" i="8"/>
  <c r="F487" i="8"/>
  <c r="F488" i="8" s="1"/>
  <c r="H514" i="8"/>
  <c r="D506" i="8"/>
  <c r="L480" i="8"/>
  <c r="I498" i="8"/>
  <c r="E480" i="8"/>
  <c r="I630" i="8"/>
  <c r="N628" i="8"/>
  <c r="E653" i="8"/>
  <c r="N637" i="8"/>
  <c r="N644" i="8" s="1"/>
  <c r="F472" i="8"/>
  <c r="C513" i="8"/>
  <c r="C505" i="8"/>
  <c r="J506" i="8"/>
  <c r="N566" i="8"/>
  <c r="E589" i="8"/>
  <c r="N534" i="8"/>
  <c r="M544" i="8"/>
  <c r="M521" i="8"/>
  <c r="G514" i="8"/>
  <c r="C651" i="8"/>
  <c r="I637" i="8"/>
  <c r="I644" i="8" s="1"/>
  <c r="N505" i="8"/>
  <c r="L472" i="8"/>
  <c r="C506" i="8"/>
  <c r="I544" i="8"/>
  <c r="C497" i="8"/>
  <c r="K497" i="8"/>
  <c r="G573" i="8"/>
  <c r="F498" i="8"/>
  <c r="E514" i="8"/>
  <c r="M498" i="8"/>
  <c r="E565" i="8"/>
  <c r="M514" i="8"/>
  <c r="E498" i="8"/>
  <c r="H472" i="8"/>
  <c r="K521" i="8"/>
  <c r="G497" i="8"/>
  <c r="M589" i="8"/>
  <c r="O589" i="8" s="1"/>
  <c r="E513" i="8"/>
  <c r="E505" i="8"/>
  <c r="E497" i="8"/>
  <c r="M646" i="8"/>
  <c r="C646" i="8"/>
  <c r="K573" i="8"/>
  <c r="J472" i="8"/>
  <c r="D472" i="8"/>
  <c r="L652" i="8"/>
  <c r="K514" i="8"/>
  <c r="G505" i="8"/>
  <c r="G498" i="8"/>
  <c r="G651" i="8"/>
  <c r="N506" i="8"/>
  <c r="J646" i="8"/>
  <c r="O459" i="8"/>
  <c r="M565" i="8"/>
  <c r="I589" i="8"/>
  <c r="I481" i="8"/>
  <c r="E481" i="8"/>
  <c r="I633" i="8"/>
  <c r="G646" i="8"/>
  <c r="F513" i="8"/>
  <c r="O496" i="8"/>
  <c r="G460" i="8"/>
  <c r="N498" i="8"/>
  <c r="J460" i="8"/>
  <c r="M637" i="8"/>
  <c r="M644" i="8" s="1"/>
  <c r="C573" i="8"/>
  <c r="C487" i="8"/>
  <c r="C488" i="8" s="1"/>
  <c r="L505" i="8"/>
  <c r="L653" i="8"/>
  <c r="K460" i="8"/>
  <c r="M628" i="8"/>
  <c r="G521" i="8"/>
  <c r="M505" i="8"/>
  <c r="O379" i="8"/>
  <c r="B544" i="8"/>
  <c r="N573" i="8"/>
  <c r="M497" i="8"/>
  <c r="H589" i="8"/>
  <c r="O367" i="8"/>
  <c r="B573" i="8"/>
  <c r="B521" i="8"/>
  <c r="O391" i="8"/>
  <c r="O385" i="8"/>
  <c r="N521" i="8"/>
  <c r="I505" i="8"/>
  <c r="O373" i="8"/>
  <c r="K544" i="8"/>
  <c r="I646" i="8"/>
  <c r="B513" i="8"/>
  <c r="M513" i="8"/>
  <c r="O513" i="8" s="1"/>
  <c r="G544" i="8"/>
  <c r="D658" i="8"/>
  <c r="J488" i="8"/>
  <c r="J527" i="8"/>
  <c r="N703" i="8"/>
  <c r="N704" i="8"/>
  <c r="C527" i="8"/>
  <c r="N707" i="8"/>
  <c r="N708" i="8"/>
  <c r="N426" i="8"/>
  <c r="N424" i="8"/>
  <c r="E644" i="8"/>
  <c r="E641" i="8"/>
  <c r="I546" i="8"/>
  <c r="I531" i="8"/>
  <c r="E651" i="8"/>
  <c r="E573" i="8"/>
  <c r="E460" i="8"/>
  <c r="E487" i="8"/>
  <c r="F489" i="8" s="1"/>
  <c r="I521" i="8"/>
  <c r="O632" i="8"/>
  <c r="J505" i="8"/>
  <c r="D548" i="8"/>
  <c r="D533" i="8"/>
  <c r="N700" i="8"/>
  <c r="N699" i="8"/>
  <c r="L633" i="8"/>
  <c r="L632" i="8"/>
  <c r="L427" i="8"/>
  <c r="F521" i="8"/>
  <c r="L549" i="8"/>
  <c r="L534" i="8"/>
  <c r="I548" i="8"/>
  <c r="I533" i="8"/>
  <c r="F547" i="8"/>
  <c r="F532" i="8"/>
  <c r="C546" i="8"/>
  <c r="C531" i="8"/>
  <c r="J513" i="8"/>
  <c r="N497" i="8"/>
  <c r="F497" i="8"/>
  <c r="C549" i="8"/>
  <c r="C534" i="8"/>
  <c r="M547" i="8"/>
  <c r="M532" i="8"/>
  <c r="J546" i="8"/>
  <c r="J531" i="8"/>
  <c r="H547" i="8"/>
  <c r="H532" i="8"/>
  <c r="M546" i="8"/>
  <c r="M531" i="8"/>
  <c r="I651" i="8"/>
  <c r="I654" i="8" s="1"/>
  <c r="I573" i="8"/>
  <c r="I460" i="8"/>
  <c r="I487" i="8"/>
  <c r="J489" i="8" s="1"/>
  <c r="E472" i="8"/>
  <c r="N471" i="8"/>
  <c r="N470" i="8"/>
  <c r="N472" i="8" s="1"/>
  <c r="M694" i="8"/>
  <c r="M696" i="8" s="1"/>
  <c r="N693" i="8"/>
  <c r="N694" i="8" s="1"/>
  <c r="F666" i="8"/>
  <c r="F668" i="8" s="1"/>
  <c r="G665" i="8"/>
  <c r="L630" i="8"/>
  <c r="L628" i="8"/>
  <c r="L637" i="8"/>
  <c r="L566" i="8"/>
  <c r="L565" i="8"/>
  <c r="H544" i="8"/>
  <c r="B534" i="8"/>
  <c r="B549" i="8"/>
  <c r="L532" i="8"/>
  <c r="L547" i="8"/>
  <c r="B548" i="8"/>
  <c r="B533" i="8"/>
  <c r="J547" i="8"/>
  <c r="J532" i="8"/>
  <c r="K527" i="8"/>
  <c r="K489" i="8"/>
  <c r="K488" i="8"/>
  <c r="F527" i="8"/>
  <c r="I677" i="8"/>
  <c r="H678" i="8"/>
  <c r="H680" i="8" s="1"/>
  <c r="H682" i="8"/>
  <c r="H684" i="8" s="1"/>
  <c r="I681" i="8"/>
  <c r="H637" i="8"/>
  <c r="H630" i="8"/>
  <c r="H628" i="8"/>
  <c r="H566" i="8"/>
  <c r="H565" i="8"/>
  <c r="O557" i="8"/>
  <c r="K652" i="8"/>
  <c r="K653" i="8"/>
  <c r="K481" i="8"/>
  <c r="K480" i="8"/>
  <c r="J573" i="8"/>
  <c r="G637" i="8"/>
  <c r="G630" i="8"/>
  <c r="G628" i="8"/>
  <c r="G566" i="8"/>
  <c r="G565" i="8"/>
  <c r="F653" i="8"/>
  <c r="F652" i="8"/>
  <c r="F480" i="8"/>
  <c r="F481" i="8"/>
  <c r="D651" i="8"/>
  <c r="D654" i="8" s="1"/>
  <c r="D487" i="8"/>
  <c r="D573" i="8"/>
  <c r="D460" i="8"/>
  <c r="B637" i="8"/>
  <c r="B630" i="8"/>
  <c r="B628" i="8"/>
  <c r="B589" i="8"/>
  <c r="B565" i="8"/>
  <c r="D544" i="8"/>
  <c r="K548" i="8"/>
  <c r="K533" i="8"/>
  <c r="K472" i="8"/>
  <c r="H513" i="8"/>
  <c r="D505" i="8"/>
  <c r="H497" i="8"/>
  <c r="D480" i="8"/>
  <c r="M549" i="8"/>
  <c r="M534" i="8"/>
  <c r="K547" i="8"/>
  <c r="K532" i="8"/>
  <c r="H546" i="8"/>
  <c r="H531" i="8"/>
  <c r="N711" i="8"/>
  <c r="N712" i="8"/>
  <c r="L690" i="8"/>
  <c r="L692" i="8" s="1"/>
  <c r="N646" i="8"/>
  <c r="D646" i="8"/>
  <c r="K589" i="8"/>
  <c r="O543" i="8"/>
  <c r="C544" i="8"/>
  <c r="O544" i="8" s="1"/>
  <c r="D637" i="8"/>
  <c r="E638" i="8" s="1"/>
  <c r="D630" i="8"/>
  <c r="D628" i="8"/>
  <c r="D566" i="8"/>
  <c r="D565" i="8"/>
  <c r="J544" i="8"/>
  <c r="G653" i="8"/>
  <c r="G652" i="8"/>
  <c r="G481" i="8"/>
  <c r="G480" i="8"/>
  <c r="F573" i="8"/>
  <c r="C637" i="8"/>
  <c r="C630" i="8"/>
  <c r="O630" i="8" s="1"/>
  <c r="C628" i="8"/>
  <c r="O564" i="8"/>
  <c r="C566" i="8"/>
  <c r="C565" i="8"/>
  <c r="B480" i="8"/>
  <c r="O480" i="8" s="1"/>
  <c r="O479" i="8"/>
  <c r="J589" i="8"/>
  <c r="N544" i="8"/>
  <c r="J534" i="8"/>
  <c r="J549" i="8"/>
  <c r="G533" i="8"/>
  <c r="G548" i="8"/>
  <c r="G472" i="8"/>
  <c r="O636" i="8"/>
  <c r="L481" i="8"/>
  <c r="H481" i="8"/>
  <c r="D481" i="8"/>
  <c r="I549" i="8"/>
  <c r="I534" i="8"/>
  <c r="J548" i="8"/>
  <c r="J533" i="8"/>
  <c r="G547" i="8"/>
  <c r="G532" i="8"/>
  <c r="D546" i="8"/>
  <c r="D531" i="8"/>
  <c r="H633" i="8"/>
  <c r="H632" i="8"/>
  <c r="H427" i="8"/>
  <c r="D521" i="8"/>
  <c r="H549" i="8"/>
  <c r="H534" i="8"/>
  <c r="E548" i="8"/>
  <c r="E533" i="8"/>
  <c r="B547" i="8"/>
  <c r="B532" i="8"/>
  <c r="F505" i="8"/>
  <c r="B497" i="8"/>
  <c r="L548" i="8"/>
  <c r="L533" i="8"/>
  <c r="I547" i="8"/>
  <c r="I532" i="8"/>
  <c r="F546" i="8"/>
  <c r="F531" i="8"/>
  <c r="M651" i="8"/>
  <c r="M654" i="8" s="1"/>
  <c r="M573" i="8"/>
  <c r="O573" i="8" s="1"/>
  <c r="M460" i="8"/>
  <c r="M487" i="8"/>
  <c r="I472" i="8"/>
  <c r="E521" i="8"/>
  <c r="O427" i="8"/>
  <c r="K630" i="8"/>
  <c r="K628" i="8"/>
  <c r="K637" i="8"/>
  <c r="K566" i="8"/>
  <c r="K565" i="8"/>
  <c r="J653" i="8"/>
  <c r="J652" i="8"/>
  <c r="J480" i="8"/>
  <c r="J481" i="8"/>
  <c r="H646" i="8"/>
  <c r="H651" i="8"/>
  <c r="H654" i="8" s="1"/>
  <c r="H573" i="8"/>
  <c r="H487" i="8"/>
  <c r="H460" i="8"/>
  <c r="F637" i="8"/>
  <c r="F630" i="8"/>
  <c r="F628" i="8"/>
  <c r="F565" i="8"/>
  <c r="F566" i="8"/>
  <c r="L546" i="8"/>
  <c r="L531" i="8"/>
  <c r="H521" i="8"/>
  <c r="M548" i="8"/>
  <c r="M533" i="8"/>
  <c r="G546" i="8"/>
  <c r="G531" i="8"/>
  <c r="G549" i="8"/>
  <c r="G534" i="8"/>
  <c r="N546" i="8"/>
  <c r="N531" i="8"/>
  <c r="G673" i="8"/>
  <c r="F674" i="8"/>
  <c r="F676" i="8" s="1"/>
  <c r="F669" i="8"/>
  <c r="E670" i="8"/>
  <c r="E672" i="8" s="1"/>
  <c r="L589" i="8"/>
  <c r="G589" i="8"/>
  <c r="F589" i="8"/>
  <c r="N651" i="8"/>
  <c r="N487" i="8"/>
  <c r="N460" i="8"/>
  <c r="N565" i="8"/>
  <c r="N641" i="8"/>
  <c r="F544" i="8"/>
  <c r="C652" i="8"/>
  <c r="C653" i="8"/>
  <c r="C481" i="8"/>
  <c r="C480" i="8"/>
  <c r="N653" i="8"/>
  <c r="N652" i="8"/>
  <c r="N480" i="8"/>
  <c r="N481" i="8"/>
  <c r="L651" i="8"/>
  <c r="L646" i="8"/>
  <c r="L487" i="8"/>
  <c r="L460" i="8"/>
  <c r="L573" i="8"/>
  <c r="J637" i="8"/>
  <c r="J630" i="8"/>
  <c r="J628" i="8"/>
  <c r="J565" i="8"/>
  <c r="J566" i="8"/>
  <c r="L544" i="8"/>
  <c r="F549" i="8"/>
  <c r="F534" i="8"/>
  <c r="C548" i="8"/>
  <c r="C533" i="8"/>
  <c r="C472" i="8"/>
  <c r="L513" i="8"/>
  <c r="D513" i="8"/>
  <c r="H505" i="8"/>
  <c r="L497" i="8"/>
  <c r="D497" i="8"/>
  <c r="E549" i="8"/>
  <c r="E534" i="8"/>
  <c r="F548" i="8"/>
  <c r="F533" i="8"/>
  <c r="C547" i="8"/>
  <c r="C532" i="8"/>
  <c r="D633" i="8"/>
  <c r="D632" i="8"/>
  <c r="D427" i="8"/>
  <c r="J521" i="8"/>
  <c r="D549" i="8"/>
  <c r="D534" i="8"/>
  <c r="N547" i="8"/>
  <c r="N532" i="8"/>
  <c r="K546" i="8"/>
  <c r="K531" i="8"/>
  <c r="G487" i="8"/>
  <c r="N513" i="8"/>
  <c r="B505" i="8"/>
  <c r="K549" i="8"/>
  <c r="K534" i="8"/>
  <c r="H548" i="8"/>
  <c r="H533" i="8"/>
  <c r="E547" i="8"/>
  <c r="E532" i="8"/>
  <c r="B546" i="8"/>
  <c r="B531" i="8"/>
  <c r="B487" i="8"/>
  <c r="B415" i="8"/>
  <c r="O415" i="8" s="1"/>
  <c r="O414" i="8"/>
  <c r="M566" i="8"/>
  <c r="I565" i="8"/>
  <c r="E566" i="8"/>
  <c r="I513" i="8"/>
  <c r="I497" i="8"/>
  <c r="I480" i="8"/>
  <c r="D532" i="8"/>
  <c r="D547" i="8"/>
  <c r="M472" i="8"/>
  <c r="O472" i="8" s="1"/>
  <c r="E531" i="8"/>
  <c r="E546" i="8"/>
  <c r="L521" i="8"/>
  <c r="O520" i="8"/>
  <c r="C521" i="8"/>
  <c r="C633" i="8"/>
  <c r="O633" i="8" s="1"/>
  <c r="B633" i="8"/>
  <c r="K685" i="8" l="1"/>
  <c r="J686" i="8"/>
  <c r="J688" i="8" s="1"/>
  <c r="I641" i="8"/>
  <c r="I638" i="8"/>
  <c r="B658" i="8"/>
  <c r="H658" i="8"/>
  <c r="E654" i="8"/>
  <c r="O505" i="8"/>
  <c r="M641" i="8"/>
  <c r="O521" i="8"/>
  <c r="L654" i="8"/>
  <c r="N638" i="8"/>
  <c r="N656" i="8" s="1"/>
  <c r="O497" i="8"/>
  <c r="O628" i="8"/>
  <c r="O565" i="8"/>
  <c r="J654" i="8"/>
  <c r="G654" i="8"/>
  <c r="F654" i="8"/>
  <c r="O646" i="8"/>
  <c r="L661" i="8" s="1"/>
  <c r="K654" i="8"/>
  <c r="N658" i="8"/>
  <c r="L658" i="8"/>
  <c r="F658" i="8"/>
  <c r="C658" i="8"/>
  <c r="M658" i="8"/>
  <c r="G658" i="8"/>
  <c r="E658" i="8"/>
  <c r="K658" i="8"/>
  <c r="C654" i="8"/>
  <c r="I658" i="8"/>
  <c r="J658" i="8"/>
  <c r="L489" i="8"/>
  <c r="L527" i="8"/>
  <c r="L488" i="8"/>
  <c r="F670" i="8"/>
  <c r="F672" i="8" s="1"/>
  <c r="G669" i="8"/>
  <c r="H527" i="8"/>
  <c r="H489" i="8"/>
  <c r="H488" i="8"/>
  <c r="M489" i="8"/>
  <c r="M527" i="8"/>
  <c r="O527" i="8" s="1"/>
  <c r="M488" i="8"/>
  <c r="C644" i="8"/>
  <c r="O637" i="8"/>
  <c r="C641" i="8"/>
  <c r="C638" i="8"/>
  <c r="N689" i="8"/>
  <c r="N690" i="8" s="1"/>
  <c r="M690" i="8"/>
  <c r="M692" i="8" s="1"/>
  <c r="D527" i="8"/>
  <c r="D489" i="8"/>
  <c r="D488" i="8"/>
  <c r="I678" i="8"/>
  <c r="I680" i="8" s="1"/>
  <c r="J677" i="8"/>
  <c r="L641" i="8"/>
  <c r="L638" i="8"/>
  <c r="L644" i="8"/>
  <c r="H665" i="8"/>
  <c r="G666" i="8"/>
  <c r="G668" i="8" s="1"/>
  <c r="M638" i="8"/>
  <c r="C550" i="8"/>
  <c r="C535" i="8"/>
  <c r="C528" i="8"/>
  <c r="B488" i="8"/>
  <c r="B527" i="8"/>
  <c r="C529" i="8" s="1"/>
  <c r="O487" i="8"/>
  <c r="J644" i="8"/>
  <c r="J641" i="8"/>
  <c r="J638" i="8"/>
  <c r="N654" i="8"/>
  <c r="B641" i="8"/>
  <c r="B644" i="8"/>
  <c r="I682" i="8"/>
  <c r="I684" i="8" s="1"/>
  <c r="J681" i="8"/>
  <c r="G527" i="8"/>
  <c r="G489" i="8"/>
  <c r="G488" i="8"/>
  <c r="N527" i="8"/>
  <c r="N488" i="8"/>
  <c r="N489" i="8"/>
  <c r="H673" i="8"/>
  <c r="G674" i="8"/>
  <c r="G676" i="8" s="1"/>
  <c r="F641" i="8"/>
  <c r="F638" i="8"/>
  <c r="F644" i="8"/>
  <c r="K644" i="8"/>
  <c r="K641" i="8"/>
  <c r="K638" i="8"/>
  <c r="I656" i="8"/>
  <c r="G644" i="8"/>
  <c r="G641" i="8"/>
  <c r="G638" i="8"/>
  <c r="H641" i="8"/>
  <c r="H638" i="8"/>
  <c r="H644" i="8"/>
  <c r="F550" i="8"/>
  <c r="F528" i="8"/>
  <c r="F535" i="8"/>
  <c r="K550" i="8"/>
  <c r="K535" i="8"/>
  <c r="K528" i="8"/>
  <c r="K529" i="8"/>
  <c r="N695" i="8"/>
  <c r="N696" i="8"/>
  <c r="E489" i="8"/>
  <c r="E488" i="8"/>
  <c r="E527" i="8"/>
  <c r="F529" i="8" s="1"/>
  <c r="E656" i="8"/>
  <c r="J550" i="8"/>
  <c r="J535" i="8"/>
  <c r="J528" i="8"/>
  <c r="D641" i="8"/>
  <c r="D638" i="8"/>
  <c r="D644" i="8"/>
  <c r="I527" i="8"/>
  <c r="I489" i="8"/>
  <c r="I488" i="8"/>
  <c r="M656" i="8"/>
  <c r="N632" i="8"/>
  <c r="N633" i="8"/>
  <c r="N427" i="8"/>
  <c r="C489" i="8"/>
  <c r="K686" i="8" l="1"/>
  <c r="K688" i="8" s="1"/>
  <c r="L685" i="8"/>
  <c r="D656" i="8"/>
  <c r="L656" i="8"/>
  <c r="G661" i="8"/>
  <c r="E661" i="8"/>
  <c r="N661" i="8"/>
  <c r="C661" i="8"/>
  <c r="D661" i="8"/>
  <c r="I661" i="8"/>
  <c r="J661" i="8"/>
  <c r="K661" i="8"/>
  <c r="H661" i="8"/>
  <c r="M661" i="8"/>
  <c r="B661" i="8"/>
  <c r="F661" i="8"/>
  <c r="G656" i="8"/>
  <c r="O488" i="8"/>
  <c r="K656" i="8"/>
  <c r="F656" i="8"/>
  <c r="J656" i="8"/>
  <c r="C656" i="8"/>
  <c r="J551" i="8"/>
  <c r="J558" i="8"/>
  <c r="J629" i="8" s="1"/>
  <c r="F536" i="8"/>
  <c r="F645" i="8"/>
  <c r="B550" i="8"/>
  <c r="B535" i="8"/>
  <c r="C537" i="8" s="1"/>
  <c r="B528" i="8"/>
  <c r="C536" i="8"/>
  <c r="C645" i="8"/>
  <c r="I528" i="8"/>
  <c r="I550" i="8"/>
  <c r="I529" i="8"/>
  <c r="I535" i="8"/>
  <c r="J537" i="8" s="1"/>
  <c r="J529" i="8"/>
  <c r="K536" i="8"/>
  <c r="K537" i="8"/>
  <c r="K645" i="8"/>
  <c r="H656" i="8"/>
  <c r="G550" i="8"/>
  <c r="G535" i="8"/>
  <c r="G529" i="8"/>
  <c r="G528" i="8"/>
  <c r="J682" i="8"/>
  <c r="J684" i="8" s="1"/>
  <c r="K681" i="8"/>
  <c r="C551" i="8"/>
  <c r="C558" i="8"/>
  <c r="I665" i="8"/>
  <c r="H666" i="8"/>
  <c r="H668" i="8" s="1"/>
  <c r="J678" i="8"/>
  <c r="J680" i="8" s="1"/>
  <c r="K677" i="8"/>
  <c r="D529" i="8"/>
  <c r="D550" i="8"/>
  <c r="D535" i="8"/>
  <c r="D528" i="8"/>
  <c r="M528" i="8"/>
  <c r="O528" i="8" s="1"/>
  <c r="M535" i="8"/>
  <c r="M529" i="8"/>
  <c r="M550" i="8"/>
  <c r="H529" i="8"/>
  <c r="H550" i="8"/>
  <c r="H535" i="8"/>
  <c r="H528" i="8"/>
  <c r="L529" i="8"/>
  <c r="L550" i="8"/>
  <c r="L535" i="8"/>
  <c r="L528" i="8"/>
  <c r="E528" i="8"/>
  <c r="E535" i="8"/>
  <c r="F537" i="8" s="1"/>
  <c r="E550" i="8"/>
  <c r="E529" i="8"/>
  <c r="K551" i="8"/>
  <c r="K558" i="8"/>
  <c r="K629" i="8" s="1"/>
  <c r="N550" i="8"/>
  <c r="N529" i="8"/>
  <c r="N528" i="8"/>
  <c r="N535" i="8"/>
  <c r="G670" i="8"/>
  <c r="G672" i="8" s="1"/>
  <c r="H669" i="8"/>
  <c r="J536" i="8"/>
  <c r="J645" i="8"/>
  <c r="F551" i="8"/>
  <c r="F558" i="8"/>
  <c r="F629" i="8" s="1"/>
  <c r="H674" i="8"/>
  <c r="H676" i="8" s="1"/>
  <c r="I673" i="8"/>
  <c r="O644" i="8"/>
  <c r="N691" i="8"/>
  <c r="N692" i="8"/>
  <c r="M685" i="8" l="1"/>
  <c r="L686" i="8"/>
  <c r="L688" i="8" s="1"/>
  <c r="N536" i="8"/>
  <c r="N537" i="8"/>
  <c r="N645" i="8"/>
  <c r="E551" i="8"/>
  <c r="E558" i="8"/>
  <c r="E629" i="8" s="1"/>
  <c r="M536" i="8"/>
  <c r="M537" i="8"/>
  <c r="M645" i="8"/>
  <c r="D537" i="8"/>
  <c r="D536" i="8"/>
  <c r="D645" i="8"/>
  <c r="K678" i="8"/>
  <c r="K680" i="8" s="1"/>
  <c r="L677" i="8"/>
  <c r="C629" i="8"/>
  <c r="I551" i="8"/>
  <c r="I558" i="8"/>
  <c r="I629" i="8" s="1"/>
  <c r="B536" i="8"/>
  <c r="B645" i="8"/>
  <c r="E536" i="8"/>
  <c r="E537" i="8"/>
  <c r="E645" i="8"/>
  <c r="L537" i="8"/>
  <c r="L536" i="8"/>
  <c r="L645" i="8"/>
  <c r="D551" i="8"/>
  <c r="D558" i="8"/>
  <c r="D629" i="8" s="1"/>
  <c r="O536" i="8"/>
  <c r="B551" i="8"/>
  <c r="B558" i="8"/>
  <c r="B629" i="8" s="1"/>
  <c r="K659" i="8"/>
  <c r="G659" i="8"/>
  <c r="C659" i="8"/>
  <c r="N659" i="8"/>
  <c r="J659" i="8"/>
  <c r="F659" i="8"/>
  <c r="B659" i="8"/>
  <c r="H659" i="8"/>
  <c r="M659" i="8"/>
  <c r="E659" i="8"/>
  <c r="L659" i="8"/>
  <c r="I659" i="8"/>
  <c r="D659" i="8"/>
  <c r="I669" i="8"/>
  <c r="H670" i="8"/>
  <c r="H672" i="8" s="1"/>
  <c r="L551" i="8"/>
  <c r="L558" i="8"/>
  <c r="L629" i="8" s="1"/>
  <c r="H537" i="8"/>
  <c r="H536" i="8"/>
  <c r="H645" i="8"/>
  <c r="M551" i="8"/>
  <c r="O551" i="8" s="1"/>
  <c r="M558" i="8"/>
  <c r="M629" i="8" s="1"/>
  <c r="O550" i="8"/>
  <c r="K682" i="8"/>
  <c r="K684" i="8" s="1"/>
  <c r="L681" i="8"/>
  <c r="G536" i="8"/>
  <c r="G537" i="8"/>
  <c r="G645" i="8"/>
  <c r="I536" i="8"/>
  <c r="I537" i="8"/>
  <c r="I645" i="8"/>
  <c r="O535" i="8"/>
  <c r="I674" i="8"/>
  <c r="I676" i="8" s="1"/>
  <c r="J673" i="8"/>
  <c r="N551" i="8"/>
  <c r="N558" i="8"/>
  <c r="N629" i="8" s="1"/>
  <c r="H551" i="8"/>
  <c r="H558" i="8"/>
  <c r="H629" i="8" s="1"/>
  <c r="I666" i="8"/>
  <c r="I668" i="8" s="1"/>
  <c r="J665" i="8"/>
  <c r="G551" i="8"/>
  <c r="G558" i="8"/>
  <c r="G629" i="8" s="1"/>
  <c r="M686" i="8" l="1"/>
  <c r="M688" i="8" s="1"/>
  <c r="N685" i="8"/>
  <c r="N686" i="8" s="1"/>
  <c r="L682" i="8"/>
  <c r="L684" i="8" s="1"/>
  <c r="M681" i="8"/>
  <c r="J666" i="8"/>
  <c r="J668" i="8" s="1"/>
  <c r="K665" i="8"/>
  <c r="O645" i="8"/>
  <c r="O629" i="8"/>
  <c r="O558" i="8"/>
  <c r="K673" i="8"/>
  <c r="J674" i="8"/>
  <c r="J676" i="8" s="1"/>
  <c r="J669" i="8"/>
  <c r="I670" i="8"/>
  <c r="I672" i="8" s="1"/>
  <c r="M677" i="8"/>
  <c r="L678" i="8"/>
  <c r="L680" i="8" s="1"/>
  <c r="N687" i="8" l="1"/>
  <c r="N688" i="8"/>
  <c r="M678" i="8"/>
  <c r="M680" i="8" s="1"/>
  <c r="N677" i="8"/>
  <c r="N678" i="8" s="1"/>
  <c r="J670" i="8"/>
  <c r="J672" i="8" s="1"/>
  <c r="K669" i="8"/>
  <c r="N660" i="8"/>
  <c r="N663" i="8" s="1"/>
  <c r="J660" i="8"/>
  <c r="J663" i="8" s="1"/>
  <c r="F660" i="8"/>
  <c r="F663" i="8" s="1"/>
  <c r="B660" i="8"/>
  <c r="B663" i="8" s="1"/>
  <c r="M660" i="8"/>
  <c r="M663" i="8" s="1"/>
  <c r="I660" i="8"/>
  <c r="I663" i="8" s="1"/>
  <c r="E660" i="8"/>
  <c r="E663" i="8" s="1"/>
  <c r="K660" i="8"/>
  <c r="K663" i="8" s="1"/>
  <c r="C660" i="8"/>
  <c r="C663" i="8" s="1"/>
  <c r="H660" i="8"/>
  <c r="H663" i="8" s="1"/>
  <c r="D660" i="8"/>
  <c r="D663" i="8" s="1"/>
  <c r="L660" i="8"/>
  <c r="L663" i="8" s="1"/>
  <c r="G660" i="8"/>
  <c r="G663" i="8" s="1"/>
  <c r="K666" i="8"/>
  <c r="K668" i="8" s="1"/>
  <c r="L665" i="8"/>
  <c r="L673" i="8"/>
  <c r="K674" i="8"/>
  <c r="K676" i="8" s="1"/>
  <c r="M682" i="8"/>
  <c r="M684" i="8" s="1"/>
  <c r="N681" i="8"/>
  <c r="N682" i="8" s="1"/>
  <c r="L674" i="8" l="1"/>
  <c r="L676" i="8" s="1"/>
  <c r="M673" i="8"/>
  <c r="K670" i="8"/>
  <c r="K672" i="8" s="1"/>
  <c r="L669" i="8"/>
  <c r="N683" i="8"/>
  <c r="N684" i="8"/>
  <c r="L666" i="8"/>
  <c r="L668" i="8" s="1"/>
  <c r="M665" i="8"/>
  <c r="N679" i="8"/>
  <c r="N680" i="8"/>
  <c r="M666" i="8" l="1"/>
  <c r="M668" i="8" s="1"/>
  <c r="N665" i="8"/>
  <c r="N666" i="8" s="1"/>
  <c r="M669" i="8"/>
  <c r="L670" i="8"/>
  <c r="L672" i="8" s="1"/>
  <c r="M674" i="8"/>
  <c r="M676" i="8" s="1"/>
  <c r="N673" i="8"/>
  <c r="N674" i="8" s="1"/>
  <c r="N669" i="8" l="1"/>
  <c r="N670" i="8" s="1"/>
  <c r="M670" i="8"/>
  <c r="M672" i="8" s="1"/>
  <c r="N675" i="8"/>
  <c r="N676" i="8"/>
  <c r="N668" i="8"/>
  <c r="N667" i="8"/>
  <c r="N671" i="8" l="1"/>
  <c r="N672" i="8"/>
  <c r="E51" i="7" l="1"/>
  <c r="E50" i="7"/>
  <c r="E49" i="7"/>
  <c r="E48" i="7"/>
  <c r="E47" i="7"/>
  <c r="E46" i="7"/>
  <c r="E45" i="7"/>
  <c r="E44" i="7"/>
  <c r="E43" i="7"/>
  <c r="E42" i="7"/>
  <c r="E41" i="7"/>
  <c r="G47" i="6" l="1"/>
  <c r="G48" i="6"/>
  <c r="G49" i="6"/>
  <c r="G50" i="6"/>
  <c r="G51" i="6"/>
  <c r="G52" i="6"/>
  <c r="G53" i="6"/>
  <c r="G54" i="6"/>
  <c r="G55" i="6"/>
  <c r="G56" i="6"/>
  <c r="G57" i="6"/>
  <c r="G58" i="6"/>
  <c r="G59" i="6"/>
  <c r="C47" i="6"/>
  <c r="C48" i="6"/>
  <c r="C49" i="6"/>
  <c r="C50" i="6"/>
  <c r="C51" i="6"/>
  <c r="C52" i="6"/>
  <c r="C53" i="6"/>
  <c r="C54" i="6"/>
  <c r="C55" i="6"/>
  <c r="C56" i="6"/>
  <c r="C57" i="6"/>
  <c r="C58" i="6"/>
  <c r="C59" i="6"/>
  <c r="B59" i="6"/>
  <c r="B58" i="6"/>
  <c r="B57" i="6"/>
  <c r="B56" i="6"/>
  <c r="B55" i="6"/>
  <c r="B54" i="6"/>
  <c r="B53" i="6"/>
  <c r="B52" i="6"/>
  <c r="B51" i="6"/>
  <c r="B50" i="6"/>
  <c r="B49" i="6"/>
  <c r="B48" i="6"/>
  <c r="B4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Nuchsara Pondchaivorakul</author>
    <author>Microsoft Office User</author>
  </authors>
  <commentList>
    <comment ref="A143" authorId="0" shapeId="0" xr:uid="{81DA7265-23EB-4E18-A3E6-4CCE807A1E9C}">
      <text>
        <r>
          <rPr>
            <sz val="10"/>
            <color rgb="FF000000"/>
            <rFont val="Tahoma"/>
            <family val="2"/>
          </rPr>
          <t>เพิ่มเอง</t>
        </r>
      </text>
    </comment>
    <comment ref="L722" authorId="1" shapeId="0" xr:uid="{1D0E50D2-1CB6-492E-A594-793E6D0C1FA4}">
      <text>
        <r>
          <rPr>
            <b/>
            <sz val="10"/>
            <color indexed="81"/>
            <rFont val="CenturyGothic"/>
          </rPr>
          <t>- TFRS15
+ มาตรฐานเดิมคือ 1849</t>
        </r>
      </text>
    </comment>
    <comment ref="M722" authorId="1" shapeId="0" xr:uid="{65F71EF7-0EC7-429F-AA11-486B55F27441}">
      <text>
        <r>
          <rPr>
            <b/>
            <sz val="10"/>
            <color indexed="81"/>
            <rFont val="CenturyGothic"/>
          </rPr>
          <t xml:space="preserve">บันทึกรายได้ด้วยมาตรฐานบัญชีใหม่ (TFRS15) 
</t>
        </r>
      </text>
    </comment>
    <comment ref="L732" authorId="1" shapeId="0" xr:uid="{FED7F42A-9665-44BA-B155-FBF3C9B3EA64}">
      <text>
        <r>
          <rPr>
            <b/>
            <sz val="10"/>
            <color indexed="81"/>
            <rFont val="CenturyGothic"/>
          </rPr>
          <t xml:space="preserve">- TFRS15 Effect
</t>
        </r>
      </text>
    </comment>
    <comment ref="M732" authorId="1" shapeId="0" xr:uid="{03BD4ECE-0E80-4062-8CFC-2BE7535CB54C}">
      <text>
        <r>
          <rPr>
            <b/>
            <sz val="10"/>
            <color indexed="81"/>
            <rFont val="CenturyGothic"/>
          </rPr>
          <t xml:space="preserve">- TFRS15 Effect
</t>
        </r>
      </text>
    </comment>
  </commentList>
</comments>
</file>

<file path=xl/sharedStrings.xml><?xml version="1.0" encoding="utf-8"?>
<sst xmlns="http://schemas.openxmlformats.org/spreadsheetml/2006/main" count="4054" uniqueCount="1347">
  <si>
    <t>Financial Statements</t>
  </si>
  <si>
    <t/>
  </si>
  <si>
    <t>Symbol:</t>
  </si>
  <si>
    <t>AMATA</t>
  </si>
  <si>
    <t>Statement:</t>
  </si>
  <si>
    <t>Balance Sheet</t>
  </si>
  <si>
    <t>Type:</t>
  </si>
  <si>
    <t>Consolidate</t>
  </si>
  <si>
    <t>Compare:</t>
  </si>
  <si>
    <t>QoQ</t>
  </si>
  <si>
    <t>Period:</t>
  </si>
  <si>
    <t>Q1 / 2008</t>
  </si>
  <si>
    <t>to :</t>
  </si>
  <si>
    <t>Q3 / 2020</t>
  </si>
  <si>
    <t>Sort by:</t>
  </si>
  <si>
    <t>Old &gt; New</t>
  </si>
  <si>
    <t>Amount</t>
  </si>
  <si>
    <t>Item (k.Baht)</t>
  </si>
  <si>
    <t>Assets</t>
  </si>
  <si>
    <t xml:space="preserve"> Cash and Cash Equivalents</t>
  </si>
  <si>
    <t xml:space="preserve"> Short-Term Investments</t>
  </si>
  <si>
    <t xml:space="preserve"> Trade Accounts and Other Receivable</t>
  </si>
  <si>
    <t xml:space="preserve">    Other Parties</t>
  </si>
  <si>
    <t xml:space="preserve">    Related Parties</t>
  </si>
  <si>
    <t xml:space="preserve"> Advances and Short-Term Loans</t>
  </si>
  <si>
    <t xml:space="preserve"> Inventories</t>
  </si>
  <si>
    <t xml:space="preserve"> Other Short-Term Account Receivables - Net</t>
  </si>
  <si>
    <t xml:space="preserve"> Other Current Assets</t>
  </si>
  <si>
    <t xml:space="preserve">    Other Current Assets - Others</t>
  </si>
  <si>
    <t xml:space="preserve"> Total Current Assets</t>
  </si>
  <si>
    <t xml:space="preserve"> Investment in Associates Joint Ventures And/or Jointly-Control Entities, Equity Method</t>
  </si>
  <si>
    <t xml:space="preserve"> Investment Accounted for Using Cost Method</t>
  </si>
  <si>
    <t xml:space="preserve">    Long-Term Investments</t>
  </si>
  <si>
    <t xml:space="preserve"> Property, Plant and Equipments - Net</t>
  </si>
  <si>
    <t xml:space="preserve">    Property, Plant and Equipments</t>
  </si>
  <si>
    <t xml:space="preserve"> Leasehold Right - Net</t>
  </si>
  <si>
    <t xml:space="preserve"> Deferred Tax Assets</t>
  </si>
  <si>
    <t xml:space="preserve"> Other Non-Current Assets</t>
  </si>
  <si>
    <t xml:space="preserve">    Other Non-Current Assets - Other</t>
  </si>
  <si>
    <t xml:space="preserve"> Total Non-Current Assets</t>
  </si>
  <si>
    <t xml:space="preserve"> Total Assets</t>
  </si>
  <si>
    <t>Liabilities</t>
  </si>
  <si>
    <t xml:space="preserve"> Bank Overdrafts and Short-Term Borrowings From Financial Institutions</t>
  </si>
  <si>
    <t xml:space="preserve"> Trade Accounts and Other Payable</t>
  </si>
  <si>
    <t xml:space="preserve"> Other Short-Term Account Payables - Net</t>
  </si>
  <si>
    <t xml:space="preserve"> Current Portion of Long-Term Liabilities</t>
  </si>
  <si>
    <t xml:space="preserve">    Long-Term Borrowings From Other Parties</t>
  </si>
  <si>
    <t xml:space="preserve">    Finance Lease Liabilities</t>
  </si>
  <si>
    <t xml:space="preserve">    Debentures and Debt Certificates</t>
  </si>
  <si>
    <t xml:space="preserve"> Current Portion of Deferred Income</t>
  </si>
  <si>
    <t xml:space="preserve"> Other Current Liabilities</t>
  </si>
  <si>
    <t xml:space="preserve">    Corporate Income Tax Payable</t>
  </si>
  <si>
    <t xml:space="preserve">    Other Current Liabilities - Others</t>
  </si>
  <si>
    <t xml:space="preserve"> Total Current Liabilities</t>
  </si>
  <si>
    <t xml:space="preserve"> Net of Current Portion of Long-Term Liabilities</t>
  </si>
  <si>
    <t xml:space="preserve"> Net of Current Portion of Other Account Payables</t>
  </si>
  <si>
    <t xml:space="preserve"> Net of Current Portion of Post Employee Benefit Obligations</t>
  </si>
  <si>
    <t xml:space="preserve"> Deferred Tax Liabilities</t>
  </si>
  <si>
    <t xml:space="preserve"> Other Non-Current Liabilities</t>
  </si>
  <si>
    <t xml:space="preserve">    Other Non-Current Liabilities - Others</t>
  </si>
  <si>
    <t xml:space="preserve"> Total Non-Current Liabilities</t>
  </si>
  <si>
    <t xml:space="preserve"> Total Liabilities</t>
  </si>
  <si>
    <t>Equities</t>
  </si>
  <si>
    <t xml:space="preserve"> Authorized Share Capital</t>
  </si>
  <si>
    <t xml:space="preserve">    Ordinary Shares</t>
  </si>
  <si>
    <t xml:space="preserve"> Issued and Fully Paid-Up Share Capital</t>
  </si>
  <si>
    <t xml:space="preserve"> Premium (Discount) on Share Capital</t>
  </si>
  <si>
    <t xml:space="preserve"> Retained Earnings (Deficit)</t>
  </si>
  <si>
    <t xml:space="preserve">    Retained Earnings - Appropriated</t>
  </si>
  <si>
    <t xml:space="preserve">      Legal and Statutory Reserves</t>
  </si>
  <si>
    <t xml:space="preserve">    Retained Earnings (Deficit) - Unappropriated</t>
  </si>
  <si>
    <t xml:space="preserve"> Other Components of Equity</t>
  </si>
  <si>
    <t xml:space="preserve">    Other Surplus (Deficit)</t>
  </si>
  <si>
    <t xml:space="preserve">      Surplus (Deficit) From Shareholders' Equity Transaction of Subsidiaries And/or Associates</t>
  </si>
  <si>
    <t xml:space="preserve">        Revaluation Surplus on Investments</t>
  </si>
  <si>
    <t xml:space="preserve">      Other Surplus (Deficit) - Others</t>
  </si>
  <si>
    <t xml:space="preserve">    Other Items</t>
  </si>
  <si>
    <t xml:space="preserve"> Equity Attributable to Equity Holders of Parent</t>
  </si>
  <si>
    <t xml:space="preserve"> Non-Controlling Interests</t>
  </si>
  <si>
    <t xml:space="preserve"> Total Equity</t>
  </si>
  <si>
    <t>Financial Statement (Full Version):</t>
  </si>
  <si>
    <t>31/03/08</t>
  </si>
  <si>
    <t>30/06/08</t>
  </si>
  <si>
    <t>30/09/08</t>
  </si>
  <si>
    <t>31/12/08</t>
  </si>
  <si>
    <t>31/03/09</t>
  </si>
  <si>
    <t>30/06/09</t>
  </si>
  <si>
    <t>30/09/09</t>
  </si>
  <si>
    <t>31/12/09</t>
  </si>
  <si>
    <t>31/03/10</t>
  </si>
  <si>
    <t>30/06/10</t>
  </si>
  <si>
    <t>30/09/10</t>
  </si>
  <si>
    <t>31/12/10</t>
  </si>
  <si>
    <t>31/03/11</t>
  </si>
  <si>
    <t>30/06/11</t>
  </si>
  <si>
    <t>30/09/11</t>
  </si>
  <si>
    <t>31/12/11</t>
  </si>
  <si>
    <t>31/03/12</t>
  </si>
  <si>
    <t>30/06/12</t>
  </si>
  <si>
    <t>30/09/12</t>
  </si>
  <si>
    <t>31/12/12</t>
  </si>
  <si>
    <t>31/03/13</t>
  </si>
  <si>
    <t>30/06/13</t>
  </si>
  <si>
    <t>30/09/13</t>
  </si>
  <si>
    <t>31/12/13</t>
  </si>
  <si>
    <t>31/03/14</t>
  </si>
  <si>
    <t>30/06/14</t>
  </si>
  <si>
    <t>30/09/14</t>
  </si>
  <si>
    <t>31/12/14</t>
  </si>
  <si>
    <t>31/03/15</t>
  </si>
  <si>
    <t>30/06/15</t>
  </si>
  <si>
    <t>30/09/15</t>
  </si>
  <si>
    <t>31/12/15</t>
  </si>
  <si>
    <t>31/03/16</t>
  </si>
  <si>
    <t>30/06/16</t>
  </si>
  <si>
    <t>30/09/16</t>
  </si>
  <si>
    <t>31/12/16</t>
  </si>
  <si>
    <t>31/03/17</t>
  </si>
  <si>
    <t>30/06/17</t>
  </si>
  <si>
    <t>30/09/17</t>
  </si>
  <si>
    <t>31/12/17</t>
  </si>
  <si>
    <t>31/03/18</t>
  </si>
  <si>
    <t>30/06/18</t>
  </si>
  <si>
    <t>30/09/18</t>
  </si>
  <si>
    <t>31/12/18</t>
  </si>
  <si>
    <t>31/03/19</t>
  </si>
  <si>
    <t>30/06/19</t>
  </si>
  <si>
    <t>30/09/19</t>
  </si>
  <si>
    <t>31/12/19</t>
  </si>
  <si>
    <t>31/03/20</t>
  </si>
  <si>
    <t>30/06/20</t>
  </si>
  <si>
    <t>30/09/20</t>
  </si>
  <si>
    <t>Remark:</t>
  </si>
  <si>
    <t>* This information was prepared and directly disseminated by the listed company. The Stock Exchange of Thailand has no warranty for the correctness of such information.</t>
  </si>
  <si>
    <t>Information on the financial statements is presented according to the information that the listed companies submit on that period. The investors should study additional information from the companies' financial statements since some companies may restate the comparing financial statements on the latest financial statements.</t>
  </si>
  <si>
    <t>Income Statement</t>
  </si>
  <si>
    <t>Revenues</t>
  </si>
  <si>
    <t xml:space="preserve"> Revenues From Sale of Goods and Rendering of Services</t>
  </si>
  <si>
    <t xml:space="preserve">    Revenues From Rendering of Services</t>
  </si>
  <si>
    <t xml:space="preserve"> Other Income</t>
  </si>
  <si>
    <t xml:space="preserve">    Interest Income</t>
  </si>
  <si>
    <t xml:space="preserve">    Other Incomes - Others</t>
  </si>
  <si>
    <t xml:space="preserve"> Shares of Profits From Investments Accounted for Using the Equity Method</t>
  </si>
  <si>
    <t xml:space="preserve"> Total Revenues</t>
  </si>
  <si>
    <t>Expenses</t>
  </si>
  <si>
    <t xml:space="preserve"> Cost of Sale of Goods and Rendering of Services</t>
  </si>
  <si>
    <t xml:space="preserve">    Cost of Rendering of Services</t>
  </si>
  <si>
    <t xml:space="preserve"> Selling and Administrative Expenses</t>
  </si>
  <si>
    <t xml:space="preserve">    Selling Expenses</t>
  </si>
  <si>
    <t xml:space="preserve">    Administrative Expenses</t>
  </si>
  <si>
    <t xml:space="preserve"> Other Expenses</t>
  </si>
  <si>
    <t xml:space="preserve"> Management and Directors' Remuneration</t>
  </si>
  <si>
    <t xml:space="preserve"> Shares of Losses From Investments Accounted for Using the Equity Method</t>
  </si>
  <si>
    <t xml:space="preserve"> Total Expenses</t>
  </si>
  <si>
    <t>Net Profit</t>
  </si>
  <si>
    <t xml:space="preserve"> Profit (Loss) Before Finance Costs and Income Tax Expenses</t>
  </si>
  <si>
    <t xml:space="preserve"> Finance Costs</t>
  </si>
  <si>
    <t xml:space="preserve"> Income Tax Expenses</t>
  </si>
  <si>
    <t xml:space="preserve"> Other Items</t>
  </si>
  <si>
    <t xml:space="preserve"> Net Profit (Loss)</t>
  </si>
  <si>
    <t xml:space="preserve"> Profit (Loss) Attributable to Equity Holders of the Parent</t>
  </si>
  <si>
    <t xml:space="preserve"> Profit (Loss) Attributable to Non-Controlling Interests</t>
  </si>
  <si>
    <t xml:space="preserve"> Basic Earnings per Share (Unit : Baht)</t>
  </si>
  <si>
    <t>Other Comprehensive Income Statement</t>
  </si>
  <si>
    <t xml:space="preserve"> Unrealised Gains (Losses) on Available-for-Sale Financial Assets</t>
  </si>
  <si>
    <t xml:space="preserve"> Actuarial Gains (Losses) on Employee Benefit Plans</t>
  </si>
  <si>
    <t xml:space="preserve"> Total Other Comprehensive Income</t>
  </si>
  <si>
    <t xml:space="preserve">    Total Comprehensive Income Attributable to Equity Holders of the Parent</t>
  </si>
  <si>
    <t xml:space="preserve">    Total Comprehensive Income Attributable to Non-Controlling Interests</t>
  </si>
  <si>
    <t>Cash Flow</t>
  </si>
  <si>
    <t>Operating Activities</t>
  </si>
  <si>
    <t xml:space="preserve"> Profit (Loss) Before Financial Costs And/or Income Tax Expenses</t>
  </si>
  <si>
    <t xml:space="preserve"> Period Net Profit (Loss)/attributable to Equity Holders of Parent</t>
  </si>
  <si>
    <t xml:space="preserve"> Depreciation and Amortisation</t>
  </si>
  <si>
    <t xml:space="preserve">    Depreciation</t>
  </si>
  <si>
    <t xml:space="preserve">    Amortisation</t>
  </si>
  <si>
    <t xml:space="preserve"> Bad Debt and Doubtful Accounts (Reversal)</t>
  </si>
  <si>
    <t xml:space="preserve"> Share of (Profit) Loss From Investments Accounted for Using the Equity Method</t>
  </si>
  <si>
    <t xml:space="preserve"> Unrealised (Gain) Loss on Foreign Currency Exchange</t>
  </si>
  <si>
    <t xml:space="preserve"> (Gain) Loss on Disposal of Fixed Assets</t>
  </si>
  <si>
    <t xml:space="preserve"> (Gain) Loss on Fair Value Adjustments of Investments</t>
  </si>
  <si>
    <t xml:space="preserve"> Loss on Write-Off Fixed Assets</t>
  </si>
  <si>
    <t xml:space="preserve"> Other Reconciliation Items</t>
  </si>
  <si>
    <t xml:space="preserve"> Cash Flows From (Used In) Operations Before Changes in Operating Assets and Liabilities</t>
  </si>
  <si>
    <t xml:space="preserve"> (Increase) Decrease in Operating Assets</t>
  </si>
  <si>
    <t xml:space="preserve">    (Increase) Decrease in Trade Account and Other Receivables - Other Parties</t>
  </si>
  <si>
    <t xml:space="preserve">    (Increase) Decrease in Trade Account and Other Receivables - Related Parties</t>
  </si>
  <si>
    <t xml:space="preserve">    Increase (Decrease) in Other Receivables - Other Parties</t>
  </si>
  <si>
    <t xml:space="preserve">    (Increase) Decrease in Inventories</t>
  </si>
  <si>
    <t xml:space="preserve">    (Increase) Decrease in Other Current Assets</t>
  </si>
  <si>
    <t xml:space="preserve">    (Increase) Decrease in Other Non-Current Assets</t>
  </si>
  <si>
    <t xml:space="preserve"> Increase (Decrease) in Operating Liabilities</t>
  </si>
  <si>
    <t xml:space="preserve">    Increase (Decrease) in Trade Account and Other Payables - Other Parties</t>
  </si>
  <si>
    <t xml:space="preserve">    Increase (Decrease) in Other Current Liabilities</t>
  </si>
  <si>
    <t xml:space="preserve">    Increase (Decrease) in Other Non-Current Liabilities</t>
  </si>
  <si>
    <t xml:space="preserve"> Cash Generated From Operations</t>
  </si>
  <si>
    <t xml:space="preserve"> Interest Received</t>
  </si>
  <si>
    <t xml:space="preserve"> Interest Paid</t>
  </si>
  <si>
    <t xml:space="preserve"> Income Tax Paid</t>
  </si>
  <si>
    <t xml:space="preserve"> Net Cash Provided by (Used In) Operating Activities</t>
  </si>
  <si>
    <t>Investing Activities</t>
  </si>
  <si>
    <t xml:space="preserve"> (Increase) Decrease in Short-Term Investments</t>
  </si>
  <si>
    <t xml:space="preserve"> (Increase) Decrease in Investment in Subsidiaries and Associates</t>
  </si>
  <si>
    <t xml:space="preserve">    (Increase) in Investment in Subsidiaries And/or Associates</t>
  </si>
  <si>
    <t xml:space="preserve"> (Increase) Decrease in Other Investment</t>
  </si>
  <si>
    <t xml:space="preserve">    (Increase) in Other Investment</t>
  </si>
  <si>
    <t xml:space="preserve"> (Increase) Decrease in Advances and Short-Term Loans - Other Parties</t>
  </si>
  <si>
    <t xml:space="preserve"> (Increase) Decrease in Property, Plant and Equipments</t>
  </si>
  <si>
    <t xml:space="preserve">    Proceeds From Disposal of Property, Plant and Equipments</t>
  </si>
  <si>
    <t xml:space="preserve">    Purchases of Property, Plant and Equipments</t>
  </si>
  <si>
    <t xml:space="preserve"> (Increase) Decrease in Intangible Assets</t>
  </si>
  <si>
    <t xml:space="preserve">    (Increase) in Intangible Assets</t>
  </si>
  <si>
    <t xml:space="preserve"> Dividends Received</t>
  </si>
  <si>
    <t xml:space="preserve"> Net Cash Provided by (Used In) Investing Activities</t>
  </si>
  <si>
    <t>Financing Activities</t>
  </si>
  <si>
    <t xml:space="preserve"> Increase (Decrease) in Short-Term Borrowings From Financial Institutions</t>
  </si>
  <si>
    <t xml:space="preserve"> Increase (Decrease) in Long-Term Borrowings From Financial Institutions</t>
  </si>
  <si>
    <t xml:space="preserve">    Increase in Long-Term Borrowings From Financial Institutions</t>
  </si>
  <si>
    <t xml:space="preserve">    (Decrease) in Long-Term Borrowings From Financial Institutions</t>
  </si>
  <si>
    <t xml:space="preserve"> Increase (Decrease) in Short-Term Borrowings From Related Parties</t>
  </si>
  <si>
    <t xml:space="preserve"> Increase (Decrease) in Long-Term Borrowings From Related Parties</t>
  </si>
  <si>
    <t xml:space="preserve"> Increase (Decrease) in Long-Term Borrowings From Other Parties</t>
  </si>
  <si>
    <t xml:space="preserve">    Increase in Long-Term Borrowings From Other Parties</t>
  </si>
  <si>
    <t xml:space="preserve">    (Decrease) in Long-Term Borrowings From Other Parties</t>
  </si>
  <si>
    <t xml:space="preserve"> Increase (Decrease) in Finance Lease Contract Liabilities</t>
  </si>
  <si>
    <t xml:space="preserve">    (Decrease) in Finance Lease Contract Liabilities</t>
  </si>
  <si>
    <t xml:space="preserve"> Increase (Decrease) in Debt Instruments</t>
  </si>
  <si>
    <t xml:space="preserve"> Dividend Paid</t>
  </si>
  <si>
    <t xml:space="preserve"> Net Cash Provided by (Used In) Financing Activities</t>
  </si>
  <si>
    <t>Net Cash Flow</t>
  </si>
  <si>
    <t xml:space="preserve"> Net Increase (Decrease) in Cash and Cash Equivalent</t>
  </si>
  <si>
    <t xml:space="preserve"> Cash and Cash Equivalents, Beginning Balance</t>
  </si>
  <si>
    <t xml:space="preserve"> Cash and Cash Equivalents, Ending Balance</t>
  </si>
  <si>
    <t>2S</t>
  </si>
  <si>
    <t>7UP</t>
  </si>
  <si>
    <t>A</t>
  </si>
  <si>
    <t>A5</t>
  </si>
  <si>
    <t>SPNC</t>
  </si>
  <si>
    <t>AAV</t>
  </si>
  <si>
    <t>ABICO</t>
  </si>
  <si>
    <t>ABM</t>
  </si>
  <si>
    <t>ACAP</t>
  </si>
  <si>
    <t>ACC</t>
  </si>
  <si>
    <t>ACE</t>
  </si>
  <si>
    <t>ACG</t>
  </si>
  <si>
    <t>ADB</t>
  </si>
  <si>
    <t>ADVANC</t>
  </si>
  <si>
    <t>AEC</t>
  </si>
  <si>
    <t>C</t>
  </si>
  <si>
    <t>AEONTS</t>
  </si>
  <si>
    <t>AF</t>
  </si>
  <si>
    <t>AFC</t>
  </si>
  <si>
    <t>AGE</t>
  </si>
  <si>
    <t>AH</t>
  </si>
  <si>
    <t>AHC</t>
  </si>
  <si>
    <t>AI</t>
  </si>
  <si>
    <t>AIE</t>
  </si>
  <si>
    <t>AIRA</t>
  </si>
  <si>
    <t>AIT</t>
  </si>
  <si>
    <t>AJ</t>
  </si>
  <si>
    <t>AJA</t>
  </si>
  <si>
    <t>AKP</t>
  </si>
  <si>
    <t>AKR</t>
  </si>
  <si>
    <t>ALL</t>
  </si>
  <si>
    <t>ALLA</t>
  </si>
  <si>
    <t>ALT</t>
  </si>
  <si>
    <t>ALUCON</t>
  </si>
  <si>
    <t>AMA</t>
  </si>
  <si>
    <t>AMANAH</t>
  </si>
  <si>
    <t>AMARIN</t>
  </si>
  <si>
    <t>AMATAV</t>
  </si>
  <si>
    <t>AMC</t>
  </si>
  <si>
    <t>ANAN</t>
  </si>
  <si>
    <t>AOT</t>
  </si>
  <si>
    <t>AP</t>
  </si>
  <si>
    <t>APCO</t>
  </si>
  <si>
    <t>APCS</t>
  </si>
  <si>
    <t>APEX</t>
  </si>
  <si>
    <t>APP</t>
  </si>
  <si>
    <t>APURE</t>
  </si>
  <si>
    <t>AQ</t>
  </si>
  <si>
    <t>AQUA</t>
  </si>
  <si>
    <t>ARIN</t>
  </si>
  <si>
    <t>ARIP</t>
  </si>
  <si>
    <t>ARROW</t>
  </si>
  <si>
    <t>AS</t>
  </si>
  <si>
    <t>ASAP</t>
  </si>
  <si>
    <t>ASEFA</t>
  </si>
  <si>
    <t>ASIA</t>
  </si>
  <si>
    <t>ASIAN</t>
  </si>
  <si>
    <t>ASIMAR</t>
  </si>
  <si>
    <t>ASK</t>
  </si>
  <si>
    <t>ASN</t>
  </si>
  <si>
    <t>ASP</t>
  </si>
  <si>
    <t>ATP30</t>
  </si>
  <si>
    <t>AU</t>
  </si>
  <si>
    <t>AUCT</t>
  </si>
  <si>
    <t>AWC</t>
  </si>
  <si>
    <t>AYUD</t>
  </si>
  <si>
    <t>B</t>
  </si>
  <si>
    <t>B52</t>
  </si>
  <si>
    <t>BA</t>
  </si>
  <si>
    <t>BAFS</t>
  </si>
  <si>
    <t>BAM</t>
  </si>
  <si>
    <t>BANPU</t>
  </si>
  <si>
    <t>BAT-3K</t>
  </si>
  <si>
    <t>BAY</t>
  </si>
  <si>
    <t>BBL</t>
  </si>
  <si>
    <t>BC</t>
  </si>
  <si>
    <t>BCH</t>
  </si>
  <si>
    <t>BCP</t>
  </si>
  <si>
    <t>BCPG</t>
  </si>
  <si>
    <t>BCT</t>
  </si>
  <si>
    <t>BDMS</t>
  </si>
  <si>
    <t>BEAUTY</t>
  </si>
  <si>
    <t>BEC</t>
  </si>
  <si>
    <t>BEM</t>
  </si>
  <si>
    <t>BFIT</t>
  </si>
  <si>
    <t>BGC</t>
  </si>
  <si>
    <t>BGRIM</t>
  </si>
  <si>
    <t>BGT</t>
  </si>
  <si>
    <t>BH</t>
  </si>
  <si>
    <t>BIG</t>
  </si>
  <si>
    <t>BIZ</t>
  </si>
  <si>
    <t>BJC</t>
  </si>
  <si>
    <t>BJCHI</t>
  </si>
  <si>
    <t>BKD</t>
  </si>
  <si>
    <t>BKI</t>
  </si>
  <si>
    <t>BLA</t>
  </si>
  <si>
    <t>BLAND</t>
  </si>
  <si>
    <t>BLISS</t>
  </si>
  <si>
    <t>SPNPNC</t>
  </si>
  <si>
    <t>BM</t>
  </si>
  <si>
    <t>BOL</t>
  </si>
  <si>
    <t>BPP</t>
  </si>
  <si>
    <t>BR</t>
  </si>
  <si>
    <t>BROCK</t>
  </si>
  <si>
    <t>BROOK</t>
  </si>
  <si>
    <t>BRR</t>
  </si>
  <si>
    <t>BSBM</t>
  </si>
  <si>
    <t>BSM</t>
  </si>
  <si>
    <t>BTNC</t>
  </si>
  <si>
    <t>BTS</t>
  </si>
  <si>
    <t>BTW</t>
  </si>
  <si>
    <t>BUI</t>
  </si>
  <si>
    <t>BWG</t>
  </si>
  <si>
    <t>CAZ</t>
  </si>
  <si>
    <t>CBG</t>
  </si>
  <si>
    <t>CCET</t>
  </si>
  <si>
    <t>CCP</t>
  </si>
  <si>
    <t>CEN</t>
  </si>
  <si>
    <t>CENTEL</t>
  </si>
  <si>
    <t>CFRESH</t>
  </si>
  <si>
    <t>CGD</t>
  </si>
  <si>
    <t>CGH</t>
  </si>
  <si>
    <t>CHARAN</t>
  </si>
  <si>
    <t>CHAYO</t>
  </si>
  <si>
    <t>CHEWA</t>
  </si>
  <si>
    <t>CHG</t>
  </si>
  <si>
    <t>CHO</t>
  </si>
  <si>
    <t>CHOTI</t>
  </si>
  <si>
    <t>CHOW</t>
  </si>
  <si>
    <t>CI</t>
  </si>
  <si>
    <t>CIG</t>
  </si>
  <si>
    <t>CIMBT</t>
  </si>
  <si>
    <t>CITY</t>
  </si>
  <si>
    <t>CK</t>
  </si>
  <si>
    <t>CKP</t>
  </si>
  <si>
    <t>CM</t>
  </si>
  <si>
    <t>CMAN</t>
  </si>
  <si>
    <t>CMC</t>
  </si>
  <si>
    <t>CMO</t>
  </si>
  <si>
    <t>CMR</t>
  </si>
  <si>
    <t>CNT</t>
  </si>
  <si>
    <t>COL</t>
  </si>
  <si>
    <t>COLOR</t>
  </si>
  <si>
    <t>COM7</t>
  </si>
  <si>
    <t>COMAN</t>
  </si>
  <si>
    <t>COTTO</t>
  </si>
  <si>
    <t>CPALL</t>
  </si>
  <si>
    <t>CPF</t>
  </si>
  <si>
    <t>CPH</t>
  </si>
  <si>
    <t>CPI</t>
  </si>
  <si>
    <t>CPL</t>
  </si>
  <si>
    <t>CPN</t>
  </si>
  <si>
    <t>CPR</t>
  </si>
  <si>
    <t>CPT</t>
  </si>
  <si>
    <t>CPW</t>
  </si>
  <si>
    <t>CRANE</t>
  </si>
  <si>
    <t>CRC</t>
  </si>
  <si>
    <t>CRD</t>
  </si>
  <si>
    <t>CSC</t>
  </si>
  <si>
    <t>CSP</t>
  </si>
  <si>
    <t>CSR</t>
  </si>
  <si>
    <t>CSS</t>
  </si>
  <si>
    <t>CTW</t>
  </si>
  <si>
    <t>CWT</t>
  </si>
  <si>
    <t>D</t>
  </si>
  <si>
    <t>DCC</t>
  </si>
  <si>
    <t>DCON</t>
  </si>
  <si>
    <t>DCORP</t>
  </si>
  <si>
    <t>DDD</t>
  </si>
  <si>
    <t>DELTA</t>
  </si>
  <si>
    <t>DEMCO</t>
  </si>
  <si>
    <t>DIMET</t>
  </si>
  <si>
    <t>DOD</t>
  </si>
  <si>
    <t>DOHOME</t>
  </si>
  <si>
    <t>DRT</t>
  </si>
  <si>
    <t>DTAC</t>
  </si>
  <si>
    <t>DTC</t>
  </si>
  <si>
    <t>DTCI</t>
  </si>
  <si>
    <t>DV8</t>
  </si>
  <si>
    <t>EA</t>
  </si>
  <si>
    <t>EASON</t>
  </si>
  <si>
    <t>EASTW</t>
  </si>
  <si>
    <t>ECF</t>
  </si>
  <si>
    <t>ECL</t>
  </si>
  <si>
    <t>EE</t>
  </si>
  <si>
    <t>EFORL</t>
  </si>
  <si>
    <t>EGCO</t>
  </si>
  <si>
    <t>EKH</t>
  </si>
  <si>
    <t>EMC</t>
  </si>
  <si>
    <t>EP</t>
  </si>
  <si>
    <t>EPG</t>
  </si>
  <si>
    <t>ERW</t>
  </si>
  <si>
    <t>ESSO</t>
  </si>
  <si>
    <t>ESTAR</t>
  </si>
  <si>
    <t>ETC</t>
  </si>
  <si>
    <t>ETE</t>
  </si>
  <si>
    <t>EVER</t>
  </si>
  <si>
    <t>F&amp;D</t>
  </si>
  <si>
    <t>FANCY</t>
  </si>
  <si>
    <t>FE</t>
  </si>
  <si>
    <t>FLOYD</t>
  </si>
  <si>
    <t>FMT</t>
  </si>
  <si>
    <t>FN</t>
  </si>
  <si>
    <t>FNS</t>
  </si>
  <si>
    <t>FORTH</t>
  </si>
  <si>
    <t>FPI</t>
  </si>
  <si>
    <t>FPT</t>
  </si>
  <si>
    <t>FSMART</t>
  </si>
  <si>
    <t>FSS</t>
  </si>
  <si>
    <t>FTE</t>
  </si>
  <si>
    <t>FVC</t>
  </si>
  <si>
    <t>GBX</t>
  </si>
  <si>
    <t>GC</t>
  </si>
  <si>
    <t>GCAP</t>
  </si>
  <si>
    <t>GEL</t>
  </si>
  <si>
    <t>GENCO</t>
  </si>
  <si>
    <t>GFPT</t>
  </si>
  <si>
    <t>GGC</t>
  </si>
  <si>
    <t>GIFT</t>
  </si>
  <si>
    <t>GJS</t>
  </si>
  <si>
    <t>GL</t>
  </si>
  <si>
    <t>GLAND</t>
  </si>
  <si>
    <t>GLOBAL</t>
  </si>
  <si>
    <t>GLOCON</t>
  </si>
  <si>
    <t>GOLD</t>
  </si>
  <si>
    <t>GPI</t>
  </si>
  <si>
    <t>GPSC</t>
  </si>
  <si>
    <t>GRAMMY</t>
  </si>
  <si>
    <t>GRAND</t>
  </si>
  <si>
    <t>GREEN</t>
  </si>
  <si>
    <t>GSC</t>
  </si>
  <si>
    <t>GSTEEL</t>
  </si>
  <si>
    <t>GTB</t>
  </si>
  <si>
    <t>GULF</t>
  </si>
  <si>
    <t>GUNKUL</t>
  </si>
  <si>
    <t>GYT</t>
  </si>
  <si>
    <t>HANA</t>
  </si>
  <si>
    <t>HARN</t>
  </si>
  <si>
    <t>HFT</t>
  </si>
  <si>
    <t>HMPRO</t>
  </si>
  <si>
    <t>HPT</t>
  </si>
  <si>
    <t>HTC</t>
  </si>
  <si>
    <t>HTECH</t>
  </si>
  <si>
    <t>HUMAN</t>
  </si>
  <si>
    <t>HYDRO</t>
  </si>
  <si>
    <t>ICC</t>
  </si>
  <si>
    <t>ICHI</t>
  </si>
  <si>
    <t>ICN</t>
  </si>
  <si>
    <t>IFEC</t>
  </si>
  <si>
    <t>IFS</t>
  </si>
  <si>
    <t>IHL</t>
  </si>
  <si>
    <t>IIG</t>
  </si>
  <si>
    <t>III</t>
  </si>
  <si>
    <t>ILINK</t>
  </si>
  <si>
    <t>ILM</t>
  </si>
  <si>
    <t>IMH</t>
  </si>
  <si>
    <t>INET</t>
  </si>
  <si>
    <t>INGRS</t>
  </si>
  <si>
    <t>INOX</t>
  </si>
  <si>
    <t>INSET</t>
  </si>
  <si>
    <t>INSURE</t>
  </si>
  <si>
    <t>INTUCH</t>
  </si>
  <si>
    <t>IP</t>
  </si>
  <si>
    <t>IRC</t>
  </si>
  <si>
    <t>IRCP</t>
  </si>
  <si>
    <t>IRPC</t>
  </si>
  <si>
    <t>IT</t>
  </si>
  <si>
    <t>ITD</t>
  </si>
  <si>
    <t>ITEL</t>
  </si>
  <si>
    <t>IVL</t>
  </si>
  <si>
    <t>J</t>
  </si>
  <si>
    <t>JAS</t>
  </si>
  <si>
    <t>JCK</t>
  </si>
  <si>
    <t>JCKH</t>
  </si>
  <si>
    <t>JCT</t>
  </si>
  <si>
    <t>JKN</t>
  </si>
  <si>
    <t>JMART</t>
  </si>
  <si>
    <t>JMT</t>
  </si>
  <si>
    <t>JSP</t>
  </si>
  <si>
    <t>JTS</t>
  </si>
  <si>
    <t>JUBILE</t>
  </si>
  <si>
    <t>JUTHA</t>
  </si>
  <si>
    <t>JWD</t>
  </si>
  <si>
    <t>K</t>
  </si>
  <si>
    <t>KAMART</t>
  </si>
  <si>
    <t>KASET</t>
  </si>
  <si>
    <t>KBANK</t>
  </si>
  <si>
    <t>KBS</t>
  </si>
  <si>
    <t>KC</t>
  </si>
  <si>
    <t>KCAR</t>
  </si>
  <si>
    <t>KCE</t>
  </si>
  <si>
    <t>KCM</t>
  </si>
  <si>
    <t>KDH</t>
  </si>
  <si>
    <t>KGI</t>
  </si>
  <si>
    <t>KIAT</t>
  </si>
  <si>
    <t>KKC</t>
  </si>
  <si>
    <t>KKP</t>
  </si>
  <si>
    <t>KOOL</t>
  </si>
  <si>
    <t>KSL</t>
  </si>
  <si>
    <t>KTB</t>
  </si>
  <si>
    <t>KTC</t>
  </si>
  <si>
    <t>KTECH</t>
  </si>
  <si>
    <t>KTIS</t>
  </si>
  <si>
    <t>KUMWEL</t>
  </si>
  <si>
    <t>KUN</t>
  </si>
  <si>
    <t>KWC</t>
  </si>
  <si>
    <t>KWG</t>
  </si>
  <si>
    <t>KWM</t>
  </si>
  <si>
    <t>KYE</t>
  </si>
  <si>
    <t>L&amp;E</t>
  </si>
  <si>
    <t>LALIN</t>
  </si>
  <si>
    <t>LANNA</t>
  </si>
  <si>
    <t>LDC</t>
  </si>
  <si>
    <t>LEE</t>
  </si>
  <si>
    <t>LH</t>
  </si>
  <si>
    <t>LHFG</t>
  </si>
  <si>
    <t>LHK</t>
  </si>
  <si>
    <t>LIT</t>
  </si>
  <si>
    <t>LOXLEY</t>
  </si>
  <si>
    <t>LPH</t>
  </si>
  <si>
    <t>LPN</t>
  </si>
  <si>
    <t>LRH</t>
  </si>
  <si>
    <t>LST</t>
  </si>
  <si>
    <t>M</t>
  </si>
  <si>
    <t>M-CHAI</t>
  </si>
  <si>
    <t>MACO</t>
  </si>
  <si>
    <t>MAJOR</t>
  </si>
  <si>
    <t>MAKRO</t>
  </si>
  <si>
    <t>MALEE</t>
  </si>
  <si>
    <t>MANRIN</t>
  </si>
  <si>
    <t>MATCH</t>
  </si>
  <si>
    <t>MATI</t>
  </si>
  <si>
    <t>MAX</t>
  </si>
  <si>
    <t>MBAX</t>
  </si>
  <si>
    <t>MBK</t>
  </si>
  <si>
    <t>MBKET</t>
  </si>
  <si>
    <t>MC</t>
  </si>
  <si>
    <t>MCOT</t>
  </si>
  <si>
    <t>MCS</t>
  </si>
  <si>
    <t>MDX</t>
  </si>
  <si>
    <t>MEGA</t>
  </si>
  <si>
    <t>META</t>
  </si>
  <si>
    <t>METCO</t>
  </si>
  <si>
    <t>MFC</t>
  </si>
  <si>
    <t>MFEC</t>
  </si>
  <si>
    <t>MGT</t>
  </si>
  <si>
    <t>MIDA</t>
  </si>
  <si>
    <t>MILL</t>
  </si>
  <si>
    <t>MINT</t>
  </si>
  <si>
    <t>MITSIB</t>
  </si>
  <si>
    <t>MJD</t>
  </si>
  <si>
    <t>MK</t>
  </si>
  <si>
    <t>ML</t>
  </si>
  <si>
    <t>MM</t>
  </si>
  <si>
    <t>MODERN</t>
  </si>
  <si>
    <t>MONO</t>
  </si>
  <si>
    <t>MOONG</t>
  </si>
  <si>
    <t>MORE</t>
  </si>
  <si>
    <t>MPG</t>
  </si>
  <si>
    <t>MPIC</t>
  </si>
  <si>
    <t>MSC</t>
  </si>
  <si>
    <t>MTC</t>
  </si>
  <si>
    <t>MTI</t>
  </si>
  <si>
    <t>MVP</t>
  </si>
  <si>
    <t>NBC</t>
  </si>
  <si>
    <t>NC</t>
  </si>
  <si>
    <t>NCH</t>
  </si>
  <si>
    <t>NCL</t>
  </si>
  <si>
    <t>NDR</t>
  </si>
  <si>
    <t>NEP</t>
  </si>
  <si>
    <t>NER</t>
  </si>
  <si>
    <t>NETBAY</t>
  </si>
  <si>
    <t>NEW</t>
  </si>
  <si>
    <t>NEWS</t>
  </si>
  <si>
    <t>NEX</t>
  </si>
  <si>
    <t>NFC</t>
  </si>
  <si>
    <t>NINE</t>
  </si>
  <si>
    <t>NKI</t>
  </si>
  <si>
    <t>NMG</t>
  </si>
  <si>
    <t>SPC</t>
  </si>
  <si>
    <t>NNCL</t>
  </si>
  <si>
    <t>NOBLE</t>
  </si>
  <si>
    <t>NOK</t>
  </si>
  <si>
    <t>CNP</t>
  </si>
  <si>
    <t>NPK</t>
  </si>
  <si>
    <t>NSI</t>
  </si>
  <si>
    <t>NTV</t>
  </si>
  <si>
    <t>NUSA</t>
  </si>
  <si>
    <t>NVD</t>
  </si>
  <si>
    <t>NWR</t>
  </si>
  <si>
    <t>NYT</t>
  </si>
  <si>
    <t>OCC</t>
  </si>
  <si>
    <t>OCEAN</t>
  </si>
  <si>
    <t>OGC</t>
  </si>
  <si>
    <t>OHTL</t>
  </si>
  <si>
    <t>OISHI</t>
  </si>
  <si>
    <t>ORI</t>
  </si>
  <si>
    <t>OSP</t>
  </si>
  <si>
    <t>OTO</t>
  </si>
  <si>
    <t>PACE</t>
  </si>
  <si>
    <t>PAE</t>
  </si>
  <si>
    <t>PAF</t>
  </si>
  <si>
    <t>PAP</t>
  </si>
  <si>
    <t>PATO</t>
  </si>
  <si>
    <t>PB</t>
  </si>
  <si>
    <t>PCSGH</t>
  </si>
  <si>
    <t>PDG</t>
  </si>
  <si>
    <t>PDI</t>
  </si>
  <si>
    <t>PDJ</t>
  </si>
  <si>
    <t>PE</t>
  </si>
  <si>
    <t>PERM</t>
  </si>
  <si>
    <t>PF</t>
  </si>
  <si>
    <t>PG</t>
  </si>
  <si>
    <t>PHOL</t>
  </si>
  <si>
    <t>PICO</t>
  </si>
  <si>
    <t>PIMO</t>
  </si>
  <si>
    <t>PJW</t>
  </si>
  <si>
    <t>PK</t>
  </si>
  <si>
    <t>PL</t>
  </si>
  <si>
    <t>PLANB</t>
  </si>
  <si>
    <t>PLANET</t>
  </si>
  <si>
    <t>PLAT</t>
  </si>
  <si>
    <t>PLE</t>
  </si>
  <si>
    <t>PM</t>
  </si>
  <si>
    <t>PMTA</t>
  </si>
  <si>
    <t>POLAR</t>
  </si>
  <si>
    <t>PORT</t>
  </si>
  <si>
    <t>POST</t>
  </si>
  <si>
    <t>PPM</t>
  </si>
  <si>
    <t>PPP</t>
  </si>
  <si>
    <t>PPPM</t>
  </si>
  <si>
    <t>NP</t>
  </si>
  <si>
    <t>PPS</t>
  </si>
  <si>
    <t>PR9</t>
  </si>
  <si>
    <t>PRAKIT</t>
  </si>
  <si>
    <t>PREB</t>
  </si>
  <si>
    <t>PRECHA</t>
  </si>
  <si>
    <t>PRG</t>
  </si>
  <si>
    <t>PRIME</t>
  </si>
  <si>
    <t>PRIN</t>
  </si>
  <si>
    <t>PRINC</t>
  </si>
  <si>
    <t>PRM</t>
  </si>
  <si>
    <t>PRO</t>
  </si>
  <si>
    <t>PROUD</t>
  </si>
  <si>
    <t>PSH</t>
  </si>
  <si>
    <t>PSL</t>
  </si>
  <si>
    <t>PSTC</t>
  </si>
  <si>
    <t>PT</t>
  </si>
  <si>
    <t>PTG</t>
  </si>
  <si>
    <t>PTL</t>
  </si>
  <si>
    <t>PTT</t>
  </si>
  <si>
    <t>PTTEP</t>
  </si>
  <si>
    <t>PTTGC</t>
  </si>
  <si>
    <t>PYLON</t>
  </si>
  <si>
    <t>Q-CON</t>
  </si>
  <si>
    <t>QH</t>
  </si>
  <si>
    <t>QLT</t>
  </si>
  <si>
    <t>QTC</t>
  </si>
  <si>
    <t>RAM</t>
  </si>
  <si>
    <t>RATCH</t>
  </si>
  <si>
    <t>RBF</t>
  </si>
  <si>
    <t>RCI</t>
  </si>
  <si>
    <t>RCL</t>
  </si>
  <si>
    <t>RICH</t>
  </si>
  <si>
    <t>RICHY</t>
  </si>
  <si>
    <t>RJH</t>
  </si>
  <si>
    <t>RML</t>
  </si>
  <si>
    <t>ROCK</t>
  </si>
  <si>
    <t>ROH</t>
  </si>
  <si>
    <t>ROJNA</t>
  </si>
  <si>
    <t>RP</t>
  </si>
  <si>
    <t>RPC</t>
  </si>
  <si>
    <t>RPH</t>
  </si>
  <si>
    <t>RS</t>
  </si>
  <si>
    <t>RSP</t>
  </si>
  <si>
    <t>RWI</t>
  </si>
  <si>
    <t>S&amp;J</t>
  </si>
  <si>
    <t>S</t>
  </si>
  <si>
    <t>S11</t>
  </si>
  <si>
    <t>SAAM</t>
  </si>
  <si>
    <t>SABINA</t>
  </si>
  <si>
    <t>SALEE</t>
  </si>
  <si>
    <t>SAM</t>
  </si>
  <si>
    <t>SAMART</t>
  </si>
  <si>
    <t>SAMCO</t>
  </si>
  <si>
    <t>SAMTEL</t>
  </si>
  <si>
    <t>SANKO</t>
  </si>
  <si>
    <t>SAPPE</t>
  </si>
  <si>
    <t>SAT</t>
  </si>
  <si>
    <t>SAUCE</t>
  </si>
  <si>
    <t>SAWAD</t>
  </si>
  <si>
    <t>SAWANG</t>
  </si>
  <si>
    <t>SC</t>
  </si>
  <si>
    <t>SCB</t>
  </si>
  <si>
    <t>SCC</t>
  </si>
  <si>
    <t>SCCC</t>
  </si>
  <si>
    <t>SCG</t>
  </si>
  <si>
    <t>SCI</t>
  </si>
  <si>
    <t>SCM</t>
  </si>
  <si>
    <t>SCN</t>
  </si>
  <si>
    <t>SCP</t>
  </si>
  <si>
    <t>SDC</t>
  </si>
  <si>
    <t>SE</t>
  </si>
  <si>
    <t>SE-ED</t>
  </si>
  <si>
    <t>SEAFCO</t>
  </si>
  <si>
    <t>SEAOIL</t>
  </si>
  <si>
    <t>SEG</t>
  </si>
  <si>
    <t>SELIC</t>
  </si>
  <si>
    <t>SENA</t>
  </si>
  <si>
    <t>SF</t>
  </si>
  <si>
    <t>SFLEX</t>
  </si>
  <si>
    <t>SFP</t>
  </si>
  <si>
    <t>SGF</t>
  </si>
  <si>
    <t>SGP</t>
  </si>
  <si>
    <t>SHANG</t>
  </si>
  <si>
    <t>SHR</t>
  </si>
  <si>
    <t>SIAM</t>
  </si>
  <si>
    <t>SICT</t>
  </si>
  <si>
    <t>SIMAT</t>
  </si>
  <si>
    <t>SINGER</t>
  </si>
  <si>
    <t>SIRI</t>
  </si>
  <si>
    <t>SIS</t>
  </si>
  <si>
    <t>SISB</t>
  </si>
  <si>
    <t>SITHAI</t>
  </si>
  <si>
    <t>SKE</t>
  </si>
  <si>
    <t>SKN</t>
  </si>
  <si>
    <t>SKR</t>
  </si>
  <si>
    <t>SKY</t>
  </si>
  <si>
    <t>SLM</t>
  </si>
  <si>
    <t>SLP</t>
  </si>
  <si>
    <t>SMART</t>
  </si>
  <si>
    <t>SMIT</t>
  </si>
  <si>
    <t>SMK</t>
  </si>
  <si>
    <t>SMPC</t>
  </si>
  <si>
    <t>SMT</t>
  </si>
  <si>
    <t>SNC</t>
  </si>
  <si>
    <t>SNP</t>
  </si>
  <si>
    <t>SOLAR</t>
  </si>
  <si>
    <t>SONIC</t>
  </si>
  <si>
    <t>SORKON</t>
  </si>
  <si>
    <t>SPA</t>
  </si>
  <si>
    <t>SPACK</t>
  </si>
  <si>
    <t>SPALI</t>
  </si>
  <si>
    <t>SPCG</t>
  </si>
  <si>
    <t>SPG</t>
  </si>
  <si>
    <t>SPI</t>
  </si>
  <si>
    <t>SPRC</t>
  </si>
  <si>
    <t>SPVI</t>
  </si>
  <si>
    <t>SQ</t>
  </si>
  <si>
    <t>SR</t>
  </si>
  <si>
    <t>SRICHA</t>
  </si>
  <si>
    <t>SSC</t>
  </si>
  <si>
    <t>SSF</t>
  </si>
  <si>
    <t>SSI</t>
  </si>
  <si>
    <t>SSP</t>
  </si>
  <si>
    <t>SSSC</t>
  </si>
  <si>
    <t>SST</t>
  </si>
  <si>
    <t>STA</t>
  </si>
  <si>
    <t>STANLY</t>
  </si>
  <si>
    <t>STAR</t>
  </si>
  <si>
    <t>STARK</t>
  </si>
  <si>
    <t>STC</t>
  </si>
  <si>
    <t>STEC</t>
  </si>
  <si>
    <t>STGT</t>
  </si>
  <si>
    <t>STHAI</t>
  </si>
  <si>
    <t>STI</t>
  </si>
  <si>
    <t>STPI</t>
  </si>
  <si>
    <t>SUC</t>
  </si>
  <si>
    <t>SUN</t>
  </si>
  <si>
    <t>SUPER</t>
  </si>
  <si>
    <t>SUSCO</t>
  </si>
  <si>
    <t>SUTHA</t>
  </si>
  <si>
    <t>SVH</t>
  </si>
  <si>
    <t>SVI</t>
  </si>
  <si>
    <t>SVOA</t>
  </si>
  <si>
    <t>SWC</t>
  </si>
  <si>
    <t>SYMC</t>
  </si>
  <si>
    <t>SYNEX</t>
  </si>
  <si>
    <t>SYNTEC</t>
  </si>
  <si>
    <t>T</t>
  </si>
  <si>
    <t>TACC</t>
  </si>
  <si>
    <t>TAE</t>
  </si>
  <si>
    <t>TAKUNI</t>
  </si>
  <si>
    <t>TAPAC</t>
  </si>
  <si>
    <t>TASCO</t>
  </si>
  <si>
    <t>TBSP</t>
  </si>
  <si>
    <t>TC</t>
  </si>
  <si>
    <t>TCAP</t>
  </si>
  <si>
    <t>TCC</t>
  </si>
  <si>
    <t>TCCC</t>
  </si>
  <si>
    <t>TCJ</t>
  </si>
  <si>
    <t>TCMC</t>
  </si>
  <si>
    <t>TCOAT</t>
  </si>
  <si>
    <t>TEAM</t>
  </si>
  <si>
    <t>TEAMG</t>
  </si>
  <si>
    <t>TFG</t>
  </si>
  <si>
    <t>TFI</t>
  </si>
  <si>
    <t>TFMAMA</t>
  </si>
  <si>
    <t>TGPRO</t>
  </si>
  <si>
    <t>TH</t>
  </si>
  <si>
    <t>THAI</t>
  </si>
  <si>
    <t>THANA</t>
  </si>
  <si>
    <t>THANI</t>
  </si>
  <si>
    <t>THCOM</t>
  </si>
  <si>
    <t>THE</t>
  </si>
  <si>
    <t>THG</t>
  </si>
  <si>
    <t>THIP</t>
  </si>
  <si>
    <t>THL</t>
  </si>
  <si>
    <t>THMUI</t>
  </si>
  <si>
    <t>THRE</t>
  </si>
  <si>
    <t>THREL</t>
  </si>
  <si>
    <t>TIGER</t>
  </si>
  <si>
    <t>TIP</t>
  </si>
  <si>
    <t>TIPCO</t>
  </si>
  <si>
    <t>TISCO</t>
  </si>
  <si>
    <t>TITLE</t>
  </si>
  <si>
    <t>TIW</t>
  </si>
  <si>
    <t>TK</t>
  </si>
  <si>
    <t>TKN</t>
  </si>
  <si>
    <t>TKS</t>
  </si>
  <si>
    <t>TKT</t>
  </si>
  <si>
    <t>TM</t>
  </si>
  <si>
    <t>TMB</t>
  </si>
  <si>
    <t>TMC</t>
  </si>
  <si>
    <t>TMD</t>
  </si>
  <si>
    <t>TMI</t>
  </si>
  <si>
    <t>TMILL</t>
  </si>
  <si>
    <t>TMT</t>
  </si>
  <si>
    <t>TMW</t>
  </si>
  <si>
    <t>TNDT</t>
  </si>
  <si>
    <t>TNH</t>
  </si>
  <si>
    <t>TNITY</t>
  </si>
  <si>
    <t>TNL</t>
  </si>
  <si>
    <t>TNP</t>
  </si>
  <si>
    <t>TNPC</t>
  </si>
  <si>
    <t>TNR</t>
  </si>
  <si>
    <t>TOA</t>
  </si>
  <si>
    <t>TOG</t>
  </si>
  <si>
    <t>TOP</t>
  </si>
  <si>
    <t>TOPP</t>
  </si>
  <si>
    <t>TPA</t>
  </si>
  <si>
    <t>TPAC</t>
  </si>
  <si>
    <t>TPBI</t>
  </si>
  <si>
    <t>TPCH</t>
  </si>
  <si>
    <t>TPCORP</t>
  </si>
  <si>
    <t>TPIPL</t>
  </si>
  <si>
    <t>TPIPP</t>
  </si>
  <si>
    <t>TPLAS</t>
  </si>
  <si>
    <t>TPOLY</t>
  </si>
  <si>
    <t>TPP</t>
  </si>
  <si>
    <t>TPS</t>
  </si>
  <si>
    <t>TQM</t>
  </si>
  <si>
    <t>TR</t>
  </si>
  <si>
    <t>TRC</t>
  </si>
  <si>
    <t>TRITN</t>
  </si>
  <si>
    <t>TRT</t>
  </si>
  <si>
    <t>TRU</t>
  </si>
  <si>
    <t>TRUBB</t>
  </si>
  <si>
    <t>TSC</t>
  </si>
  <si>
    <t>TSE</t>
  </si>
  <si>
    <t>TSF</t>
  </si>
  <si>
    <t>TSI</t>
  </si>
  <si>
    <t>TSR</t>
  </si>
  <si>
    <t>TSTE</t>
  </si>
  <si>
    <t>TSTH</t>
  </si>
  <si>
    <t>TTA</t>
  </si>
  <si>
    <t>TTCL</t>
  </si>
  <si>
    <t>TTI</t>
  </si>
  <si>
    <t>TTT</t>
  </si>
  <si>
    <t>TTW</t>
  </si>
  <si>
    <t>TU</t>
  </si>
  <si>
    <t>TVD</t>
  </si>
  <si>
    <t>TVI</t>
  </si>
  <si>
    <t>TVO</t>
  </si>
  <si>
    <t>TVT</t>
  </si>
  <si>
    <t>TWP</t>
  </si>
  <si>
    <t>TWPC</t>
  </si>
  <si>
    <t>TWZ</t>
  </si>
  <si>
    <t>TYCN</t>
  </si>
  <si>
    <t>U</t>
  </si>
  <si>
    <t>UAC</t>
  </si>
  <si>
    <t>UBIS</t>
  </si>
  <si>
    <t>UEC</t>
  </si>
  <si>
    <t>UKEM</t>
  </si>
  <si>
    <t>UMI</t>
  </si>
  <si>
    <t>UMS</t>
  </si>
  <si>
    <t>UNIQ</t>
  </si>
  <si>
    <t>UOBKH</t>
  </si>
  <si>
    <t>UP</t>
  </si>
  <si>
    <t>UPA</t>
  </si>
  <si>
    <t>UPF</t>
  </si>
  <si>
    <t>UPOIC</t>
  </si>
  <si>
    <t>UREKA</t>
  </si>
  <si>
    <t>UT</t>
  </si>
  <si>
    <t>UTP</t>
  </si>
  <si>
    <t>UV</t>
  </si>
  <si>
    <t>UVAN</t>
  </si>
  <si>
    <t>UWC</t>
  </si>
  <si>
    <t>VARO</t>
  </si>
  <si>
    <t>VCOM</t>
  </si>
  <si>
    <t>VGI</t>
  </si>
  <si>
    <t>VIBHA</t>
  </si>
  <si>
    <t>VIH</t>
  </si>
  <si>
    <t>VL</t>
  </si>
  <si>
    <t>VNG</t>
  </si>
  <si>
    <t>VNT</t>
  </si>
  <si>
    <t>VPO</t>
  </si>
  <si>
    <t>VRANDA</t>
  </si>
  <si>
    <t>W</t>
  </si>
  <si>
    <t>WACOAL</t>
  </si>
  <si>
    <t>WAVE</t>
  </si>
  <si>
    <t>WG</t>
  </si>
  <si>
    <t>WHA</t>
  </si>
  <si>
    <t>WHAUP</t>
  </si>
  <si>
    <t>WICE</t>
  </si>
  <si>
    <t>WIIK</t>
  </si>
  <si>
    <t>WIN</t>
  </si>
  <si>
    <t>WINNER</t>
  </si>
  <si>
    <t>WORK</t>
  </si>
  <si>
    <t>WP</t>
  </si>
  <si>
    <t>WPH</t>
  </si>
  <si>
    <t>WR</t>
  </si>
  <si>
    <t>XO</t>
  </si>
  <si>
    <t>YCI</t>
  </si>
  <si>
    <t>YGG</t>
  </si>
  <si>
    <t>YUASA</t>
  </si>
  <si>
    <t>ZEN</t>
  </si>
  <si>
    <t>ZIGA</t>
  </si>
  <si>
    <t>Q1/2008</t>
  </si>
  <si>
    <t>Q2/2008</t>
  </si>
  <si>
    <t>Q3/2008</t>
  </si>
  <si>
    <t>Yearly/2008</t>
  </si>
  <si>
    <t>Q1/2009</t>
  </si>
  <si>
    <t>Q2/2009</t>
  </si>
  <si>
    <t>Q3/2009</t>
  </si>
  <si>
    <t>Yearly/2009</t>
  </si>
  <si>
    <t>Q1/2010</t>
  </si>
  <si>
    <t>Q2/2010</t>
  </si>
  <si>
    <t>Q3/2010</t>
  </si>
  <si>
    <t>Yearly/2010</t>
  </si>
  <si>
    <t>Q1/2011</t>
  </si>
  <si>
    <t>Q2/2011</t>
  </si>
  <si>
    <t>Q3/2011</t>
  </si>
  <si>
    <t>Yearly/2011</t>
  </si>
  <si>
    <t>Q1/2012</t>
  </si>
  <si>
    <t>Q2/2012</t>
  </si>
  <si>
    <t>Q3/2012</t>
  </si>
  <si>
    <t>Yearly/2012</t>
  </si>
  <si>
    <t>Q1/2013</t>
  </si>
  <si>
    <t>Q2/2013</t>
  </si>
  <si>
    <t>Q3/2013</t>
  </si>
  <si>
    <t>Yearly/2013</t>
  </si>
  <si>
    <t>Q1/2014</t>
  </si>
  <si>
    <t>Q2/2014</t>
  </si>
  <si>
    <t>Q3/2014</t>
  </si>
  <si>
    <t>Yearly/2014</t>
  </si>
  <si>
    <t>Q1/2015</t>
  </si>
  <si>
    <t>Q2/2015</t>
  </si>
  <si>
    <t>Q3/2015</t>
  </si>
  <si>
    <t>Yearly/2015</t>
  </si>
  <si>
    <t>Q1/2016</t>
  </si>
  <si>
    <t>Q2/2016</t>
  </si>
  <si>
    <t>Q3/2016</t>
  </si>
  <si>
    <t>Yearly/2016</t>
  </si>
  <si>
    <t>Q1/2017</t>
  </si>
  <si>
    <t>Q2/2017</t>
  </si>
  <si>
    <t>Q3/2017</t>
  </si>
  <si>
    <t>Yearly/2017</t>
  </si>
  <si>
    <t>Q1/2018</t>
  </si>
  <si>
    <t>Q2/2018</t>
  </si>
  <si>
    <t>Q3/2018</t>
  </si>
  <si>
    <t>Yearly/2018</t>
  </si>
  <si>
    <t>Q1/2019</t>
  </si>
  <si>
    <t>Q2/2019</t>
  </si>
  <si>
    <t>Q3/2019</t>
  </si>
  <si>
    <t>Yearly/2019</t>
  </si>
  <si>
    <t>Q1/2020</t>
  </si>
  <si>
    <t>Q2/2020</t>
  </si>
  <si>
    <t xml:space="preserve"> Intangible Assets - Net</t>
  </si>
  <si>
    <t>P&amp;L</t>
  </si>
  <si>
    <t>Q4/2008</t>
  </si>
  <si>
    <t>Q4/2009</t>
  </si>
  <si>
    <t>Q4/2010</t>
  </si>
  <si>
    <t>Q4/2011</t>
  </si>
  <si>
    <t>Q4/2012</t>
  </si>
  <si>
    <t>Q4/2013</t>
  </si>
  <si>
    <t>Q4/2014</t>
  </si>
  <si>
    <t>Q4/2015</t>
  </si>
  <si>
    <t>Q4/2016</t>
  </si>
  <si>
    <t>Q4/2017</t>
  </si>
  <si>
    <t>Q4/2018</t>
  </si>
  <si>
    <t>Q4/2019</t>
  </si>
  <si>
    <t>Cashflow</t>
  </si>
  <si>
    <t>Asset</t>
  </si>
  <si>
    <t>Q1</t>
  </si>
  <si>
    <t>Q2</t>
  </si>
  <si>
    <t>Q3</t>
  </si>
  <si>
    <t>Yearly</t>
  </si>
  <si>
    <t>%COMMON SIZE</t>
  </si>
  <si>
    <t>D/E Ratio</t>
  </si>
  <si>
    <t>Equity</t>
  </si>
  <si>
    <t>REVENUE STRUCTURE</t>
  </si>
  <si>
    <t>Q4</t>
  </si>
  <si>
    <t>%YOY Growth</t>
  </si>
  <si>
    <t>Total Incomes</t>
  </si>
  <si>
    <t>COGS BREAKDOWN</t>
  </si>
  <si>
    <t>%GPM</t>
  </si>
  <si>
    <t>SG&amp;A</t>
  </si>
  <si>
    <t>EBIT</t>
  </si>
  <si>
    <t>%EBIT</t>
  </si>
  <si>
    <t>EBITDA</t>
  </si>
  <si>
    <t>%EBITDA</t>
  </si>
  <si>
    <t>EBT</t>
  </si>
  <si>
    <t>%EBT</t>
  </si>
  <si>
    <t>%Tax Rate</t>
  </si>
  <si>
    <t>%NPM</t>
  </si>
  <si>
    <t xml:space="preserve"> Loss on Obsolescence (Reversal)</t>
  </si>
  <si>
    <t>CFO/Net Profit</t>
  </si>
  <si>
    <t>Free Cash Flow</t>
  </si>
  <si>
    <t>CapEX</t>
  </si>
  <si>
    <t>Financial Ratio</t>
  </si>
  <si>
    <t>Profitability Ratio</t>
  </si>
  <si>
    <t>ROA</t>
  </si>
  <si>
    <t>ROIC</t>
  </si>
  <si>
    <t>ROE</t>
  </si>
  <si>
    <t>Debt Ratio</t>
  </si>
  <si>
    <t>Debt to Equity</t>
  </si>
  <si>
    <t>Debt to Net Profit</t>
  </si>
  <si>
    <t>Market Ratio</t>
  </si>
  <si>
    <t>Common Shares</t>
  </si>
  <si>
    <t>Book Value / Share</t>
  </si>
  <si>
    <t>EPS</t>
  </si>
  <si>
    <t>EPS Growth</t>
  </si>
  <si>
    <t>Dividend per Share</t>
  </si>
  <si>
    <t>Dividend Yield</t>
  </si>
  <si>
    <t>Dividend Payout Ratio</t>
  </si>
  <si>
    <t>Market Cap</t>
  </si>
  <si>
    <t>P/BV</t>
  </si>
  <si>
    <t>P/E</t>
  </si>
  <si>
    <t>EV/EBITDA</t>
  </si>
  <si>
    <t>P/S</t>
  </si>
  <si>
    <t>Max Price</t>
  </si>
  <si>
    <t>Min Price</t>
  </si>
  <si>
    <t>Price</t>
  </si>
  <si>
    <t>Valuation</t>
  </si>
  <si>
    <t>PEG Ratio</t>
  </si>
  <si>
    <t>CONSENSUS</t>
  </si>
  <si>
    <t>P/BV MOS</t>
  </si>
  <si>
    <t>P/E MOS</t>
  </si>
  <si>
    <t>EV/EBITDA MOS</t>
  </si>
  <si>
    <t>P/S MOS</t>
  </si>
  <si>
    <t>CONSENSUS MOS</t>
  </si>
  <si>
    <t>AVERAGE MOS</t>
  </si>
  <si>
    <t>Backtesting</t>
  </si>
  <si>
    <t>DPS Consecutive</t>
  </si>
  <si>
    <t>Total Return</t>
  </si>
  <si>
    <t>%Total Return</t>
  </si>
  <si>
    <t>CAGR</t>
  </si>
  <si>
    <t>3K-BAT</t>
  </si>
  <si>
    <t>XW</t>
  </si>
  <si>
    <t>XD</t>
  </si>
  <si>
    <t>DHOUSE</t>
  </si>
  <si>
    <t>SP</t>
  </si>
  <si>
    <t>KK</t>
  </si>
  <si>
    <t>LEO</t>
  </si>
  <si>
    <t>MICRO</t>
  </si>
  <si>
    <t>NCAP</t>
  </si>
  <si>
    <t>NRF</t>
  </si>
  <si>
    <t>PRAPAT</t>
  </si>
  <si>
    <t>RT</t>
  </si>
  <si>
    <t>SABUY</t>
  </si>
  <si>
    <t>SCGP</t>
  </si>
  <si>
    <t>SFT</t>
  </si>
  <si>
    <t>SK</t>
  </si>
  <si>
    <t>SO</t>
  </si>
  <si>
    <t>WGE</t>
  </si>
  <si>
    <t xml:space="preserve"> i | 1 | 2 | 3 </t>
  </si>
  <si>
    <t xml:space="preserve"> </t>
  </si>
  <si>
    <t xml:space="preserve"> i </t>
  </si>
  <si>
    <t xml:space="preserve"> i | 1 | 3 </t>
  </si>
  <si>
    <t>Q3/2020</t>
  </si>
  <si>
    <t>Short-Term Debt</t>
  </si>
  <si>
    <t>Long-Term Debt</t>
  </si>
  <si>
    <t>Total Debt</t>
  </si>
  <si>
    <t>Historical Trading</t>
  </si>
  <si>
    <t>Symbol</t>
  </si>
  <si>
    <t>Adjusted Price:</t>
  </si>
  <si>
    <t>Yes</t>
  </si>
  <si>
    <t>Trading Method:</t>
  </si>
  <si>
    <t>All</t>
  </si>
  <si>
    <t>Period :</t>
  </si>
  <si>
    <t>Form:</t>
  </si>
  <si>
    <t>Summary</t>
  </si>
  <si>
    <t>Average per Day</t>
  </si>
  <si>
    <t>-</t>
  </si>
  <si>
    <t>Average Price</t>
  </si>
  <si>
    <t>Transaction</t>
  </si>
  <si>
    <t>TR Volume (k.Shares)</t>
  </si>
  <si>
    <t>TR Value (M.Baht)</t>
  </si>
  <si>
    <t>Total Volume (k.Shares)</t>
  </si>
  <si>
    <t>Total Value (M.Baht)</t>
  </si>
  <si>
    <t>NVDR Net Value (M.Baht)</t>
  </si>
  <si>
    <t>Date</t>
  </si>
  <si>
    <t>Prior</t>
  </si>
  <si>
    <t>Open</t>
  </si>
  <si>
    <t>High</t>
  </si>
  <si>
    <t>Low</t>
  </si>
  <si>
    <t>Close</t>
  </si>
  <si>
    <t>Change</t>
  </si>
  <si>
    <t>%Change</t>
  </si>
  <si>
    <t>Average</t>
  </si>
  <si>
    <t>Bid</t>
  </si>
  <si>
    <t>Offer</t>
  </si>
  <si>
    <t>AOM Volume (k.Shares)</t>
  </si>
  <si>
    <t>AOM Value (M.Baht)</t>
  </si>
  <si>
    <t>NVDR Buy Value (M.Baht)</t>
  </si>
  <si>
    <t>NVDR Sell Value (M.Baht)</t>
  </si>
  <si>
    <t>PEG</t>
  </si>
  <si>
    <t>BVPS (Baht)</t>
  </si>
  <si>
    <t>%Dividend Yield</t>
  </si>
  <si>
    <t>%12M Dividend Yield</t>
  </si>
  <si>
    <t>Market Cap. (M.Baht)</t>
  </si>
  <si>
    <t>%Volume Turnover</t>
  </si>
  <si>
    <t>ROI</t>
  </si>
  <si>
    <t>Beta</t>
  </si>
  <si>
    <t>Par (Baht)</t>
  </si>
  <si>
    <t>Listed Shares</t>
  </si>
  <si>
    <t>Trading Sign</t>
  </si>
  <si>
    <t>Benefit Sign</t>
  </si>
  <si>
    <t>- Bid/Offer price showed as ATC means the best Bid/Offer at the end of day is still ATO/ATC because the security is halted/suspended during Pre-Open or Pre-Close session until market Close and the market orders during those periods are not cancelled.</t>
  </si>
  <si>
    <t>Rights &amp; Benefits</t>
  </si>
  <si>
    <t>By Company</t>
  </si>
  <si>
    <t>CA Type</t>
  </si>
  <si>
    <t>X-Date</t>
  </si>
  <si>
    <t>Announce Date</t>
  </si>
  <si>
    <t>Dividend (per Share)</t>
  </si>
  <si>
    <t>Adjusted DPS</t>
  </si>
  <si>
    <t>Unit</t>
  </si>
  <si>
    <t>Operation Period</t>
  </si>
  <si>
    <t>Source of Dividend</t>
  </si>
  <si>
    <t>Payment Date</t>
  </si>
  <si>
    <t>Price Before X-Date</t>
  </si>
  <si>
    <t>Price On X-Date</t>
  </si>
  <si>
    <t>Par</t>
  </si>
  <si>
    <t>Book Closing Date</t>
  </si>
  <si>
    <t>Record Date</t>
  </si>
  <si>
    <t>Board Date</t>
  </si>
  <si>
    <t>Baht</t>
  </si>
  <si>
    <t>01/01/2002 - 31/12/2002</t>
  </si>
  <si>
    <t>01/01/2001 - 31/12/2001</t>
  </si>
  <si>
    <t>- Source of Dividend: NP = Net Profit</t>
  </si>
  <si>
    <t>- Source of Dividend: RE = Retained Earnings</t>
  </si>
  <si>
    <t>- Source of Dividend: Both = Net Profit and Retained Earnings</t>
  </si>
  <si>
    <t>JR</t>
  </si>
  <si>
    <t xml:space="preserve">    Revenues From Sales</t>
  </si>
  <si>
    <t xml:space="preserve">    Cost of Goods Sold</t>
  </si>
  <si>
    <t xml:space="preserve"> Income Tax Relating to Components of Other Comprehensive Income</t>
  </si>
  <si>
    <t xml:space="preserve"> Other Current Financial Assets</t>
  </si>
  <si>
    <t xml:space="preserve"> Goodwill - Net</t>
  </si>
  <si>
    <t xml:space="preserve">    Goodwill</t>
  </si>
  <si>
    <t xml:space="preserve">    Other Intangible Assets</t>
  </si>
  <si>
    <t xml:space="preserve"> Other Non-Current Financial Assets</t>
  </si>
  <si>
    <t xml:space="preserve">    Other Long-Term Liabilities</t>
  </si>
  <si>
    <t xml:space="preserve"> Short-Term Provisions</t>
  </si>
  <si>
    <t xml:space="preserve"> Impairment Loss of Fixed Assets (Reversal)</t>
  </si>
  <si>
    <t xml:space="preserve"> Impairment Loss of Identifiable Intangible Assets (Reversal)</t>
  </si>
  <si>
    <t xml:space="preserve"> Impairment Loss of Other Assets (Reversal)</t>
  </si>
  <si>
    <t xml:space="preserve"> (Gain) Loss on Sales of Investments in Subsidiaries and Associates</t>
  </si>
  <si>
    <t xml:space="preserve"> (Gain) Loss on Disposal of Other Investments</t>
  </si>
  <si>
    <t xml:space="preserve"> Loss on Write-Off Intangible Assets</t>
  </si>
  <si>
    <t xml:space="preserve">    Increase (Decrease) in Other Receivables - Related Parties</t>
  </si>
  <si>
    <t xml:space="preserve">    Increase (Decrease) in Other Payables - Related Parties</t>
  </si>
  <si>
    <t xml:space="preserve"> (Increase) Decrease in Long-Term Investments</t>
  </si>
  <si>
    <t xml:space="preserve"> (Increase) Decrease in Assets Under Concession Agreements</t>
  </si>
  <si>
    <t xml:space="preserve">    (Increase) in Assets Under Concession Agreements</t>
  </si>
  <si>
    <t xml:space="preserve">    Repayment of Debentures and Debt Instruments</t>
  </si>
  <si>
    <t xml:space="preserve">    Impairment Loss of Other Assets</t>
  </si>
  <si>
    <t xml:space="preserve"> Current Portion of Account Payables</t>
  </si>
  <si>
    <t xml:space="preserve">      Revaluation Surplus on Investments</t>
  </si>
  <si>
    <t>01/01/2000 - 31/12/2000</t>
  </si>
  <si>
    <t>01/01/1991 - 31/12/1991</t>
  </si>
  <si>
    <t>Max</t>
  </si>
  <si>
    <t>Min</t>
  </si>
  <si>
    <t>AVG</t>
  </si>
  <si>
    <t>01/12/20 10:58:25</t>
  </si>
  <si>
    <t xml:space="preserve">    Less : Allowance for Doubtful Accounts</t>
  </si>
  <si>
    <t xml:space="preserve"> Current Portion of Long-Term Loans</t>
  </si>
  <si>
    <t xml:space="preserve">    Finished Goods</t>
  </si>
  <si>
    <t xml:space="preserve">    Raw Material and Factory Supplies</t>
  </si>
  <si>
    <t xml:space="preserve">    Less : Allowance for Diminution in Value of Inventories</t>
  </si>
  <si>
    <t xml:space="preserve">    Advance Payments</t>
  </si>
  <si>
    <t xml:space="preserve">    Prepayments</t>
  </si>
  <si>
    <t xml:space="preserve">    Accrued Income</t>
  </si>
  <si>
    <t xml:space="preserve"> Cash Restricted or Pledged</t>
  </si>
  <si>
    <t xml:space="preserve">    Available-for-Sale Investments</t>
  </si>
  <si>
    <t xml:space="preserve"> Investment Properties - Net</t>
  </si>
  <si>
    <t xml:space="preserve">    Investment Properties</t>
  </si>
  <si>
    <t xml:space="preserve">    Less : Accumulated Depreciation of Investment Properties</t>
  </si>
  <si>
    <t xml:space="preserve"> Net of Current Portion of Long-Term Loans</t>
  </si>
  <si>
    <t xml:space="preserve">    Property, Plant and Equipments Under Finance Leases</t>
  </si>
  <si>
    <t xml:space="preserve">    Revaluation of Property, Plant and Equipments</t>
  </si>
  <si>
    <t xml:space="preserve">    Less : Accumulated Depreciation of Property, Plant and Equipments</t>
  </si>
  <si>
    <t xml:space="preserve">    Less : Allowance for Impairment of Property, Plant and Equipments</t>
  </si>
  <si>
    <t xml:space="preserve">    Intangible Assets Under Finance Leases</t>
  </si>
  <si>
    <t xml:space="preserve">    Software Licences</t>
  </si>
  <si>
    <t xml:space="preserve">    Trademark</t>
  </si>
  <si>
    <t xml:space="preserve">    Long-Term Borrowings From Financial Institutions</t>
  </si>
  <si>
    <t xml:space="preserve">    Long-Term Borrowings From Related Parties</t>
  </si>
  <si>
    <t xml:space="preserve"> Net of Current Portion of Deferred Income</t>
  </si>
  <si>
    <t xml:space="preserve"> Long-Term Provisions</t>
  </si>
  <si>
    <t xml:space="preserve">      Revaluation Surplus of Fixed Assets</t>
  </si>
  <si>
    <t xml:space="preserve">    Currency Translation Changes</t>
  </si>
  <si>
    <t xml:space="preserve">    Rental and Services Income</t>
  </si>
  <si>
    <t xml:space="preserve">    Provision Expenses</t>
  </si>
  <si>
    <t xml:space="preserve">    Depreciation and Amortisation</t>
  </si>
  <si>
    <t xml:space="preserve">    Other Expenses - Other</t>
  </si>
  <si>
    <t xml:space="preserve"> Change in Assets Revaluation Surplus</t>
  </si>
  <si>
    <t xml:space="preserve"> Exchange Differences on Translating Foreign Operations</t>
  </si>
  <si>
    <t xml:space="preserve"> Other Comprehensive Income - Others</t>
  </si>
  <si>
    <t>01/12/20 11:01:00</t>
  </si>
  <si>
    <t xml:space="preserve"> Loss on Diminution in Value of Inventories (Reversal)</t>
  </si>
  <si>
    <t xml:space="preserve"> (Gain) Loss on Disposal of Intangible Assets</t>
  </si>
  <si>
    <t xml:space="preserve"> Loss on Write-Off Other Assets</t>
  </si>
  <si>
    <t xml:space="preserve">    Increase (Decrease) in Trade Account and Other Payables - Related Parties</t>
  </si>
  <si>
    <t xml:space="preserve">    Decrease in Long-Term Investments</t>
  </si>
  <si>
    <t xml:space="preserve">    Decrease in Investment in Subsidiaries And/or Associates</t>
  </si>
  <si>
    <t xml:space="preserve">    Decrease in Other Investment</t>
  </si>
  <si>
    <t xml:space="preserve"> (Increase) Decrease in Long-Term Loans - Other Parties</t>
  </si>
  <si>
    <t xml:space="preserve">    Decrease in Long-Term Loans - Other Parties</t>
  </si>
  <si>
    <t xml:space="preserve"> (Increase) Decrease in Other Loan - Other Parties</t>
  </si>
  <si>
    <t xml:space="preserve">    (Increase) in Other Loans - Other Parties</t>
  </si>
  <si>
    <t xml:space="preserve">    Decrease in Other Loans - Other Parties</t>
  </si>
  <si>
    <t xml:space="preserve"> (Increase) Decrease in Long-Term Loans - Related Parties</t>
  </si>
  <si>
    <t xml:space="preserve">    (Increase) in Long-Term Loans - Related Parties</t>
  </si>
  <si>
    <t xml:space="preserve">    Decrease in Long-Term Loans - Related Parties</t>
  </si>
  <si>
    <t xml:space="preserve"> (Increase) Decrease in Other Loan - Related Parties</t>
  </si>
  <si>
    <t xml:space="preserve">    (Increase) in Other Loan - Related Parties</t>
  </si>
  <si>
    <t xml:space="preserve">    Decrease in Other Loan - Related Parties</t>
  </si>
  <si>
    <t xml:space="preserve">    (Decrease) in Long-Term Borrowings From Related Parties</t>
  </si>
  <si>
    <t xml:space="preserve"> Increase (Decrease) in Other Loans From Related Parties</t>
  </si>
  <si>
    <t xml:space="preserve">    Increase in Other Loans From Related Parties</t>
  </si>
  <si>
    <t xml:space="preserve">    (Decrease) in Other Loans From Related Parties</t>
  </si>
  <si>
    <t xml:space="preserve"> Increase (Decrease) in Short-Term Borrowings From Other Parties</t>
  </si>
  <si>
    <t xml:space="preserve"> Increase (Decrease) in Other Loans to Other Parties</t>
  </si>
  <si>
    <t xml:space="preserve">    Increase in Other Loans to Other Parties</t>
  </si>
  <si>
    <t xml:space="preserve">    (Decrease) in Other Loans to Other Parties</t>
  </si>
  <si>
    <t xml:space="preserve">    Proceeds From Issuance of Debentures and Debt Instruments</t>
  </si>
  <si>
    <t xml:space="preserve"> Increase (Decrease) Differences on Financial Statements Translation</t>
  </si>
  <si>
    <t>3155 days</t>
  </si>
  <si>
    <t>High (03/01/18)</t>
  </si>
  <si>
    <t>Low (03/06/09)</t>
  </si>
  <si>
    <t>01/12/20 11:04:24</t>
  </si>
  <si>
    <t>01/01/2018 - 31/12/2018</t>
  </si>
  <si>
    <t>01/01/2017 - 31/12/2017</t>
  </si>
  <si>
    <t>01/01/2016 - 31/12/2016</t>
  </si>
  <si>
    <t>01/01/2015 - 31/12/2015</t>
  </si>
  <si>
    <t>01/01/2014 - 31/12/2014</t>
  </si>
  <si>
    <t>01/01/2013 - 31/12/2013</t>
  </si>
  <si>
    <t>01/01/2012 - 31/12/2012</t>
  </si>
  <si>
    <t>01/01/2011 - 31/12/2011</t>
  </si>
  <si>
    <t>01/01/2010 - 31/12/2010</t>
  </si>
  <si>
    <t>01/01/2009 - 31/12/2009</t>
  </si>
  <si>
    <t>01/01/2008 - 31/12/2008</t>
  </si>
  <si>
    <t>01/01/2007 - 31/12/2007</t>
  </si>
  <si>
    <t>01/01/2006 - 31/12/2006</t>
  </si>
  <si>
    <t>01/01/2005 - 31/12/2005</t>
  </si>
  <si>
    <t>01/01/2004 - 31/12/2004</t>
  </si>
  <si>
    <t>01/01/2003 - 31/12/2003</t>
  </si>
  <si>
    <t>01/01/1999 - 31/12/1999</t>
  </si>
  <si>
    <t>01/01/1998 - 31/12/1998</t>
  </si>
  <si>
    <t>01/01/1996 - 31/12/1996</t>
  </si>
  <si>
    <t>01/01/1995 - 31/12/1995</t>
  </si>
  <si>
    <t>01/01/1993 - 31/12/1993</t>
  </si>
  <si>
    <t>01/01/1992 - 31/12/1992</t>
  </si>
  <si>
    <t>01/01/1990 - 31/12/1990</t>
  </si>
  <si>
    <t>01/01/1989 - 31/12/1989</t>
  </si>
  <si>
    <t xml:space="preserve"> Other Expenses (Edited)</t>
  </si>
  <si>
    <t>Gross Profit</t>
  </si>
  <si>
    <t>Liquidity Ratio</t>
  </si>
  <si>
    <t>ระยะเวลาเก็บหนี้เฉลี่ย</t>
  </si>
  <si>
    <t>ระยะเวลาขายสินค้าเฉลี่ย</t>
  </si>
  <si>
    <t>ระยะเวลาชำระหนี้เฉลี่ย</t>
  </si>
  <si>
    <t>Cash Cycle</t>
  </si>
  <si>
    <t>INCOME BREAKDOWN</t>
  </si>
  <si>
    <t>SHOPPING CENTER</t>
  </si>
  <si>
    <t>OFFICE BUILDING</t>
  </si>
  <si>
    <t>HOTEL</t>
  </si>
  <si>
    <t>RESIDENTIAL</t>
  </si>
  <si>
    <t>ENTERTAINMENT PARK</t>
  </si>
  <si>
    <t>FOOD &amp; BEVERAGE</t>
  </si>
  <si>
    <t>GRAND CANEL LAND</t>
  </si>
  <si>
    <t>PARTIAL BENEFIT</t>
  </si>
  <si>
    <t>OTHERS</t>
  </si>
  <si>
    <t>COST BREAKDOWN</t>
  </si>
  <si>
    <t>GROSS PROFIT BREAKDOWN</t>
  </si>
  <si>
    <t>Total</t>
  </si>
  <si>
    <t>MARKET SHARE (BANGKOK) (GROSS FLOOR AREA)</t>
  </si>
  <si>
    <t>THE MALL</t>
  </si>
  <si>
    <t>ROBINSON</t>
  </si>
  <si>
    <t>L&amp;H</t>
  </si>
  <si>
    <t>SEACON SQUARE</t>
  </si>
  <si>
    <t>SIAM PIWAT</t>
  </si>
  <si>
    <t>FUTURE PARK</t>
  </si>
  <si>
    <t>HYPER MARKET</t>
  </si>
  <si>
    <t xml:space="preserve">SHOPPING CENTERS </t>
  </si>
  <si>
    <t>BANGKOK</t>
  </si>
  <si>
    <t>PROVINCES</t>
  </si>
  <si>
    <t>HOTELS</t>
  </si>
  <si>
    <t>ROOMS</t>
  </si>
  <si>
    <t>RESIDENTIAL (MIXED-USE CONDOMINIUM)</t>
  </si>
  <si>
    <t>WATER PARK</t>
  </si>
  <si>
    <t>CENTRAL PARK</t>
  </si>
  <si>
    <t>THEME PARK</t>
  </si>
  <si>
    <t>centel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</si>
</sst>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87" formatCode="_(* #,##0.00_);_(* \(#,##0.00\);_(* &quot;-&quot;??_);_(@_)"/>
    <numFmt numFmtId="188" formatCode="#,##0,;\-#,##0,"/>
    <numFmt numFmtId="189" formatCode="0.0%"/>
    <numFmt numFmtId="190" formatCode="_(* #,##0_);_(* \(#,##0\);_(* &quot;-&quot;??_);_(@_)"/>
  </numFmts>
  <fonts count="25">
    <font>
      <sz val="12"/>
      <color theme="1"/>
      <name val="Tahoma"/>
      <family val="2"/>
      <scheme val="minor"/>
    </font>
    <font>
      <sz val="12"/>
      <color theme="1"/>
      <name val="Tahoma"/>
      <family val="2"/>
      <scheme val="minor"/>
    </font>
    <font>
      <sz val="11"/>
      <color rgb="FF000000"/>
      <name val="Century Gothic"/>
      <family val="2"/>
    </font>
    <font>
      <b/>
      <sz val="12"/>
      <color rgb="FF000000"/>
      <name val="Arial"/>
      <family val="2"/>
    </font>
    <font>
      <sz val="11"/>
      <color theme="1"/>
      <name val="Arial"/>
      <family val="2"/>
    </font>
    <font>
      <sz val="12"/>
      <color rgb="FF8A8A8A"/>
      <name val="Arial"/>
      <family val="2"/>
    </font>
    <font>
      <sz val="12"/>
      <color rgb="FFFF0000"/>
      <name val="Arial"/>
      <family val="2"/>
    </font>
    <font>
      <sz val="12"/>
      <color rgb="FFFFA500"/>
      <name val="Arial"/>
      <family val="2"/>
    </font>
    <font>
      <u/>
      <sz val="11"/>
      <color theme="10"/>
      <name val="Century Gothic"/>
      <family val="2"/>
    </font>
    <font>
      <sz val="12"/>
      <color rgb="FF008000"/>
      <name val="Arial"/>
      <family val="2"/>
    </font>
    <font>
      <b/>
      <sz val="11"/>
      <color theme="0"/>
      <name val="Century Gothic"/>
      <family val="1"/>
    </font>
    <font>
      <sz val="11"/>
      <color rgb="FF000000"/>
      <name val="Century Gothic"/>
      <family val="1"/>
    </font>
    <font>
      <b/>
      <sz val="11"/>
      <color rgb="FF000000"/>
      <name val="Century Gothic"/>
      <family val="1"/>
    </font>
    <font>
      <sz val="11"/>
      <color theme="0"/>
      <name val="Century Gothic"/>
      <family val="1"/>
    </font>
    <font>
      <b/>
      <sz val="11"/>
      <color rgb="FF00B050"/>
      <name val="Century Gothic"/>
      <family val="1"/>
    </font>
    <font>
      <b/>
      <sz val="11"/>
      <color rgb="FFFFFFFF"/>
      <name val="Century Gothic"/>
      <family val="1"/>
    </font>
    <font>
      <b/>
      <sz val="11"/>
      <color theme="1"/>
      <name val="Century Gothic"/>
      <family val="1"/>
    </font>
    <font>
      <b/>
      <sz val="11"/>
      <name val="Century Gothic"/>
      <family val="1"/>
    </font>
    <font>
      <sz val="11"/>
      <color rgb="FF00B050"/>
      <name val="Century Gothic"/>
      <family val="1"/>
    </font>
    <font>
      <b/>
      <sz val="11"/>
      <color rgb="FFFF0000"/>
      <name val="Century Gothic"/>
      <family val="1"/>
    </font>
    <font>
      <sz val="11"/>
      <color theme="1"/>
      <name val="Century Gothic"/>
      <family val="2"/>
    </font>
    <font>
      <sz val="11"/>
      <name val="Arial"/>
      <family val="2"/>
    </font>
    <font>
      <b/>
      <sz val="11"/>
      <name val="Arial"/>
      <family val="2"/>
    </font>
    <font>
      <sz val="10"/>
      <color rgb="FF000000"/>
      <name val="Tahoma"/>
      <family val="2"/>
    </font>
    <font>
      <b/>
      <sz val="10"/>
      <color indexed="81"/>
      <name val="CenturyGothic"/>
    </font>
  </fonts>
  <fills count="17">
    <fill>
      <patternFill patternType="none"/>
    </fill>
    <fill>
      <patternFill patternType="gray125"/>
    </fill>
    <fill>
      <patternFill patternType="solid">
        <fgColor rgb="FF0070C0"/>
        <bgColor indexed="64"/>
      </patternFill>
    </fill>
    <fill>
      <patternFill patternType="solid">
        <fgColor rgb="FF0070C0"/>
        <bgColor rgb="FF0070C0"/>
      </patternFill>
    </fill>
    <fill>
      <patternFill patternType="solid">
        <fgColor rgb="FF00B0F0"/>
        <bgColor rgb="FF00B0F0"/>
      </patternFill>
    </fill>
    <fill>
      <patternFill patternType="solid">
        <fgColor rgb="FFFF0000"/>
        <bgColor rgb="FFFF0000"/>
      </patternFill>
    </fill>
    <fill>
      <patternFill patternType="solid">
        <fgColor rgb="FFFFC000"/>
        <bgColor rgb="FFFFC000"/>
      </patternFill>
    </fill>
    <fill>
      <patternFill patternType="solid">
        <fgColor rgb="FF00B050"/>
        <bgColor rgb="FF00B050"/>
      </patternFill>
    </fill>
    <fill>
      <patternFill patternType="solid">
        <fgColor theme="6" tint="0.59999389629810485"/>
        <bgColor rgb="FF00B050"/>
      </patternFill>
    </fill>
    <fill>
      <patternFill patternType="solid">
        <fgColor rgb="FFFF0000"/>
        <bgColor rgb="FF00B050"/>
      </patternFill>
    </fill>
    <fill>
      <patternFill patternType="solid">
        <fgColor rgb="FF00B0F0"/>
        <bgColor rgb="FFFF0000"/>
      </patternFill>
    </fill>
    <fill>
      <patternFill patternType="solid">
        <fgColor rgb="FFFF0000"/>
        <bgColor rgb="FF0070C0"/>
      </patternFill>
    </fill>
    <fill>
      <patternFill patternType="solid">
        <fgColor theme="1"/>
        <bgColor rgb="FF00B050"/>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auto="1"/>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9">
    <xf numFmtId="0" fontId="0" fillId="0" borderId="0"/>
    <xf numFmtId="0" fontId="2" fillId="0" borderId="0"/>
    <xf numFmtId="0" fontId="4" fillId="0" borderId="0"/>
    <xf numFmtId="0" fontId="8" fillId="0" borderId="0" applyNumberFormat="0" applyFill="0" applyBorder="0" applyAlignment="0" applyProtection="0"/>
    <xf numFmtId="187" fontId="11" fillId="0" borderId="0" applyFont="0" applyFill="0" applyBorder="0" applyAlignment="0" applyProtection="0"/>
    <xf numFmtId="9" fontId="11" fillId="0" borderId="0" applyFont="0" applyFill="0" applyBorder="0" applyAlignment="0" applyProtection="0"/>
    <xf numFmtId="187" fontId="1" fillId="0" borderId="0" applyFont="0" applyFill="0" applyBorder="0" applyAlignment="0" applyProtection="0"/>
    <xf numFmtId="9" fontId="4" fillId="0" borderId="0" applyFont="0" applyFill="0" applyBorder="0" applyAlignment="0" applyProtection="0"/>
    <xf numFmtId="187" fontId="4" fillId="0" borderId="0" applyFont="0" applyFill="0" applyBorder="0" applyAlignment="0" applyProtection="0"/>
  </cellStyleXfs>
  <cellXfs count="250">
    <xf numFmtId="0" fontId="0" fillId="0" borderId="0" xfId="0" applyNumberFormat="1"/>
    <xf numFmtId="0" fontId="0" fillId="0" borderId="0" xfId="0"/>
    <xf numFmtId="0" fontId="3" fillId="0" borderId="0" xfId="1" applyFont="1"/>
    <xf numFmtId="0" fontId="4" fillId="0" borderId="0" xfId="2"/>
    <xf numFmtId="0" fontId="5" fillId="0" borderId="0" xfId="1" applyFont="1"/>
    <xf numFmtId="0" fontId="6" fillId="0" borderId="0" xfId="1" applyFont="1"/>
    <xf numFmtId="4" fontId="5" fillId="0" borderId="0" xfId="1" applyNumberFormat="1" applyFont="1"/>
    <xf numFmtId="0" fontId="7" fillId="0" borderId="0" xfId="1" applyFont="1"/>
    <xf numFmtId="0" fontId="8" fillId="0" borderId="0" xfId="3" applyAlignment="1"/>
    <xf numFmtId="3" fontId="5" fillId="0" borderId="0" xfId="1" applyNumberFormat="1" applyFont="1"/>
    <xf numFmtId="0" fontId="9" fillId="0" borderId="0" xfId="1" applyFont="1"/>
    <xf numFmtId="0" fontId="2" fillId="0" borderId="0" xfId="1"/>
    <xf numFmtId="0" fontId="10" fillId="2" borderId="0" xfId="1" applyFont="1" applyFill="1"/>
    <xf numFmtId="0" fontId="11" fillId="0" borderId="0" xfId="1" applyFont="1"/>
    <xf numFmtId="0" fontId="12" fillId="0" borderId="0" xfId="1" applyFont="1"/>
    <xf numFmtId="0" fontId="13" fillId="2" borderId="0" xfId="1" applyFont="1" applyFill="1"/>
    <xf numFmtId="0" fontId="12" fillId="0" borderId="0" xfId="1" applyFont="1" applyAlignment="1">
      <alignment horizontal="center"/>
    </xf>
    <xf numFmtId="0" fontId="14" fillId="0" borderId="0" xfId="1" applyFont="1" applyAlignment="1">
      <alignment horizontal="center"/>
    </xf>
    <xf numFmtId="10" fontId="14" fillId="0" borderId="0" xfId="1" applyNumberFormat="1" applyFont="1"/>
    <xf numFmtId="188" fontId="16" fillId="0" borderId="4" xfId="1" applyNumberFormat="1" applyFont="1" applyBorder="1"/>
    <xf numFmtId="188" fontId="16" fillId="0" borderId="4" xfId="1" applyNumberFormat="1" applyFont="1" applyBorder="1" applyAlignment="1">
      <alignment horizontal="right"/>
    </xf>
    <xf numFmtId="0" fontId="12" fillId="0" borderId="0" xfId="1" applyFont="1" applyAlignment="1">
      <alignment horizontal="left"/>
    </xf>
    <xf numFmtId="189" fontId="16" fillId="0" borderId="5" xfId="5" applyNumberFormat="1" applyFont="1" applyBorder="1"/>
    <xf numFmtId="189" fontId="12" fillId="0" borderId="0" xfId="1" applyNumberFormat="1" applyFont="1" applyAlignment="1">
      <alignment horizontal="left"/>
    </xf>
    <xf numFmtId="187" fontId="16" fillId="0" borderId="9" xfId="4" applyFont="1" applyBorder="1"/>
    <xf numFmtId="189" fontId="12" fillId="0" borderId="0" xfId="5" applyNumberFormat="1" applyFont="1" applyAlignment="1">
      <alignment horizontal="left"/>
    </xf>
    <xf numFmtId="0" fontId="14" fillId="0" borderId="0" xfId="1" applyFont="1"/>
    <xf numFmtId="188" fontId="16" fillId="0" borderId="9" xfId="1" applyNumberFormat="1" applyFont="1" applyBorder="1"/>
    <xf numFmtId="189" fontId="14" fillId="0" borderId="0" xfId="5" applyNumberFormat="1" applyFont="1"/>
    <xf numFmtId="188" fontId="16" fillId="0" borderId="10" xfId="1" applyNumberFormat="1" applyFont="1" applyBorder="1"/>
    <xf numFmtId="189" fontId="16" fillId="0" borderId="6" xfId="5" applyNumberFormat="1" applyFont="1" applyBorder="1"/>
    <xf numFmtId="189" fontId="16" fillId="0" borderId="8" xfId="5" applyNumberFormat="1" applyFont="1" applyBorder="1"/>
    <xf numFmtId="188" fontId="17" fillId="0" borderId="10" xfId="1" applyNumberFormat="1" applyFont="1" applyBorder="1"/>
    <xf numFmtId="188" fontId="16" fillId="0" borderId="5" xfId="1" applyNumberFormat="1" applyFont="1" applyBorder="1"/>
    <xf numFmtId="189" fontId="16" fillId="0" borderId="14" xfId="5" applyNumberFormat="1" applyFont="1" applyBorder="1"/>
    <xf numFmtId="189" fontId="16" fillId="0" borderId="0" xfId="5" applyNumberFormat="1" applyFont="1" applyBorder="1"/>
    <xf numFmtId="189" fontId="16" fillId="0" borderId="15" xfId="5" applyNumberFormat="1" applyFont="1" applyBorder="1"/>
    <xf numFmtId="189" fontId="12" fillId="0" borderId="0" xfId="1" applyNumberFormat="1" applyFont="1"/>
    <xf numFmtId="188" fontId="16" fillId="0" borderId="1" xfId="1" applyNumberFormat="1" applyFont="1" applyBorder="1"/>
    <xf numFmtId="187" fontId="16" fillId="0" borderId="5" xfId="4" applyFont="1" applyBorder="1"/>
    <xf numFmtId="10" fontId="18" fillId="0" borderId="0" xfId="7" applyNumberFormat="1" applyFont="1" applyBorder="1"/>
    <xf numFmtId="10" fontId="16" fillId="0" borderId="9" xfId="5" applyNumberFormat="1" applyFont="1" applyBorder="1"/>
    <xf numFmtId="187" fontId="18" fillId="0" borderId="0" xfId="8" applyFont="1" applyBorder="1"/>
    <xf numFmtId="10" fontId="14" fillId="0" borderId="0" xfId="7" applyNumberFormat="1" applyFont="1" applyBorder="1"/>
    <xf numFmtId="187" fontId="16" fillId="0" borderId="4" xfId="8" applyFont="1" applyBorder="1"/>
    <xf numFmtId="187" fontId="16" fillId="0" borderId="0" xfId="8" applyFont="1" applyBorder="1"/>
    <xf numFmtId="187" fontId="16" fillId="0" borderId="4" xfId="8" applyFont="1" applyBorder="1" applyAlignment="1">
      <alignment horizontal="right"/>
    </xf>
    <xf numFmtId="187" fontId="14" fillId="0" borderId="0" xfId="8" applyFont="1" applyBorder="1"/>
    <xf numFmtId="187" fontId="16" fillId="0" borderId="0" xfId="8" applyFont="1" applyBorder="1" applyAlignment="1">
      <alignment horizontal="left"/>
    </xf>
    <xf numFmtId="187" fontId="14" fillId="0" borderId="9" xfId="4" applyFont="1" applyBorder="1"/>
    <xf numFmtId="187" fontId="14" fillId="0" borderId="7" xfId="4" applyFont="1" applyBorder="1"/>
    <xf numFmtId="187" fontId="14" fillId="0" borderId="9" xfId="4" applyFont="1" applyBorder="1" applyAlignment="1">
      <alignment horizontal="right"/>
    </xf>
    <xf numFmtId="187" fontId="14" fillId="0" borderId="0" xfId="8" applyFont="1" applyBorder="1" applyAlignment="1">
      <alignment horizontal="left"/>
    </xf>
    <xf numFmtId="187" fontId="19" fillId="0" borderId="4" xfId="4" applyFont="1" applyBorder="1"/>
    <xf numFmtId="187" fontId="19" fillId="0" borderId="0" xfId="4" applyFont="1" applyBorder="1"/>
    <xf numFmtId="187" fontId="19" fillId="0" borderId="4" xfId="4" applyFont="1" applyBorder="1" applyAlignment="1">
      <alignment horizontal="right"/>
    </xf>
    <xf numFmtId="10" fontId="19" fillId="0" borderId="0" xfId="7" applyNumberFormat="1" applyFont="1" applyBorder="1"/>
    <xf numFmtId="187" fontId="19" fillId="0" borderId="0" xfId="8" applyFont="1" applyBorder="1" applyAlignment="1">
      <alignment horizontal="left"/>
    </xf>
    <xf numFmtId="0" fontId="19" fillId="0" borderId="0" xfId="1" applyFont="1"/>
    <xf numFmtId="187" fontId="12" fillId="0" borderId="10" xfId="4" applyFont="1" applyBorder="1"/>
    <xf numFmtId="187" fontId="12" fillId="0" borderId="12" xfId="4" applyFont="1" applyBorder="1"/>
    <xf numFmtId="9" fontId="16" fillId="0" borderId="4" xfId="7" applyFont="1" applyBorder="1"/>
    <xf numFmtId="9" fontId="16" fillId="0" borderId="0" xfId="7" applyFont="1" applyBorder="1"/>
    <xf numFmtId="9" fontId="16" fillId="0" borderId="4" xfId="7" applyFont="1" applyBorder="1" applyAlignment="1">
      <alignment horizontal="right"/>
    </xf>
    <xf numFmtId="9" fontId="16" fillId="0" borderId="0" xfId="7" applyFont="1" applyBorder="1" applyAlignment="1">
      <alignment horizontal="left"/>
    </xf>
    <xf numFmtId="9" fontId="16" fillId="0" borderId="10" xfId="7" applyFont="1" applyBorder="1"/>
    <xf numFmtId="9" fontId="16" fillId="0" borderId="12" xfId="7" applyFont="1" applyBorder="1"/>
    <xf numFmtId="9" fontId="16" fillId="0" borderId="10" xfId="7" applyFont="1" applyBorder="1" applyAlignment="1">
      <alignment horizontal="right"/>
    </xf>
    <xf numFmtId="189" fontId="14" fillId="0" borderId="0" xfId="5" applyNumberFormat="1" applyFont="1" applyBorder="1" applyAlignment="1"/>
    <xf numFmtId="189" fontId="14" fillId="0" borderId="11" xfId="5" applyNumberFormat="1" applyFont="1" applyBorder="1" applyAlignment="1"/>
    <xf numFmtId="189" fontId="14" fillId="0" borderId="12" xfId="5" applyNumberFormat="1" applyFont="1" applyBorder="1" applyAlignment="1"/>
    <xf numFmtId="189" fontId="14" fillId="0" borderId="13" xfId="5" applyNumberFormat="1" applyFont="1" applyBorder="1" applyAlignment="1"/>
    <xf numFmtId="189" fontId="14" fillId="0" borderId="0" xfId="5" applyNumberFormat="1" applyFont="1" applyBorder="1"/>
    <xf numFmtId="189" fontId="14" fillId="0" borderId="0" xfId="5" applyNumberFormat="1" applyFont="1" applyBorder="1" applyAlignment="1">
      <alignment horizontal="left"/>
    </xf>
    <xf numFmtId="189" fontId="14" fillId="0" borderId="0" xfId="5" applyNumberFormat="1" applyFont="1" applyAlignment="1"/>
    <xf numFmtId="0" fontId="20" fillId="0" borderId="0" xfId="1" applyFont="1"/>
    <xf numFmtId="190" fontId="20" fillId="0" borderId="0" xfId="1" applyNumberFormat="1" applyFont="1"/>
    <xf numFmtId="190" fontId="20" fillId="0" borderId="22" xfId="1" applyNumberFormat="1" applyFont="1" applyBorder="1"/>
    <xf numFmtId="190" fontId="20" fillId="0" borderId="27" xfId="1" applyNumberFormat="1" applyFont="1" applyBorder="1"/>
    <xf numFmtId="190" fontId="20" fillId="0" borderId="28" xfId="1" applyNumberFormat="1" applyFont="1" applyBorder="1"/>
    <xf numFmtId="9" fontId="20" fillId="0" borderId="0" xfId="1" applyNumberFormat="1" applyFont="1"/>
    <xf numFmtId="3" fontId="4" fillId="0" borderId="0" xfId="2" applyNumberFormat="1"/>
    <xf numFmtId="2" fontId="0" fillId="0" borderId="0" xfId="0" applyNumberFormat="1"/>
    <xf numFmtId="14" fontId="0" fillId="0" borderId="0" xfId="0" applyNumberFormat="1"/>
    <xf numFmtId="0" fontId="0" fillId="16" borderId="0" xfId="0" applyFill="1"/>
    <xf numFmtId="2" fontId="0" fillId="16" borderId="0" xfId="0" applyNumberFormat="1" applyFill="1"/>
    <xf numFmtId="0" fontId="15" fillId="4" borderId="6" xfId="1" applyFont="1" applyFill="1" applyBorder="1" applyAlignment="1">
      <alignment horizontal="center"/>
    </xf>
    <xf numFmtId="0" fontId="15" fillId="4" borderId="7" xfId="1" applyFont="1" applyFill="1" applyBorder="1" applyAlignment="1">
      <alignment horizontal="center"/>
    </xf>
    <xf numFmtId="0" fontId="15" fillId="4" borderId="8" xfId="1" applyFont="1" applyFill="1" applyBorder="1" applyAlignment="1">
      <alignment horizontal="center"/>
    </xf>
    <xf numFmtId="0" fontId="15" fillId="3" borderId="1" xfId="1" applyFont="1" applyFill="1" applyBorder="1" applyAlignment="1">
      <alignment horizontal="center"/>
    </xf>
    <xf numFmtId="0" fontId="15" fillId="3" borderId="2" xfId="1" applyFont="1" applyFill="1" applyBorder="1" applyAlignment="1">
      <alignment horizontal="center"/>
    </xf>
    <xf numFmtId="0" fontId="15" fillId="3" borderId="3" xfId="1" applyFont="1" applyFill="1" applyBorder="1" applyAlignment="1">
      <alignment horizontal="center"/>
    </xf>
    <xf numFmtId="0" fontId="15" fillId="4" borderId="1" xfId="1" applyFont="1" applyFill="1" applyBorder="1" applyAlignment="1">
      <alignment horizontal="center"/>
    </xf>
    <xf numFmtId="0" fontId="15" fillId="4" borderId="2" xfId="1" applyFont="1" applyFill="1" applyBorder="1" applyAlignment="1">
      <alignment horizontal="center"/>
    </xf>
    <xf numFmtId="0" fontId="15" fillId="4" borderId="3" xfId="1" applyFont="1" applyFill="1" applyBorder="1" applyAlignment="1">
      <alignment horizontal="center"/>
    </xf>
    <xf numFmtId="0" fontId="15" fillId="5" borderId="1" xfId="1" applyFont="1" applyFill="1" applyBorder="1" applyAlignment="1">
      <alignment horizontal="center"/>
    </xf>
    <xf numFmtId="0" fontId="15" fillId="5" borderId="2" xfId="1" applyFont="1" applyFill="1" applyBorder="1" applyAlignment="1">
      <alignment horizontal="center"/>
    </xf>
    <xf numFmtId="0" fontId="15" fillId="5" borderId="3" xfId="1" applyFont="1" applyFill="1" applyBorder="1" applyAlignment="1">
      <alignment horizontal="center"/>
    </xf>
    <xf numFmtId="0" fontId="15" fillId="6" borderId="1" xfId="1" applyFont="1" applyFill="1" applyBorder="1" applyAlignment="1">
      <alignment horizontal="center"/>
    </xf>
    <xf numFmtId="0" fontId="15" fillId="6" borderId="2" xfId="1" applyFont="1" applyFill="1" applyBorder="1" applyAlignment="1">
      <alignment horizontal="center"/>
    </xf>
    <xf numFmtId="0" fontId="15" fillId="6" borderId="3" xfId="1" applyFont="1" applyFill="1" applyBorder="1" applyAlignment="1">
      <alignment horizontal="center"/>
    </xf>
    <xf numFmtId="0" fontId="15" fillId="5" borderId="6" xfId="1" applyFont="1" applyFill="1" applyBorder="1" applyAlignment="1">
      <alignment horizontal="center"/>
    </xf>
    <xf numFmtId="0" fontId="15" fillId="5" borderId="7" xfId="1" applyFont="1" applyFill="1" applyBorder="1" applyAlignment="1">
      <alignment horizontal="center"/>
    </xf>
    <xf numFmtId="0" fontId="15" fillId="5" borderId="8" xfId="1" applyFont="1" applyFill="1" applyBorder="1" applyAlignment="1">
      <alignment horizontal="center"/>
    </xf>
    <xf numFmtId="0" fontId="15" fillId="7" borderId="1" xfId="1" applyFont="1" applyFill="1" applyBorder="1" applyAlignment="1">
      <alignment horizontal="center"/>
    </xf>
    <xf numFmtId="0" fontId="15" fillId="7" borderId="2" xfId="1" applyFont="1" applyFill="1" applyBorder="1" applyAlignment="1">
      <alignment horizontal="center"/>
    </xf>
    <xf numFmtId="0" fontId="15" fillId="7" borderId="3" xfId="1" applyFont="1" applyFill="1" applyBorder="1" applyAlignment="1">
      <alignment horizontal="center"/>
    </xf>
    <xf numFmtId="0" fontId="16" fillId="8" borderId="1" xfId="1" applyFont="1" applyFill="1" applyBorder="1" applyAlignment="1">
      <alignment horizontal="center"/>
    </xf>
    <xf numFmtId="0" fontId="16" fillId="8" borderId="2" xfId="1" applyFont="1" applyFill="1" applyBorder="1" applyAlignment="1">
      <alignment horizontal="center"/>
    </xf>
    <xf numFmtId="0" fontId="16" fillId="8" borderId="3" xfId="1" applyFont="1" applyFill="1" applyBorder="1" applyAlignment="1">
      <alignment horizontal="center"/>
    </xf>
    <xf numFmtId="0" fontId="15" fillId="6" borderId="11" xfId="1" applyFont="1" applyFill="1" applyBorder="1" applyAlignment="1">
      <alignment horizontal="center"/>
    </xf>
    <xf numFmtId="0" fontId="15" fillId="6" borderId="12" xfId="1" applyFont="1" applyFill="1" applyBorder="1" applyAlignment="1">
      <alignment horizontal="center"/>
    </xf>
    <xf numFmtId="0" fontId="15" fillId="6" borderId="13" xfId="1" applyFont="1" applyFill="1" applyBorder="1" applyAlignment="1">
      <alignment horizontal="center"/>
    </xf>
    <xf numFmtId="0" fontId="15" fillId="9" borderId="1" xfId="1" applyFont="1" applyFill="1" applyBorder="1" applyAlignment="1">
      <alignment horizontal="center"/>
    </xf>
    <xf numFmtId="0" fontId="15" fillId="9" borderId="2" xfId="1" applyFont="1" applyFill="1" applyBorder="1" applyAlignment="1">
      <alignment horizontal="center"/>
    </xf>
    <xf numFmtId="0" fontId="15" fillId="9" borderId="3" xfId="1" applyFont="1" applyFill="1" applyBorder="1" applyAlignment="1">
      <alignment horizontal="center"/>
    </xf>
    <xf numFmtId="0" fontId="15" fillId="10" borderId="1" xfId="1" applyFont="1" applyFill="1" applyBorder="1" applyAlignment="1">
      <alignment horizontal="center"/>
    </xf>
    <xf numFmtId="0" fontId="15" fillId="10" borderId="2" xfId="1" applyFont="1" applyFill="1" applyBorder="1" applyAlignment="1">
      <alignment horizontal="center"/>
    </xf>
    <xf numFmtId="0" fontId="15" fillId="10" borderId="3" xfId="1" applyFont="1" applyFill="1" applyBorder="1" applyAlignment="1">
      <alignment horizontal="center"/>
    </xf>
    <xf numFmtId="0" fontId="15" fillId="11" borderId="1" xfId="1" applyFont="1" applyFill="1" applyBorder="1" applyAlignment="1">
      <alignment horizontal="center"/>
    </xf>
    <xf numFmtId="0" fontId="15" fillId="11" borderId="2" xfId="1" applyFont="1" applyFill="1" applyBorder="1" applyAlignment="1">
      <alignment horizontal="center"/>
    </xf>
    <xf numFmtId="0" fontId="15" fillId="11" borderId="3" xfId="1" applyFont="1" applyFill="1" applyBorder="1" applyAlignment="1">
      <alignment horizontal="center"/>
    </xf>
    <xf numFmtId="0" fontId="15" fillId="12" borderId="14" xfId="1" applyFont="1" applyFill="1" applyBorder="1" applyAlignment="1">
      <alignment horizontal="center"/>
    </xf>
    <xf numFmtId="0" fontId="15" fillId="12" borderId="0" xfId="1" applyFont="1" applyFill="1" applyAlignment="1">
      <alignment horizontal="center"/>
    </xf>
    <xf numFmtId="0" fontId="15" fillId="12" borderId="15" xfId="1" applyFont="1" applyFill="1" applyBorder="1" applyAlignment="1">
      <alignment horizontal="center"/>
    </xf>
    <xf numFmtId="190" fontId="10" fillId="2" borderId="1" xfId="6" applyNumberFormat="1" applyFont="1" applyFill="1" applyBorder="1" applyAlignment="1">
      <alignment horizontal="center"/>
    </xf>
    <xf numFmtId="190" fontId="10" fillId="2" borderId="2" xfId="6" applyNumberFormat="1" applyFont="1" applyFill="1" applyBorder="1" applyAlignment="1">
      <alignment horizontal="center"/>
    </xf>
    <xf numFmtId="190" fontId="10" fillId="2" borderId="3" xfId="6" applyNumberFormat="1" applyFont="1" applyFill="1" applyBorder="1" applyAlignment="1">
      <alignment horizontal="center"/>
    </xf>
    <xf numFmtId="190" fontId="10" fillId="13" borderId="1" xfId="6" applyNumberFormat="1" applyFont="1" applyFill="1" applyBorder="1" applyAlignment="1">
      <alignment horizontal="center"/>
    </xf>
    <xf numFmtId="190" fontId="10" fillId="13" borderId="2" xfId="6" applyNumberFormat="1" applyFont="1" applyFill="1" applyBorder="1" applyAlignment="1">
      <alignment horizontal="center"/>
    </xf>
    <xf numFmtId="190" fontId="10" fillId="13" borderId="3" xfId="6" applyNumberFormat="1" applyFont="1" applyFill="1" applyBorder="1" applyAlignment="1">
      <alignment horizontal="center"/>
    </xf>
    <xf numFmtId="190" fontId="10" fillId="14" borderId="16" xfId="6" applyNumberFormat="1" applyFont="1" applyFill="1" applyBorder="1" applyAlignment="1">
      <alignment horizontal="center"/>
    </xf>
    <xf numFmtId="190" fontId="10" fillId="14" borderId="17" xfId="6" applyNumberFormat="1" applyFont="1" applyFill="1" applyBorder="1" applyAlignment="1">
      <alignment horizontal="center"/>
    </xf>
    <xf numFmtId="190" fontId="10" fillId="14" borderId="18" xfId="6" applyNumberFormat="1" applyFont="1" applyFill="1" applyBorder="1" applyAlignment="1">
      <alignment horizontal="center"/>
    </xf>
    <xf numFmtId="190" fontId="10" fillId="15" borderId="1" xfId="6" applyNumberFormat="1" applyFont="1" applyFill="1" applyBorder="1" applyAlignment="1">
      <alignment horizontal="center"/>
    </xf>
    <xf numFmtId="190" fontId="10" fillId="15" borderId="2" xfId="6" applyNumberFormat="1" applyFont="1" applyFill="1" applyBorder="1" applyAlignment="1">
      <alignment horizontal="center"/>
    </xf>
    <xf numFmtId="190" fontId="10" fillId="15" borderId="3" xfId="6" applyNumberFormat="1" applyFont="1" applyFill="1" applyBorder="1" applyAlignment="1">
      <alignment horizontal="center"/>
    </xf>
    <xf numFmtId="187" fontId="0" fillId="0" borderId="0" xfId="4" applyFont="1"/>
    <xf numFmtId="0" fontId="2" fillId="16" borderId="0" xfId="1" applyFill="1"/>
    <xf numFmtId="187" fontId="2" fillId="0" borderId="0" xfId="1" applyNumberFormat="1"/>
    <xf numFmtId="187" fontId="0" fillId="0" borderId="0" xfId="4" applyFont="1" applyAlignment="1"/>
    <xf numFmtId="0" fontId="2" fillId="0" borderId="0" xfId="1" applyAlignment="1">
      <alignment horizontal="center"/>
    </xf>
    <xf numFmtId="0" fontId="2" fillId="0" borderId="1" xfId="1" applyBorder="1"/>
    <xf numFmtId="189" fontId="16" fillId="0" borderId="9" xfId="5" applyNumberFormat="1" applyFont="1" applyBorder="1"/>
    <xf numFmtId="0" fontId="15" fillId="4" borderId="11" xfId="1" applyFont="1" applyFill="1" applyBorder="1" applyAlignment="1">
      <alignment horizontal="center"/>
    </xf>
    <xf numFmtId="0" fontId="15" fillId="4" borderId="12" xfId="1" applyFont="1" applyFill="1" applyBorder="1" applyAlignment="1">
      <alignment horizontal="center"/>
    </xf>
    <xf numFmtId="0" fontId="15" fillId="4" borderId="13" xfId="1" applyFont="1" applyFill="1" applyBorder="1" applyAlignment="1">
      <alignment horizontal="center"/>
    </xf>
    <xf numFmtId="0" fontId="2" fillId="0" borderId="5" xfId="1" applyBorder="1"/>
    <xf numFmtId="0" fontId="15" fillId="3" borderId="11" xfId="1" applyFont="1" applyFill="1" applyBorder="1" applyAlignment="1">
      <alignment horizontal="center"/>
    </xf>
    <xf numFmtId="0" fontId="15" fillId="3" borderId="12" xfId="1" applyFont="1" applyFill="1" applyBorder="1" applyAlignment="1">
      <alignment horizontal="center"/>
    </xf>
    <xf numFmtId="0" fontId="15" fillId="3" borderId="13" xfId="1" applyFont="1" applyFill="1" applyBorder="1" applyAlignment="1">
      <alignment horizontal="center"/>
    </xf>
    <xf numFmtId="189" fontId="0" fillId="0" borderId="0" xfId="5" applyNumberFormat="1" applyFont="1" applyBorder="1" applyAlignment="1"/>
    <xf numFmtId="189" fontId="0" fillId="0" borderId="0" xfId="5" applyNumberFormat="1" applyFont="1" applyAlignment="1"/>
    <xf numFmtId="188" fontId="2" fillId="0" borderId="0" xfId="1" applyNumberFormat="1"/>
    <xf numFmtId="190" fontId="20" fillId="0" borderId="0" xfId="6" applyNumberFormat="1" applyFont="1" applyAlignment="1">
      <alignment horizontal="left"/>
    </xf>
    <xf numFmtId="187" fontId="20" fillId="0" borderId="0" xfId="8" applyFont="1" applyBorder="1" applyAlignment="1">
      <alignment horizontal="left"/>
    </xf>
    <xf numFmtId="10" fontId="20" fillId="0" borderId="4" xfId="7" applyNumberFormat="1" applyFont="1" applyBorder="1"/>
    <xf numFmtId="10" fontId="20" fillId="0" borderId="0" xfId="7" applyNumberFormat="1" applyFont="1" applyBorder="1"/>
    <xf numFmtId="10" fontId="20" fillId="0" borderId="4" xfId="7" applyNumberFormat="1" applyFont="1" applyBorder="1" applyAlignment="1">
      <alignment horizontal="right"/>
    </xf>
    <xf numFmtId="10" fontId="20" fillId="0" borderId="0" xfId="7" applyNumberFormat="1" applyFont="1" applyBorder="1" applyAlignment="1">
      <alignment horizontal="left"/>
    </xf>
    <xf numFmtId="9" fontId="20" fillId="0" borderId="4" xfId="7" applyFont="1" applyBorder="1"/>
    <xf numFmtId="9" fontId="20" fillId="0" borderId="0" xfId="7" applyFont="1" applyBorder="1"/>
    <xf numFmtId="9" fontId="20" fillId="0" borderId="4" xfId="7" applyFont="1" applyBorder="1" applyAlignment="1">
      <alignment horizontal="right"/>
    </xf>
    <xf numFmtId="9" fontId="20" fillId="0" borderId="0" xfId="7" applyFont="1" applyBorder="1" applyAlignment="1">
      <alignment horizontal="left"/>
    </xf>
    <xf numFmtId="0" fontId="14" fillId="0" borderId="6" xfId="1" applyFont="1" applyBorder="1"/>
    <xf numFmtId="0" fontId="19" fillId="0" borderId="14" xfId="1" applyFont="1" applyBorder="1"/>
    <xf numFmtId="0" fontId="12" fillId="0" borderId="11" xfId="1" applyFont="1" applyBorder="1"/>
    <xf numFmtId="187" fontId="12" fillId="0" borderId="10" xfId="4" applyFont="1" applyBorder="1" applyAlignment="1">
      <alignment horizontal="right"/>
    </xf>
    <xf numFmtId="0" fontId="10" fillId="4" borderId="11" xfId="2" applyFont="1" applyFill="1" applyBorder="1" applyAlignment="1">
      <alignment horizontal="center"/>
    </xf>
    <xf numFmtId="0" fontId="10" fillId="4" borderId="12" xfId="2" applyFont="1" applyFill="1" applyBorder="1" applyAlignment="1">
      <alignment horizontal="center"/>
    </xf>
    <xf numFmtId="0" fontId="10" fillId="4" borderId="13" xfId="2" applyFont="1" applyFill="1" applyBorder="1" applyAlignment="1">
      <alignment horizontal="center"/>
    </xf>
    <xf numFmtId="0" fontId="14" fillId="0" borderId="0" xfId="2" applyFont="1"/>
    <xf numFmtId="0" fontId="16" fillId="0" borderId="0" xfId="2" applyFont="1"/>
    <xf numFmtId="187" fontId="16" fillId="0" borderId="30" xfId="4" applyFont="1" applyBorder="1"/>
    <xf numFmtId="187" fontId="16" fillId="0" borderId="23" xfId="4" applyFont="1" applyBorder="1"/>
    <xf numFmtId="187" fontId="16" fillId="0" borderId="15" xfId="4" applyFont="1" applyBorder="1" applyAlignment="1">
      <alignment horizontal="right"/>
    </xf>
    <xf numFmtId="187" fontId="16" fillId="0" borderId="31" xfId="2" applyNumberFormat="1" applyFont="1" applyBorder="1"/>
    <xf numFmtId="187" fontId="16" fillId="0" borderId="29" xfId="2" applyNumberFormat="1" applyFont="1" applyBorder="1"/>
    <xf numFmtId="187" fontId="16" fillId="0" borderId="32" xfId="2" applyNumberFormat="1" applyFont="1" applyBorder="1" applyAlignment="1">
      <alignment horizontal="right"/>
    </xf>
    <xf numFmtId="187" fontId="20" fillId="0" borderId="9" xfId="8" applyFont="1" applyBorder="1"/>
    <xf numFmtId="187" fontId="20" fillId="0" borderId="7" xfId="8" applyFont="1" applyBorder="1"/>
    <xf numFmtId="187" fontId="20" fillId="0" borderId="9" xfId="8" applyFont="1" applyBorder="1" applyAlignment="1">
      <alignment horizontal="right"/>
    </xf>
    <xf numFmtId="0" fontId="2" fillId="0" borderId="4" xfId="1" applyBorder="1"/>
    <xf numFmtId="187" fontId="20" fillId="0" borderId="0" xfId="8" applyFont="1" applyBorder="1"/>
    <xf numFmtId="187" fontId="20" fillId="0" borderId="4" xfId="8" applyFont="1" applyBorder="1"/>
    <xf numFmtId="187" fontId="20" fillId="0" borderId="4" xfId="8" applyFont="1" applyBorder="1" applyAlignment="1">
      <alignment horizontal="right"/>
    </xf>
    <xf numFmtId="9" fontId="20" fillId="0" borderId="10" xfId="7" applyFont="1" applyBorder="1"/>
    <xf numFmtId="9" fontId="20" fillId="0" borderId="12" xfId="7" applyFont="1" applyBorder="1"/>
    <xf numFmtId="187" fontId="12" fillId="0" borderId="6" xfId="4" applyFont="1" applyBorder="1" applyAlignment="1"/>
    <xf numFmtId="187" fontId="12" fillId="0" borderId="7" xfId="4" applyFont="1" applyBorder="1" applyAlignment="1"/>
    <xf numFmtId="187" fontId="12" fillId="0" borderId="8" xfId="4" applyFont="1" applyBorder="1" applyAlignment="1"/>
    <xf numFmtId="187" fontId="12" fillId="0" borderId="14" xfId="4" applyFont="1" applyBorder="1" applyAlignment="1"/>
    <xf numFmtId="187" fontId="12" fillId="0" borderId="0" xfId="4" applyFont="1" applyBorder="1" applyAlignment="1"/>
    <xf numFmtId="187" fontId="12" fillId="0" borderId="15" xfId="4" applyFont="1" applyBorder="1" applyAlignment="1"/>
    <xf numFmtId="0" fontId="12" fillId="0" borderId="14" xfId="1" applyFont="1" applyBorder="1"/>
    <xf numFmtId="190" fontId="14" fillId="0" borderId="0" xfId="6" applyNumberFormat="1" applyFont="1" applyBorder="1"/>
    <xf numFmtId="189" fontId="14" fillId="0" borderId="15" xfId="7" applyNumberFormat="1" applyFont="1" applyBorder="1"/>
    <xf numFmtId="190" fontId="14" fillId="0" borderId="0" xfId="6" applyNumberFormat="1" applyFont="1" applyAlignment="1">
      <alignment horizontal="left"/>
    </xf>
    <xf numFmtId="0" fontId="12" fillId="0" borderId="6" xfId="1" applyFont="1" applyBorder="1"/>
    <xf numFmtId="0" fontId="12" fillId="0" borderId="7" xfId="1" applyFont="1" applyBorder="1"/>
    <xf numFmtId="0" fontId="12" fillId="0" borderId="8" xfId="1" applyFont="1" applyBorder="1"/>
    <xf numFmtId="187" fontId="12" fillId="0" borderId="14" xfId="1" applyNumberFormat="1" applyFont="1" applyBorder="1"/>
    <xf numFmtId="187" fontId="12" fillId="0" borderId="0" xfId="1" applyNumberFormat="1" applyFont="1"/>
    <xf numFmtId="187" fontId="12" fillId="0" borderId="15" xfId="1" applyNumberFormat="1" applyFont="1" applyBorder="1"/>
    <xf numFmtId="0" fontId="10" fillId="4" borderId="19" xfId="1" applyFont="1" applyFill="1" applyBorder="1" applyAlignment="1">
      <alignment horizontal="center"/>
    </xf>
    <xf numFmtId="0" fontId="21" fillId="0" borderId="20" xfId="1" applyFont="1" applyBorder="1"/>
    <xf numFmtId="0" fontId="21" fillId="0" borderId="21" xfId="1" applyFont="1" applyBorder="1"/>
    <xf numFmtId="0" fontId="18" fillId="0" borderId="0" xfId="1" applyFont="1"/>
    <xf numFmtId="0" fontId="16" fillId="0" borderId="0" xfId="1" applyFont="1"/>
    <xf numFmtId="190" fontId="16" fillId="0" borderId="6" xfId="4" applyNumberFormat="1" applyFont="1" applyBorder="1"/>
    <xf numFmtId="190" fontId="16" fillId="0" borderId="9" xfId="4" applyNumberFormat="1" applyFont="1" applyBorder="1"/>
    <xf numFmtId="190" fontId="16" fillId="0" borderId="7" xfId="4" applyNumberFormat="1" applyFont="1" applyBorder="1"/>
    <xf numFmtId="10" fontId="18" fillId="0" borderId="0" xfId="1" applyNumberFormat="1" applyFont="1"/>
    <xf numFmtId="190" fontId="16" fillId="0" borderId="14" xfId="4" applyNumberFormat="1" applyFont="1" applyBorder="1"/>
    <xf numFmtId="190" fontId="16" fillId="0" borderId="4" xfId="4" applyNumberFormat="1" applyFont="1" applyBorder="1"/>
    <xf numFmtId="190" fontId="16" fillId="0" borderId="0" xfId="4" applyNumberFormat="1" applyFont="1" applyBorder="1"/>
    <xf numFmtId="190" fontId="16" fillId="0" borderId="11" xfId="4" applyNumberFormat="1" applyFont="1" applyBorder="1"/>
    <xf numFmtId="190" fontId="16" fillId="0" borderId="10" xfId="4" applyNumberFormat="1" applyFont="1" applyBorder="1"/>
    <xf numFmtId="190" fontId="16" fillId="0" borderId="12" xfId="4" applyNumberFormat="1" applyFont="1" applyBorder="1"/>
    <xf numFmtId="190" fontId="18" fillId="0" borderId="0" xfId="1" applyNumberFormat="1" applyFont="1"/>
    <xf numFmtId="0" fontId="10" fillId="4" borderId="24" xfId="1" applyFont="1" applyFill="1" applyBorder="1" applyAlignment="1">
      <alignment horizontal="center"/>
    </xf>
    <xf numFmtId="0" fontId="21" fillId="0" borderId="25" xfId="1" applyFont="1" applyBorder="1"/>
    <xf numFmtId="190" fontId="20" fillId="0" borderId="9" xfId="1" applyNumberFormat="1" applyFont="1" applyBorder="1"/>
    <xf numFmtId="190" fontId="20" fillId="0" borderId="4" xfId="1" applyNumberFormat="1" applyFont="1" applyBorder="1"/>
    <xf numFmtId="190" fontId="20" fillId="0" borderId="10" xfId="1" applyNumberFormat="1" applyFont="1" applyBorder="1"/>
    <xf numFmtId="0" fontId="21" fillId="0" borderId="26" xfId="1" applyFont="1" applyBorder="1"/>
    <xf numFmtId="9" fontId="20" fillId="0" borderId="22" xfId="1" applyNumberFormat="1" applyFont="1" applyBorder="1"/>
    <xf numFmtId="9" fontId="20" fillId="0" borderId="33" xfId="1" applyNumberFormat="1" applyFont="1" applyBorder="1"/>
    <xf numFmtId="9" fontId="18" fillId="0" borderId="0" xfId="1" applyNumberFormat="1" applyFont="1"/>
    <xf numFmtId="9" fontId="20" fillId="0" borderId="34" xfId="1" applyNumberFormat="1" applyFont="1" applyBorder="1"/>
    <xf numFmtId="10" fontId="16" fillId="0" borderId="5" xfId="1" applyNumberFormat="1" applyFont="1" applyBorder="1"/>
    <xf numFmtId="9" fontId="16" fillId="0" borderId="5" xfId="1" applyNumberFormat="1" applyFont="1" applyBorder="1"/>
    <xf numFmtId="9" fontId="16" fillId="0" borderId="0" xfId="1" applyNumberFormat="1" applyFont="1"/>
    <xf numFmtId="49" fontId="20" fillId="0" borderId="0" xfId="1" applyNumberFormat="1" applyFont="1"/>
    <xf numFmtId="0" fontId="22" fillId="0" borderId="25" xfId="1" applyFont="1" applyBorder="1"/>
    <xf numFmtId="0" fontId="22" fillId="0" borderId="20" xfId="1" applyFont="1" applyBorder="1"/>
    <xf numFmtId="0" fontId="22" fillId="0" borderId="26" xfId="1" applyFont="1" applyBorder="1"/>
    <xf numFmtId="189" fontId="16" fillId="0" borderId="22" xfId="1" applyNumberFormat="1" applyFont="1" applyBorder="1"/>
    <xf numFmtId="189" fontId="16" fillId="0" borderId="0" xfId="1" applyNumberFormat="1" applyFont="1"/>
    <xf numFmtId="189" fontId="16" fillId="0" borderId="9" xfId="1" applyNumberFormat="1" applyFont="1" applyBorder="1"/>
    <xf numFmtId="189" fontId="16" fillId="0" borderId="23" xfId="1" applyNumberFormat="1" applyFont="1" applyBorder="1"/>
    <xf numFmtId="9" fontId="14" fillId="0" borderId="0" xfId="1" applyNumberFormat="1" applyFont="1"/>
    <xf numFmtId="189" fontId="16" fillId="0" borderId="4" xfId="1" applyNumberFormat="1" applyFont="1" applyBorder="1"/>
    <xf numFmtId="189" fontId="16" fillId="0" borderId="27" xfId="1" applyNumberFormat="1" applyFont="1" applyBorder="1"/>
    <xf numFmtId="189" fontId="16" fillId="0" borderId="28" xfId="1" applyNumberFormat="1" applyFont="1" applyBorder="1"/>
    <xf numFmtId="189" fontId="16" fillId="0" borderId="10" xfId="1" applyNumberFormat="1" applyFont="1" applyBorder="1"/>
    <xf numFmtId="189" fontId="16" fillId="0" borderId="29" xfId="1" applyNumberFormat="1" applyFont="1" applyBorder="1"/>
    <xf numFmtId="190" fontId="16" fillId="0" borderId="0" xfId="1" applyNumberFormat="1" applyFont="1"/>
    <xf numFmtId="187" fontId="14" fillId="16" borderId="0" xfId="8" applyFont="1" applyFill="1" applyBorder="1"/>
    <xf numFmtId="9" fontId="16" fillId="16" borderId="4" xfId="7" applyFont="1" applyFill="1" applyBorder="1" applyAlignment="1">
      <alignment horizontal="right"/>
    </xf>
  </cellXfs>
  <cellStyles count="9">
    <cellStyle name="Comma 2" xfId="4" xr:uid="{2073748C-08A7-4F8D-95E9-C677D02D5A8E}"/>
    <cellStyle name="Comma 2 2" xfId="6" xr:uid="{5B82A0AB-6B4E-4474-AAF8-C2AEA74AC91B}"/>
    <cellStyle name="Comma 3" xfId="8" xr:uid="{C296FC91-3757-48B8-A458-7CE0BEAEA956}"/>
    <cellStyle name="Hyperlink" xfId="3" builtinId="8"/>
    <cellStyle name="Normal" xfId="0" builtinId="0"/>
    <cellStyle name="Normal 2" xfId="1" xr:uid="{B6B447A3-36D2-4FEB-9BF1-7658816512E5}"/>
    <cellStyle name="Normal 2 2" xfId="2" xr:uid="{6D0B3879-AB10-4C5D-876B-7DB1AF0BD9A0}"/>
    <cellStyle name="Percent 2" xfId="5" xr:uid="{83879551-9304-425B-9BF7-7D799ED42073}"/>
    <cellStyle name="Percent 2 2" xfId="7" xr:uid="{E8CC938B-AB2D-4DFF-B397-9305B6240E0B}"/>
  </cellStyles>
  <dxfs count="992">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bgColor auto="1"/>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00B050"/>
      </font>
    </dxf>
    <dxf>
      <font>
        <color rgb="FFFF0000"/>
      </font>
    </dxf>
    <dxf>
      <font>
        <strike val="0"/>
        <u val="none"/>
        <color rgb="FF00B050"/>
      </font>
    </dxf>
    <dxf>
      <font>
        <color rgb="FFFF0000"/>
      </font>
    </dxf>
    <dxf>
      <font>
        <color rgb="FFFF0000"/>
      </font>
      <fill>
        <patternFill patternType="none"/>
      </fill>
    </dxf>
    <dxf>
      <font>
        <strike val="0"/>
        <u val="none"/>
        <color rgb="FF00B050"/>
      </font>
    </dxf>
    <dxf>
      <font>
        <color rgb="FFFF000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00B050"/>
      </font>
    </dxf>
    <dxf>
      <font>
        <color rgb="FFFF000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strike val="0"/>
        <u val="none"/>
        <color rgb="FFFF0000"/>
      </font>
    </dxf>
    <dxf>
      <font>
        <color rgb="FF00B05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fill>
        <patternFill patternType="none"/>
      </fill>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88900" cy="88900"/>
    <xdr:pic>
      <xdr:nvPicPr>
        <xdr:cNvPr id="2" name="Picture 1">
          <a:extLst>
            <a:ext uri="{FF2B5EF4-FFF2-40B4-BE49-F238E27FC236}">
              <a16:creationId xmlns:a16="http://schemas.microsoft.com/office/drawing/2014/main" id="{CD171648-6F57-41ED-AF0C-9401956C01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8900" cy="889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63500" cy="63500"/>
    <xdr:pic>
      <xdr:nvPicPr>
        <xdr:cNvPr id="3" name="Picture 2" descr="http://siamchart.com/css/sort_down.gif">
          <a:extLst>
            <a:ext uri="{FF2B5EF4-FFF2-40B4-BE49-F238E27FC236}">
              <a16:creationId xmlns:a16="http://schemas.microsoft.com/office/drawing/2014/main" id="{50AC13A2-DDC6-478A-873A-2F67B6E7BE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500" cy="63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6CB7-7BA1-4D3E-A44F-A6765B47D903}">
  <dimension ref="A1:X935"/>
  <sheetViews>
    <sheetView topLeftCell="B725" zoomScale="113" workbookViewId="0">
      <selection activeCell="A2" sqref="A2:X742"/>
    </sheetView>
  </sheetViews>
  <sheetFormatPr defaultColWidth="11.21875" defaultRowHeight="15" customHeight="1"/>
  <cols>
    <col min="1" max="1" width="8.44140625" style="3" bestFit="1" customWidth="1"/>
    <col min="2" max="2" width="3.6640625" style="3" bestFit="1" customWidth="1"/>
    <col min="3" max="3" width="8.88671875" style="3" bestFit="1" customWidth="1"/>
    <col min="4" max="4" width="7.6640625" style="3" bestFit="1" customWidth="1"/>
    <col min="5" max="5" width="5.44140625" style="3" bestFit="1" customWidth="1"/>
    <col min="6" max="6" width="6.109375" style="3" bestFit="1" customWidth="1"/>
    <col min="7" max="7" width="10.33203125" style="3" customWidth="1"/>
    <col min="8" max="8" width="8.109375" style="3" customWidth="1"/>
    <col min="9" max="9" width="8.44140625" style="3" bestFit="1" customWidth="1"/>
    <col min="10" max="10" width="8.109375" style="3" bestFit="1" customWidth="1"/>
    <col min="11" max="11" width="5.44140625" style="3" bestFit="1" customWidth="1"/>
    <col min="12" max="12" width="6.33203125" style="3" bestFit="1" customWidth="1"/>
    <col min="13" max="13" width="4.5546875" style="3" bestFit="1" customWidth="1"/>
    <col min="14" max="14" width="5.44140625" style="3" bestFit="1" customWidth="1"/>
    <col min="15" max="15" width="6.21875" style="3" bestFit="1" customWidth="1"/>
    <col min="16" max="17" width="7.88671875" style="3" bestFit="1" customWidth="1"/>
    <col min="18" max="18" width="6.33203125" style="3" bestFit="1" customWidth="1"/>
    <col min="19" max="19" width="7.5546875" style="3" bestFit="1" customWidth="1"/>
    <col min="20" max="20" width="5.21875" style="3" bestFit="1" customWidth="1"/>
    <col min="21" max="22" width="6.5546875" style="3" bestFit="1" customWidth="1"/>
    <col min="23" max="23" width="6.109375" style="3" bestFit="1" customWidth="1"/>
    <col min="24" max="16384" width="11.21875" style="3"/>
  </cols>
  <sheetData>
    <row r="1" spans="1:24" ht="15.75">
      <c r="A1" s="2"/>
      <c r="B1" s="2"/>
      <c r="C1" s="2"/>
      <c r="D1" s="2"/>
      <c r="E1" s="2"/>
      <c r="F1" s="2"/>
      <c r="G1" s="2"/>
      <c r="H1" s="2"/>
      <c r="I1" s="2"/>
      <c r="J1" s="2"/>
      <c r="K1" s="2"/>
      <c r="L1" s="2"/>
      <c r="M1" s="2"/>
      <c r="N1" s="2"/>
      <c r="O1" s="2"/>
      <c r="P1" s="2"/>
      <c r="Q1" s="2"/>
      <c r="R1" s="2"/>
      <c r="S1" s="2"/>
      <c r="T1" s="2"/>
      <c r="U1" s="2"/>
      <c r="V1" s="2"/>
      <c r="W1" s="2"/>
      <c r="X1" s="2"/>
    </row>
    <row r="2" spans="1:24">
      <c r="A2" s="4" t="s">
        <v>233</v>
      </c>
      <c r="B2" s="4">
        <v>1</v>
      </c>
      <c r="C2" s="4" t="s">
        <v>1111</v>
      </c>
      <c r="D2" s="4" t="s">
        <v>1110</v>
      </c>
      <c r="E2" s="4">
        <v>3.98</v>
      </c>
      <c r="F2" s="5">
        <v>-0.5</v>
      </c>
      <c r="G2" s="6">
        <v>263900</v>
      </c>
      <c r="H2" s="6">
        <v>1045</v>
      </c>
      <c r="I2" s="6">
        <v>1791</v>
      </c>
      <c r="J2" s="4">
        <v>5.6</v>
      </c>
      <c r="K2" s="4">
        <v>1.08</v>
      </c>
      <c r="L2" s="4">
        <v>0.23</v>
      </c>
      <c r="M2" s="4">
        <v>7.0000000000000007E-2</v>
      </c>
      <c r="N2" s="4">
        <v>0.71</v>
      </c>
      <c r="O2" s="4"/>
      <c r="P2" s="4"/>
      <c r="Q2" s="4"/>
      <c r="R2" s="4">
        <v>3.5</v>
      </c>
      <c r="S2" s="4"/>
      <c r="T2" s="4"/>
      <c r="U2" s="4"/>
      <c r="V2" s="4"/>
      <c r="W2" s="7"/>
      <c r="X2" s="4"/>
    </row>
    <row r="3" spans="1:24" ht="16.5">
      <c r="A3" s="8" t="s">
        <v>1091</v>
      </c>
      <c r="B3" s="8">
        <v>2</v>
      </c>
      <c r="C3" s="4" t="s">
        <v>1111</v>
      </c>
      <c r="D3" s="4" t="s">
        <v>1110</v>
      </c>
      <c r="E3" s="4">
        <v>93</v>
      </c>
      <c r="F3" s="5">
        <v>0</v>
      </c>
      <c r="G3" s="9">
        <v>1200</v>
      </c>
      <c r="H3" s="9">
        <v>112</v>
      </c>
      <c r="I3" s="9">
        <v>7291</v>
      </c>
      <c r="J3" s="4">
        <v>71.900000000000006</v>
      </c>
      <c r="K3" s="4">
        <v>3.51</v>
      </c>
      <c r="L3" s="4">
        <v>0.8</v>
      </c>
      <c r="M3" s="4"/>
      <c r="N3" s="4">
        <v>1.29</v>
      </c>
      <c r="O3" s="4"/>
      <c r="P3" s="4"/>
      <c r="Q3" s="4"/>
      <c r="R3" s="4"/>
      <c r="S3" s="4">
        <v>2.1</v>
      </c>
      <c r="T3" s="4"/>
      <c r="U3" s="4"/>
      <c r="V3" s="4"/>
      <c r="W3" s="10"/>
      <c r="X3" s="4"/>
    </row>
    <row r="4" spans="1:24" ht="16.5">
      <c r="A4" s="8" t="s">
        <v>234</v>
      </c>
      <c r="B4" s="8">
        <v>3</v>
      </c>
      <c r="C4" s="4" t="s">
        <v>1111</v>
      </c>
      <c r="D4" s="4" t="s">
        <v>1110</v>
      </c>
      <c r="E4" s="4">
        <v>0.32</v>
      </c>
      <c r="F4" s="10">
        <v>0</v>
      </c>
      <c r="G4" s="9">
        <v>14060000</v>
      </c>
      <c r="H4" s="9">
        <v>4517</v>
      </c>
      <c r="I4" s="9">
        <v>1298</v>
      </c>
      <c r="J4" s="4">
        <v>14.84</v>
      </c>
      <c r="K4" s="4">
        <v>0.7</v>
      </c>
      <c r="L4" s="4">
        <v>0.71</v>
      </c>
      <c r="M4" s="4"/>
      <c r="N4" s="4">
        <v>0.02</v>
      </c>
      <c r="O4" s="4"/>
      <c r="P4" s="4"/>
      <c r="Q4" s="4"/>
      <c r="R4" s="4"/>
      <c r="S4" s="4"/>
      <c r="T4" s="4"/>
      <c r="U4" s="4"/>
      <c r="V4" s="4"/>
      <c r="W4" s="5"/>
      <c r="X4" s="4"/>
    </row>
    <row r="5" spans="1:24" ht="16.5">
      <c r="A5" s="8" t="s">
        <v>235</v>
      </c>
      <c r="B5" s="8">
        <v>4</v>
      </c>
      <c r="C5" s="4" t="s">
        <v>1111</v>
      </c>
      <c r="D5" s="4" t="s">
        <v>1110</v>
      </c>
      <c r="E5" s="4">
        <v>5</v>
      </c>
      <c r="F5" s="5">
        <v>0</v>
      </c>
      <c r="G5" s="9">
        <v>3000</v>
      </c>
      <c r="H5" s="4">
        <v>15</v>
      </c>
      <c r="I5" s="9">
        <v>4900</v>
      </c>
      <c r="J5" s="4">
        <v>18.09</v>
      </c>
      <c r="K5" s="4">
        <v>1.29</v>
      </c>
      <c r="L5" s="4">
        <v>2.76</v>
      </c>
      <c r="M5" s="4"/>
      <c r="N5" s="4">
        <v>0.28000000000000003</v>
      </c>
      <c r="O5" s="4"/>
      <c r="P5" s="4"/>
      <c r="Q5" s="4"/>
      <c r="R5" s="4"/>
      <c r="S5" s="4"/>
      <c r="T5" s="4"/>
      <c r="U5" s="4"/>
      <c r="V5" s="4"/>
      <c r="W5" s="10"/>
      <c r="X5" s="4"/>
    </row>
    <row r="6" spans="1:24" ht="16.5">
      <c r="A6" s="8" t="s">
        <v>236</v>
      </c>
      <c r="B6" s="8">
        <v>5</v>
      </c>
      <c r="C6" s="4" t="s">
        <v>1112</v>
      </c>
      <c r="D6" s="4" t="s">
        <v>237</v>
      </c>
      <c r="E6" s="4">
        <v>1.5</v>
      </c>
      <c r="F6" s="4">
        <v>0</v>
      </c>
      <c r="G6" s="9">
        <v>0</v>
      </c>
      <c r="H6" s="9">
        <v>0</v>
      </c>
      <c r="I6" s="9">
        <v>1685</v>
      </c>
      <c r="J6" s="4"/>
      <c r="K6" s="4">
        <v>3.41</v>
      </c>
      <c r="L6" s="4">
        <v>1.71</v>
      </c>
      <c r="M6" s="4"/>
      <c r="N6" s="4">
        <v>0</v>
      </c>
      <c r="O6" s="4">
        <v>6.34</v>
      </c>
      <c r="P6" s="4">
        <v>13.15</v>
      </c>
      <c r="Q6" s="4">
        <v>8.9</v>
      </c>
      <c r="R6" s="4"/>
      <c r="S6" s="4">
        <v>25.01</v>
      </c>
      <c r="T6" s="4"/>
      <c r="U6" s="4"/>
      <c r="V6" s="4"/>
      <c r="W6" s="10"/>
      <c r="X6" s="4"/>
    </row>
    <row r="7" spans="1:24" ht="16.5">
      <c r="A7" s="8" t="s">
        <v>238</v>
      </c>
      <c r="B7" s="8">
        <v>6</v>
      </c>
      <c r="C7" s="4" t="s">
        <v>1111</v>
      </c>
      <c r="D7" s="4" t="s">
        <v>1110</v>
      </c>
      <c r="E7" s="4">
        <v>2.02</v>
      </c>
      <c r="F7" s="4">
        <v>-0.98</v>
      </c>
      <c r="G7" s="9">
        <v>15103500</v>
      </c>
      <c r="H7" s="9">
        <v>30772</v>
      </c>
      <c r="I7" s="9">
        <v>9797</v>
      </c>
      <c r="J7" s="4"/>
      <c r="K7" s="4">
        <v>0.65</v>
      </c>
      <c r="L7" s="4">
        <v>3.51</v>
      </c>
      <c r="M7" s="4"/>
      <c r="N7" s="4">
        <v>0</v>
      </c>
      <c r="O7" s="4"/>
      <c r="P7" s="4"/>
      <c r="Q7" s="4"/>
      <c r="R7" s="4"/>
      <c r="S7" s="4"/>
      <c r="T7" s="4"/>
      <c r="U7" s="4"/>
      <c r="V7" s="4"/>
      <c r="W7" s="10"/>
      <c r="X7" s="4"/>
    </row>
    <row r="8" spans="1:24" ht="16.5">
      <c r="A8" s="8" t="s">
        <v>239</v>
      </c>
      <c r="B8" s="8">
        <v>7</v>
      </c>
      <c r="C8" s="4" t="s">
        <v>1111</v>
      </c>
      <c r="D8" s="4" t="s">
        <v>1110</v>
      </c>
      <c r="E8" s="4">
        <v>5.25</v>
      </c>
      <c r="F8" s="5">
        <v>1.94</v>
      </c>
      <c r="G8" s="9">
        <v>101100</v>
      </c>
      <c r="H8" s="9">
        <v>527</v>
      </c>
      <c r="I8" s="9">
        <v>1234</v>
      </c>
      <c r="J8" s="4">
        <v>11.54</v>
      </c>
      <c r="K8" s="4">
        <v>1.29</v>
      </c>
      <c r="L8" s="4">
        <v>1.1399999999999999</v>
      </c>
      <c r="M8" s="4"/>
      <c r="N8" s="4">
        <v>0.45</v>
      </c>
      <c r="O8" s="4"/>
      <c r="P8" s="4"/>
      <c r="Q8" s="4"/>
      <c r="R8" s="4"/>
      <c r="S8" s="4"/>
      <c r="T8" s="4"/>
      <c r="U8" s="4"/>
      <c r="V8" s="4"/>
      <c r="W8" s="5"/>
      <c r="X8" s="4"/>
    </row>
    <row r="9" spans="1:24" ht="16.5">
      <c r="A9" s="8" t="s">
        <v>240</v>
      </c>
      <c r="B9" s="8">
        <v>8</v>
      </c>
      <c r="C9" s="4" t="s">
        <v>1111</v>
      </c>
      <c r="D9" s="4" t="s">
        <v>1110</v>
      </c>
      <c r="E9" s="4">
        <v>0.8</v>
      </c>
      <c r="F9" s="4">
        <v>0</v>
      </c>
      <c r="G9" s="9">
        <v>292600</v>
      </c>
      <c r="H9" s="4">
        <v>236</v>
      </c>
      <c r="I9" s="4">
        <v>240</v>
      </c>
      <c r="J9" s="4">
        <v>26.56</v>
      </c>
      <c r="K9" s="4">
        <v>0.99</v>
      </c>
      <c r="L9" s="4">
        <v>2.42</v>
      </c>
      <c r="M9" s="4"/>
      <c r="N9" s="4">
        <v>0.03</v>
      </c>
      <c r="O9" s="4"/>
      <c r="P9" s="4"/>
      <c r="Q9" s="4"/>
      <c r="R9" s="4"/>
      <c r="S9" s="4"/>
      <c r="T9" s="4"/>
      <c r="U9" s="4"/>
      <c r="V9" s="4"/>
      <c r="W9" s="5"/>
      <c r="X9" s="4"/>
    </row>
    <row r="10" spans="1:24" ht="16.5">
      <c r="A10" s="8" t="s">
        <v>241</v>
      </c>
      <c r="B10" s="8">
        <v>9</v>
      </c>
      <c r="C10" s="4" t="s">
        <v>1111</v>
      </c>
      <c r="D10" s="4" t="s">
        <v>1110</v>
      </c>
      <c r="E10" s="4">
        <v>0.7</v>
      </c>
      <c r="F10" s="5">
        <v>-4.1100000000000003</v>
      </c>
      <c r="G10" s="9">
        <v>576800</v>
      </c>
      <c r="H10" s="4">
        <v>405</v>
      </c>
      <c r="I10" s="4">
        <v>221</v>
      </c>
      <c r="J10" s="4"/>
      <c r="K10" s="4">
        <v>0.48</v>
      </c>
      <c r="L10" s="4">
        <v>6.68</v>
      </c>
      <c r="M10" s="4"/>
      <c r="N10" s="4">
        <v>0</v>
      </c>
      <c r="O10" s="4"/>
      <c r="P10" s="4"/>
      <c r="Q10" s="4"/>
      <c r="R10" s="4"/>
      <c r="S10" s="4"/>
      <c r="T10" s="4"/>
      <c r="U10" s="4"/>
      <c r="V10" s="4"/>
      <c r="W10" s="10"/>
      <c r="X10" s="4"/>
    </row>
    <row r="11" spans="1:24" ht="16.5">
      <c r="A11" s="8" t="s">
        <v>242</v>
      </c>
      <c r="B11" s="8">
        <v>10</v>
      </c>
      <c r="C11" s="4" t="s">
        <v>1111</v>
      </c>
      <c r="D11" s="4" t="s">
        <v>1110</v>
      </c>
      <c r="E11" s="4">
        <v>0.57999999999999996</v>
      </c>
      <c r="F11" s="4">
        <v>0</v>
      </c>
      <c r="G11" s="9">
        <v>8600</v>
      </c>
      <c r="H11" s="9">
        <v>5</v>
      </c>
      <c r="I11" s="9">
        <v>779</v>
      </c>
      <c r="J11" s="4"/>
      <c r="K11" s="4">
        <v>1.35</v>
      </c>
      <c r="L11" s="4">
        <v>0.85</v>
      </c>
      <c r="M11" s="4"/>
      <c r="N11" s="4">
        <v>0</v>
      </c>
      <c r="O11" s="4"/>
      <c r="P11" s="4"/>
      <c r="Q11" s="4"/>
      <c r="R11" s="4"/>
      <c r="S11" s="4"/>
      <c r="T11" s="4"/>
      <c r="U11" s="4"/>
      <c r="V11" s="4"/>
      <c r="W11" s="7"/>
      <c r="X11" s="4"/>
    </row>
    <row r="12" spans="1:24" ht="16.5">
      <c r="A12" s="8" t="s">
        <v>243</v>
      </c>
      <c r="B12" s="8">
        <v>11</v>
      </c>
      <c r="C12" s="4" t="s">
        <v>1111</v>
      </c>
      <c r="D12" s="4" t="s">
        <v>1110</v>
      </c>
      <c r="E12" s="4">
        <v>3.7</v>
      </c>
      <c r="F12" s="5">
        <v>0</v>
      </c>
      <c r="G12" s="9">
        <v>39340200</v>
      </c>
      <c r="H12" s="9">
        <v>146317</v>
      </c>
      <c r="I12" s="9">
        <v>37651</v>
      </c>
      <c r="J12" s="4">
        <v>25.12</v>
      </c>
      <c r="K12" s="4">
        <v>3.22</v>
      </c>
      <c r="L12" s="4">
        <v>0.39</v>
      </c>
      <c r="M12" s="4"/>
      <c r="N12" s="4">
        <v>0.15</v>
      </c>
      <c r="O12" s="4"/>
      <c r="P12" s="4"/>
      <c r="Q12" s="4"/>
      <c r="R12" s="4"/>
      <c r="S12" s="4"/>
      <c r="T12" s="4"/>
      <c r="U12" s="4"/>
      <c r="V12" s="4"/>
      <c r="W12" s="10"/>
      <c r="X12" s="4"/>
    </row>
    <row r="13" spans="1:24" ht="16.5">
      <c r="A13" s="8" t="s">
        <v>244</v>
      </c>
      <c r="B13" s="8">
        <v>12</v>
      </c>
      <c r="C13" s="4" t="s">
        <v>1111</v>
      </c>
      <c r="D13" s="4" t="s">
        <v>1110</v>
      </c>
      <c r="E13" s="4">
        <v>1.25</v>
      </c>
      <c r="F13" s="10">
        <v>-1.57</v>
      </c>
      <c r="G13" s="9">
        <v>429500</v>
      </c>
      <c r="H13" s="9">
        <v>540</v>
      </c>
      <c r="I13" s="4">
        <v>750</v>
      </c>
      <c r="J13" s="4">
        <v>19.2</v>
      </c>
      <c r="K13" s="4">
        <v>1.1499999999999999</v>
      </c>
      <c r="L13" s="4">
        <v>0.9</v>
      </c>
      <c r="M13" s="4"/>
      <c r="N13" s="4">
        <v>7.0000000000000007E-2</v>
      </c>
      <c r="O13" s="4"/>
      <c r="P13" s="4"/>
      <c r="Q13" s="4"/>
      <c r="R13" s="4">
        <v>3.15</v>
      </c>
      <c r="S13" s="4"/>
      <c r="T13" s="4"/>
      <c r="U13" s="4"/>
      <c r="V13" s="4"/>
      <c r="W13" s="10"/>
      <c r="X13" s="4"/>
    </row>
    <row r="14" spans="1:24" ht="16.5">
      <c r="A14" s="8" t="s">
        <v>245</v>
      </c>
      <c r="B14" s="8">
        <v>13</v>
      </c>
      <c r="C14" s="4" t="s">
        <v>1111</v>
      </c>
      <c r="D14" s="4" t="s">
        <v>1110</v>
      </c>
      <c r="E14" s="4">
        <v>0.94</v>
      </c>
      <c r="F14" s="10">
        <v>0</v>
      </c>
      <c r="G14" s="9">
        <v>1273600</v>
      </c>
      <c r="H14" s="9">
        <v>1202</v>
      </c>
      <c r="I14" s="9">
        <v>564</v>
      </c>
      <c r="J14" s="4">
        <v>8.4600000000000009</v>
      </c>
      <c r="K14" s="4">
        <v>0.9</v>
      </c>
      <c r="L14" s="4">
        <v>0.99</v>
      </c>
      <c r="M14" s="4">
        <v>0.01</v>
      </c>
      <c r="N14" s="4">
        <v>0.11</v>
      </c>
      <c r="O14" s="4"/>
      <c r="P14" s="4"/>
      <c r="Q14" s="4"/>
      <c r="R14" s="4">
        <v>1.06</v>
      </c>
      <c r="S14" s="4"/>
      <c r="T14" s="4"/>
      <c r="U14" s="4"/>
      <c r="V14" s="4"/>
      <c r="W14" s="5"/>
      <c r="X14" s="4"/>
    </row>
    <row r="15" spans="1:24" ht="16.5">
      <c r="A15" s="8" t="s">
        <v>246</v>
      </c>
      <c r="B15" s="8">
        <v>14</v>
      </c>
      <c r="C15" s="4" t="s">
        <v>1111</v>
      </c>
      <c r="D15" s="4" t="s">
        <v>1110</v>
      </c>
      <c r="E15" s="4">
        <v>178</v>
      </c>
      <c r="F15" s="5">
        <v>1.42</v>
      </c>
      <c r="G15" s="9">
        <v>12453300</v>
      </c>
      <c r="H15" s="9">
        <v>2218702</v>
      </c>
      <c r="I15" s="9">
        <v>529293</v>
      </c>
      <c r="J15" s="4">
        <v>19.36</v>
      </c>
      <c r="K15" s="4">
        <v>7.73</v>
      </c>
      <c r="L15" s="4">
        <v>4.16</v>
      </c>
      <c r="M15" s="4">
        <v>3.24</v>
      </c>
      <c r="N15" s="4">
        <v>9.19</v>
      </c>
      <c r="O15" s="4"/>
      <c r="P15" s="4"/>
      <c r="Q15" s="4"/>
      <c r="R15" s="4">
        <v>4.18</v>
      </c>
      <c r="S15" s="4"/>
      <c r="T15" s="4"/>
      <c r="U15" s="4"/>
      <c r="V15" s="4"/>
      <c r="W15" s="5"/>
      <c r="X15" s="4"/>
    </row>
    <row r="16" spans="1:24" ht="16.5">
      <c r="A16" s="8" t="s">
        <v>247</v>
      </c>
      <c r="B16" s="8">
        <v>15</v>
      </c>
      <c r="C16" s="4" t="s">
        <v>1111</v>
      </c>
      <c r="D16" s="4" t="s">
        <v>248</v>
      </c>
      <c r="E16" s="4">
        <v>0.22</v>
      </c>
      <c r="F16" s="4">
        <v>-4.3499999999999996</v>
      </c>
      <c r="G16" s="9">
        <v>4139900</v>
      </c>
      <c r="H16" s="9">
        <v>912</v>
      </c>
      <c r="I16" s="9">
        <v>943</v>
      </c>
      <c r="J16" s="4"/>
      <c r="K16" s="4">
        <v>1.38</v>
      </c>
      <c r="L16" s="4">
        <v>7.0000000000000007E-2</v>
      </c>
      <c r="M16" s="4"/>
      <c r="N16" s="4">
        <v>0</v>
      </c>
      <c r="O16" s="4"/>
      <c r="P16" s="4"/>
      <c r="Q16" s="4"/>
      <c r="R16" s="4"/>
      <c r="S16" s="4"/>
      <c r="T16" s="4"/>
      <c r="U16" s="4"/>
      <c r="V16" s="4"/>
      <c r="W16" s="10"/>
      <c r="X16" s="4"/>
    </row>
    <row r="17" spans="1:24" ht="16.5">
      <c r="A17" s="8" t="s">
        <v>249</v>
      </c>
      <c r="B17" s="8">
        <v>16</v>
      </c>
      <c r="C17" s="4" t="s">
        <v>1111</v>
      </c>
      <c r="D17" s="4" t="s">
        <v>1110</v>
      </c>
      <c r="E17" s="4">
        <v>167</v>
      </c>
      <c r="F17" s="4">
        <v>4.7</v>
      </c>
      <c r="G17" s="9">
        <v>2548600</v>
      </c>
      <c r="H17" s="9">
        <v>420474</v>
      </c>
      <c r="I17" s="9">
        <v>41750</v>
      </c>
      <c r="J17" s="4">
        <v>11.78</v>
      </c>
      <c r="K17" s="4">
        <v>2.76</v>
      </c>
      <c r="L17" s="4">
        <v>4.76</v>
      </c>
      <c r="M17" s="4">
        <v>1.85</v>
      </c>
      <c r="N17" s="4">
        <v>14.18</v>
      </c>
      <c r="O17" s="4"/>
      <c r="P17" s="4"/>
      <c r="Q17" s="4"/>
      <c r="R17" s="4">
        <v>3.13</v>
      </c>
      <c r="S17" s="4"/>
      <c r="T17" s="4"/>
      <c r="U17" s="4"/>
      <c r="V17" s="4"/>
      <c r="W17" s="10"/>
      <c r="X17" s="4"/>
    </row>
    <row r="18" spans="1:24" ht="16.5">
      <c r="A18" s="8" t="s">
        <v>250</v>
      </c>
      <c r="B18" s="8">
        <v>17</v>
      </c>
      <c r="C18" s="4" t="s">
        <v>1111</v>
      </c>
      <c r="D18" s="4" t="s">
        <v>1110</v>
      </c>
      <c r="E18" s="4">
        <v>0.64</v>
      </c>
      <c r="F18" s="4">
        <v>1.59</v>
      </c>
      <c r="G18" s="9">
        <v>94600</v>
      </c>
      <c r="H18" s="4">
        <v>60</v>
      </c>
      <c r="I18" s="9">
        <v>1024</v>
      </c>
      <c r="J18" s="4">
        <v>24.42</v>
      </c>
      <c r="K18" s="4">
        <v>1.88</v>
      </c>
      <c r="L18" s="4">
        <v>2.66</v>
      </c>
      <c r="M18" s="4"/>
      <c r="N18" s="4">
        <v>0.03</v>
      </c>
      <c r="O18" s="4"/>
      <c r="P18" s="4"/>
      <c r="Q18" s="4"/>
      <c r="R18" s="4">
        <v>3.97</v>
      </c>
      <c r="S18" s="4"/>
      <c r="T18" s="4"/>
      <c r="U18" s="4"/>
      <c r="V18" s="4"/>
      <c r="W18" s="10"/>
      <c r="X18" s="4"/>
    </row>
    <row r="19" spans="1:24" ht="16.5">
      <c r="A19" s="8" t="s">
        <v>251</v>
      </c>
      <c r="B19" s="8">
        <v>18</v>
      </c>
      <c r="C19" s="4" t="s">
        <v>1111</v>
      </c>
      <c r="D19" s="4" t="s">
        <v>1110</v>
      </c>
      <c r="E19" s="4">
        <v>5.9</v>
      </c>
      <c r="F19" s="4">
        <v>-5.6</v>
      </c>
      <c r="G19" s="9">
        <v>64000</v>
      </c>
      <c r="H19" s="9">
        <v>360</v>
      </c>
      <c r="I19" s="9">
        <v>269</v>
      </c>
      <c r="J19" s="4"/>
      <c r="K19" s="4">
        <v>0.23</v>
      </c>
      <c r="L19" s="4">
        <v>0.19</v>
      </c>
      <c r="M19" s="4"/>
      <c r="N19" s="4">
        <v>0</v>
      </c>
      <c r="O19" s="4"/>
      <c r="P19" s="4"/>
      <c r="Q19" s="4"/>
      <c r="R19" s="4"/>
      <c r="S19" s="4"/>
      <c r="T19" s="4"/>
      <c r="U19" s="4"/>
      <c r="V19" s="4"/>
      <c r="W19" s="10"/>
      <c r="X19" s="4"/>
    </row>
    <row r="20" spans="1:24" ht="15.75" customHeight="1">
      <c r="A20" s="8" t="s">
        <v>252</v>
      </c>
      <c r="B20" s="8">
        <v>19</v>
      </c>
      <c r="C20" s="4" t="s">
        <v>1111</v>
      </c>
      <c r="D20" s="4" t="s">
        <v>1110</v>
      </c>
      <c r="E20" s="4">
        <v>1.7</v>
      </c>
      <c r="F20" s="5">
        <v>1.8</v>
      </c>
      <c r="G20" s="9">
        <v>7656600</v>
      </c>
      <c r="H20" s="9">
        <v>12852</v>
      </c>
      <c r="I20" s="9">
        <v>1644</v>
      </c>
      <c r="J20" s="4">
        <v>9.19</v>
      </c>
      <c r="K20" s="4">
        <v>0.92</v>
      </c>
      <c r="L20" s="4">
        <v>2.08</v>
      </c>
      <c r="M20" s="4">
        <v>0.09</v>
      </c>
      <c r="N20" s="4">
        <v>0.18</v>
      </c>
      <c r="O20" s="4"/>
      <c r="P20" s="4"/>
      <c r="Q20" s="4"/>
      <c r="R20" s="4">
        <v>10.78</v>
      </c>
      <c r="S20" s="4"/>
      <c r="T20" s="4"/>
      <c r="U20" s="4"/>
      <c r="V20" s="4"/>
      <c r="W20" s="10"/>
      <c r="X20" s="4"/>
    </row>
    <row r="21" spans="1:24" ht="15.75" customHeight="1">
      <c r="A21" s="8" t="s">
        <v>253</v>
      </c>
      <c r="B21" s="8">
        <v>20</v>
      </c>
      <c r="C21" s="4" t="s">
        <v>1111</v>
      </c>
      <c r="D21" s="4" t="s">
        <v>1110</v>
      </c>
      <c r="E21" s="4">
        <v>18</v>
      </c>
      <c r="F21" s="10">
        <v>-1.1000000000000001</v>
      </c>
      <c r="G21" s="9">
        <v>1576800</v>
      </c>
      <c r="H21" s="9">
        <v>28486</v>
      </c>
      <c r="I21" s="9">
        <v>5807</v>
      </c>
      <c r="J21" s="4"/>
      <c r="K21" s="4">
        <v>0.79</v>
      </c>
      <c r="L21" s="4">
        <v>2.02</v>
      </c>
      <c r="M21" s="4"/>
      <c r="N21" s="4">
        <v>0</v>
      </c>
      <c r="O21" s="4"/>
      <c r="P21" s="4"/>
      <c r="Q21" s="4"/>
      <c r="R21" s="4">
        <v>1.94</v>
      </c>
      <c r="S21" s="4"/>
      <c r="T21" s="4"/>
      <c r="U21" s="4"/>
      <c r="V21" s="4"/>
      <c r="W21" s="10"/>
      <c r="X21" s="4"/>
    </row>
    <row r="22" spans="1:24" ht="15.75" customHeight="1">
      <c r="A22" s="8" t="s">
        <v>254</v>
      </c>
      <c r="B22" s="8">
        <v>21</v>
      </c>
      <c r="C22" s="4" t="s">
        <v>1111</v>
      </c>
      <c r="D22" s="4" t="s">
        <v>1110</v>
      </c>
      <c r="E22" s="4">
        <v>13.4</v>
      </c>
      <c r="F22" s="4">
        <v>-0.74</v>
      </c>
      <c r="G22" s="9">
        <v>18000</v>
      </c>
      <c r="H22" s="9">
        <v>242</v>
      </c>
      <c r="I22" s="9">
        <v>2009</v>
      </c>
      <c r="J22" s="4">
        <v>27.28</v>
      </c>
      <c r="K22" s="4">
        <v>1.27</v>
      </c>
      <c r="L22" s="4">
        <v>0.16</v>
      </c>
      <c r="M22" s="4">
        <v>0.45</v>
      </c>
      <c r="N22" s="4">
        <v>0.49</v>
      </c>
      <c r="O22" s="4"/>
      <c r="P22" s="4"/>
      <c r="Q22" s="4"/>
      <c r="R22" s="4">
        <v>3.33</v>
      </c>
      <c r="S22" s="4"/>
      <c r="T22" s="4"/>
      <c r="U22" s="4"/>
      <c r="V22" s="4"/>
      <c r="W22" s="5"/>
      <c r="X22" s="4"/>
    </row>
    <row r="23" spans="1:24" ht="15.75" customHeight="1">
      <c r="A23" s="8" t="s">
        <v>255</v>
      </c>
      <c r="B23" s="8">
        <v>22</v>
      </c>
      <c r="C23" s="4" t="s">
        <v>1111</v>
      </c>
      <c r="D23" s="4" t="s">
        <v>1110</v>
      </c>
      <c r="E23" s="4">
        <v>2.02</v>
      </c>
      <c r="F23" s="5">
        <v>-1.94</v>
      </c>
      <c r="G23" s="9">
        <v>15813400</v>
      </c>
      <c r="H23" s="9">
        <v>32040</v>
      </c>
      <c r="I23" s="9">
        <v>5656</v>
      </c>
      <c r="J23" s="4">
        <v>8.86</v>
      </c>
      <c r="K23" s="4">
        <v>2.2000000000000002</v>
      </c>
      <c r="L23" s="4">
        <v>0.19</v>
      </c>
      <c r="M23" s="4"/>
      <c r="N23" s="4">
        <v>0.23</v>
      </c>
      <c r="O23" s="4"/>
      <c r="P23" s="4"/>
      <c r="Q23" s="4"/>
      <c r="R23" s="4">
        <v>5.83</v>
      </c>
      <c r="S23" s="4"/>
      <c r="T23" s="4"/>
      <c r="U23" s="4"/>
      <c r="V23" s="4"/>
      <c r="W23" s="10"/>
      <c r="X23" s="4"/>
    </row>
    <row r="24" spans="1:24" ht="15.75" customHeight="1">
      <c r="A24" s="8" t="s">
        <v>256</v>
      </c>
      <c r="B24" s="8">
        <v>23</v>
      </c>
      <c r="C24" s="4" t="s">
        <v>1111</v>
      </c>
      <c r="D24" s="4" t="s">
        <v>1110</v>
      </c>
      <c r="E24" s="4">
        <v>0.66</v>
      </c>
      <c r="F24" s="5">
        <v>0</v>
      </c>
      <c r="G24" s="9">
        <v>11774200</v>
      </c>
      <c r="H24" s="9">
        <v>7793</v>
      </c>
      <c r="I24" s="9">
        <v>3453</v>
      </c>
      <c r="J24" s="4">
        <v>15.72</v>
      </c>
      <c r="K24" s="4">
        <v>1.78</v>
      </c>
      <c r="L24" s="4">
        <v>0.19</v>
      </c>
      <c r="M24" s="4"/>
      <c r="N24" s="4">
        <v>0.04</v>
      </c>
      <c r="O24" s="4"/>
      <c r="P24" s="4"/>
      <c r="Q24" s="4"/>
      <c r="R24" s="4"/>
      <c r="S24" s="4"/>
      <c r="T24" s="4"/>
      <c r="U24" s="4"/>
      <c r="V24" s="4"/>
      <c r="W24" s="5"/>
      <c r="X24" s="4"/>
    </row>
    <row r="25" spans="1:24" ht="15.75" customHeight="1">
      <c r="A25" s="8" t="s">
        <v>257</v>
      </c>
      <c r="B25" s="8">
        <v>24</v>
      </c>
      <c r="C25" s="4" t="s">
        <v>1109</v>
      </c>
      <c r="D25" s="4" t="s">
        <v>1110</v>
      </c>
      <c r="E25" s="4">
        <v>0.88</v>
      </c>
      <c r="F25" s="5">
        <v>0</v>
      </c>
      <c r="G25" s="9">
        <v>0</v>
      </c>
      <c r="H25" s="9">
        <v>0</v>
      </c>
      <c r="I25" s="9">
        <v>5557</v>
      </c>
      <c r="J25" s="4"/>
      <c r="K25" s="4">
        <v>1.57</v>
      </c>
      <c r="L25" s="4">
        <v>1.27</v>
      </c>
      <c r="M25" s="4"/>
      <c r="N25" s="4">
        <v>0</v>
      </c>
      <c r="O25" s="4">
        <v>-1.19</v>
      </c>
      <c r="P25" s="4">
        <v>-2.36</v>
      </c>
      <c r="Q25" s="4">
        <v>-5.58</v>
      </c>
      <c r="R25" s="4"/>
      <c r="S25" s="4">
        <v>25.74</v>
      </c>
      <c r="T25" s="4"/>
      <c r="U25" s="4"/>
      <c r="V25" s="4"/>
      <c r="W25" s="10"/>
      <c r="X25" s="4"/>
    </row>
    <row r="26" spans="1:24" ht="15.75" customHeight="1">
      <c r="A26" s="8" t="s">
        <v>258</v>
      </c>
      <c r="B26" s="8">
        <v>25</v>
      </c>
      <c r="C26" s="4" t="s">
        <v>1111</v>
      </c>
      <c r="D26" s="4" t="s">
        <v>1110</v>
      </c>
      <c r="E26" s="4">
        <v>18.100000000000001</v>
      </c>
      <c r="F26" s="10">
        <v>-1.0900000000000001</v>
      </c>
      <c r="G26" s="9">
        <v>306300</v>
      </c>
      <c r="H26" s="9">
        <v>5566</v>
      </c>
      <c r="I26" s="9">
        <v>3734</v>
      </c>
      <c r="J26" s="4">
        <v>9.82</v>
      </c>
      <c r="K26" s="4">
        <v>1.34</v>
      </c>
      <c r="L26" s="4">
        <v>1.71</v>
      </c>
      <c r="M26" s="4">
        <v>0.25</v>
      </c>
      <c r="N26" s="4">
        <v>1.84</v>
      </c>
      <c r="O26" s="4"/>
      <c r="P26" s="4"/>
      <c r="Q26" s="4"/>
      <c r="R26" s="4">
        <v>10.38</v>
      </c>
      <c r="S26" s="4"/>
      <c r="T26" s="4"/>
      <c r="U26" s="4"/>
      <c r="V26" s="4"/>
      <c r="W26" s="7"/>
      <c r="X26" s="4"/>
    </row>
    <row r="27" spans="1:24" ht="15.75" customHeight="1">
      <c r="A27" s="8" t="s">
        <v>259</v>
      </c>
      <c r="B27" s="8">
        <v>26</v>
      </c>
      <c r="C27" s="4" t="s">
        <v>1111</v>
      </c>
      <c r="D27" s="4" t="s">
        <v>1110</v>
      </c>
      <c r="E27" s="4">
        <v>17.5</v>
      </c>
      <c r="F27" s="5">
        <v>0</v>
      </c>
      <c r="G27" s="9">
        <v>1171900</v>
      </c>
      <c r="H27" s="9">
        <v>20493</v>
      </c>
      <c r="I27" s="9">
        <v>6990</v>
      </c>
      <c r="J27" s="4">
        <v>12</v>
      </c>
      <c r="K27" s="4">
        <v>1.83</v>
      </c>
      <c r="L27" s="4">
        <v>1.41</v>
      </c>
      <c r="M27" s="4">
        <v>0.3</v>
      </c>
      <c r="N27" s="4">
        <v>1.46</v>
      </c>
      <c r="O27" s="4"/>
      <c r="P27" s="4"/>
      <c r="Q27" s="4"/>
      <c r="R27" s="4">
        <v>1.71</v>
      </c>
      <c r="S27" s="4"/>
      <c r="T27" s="4"/>
      <c r="U27" s="4"/>
      <c r="V27" s="4"/>
      <c r="W27" s="10"/>
      <c r="X27" s="4"/>
    </row>
    <row r="28" spans="1:24" ht="15.75" customHeight="1">
      <c r="A28" s="8" t="s">
        <v>260</v>
      </c>
      <c r="B28" s="8">
        <v>27</v>
      </c>
      <c r="C28" s="4" t="s">
        <v>1111</v>
      </c>
      <c r="D28" s="4" t="s">
        <v>1110</v>
      </c>
      <c r="E28" s="4">
        <v>0.13</v>
      </c>
      <c r="F28" s="4">
        <v>8.33</v>
      </c>
      <c r="G28" s="9">
        <v>549600</v>
      </c>
      <c r="H28" s="4">
        <v>71</v>
      </c>
      <c r="I28" s="4">
        <v>551</v>
      </c>
      <c r="J28" s="4"/>
      <c r="K28" s="4">
        <v>0.76</v>
      </c>
      <c r="L28" s="4">
        <v>0.35</v>
      </c>
      <c r="M28" s="4"/>
      <c r="N28" s="4">
        <v>0</v>
      </c>
      <c r="O28" s="4"/>
      <c r="P28" s="4"/>
      <c r="Q28" s="4"/>
      <c r="R28" s="4"/>
      <c r="S28" s="4"/>
      <c r="T28" s="4"/>
      <c r="U28" s="4"/>
      <c r="V28" s="4"/>
      <c r="W28" s="10"/>
      <c r="X28" s="4"/>
    </row>
    <row r="29" spans="1:24" ht="15.75" customHeight="1">
      <c r="A29" s="8" t="s">
        <v>261</v>
      </c>
      <c r="B29" s="8">
        <v>28</v>
      </c>
      <c r="C29" s="4" t="s">
        <v>1111</v>
      </c>
      <c r="D29" s="4" t="s">
        <v>1110</v>
      </c>
      <c r="E29" s="4">
        <v>0.89</v>
      </c>
      <c r="F29" s="10">
        <v>1.1399999999999999</v>
      </c>
      <c r="G29" s="9">
        <v>135100</v>
      </c>
      <c r="H29" s="4">
        <v>121</v>
      </c>
      <c r="I29" s="4">
        <v>360</v>
      </c>
      <c r="J29" s="4">
        <v>18.95</v>
      </c>
      <c r="K29" s="4">
        <v>0.68</v>
      </c>
      <c r="L29" s="4">
        <v>0.24</v>
      </c>
      <c r="M29" s="4">
        <v>0.03</v>
      </c>
      <c r="N29" s="4">
        <v>0.05</v>
      </c>
      <c r="O29" s="4"/>
      <c r="P29" s="4"/>
      <c r="Q29" s="4"/>
      <c r="R29" s="4">
        <v>3.64</v>
      </c>
      <c r="S29" s="4"/>
      <c r="T29" s="4"/>
      <c r="U29" s="4"/>
      <c r="V29" s="4"/>
      <c r="W29" s="5"/>
      <c r="X29" s="4"/>
    </row>
    <row r="30" spans="1:24" ht="15.75" customHeight="1">
      <c r="A30" s="8" t="s">
        <v>262</v>
      </c>
      <c r="B30" s="8">
        <v>29</v>
      </c>
      <c r="C30" s="4" t="s">
        <v>1111</v>
      </c>
      <c r="D30" s="4" t="s">
        <v>1110</v>
      </c>
      <c r="E30" s="4">
        <v>0.5</v>
      </c>
      <c r="F30" s="5">
        <v>-1.96</v>
      </c>
      <c r="G30" s="9">
        <v>557000</v>
      </c>
      <c r="H30" s="9">
        <v>282</v>
      </c>
      <c r="I30" s="9">
        <v>672</v>
      </c>
      <c r="J30" s="4">
        <v>9.85</v>
      </c>
      <c r="K30" s="4">
        <v>0.67</v>
      </c>
      <c r="L30" s="4">
        <v>0.67</v>
      </c>
      <c r="M30" s="4"/>
      <c r="N30" s="4">
        <v>0.05</v>
      </c>
      <c r="O30" s="4"/>
      <c r="P30" s="4"/>
      <c r="Q30" s="4"/>
      <c r="R30" s="4"/>
      <c r="S30" s="4"/>
      <c r="T30" s="4"/>
      <c r="U30" s="4"/>
      <c r="V30" s="4"/>
      <c r="W30" s="5"/>
      <c r="X30" s="4"/>
    </row>
    <row r="31" spans="1:24" ht="15.75" customHeight="1">
      <c r="A31" s="8" t="s">
        <v>263</v>
      </c>
      <c r="B31" s="8">
        <v>30</v>
      </c>
      <c r="C31" s="4" t="s">
        <v>1111</v>
      </c>
      <c r="D31" s="4" t="s">
        <v>1110</v>
      </c>
      <c r="E31" s="4">
        <v>3.2</v>
      </c>
      <c r="F31" s="4">
        <v>1.27</v>
      </c>
      <c r="G31" s="9">
        <v>8967200</v>
      </c>
      <c r="H31" s="9">
        <v>28760</v>
      </c>
      <c r="I31" s="9">
        <v>1792</v>
      </c>
      <c r="J31" s="4">
        <v>4.74</v>
      </c>
      <c r="K31" s="4">
        <v>0.81</v>
      </c>
      <c r="L31" s="4">
        <v>2.71</v>
      </c>
      <c r="M31" s="4"/>
      <c r="N31" s="4">
        <v>0.68</v>
      </c>
      <c r="O31" s="4"/>
      <c r="P31" s="4"/>
      <c r="Q31" s="4"/>
      <c r="R31" s="4"/>
      <c r="S31" s="4"/>
      <c r="T31" s="4"/>
      <c r="U31" s="4"/>
      <c r="V31" s="4"/>
      <c r="W31" s="10"/>
      <c r="X31" s="4"/>
    </row>
    <row r="32" spans="1:24" ht="15.75" customHeight="1">
      <c r="A32" s="8" t="s">
        <v>264</v>
      </c>
      <c r="B32" s="8">
        <v>31</v>
      </c>
      <c r="C32" s="4" t="s">
        <v>1111</v>
      </c>
      <c r="D32" s="4" t="s">
        <v>1110</v>
      </c>
      <c r="E32" s="4">
        <v>1.19</v>
      </c>
      <c r="F32" s="4">
        <v>0</v>
      </c>
      <c r="G32" s="9">
        <v>2009000</v>
      </c>
      <c r="H32" s="9">
        <v>2400</v>
      </c>
      <c r="I32" s="9">
        <v>714</v>
      </c>
      <c r="J32" s="4">
        <v>8.33</v>
      </c>
      <c r="K32" s="4">
        <v>0.86</v>
      </c>
      <c r="L32" s="4">
        <v>0.2</v>
      </c>
      <c r="M32" s="4">
        <v>0.1</v>
      </c>
      <c r="N32" s="4">
        <v>0.14000000000000001</v>
      </c>
      <c r="O32" s="4"/>
      <c r="P32" s="4"/>
      <c r="Q32" s="4"/>
      <c r="R32" s="4">
        <v>8.4</v>
      </c>
      <c r="S32" s="4"/>
      <c r="T32" s="4"/>
      <c r="U32" s="4"/>
      <c r="V32" s="4"/>
      <c r="W32" s="10"/>
      <c r="X32" s="4"/>
    </row>
    <row r="33" spans="1:24" ht="15.75" customHeight="1">
      <c r="A33" s="8" t="s">
        <v>265</v>
      </c>
      <c r="B33" s="8">
        <v>32</v>
      </c>
      <c r="C33" s="4" t="s">
        <v>1111</v>
      </c>
      <c r="D33" s="4" t="s">
        <v>1110</v>
      </c>
      <c r="E33" s="4">
        <v>3.68</v>
      </c>
      <c r="F33" s="5">
        <v>1.66</v>
      </c>
      <c r="G33" s="9">
        <v>38726300</v>
      </c>
      <c r="H33" s="9">
        <v>144641</v>
      </c>
      <c r="I33" s="9">
        <v>3750</v>
      </c>
      <c r="J33" s="4">
        <v>12.84</v>
      </c>
      <c r="K33" s="4">
        <v>2.31</v>
      </c>
      <c r="L33" s="4">
        <v>1.07</v>
      </c>
      <c r="M33" s="4">
        <v>0.1</v>
      </c>
      <c r="N33" s="4">
        <v>0.28999999999999998</v>
      </c>
      <c r="O33" s="4"/>
      <c r="P33" s="4"/>
      <c r="Q33" s="4"/>
      <c r="R33" s="4"/>
      <c r="S33" s="4"/>
      <c r="T33" s="4"/>
      <c r="U33" s="4"/>
      <c r="V33" s="4"/>
      <c r="W33" s="5"/>
      <c r="X33" s="4"/>
    </row>
    <row r="34" spans="1:24" ht="15.75" customHeight="1">
      <c r="A34" s="8" t="s">
        <v>266</v>
      </c>
      <c r="B34" s="8">
        <v>33</v>
      </c>
      <c r="C34" s="4" t="s">
        <v>1111</v>
      </c>
      <c r="D34" s="4" t="s">
        <v>1110</v>
      </c>
      <c r="E34" s="4">
        <v>170</v>
      </c>
      <c r="F34" s="10">
        <v>1.19</v>
      </c>
      <c r="G34" s="9">
        <v>700</v>
      </c>
      <c r="H34" s="9">
        <v>118</v>
      </c>
      <c r="I34" s="9">
        <v>7344</v>
      </c>
      <c r="J34" s="4">
        <v>11.04</v>
      </c>
      <c r="K34" s="4">
        <v>1.26</v>
      </c>
      <c r="L34" s="4">
        <v>0.15</v>
      </c>
      <c r="M34" s="4"/>
      <c r="N34" s="4">
        <v>15.4</v>
      </c>
      <c r="O34" s="4"/>
      <c r="P34" s="4"/>
      <c r="Q34" s="4"/>
      <c r="R34" s="4">
        <v>4.46</v>
      </c>
      <c r="S34" s="4"/>
      <c r="T34" s="4"/>
      <c r="U34" s="4"/>
      <c r="V34" s="4"/>
      <c r="W34" s="5"/>
      <c r="X34" s="4"/>
    </row>
    <row r="35" spans="1:24" ht="15.75" customHeight="1">
      <c r="A35" s="8" t="s">
        <v>267</v>
      </c>
      <c r="B35" s="8">
        <v>34</v>
      </c>
      <c r="C35" s="4" t="s">
        <v>1111</v>
      </c>
      <c r="D35" s="4" t="s">
        <v>1110</v>
      </c>
      <c r="E35" s="4">
        <v>5.8</v>
      </c>
      <c r="F35" s="5">
        <v>6.42</v>
      </c>
      <c r="G35" s="9">
        <v>6272700</v>
      </c>
      <c r="H35" s="9">
        <v>35708</v>
      </c>
      <c r="I35" s="9">
        <v>3004</v>
      </c>
      <c r="J35" s="4">
        <v>16.28</v>
      </c>
      <c r="K35" s="4">
        <v>1.38</v>
      </c>
      <c r="L35" s="4">
        <v>0.68</v>
      </c>
      <c r="M35" s="4"/>
      <c r="N35" s="4">
        <v>0.36</v>
      </c>
      <c r="O35" s="4"/>
      <c r="P35" s="4"/>
      <c r="Q35" s="4"/>
      <c r="R35" s="4">
        <v>3.67</v>
      </c>
      <c r="S35" s="4"/>
      <c r="T35" s="4"/>
      <c r="U35" s="4"/>
      <c r="V35" s="4"/>
      <c r="W35" s="10"/>
      <c r="X35" s="4"/>
    </row>
    <row r="36" spans="1:24" ht="15.75" customHeight="1">
      <c r="A36" s="8" t="s">
        <v>268</v>
      </c>
      <c r="B36" s="8">
        <v>35</v>
      </c>
      <c r="C36" s="4" t="s">
        <v>1111</v>
      </c>
      <c r="D36" s="4" t="s">
        <v>1110</v>
      </c>
      <c r="E36" s="4">
        <v>2.84</v>
      </c>
      <c r="F36" s="5">
        <v>0.71</v>
      </c>
      <c r="G36" s="9">
        <v>10038400</v>
      </c>
      <c r="H36" s="9">
        <v>28722</v>
      </c>
      <c r="I36" s="9">
        <v>2930</v>
      </c>
      <c r="J36" s="4">
        <v>10.33</v>
      </c>
      <c r="K36" s="4">
        <v>1.99</v>
      </c>
      <c r="L36" s="4">
        <v>1.46</v>
      </c>
      <c r="M36" s="4">
        <v>0.11</v>
      </c>
      <c r="N36" s="4">
        <v>0.27</v>
      </c>
      <c r="O36" s="4"/>
      <c r="P36" s="4"/>
      <c r="Q36" s="4"/>
      <c r="R36" s="4">
        <v>3.93</v>
      </c>
      <c r="S36" s="4"/>
      <c r="T36" s="4"/>
      <c r="U36" s="4"/>
      <c r="V36" s="4"/>
      <c r="W36" s="10"/>
      <c r="X36" s="4"/>
    </row>
    <row r="37" spans="1:24" ht="15.75" customHeight="1">
      <c r="A37" s="8" t="s">
        <v>269</v>
      </c>
      <c r="B37" s="8">
        <v>36</v>
      </c>
      <c r="C37" s="4" t="s">
        <v>1111</v>
      </c>
      <c r="D37" s="4" t="s">
        <v>1110</v>
      </c>
      <c r="E37" s="4">
        <v>3.84</v>
      </c>
      <c r="F37" s="5">
        <v>1.05</v>
      </c>
      <c r="G37" s="9">
        <v>20100</v>
      </c>
      <c r="H37" s="9">
        <v>76</v>
      </c>
      <c r="I37" s="9">
        <v>3833</v>
      </c>
      <c r="J37" s="4">
        <v>25.96</v>
      </c>
      <c r="K37" s="4">
        <v>0.94</v>
      </c>
      <c r="L37" s="4">
        <v>0.33</v>
      </c>
      <c r="M37" s="4"/>
      <c r="N37" s="4">
        <v>0.15</v>
      </c>
      <c r="O37" s="4"/>
      <c r="P37" s="4"/>
      <c r="Q37" s="4"/>
      <c r="R37" s="4">
        <v>3.16</v>
      </c>
      <c r="S37" s="4"/>
      <c r="T37" s="4"/>
      <c r="U37" s="4"/>
      <c r="V37" s="4"/>
      <c r="W37" s="5"/>
      <c r="X37" s="4"/>
    </row>
    <row r="38" spans="1:24" ht="15.75" customHeight="1">
      <c r="A38" s="8" t="s">
        <v>3</v>
      </c>
      <c r="B38" s="8">
        <v>37</v>
      </c>
      <c r="C38" s="4" t="s">
        <v>1111</v>
      </c>
      <c r="D38" s="4" t="s">
        <v>1110</v>
      </c>
      <c r="E38" s="4">
        <v>16.3</v>
      </c>
      <c r="F38" s="4">
        <v>-2.98</v>
      </c>
      <c r="G38" s="9">
        <v>10204000</v>
      </c>
      <c r="H38" s="9">
        <v>168008</v>
      </c>
      <c r="I38" s="9">
        <v>18745</v>
      </c>
      <c r="J38" s="4">
        <v>19.579999999999998</v>
      </c>
      <c r="K38" s="4">
        <v>1.21</v>
      </c>
      <c r="L38" s="4">
        <v>1.46</v>
      </c>
      <c r="M38" s="4">
        <v>0.1</v>
      </c>
      <c r="N38" s="4">
        <v>0.83</v>
      </c>
      <c r="O38" s="4"/>
      <c r="P38" s="4"/>
      <c r="Q38" s="4"/>
      <c r="R38" s="4">
        <v>2.4900000000000002</v>
      </c>
      <c r="S38" s="4"/>
      <c r="T38" s="4"/>
      <c r="U38" s="4"/>
      <c r="V38" s="4"/>
      <c r="W38" s="10"/>
      <c r="X38" s="4"/>
    </row>
    <row r="39" spans="1:24" ht="15.75" customHeight="1">
      <c r="A39" s="8" t="s">
        <v>270</v>
      </c>
      <c r="B39" s="8">
        <v>38</v>
      </c>
      <c r="C39" s="4" t="s">
        <v>1111</v>
      </c>
      <c r="D39" s="4" t="s">
        <v>1110</v>
      </c>
      <c r="E39" s="4">
        <v>5.15</v>
      </c>
      <c r="F39" s="4">
        <v>1.98</v>
      </c>
      <c r="G39" s="9">
        <v>118300</v>
      </c>
      <c r="H39" s="4">
        <v>609</v>
      </c>
      <c r="I39" s="9">
        <v>4815</v>
      </c>
      <c r="J39" s="4">
        <v>63.33</v>
      </c>
      <c r="K39" s="4">
        <v>1.75</v>
      </c>
      <c r="L39" s="4">
        <v>1.82</v>
      </c>
      <c r="M39" s="4">
        <v>0.05</v>
      </c>
      <c r="N39" s="4">
        <v>0.08</v>
      </c>
      <c r="O39" s="4"/>
      <c r="P39" s="4"/>
      <c r="Q39" s="4"/>
      <c r="R39" s="4">
        <v>0.99</v>
      </c>
      <c r="S39" s="4"/>
      <c r="T39" s="4"/>
      <c r="U39" s="4"/>
      <c r="V39" s="4"/>
      <c r="W39" s="10"/>
      <c r="X39" s="4"/>
    </row>
    <row r="40" spans="1:24" ht="15.75" customHeight="1">
      <c r="A40" s="8" t="s">
        <v>271</v>
      </c>
      <c r="B40" s="8">
        <v>39</v>
      </c>
      <c r="C40" s="4" t="s">
        <v>1111</v>
      </c>
      <c r="D40" s="4" t="s">
        <v>1110</v>
      </c>
      <c r="E40" s="4">
        <v>1.55</v>
      </c>
      <c r="F40" s="5">
        <v>-0.64</v>
      </c>
      <c r="G40" s="9">
        <v>51800</v>
      </c>
      <c r="H40" s="9">
        <v>81</v>
      </c>
      <c r="I40" s="9">
        <v>744</v>
      </c>
      <c r="J40" s="4">
        <v>10.01</v>
      </c>
      <c r="K40" s="4">
        <v>0.35</v>
      </c>
      <c r="L40" s="4">
        <v>0.84</v>
      </c>
      <c r="M40" s="4"/>
      <c r="N40" s="4">
        <v>0.15</v>
      </c>
      <c r="O40" s="4"/>
      <c r="P40" s="4"/>
      <c r="Q40" s="4"/>
      <c r="R40" s="4"/>
      <c r="S40" s="4"/>
      <c r="T40" s="4"/>
      <c r="U40" s="4"/>
      <c r="V40" s="4"/>
      <c r="W40" s="5"/>
      <c r="X40" s="4"/>
    </row>
    <row r="41" spans="1:24" ht="15.75" customHeight="1">
      <c r="A41" s="8" t="s">
        <v>272</v>
      </c>
      <c r="B41" s="8">
        <v>40</v>
      </c>
      <c r="C41" s="4" t="s">
        <v>1111</v>
      </c>
      <c r="D41" s="4" t="s">
        <v>1110</v>
      </c>
      <c r="E41" s="4">
        <v>1.7</v>
      </c>
      <c r="F41" s="5">
        <v>-1.1599999999999999</v>
      </c>
      <c r="G41" s="9">
        <v>2417100</v>
      </c>
      <c r="H41" s="9">
        <v>4141</v>
      </c>
      <c r="I41" s="9">
        <v>5666</v>
      </c>
      <c r="J41" s="4"/>
      <c r="K41" s="4">
        <v>0.36</v>
      </c>
      <c r="L41" s="4">
        <v>1.81</v>
      </c>
      <c r="M41" s="4">
        <v>0.03</v>
      </c>
      <c r="N41" s="4">
        <v>0</v>
      </c>
      <c r="O41" s="4"/>
      <c r="P41" s="4"/>
      <c r="Q41" s="4"/>
      <c r="R41" s="4">
        <v>6.83</v>
      </c>
      <c r="S41" s="4"/>
      <c r="T41" s="4"/>
      <c r="U41" s="4"/>
      <c r="V41" s="4"/>
      <c r="W41" s="10"/>
      <c r="X41" s="4"/>
    </row>
    <row r="42" spans="1:24" ht="15.75" customHeight="1">
      <c r="A42" s="8" t="s">
        <v>273</v>
      </c>
      <c r="B42" s="8">
        <v>41</v>
      </c>
      <c r="C42" s="4" t="s">
        <v>1111</v>
      </c>
      <c r="D42" s="4" t="s">
        <v>1110</v>
      </c>
      <c r="E42" s="4">
        <v>65.5</v>
      </c>
      <c r="F42" s="10">
        <v>2.34</v>
      </c>
      <c r="G42" s="9">
        <v>23560700</v>
      </c>
      <c r="H42" s="9">
        <v>1541443</v>
      </c>
      <c r="I42" s="9">
        <v>935713</v>
      </c>
      <c r="J42" s="4">
        <v>216.57</v>
      </c>
      <c r="K42" s="4">
        <v>6.58</v>
      </c>
      <c r="L42" s="4">
        <v>0.21</v>
      </c>
      <c r="M42" s="4">
        <v>0.19</v>
      </c>
      <c r="N42" s="4">
        <v>0.3</v>
      </c>
      <c r="O42" s="4"/>
      <c r="P42" s="4"/>
      <c r="Q42" s="4"/>
      <c r="R42" s="4">
        <v>0.3</v>
      </c>
      <c r="S42" s="4"/>
      <c r="T42" s="4"/>
      <c r="U42" s="4"/>
      <c r="V42" s="4"/>
      <c r="W42" s="7"/>
      <c r="X42" s="4"/>
    </row>
    <row r="43" spans="1:24" ht="15.75" customHeight="1">
      <c r="A43" s="8" t="s">
        <v>274</v>
      </c>
      <c r="B43" s="8">
        <v>42</v>
      </c>
      <c r="C43" s="4" t="s">
        <v>1111</v>
      </c>
      <c r="D43" s="4" t="s">
        <v>1110</v>
      </c>
      <c r="E43" s="4">
        <v>7.2</v>
      </c>
      <c r="F43" s="5">
        <v>2.86</v>
      </c>
      <c r="G43" s="9">
        <v>23314600</v>
      </c>
      <c r="H43" s="9">
        <v>166961</v>
      </c>
      <c r="I43" s="9">
        <v>22650</v>
      </c>
      <c r="J43" s="4">
        <v>5.44</v>
      </c>
      <c r="K43" s="4">
        <v>0.8</v>
      </c>
      <c r="L43" s="4">
        <v>1.0900000000000001</v>
      </c>
      <c r="M43" s="4">
        <v>0.4</v>
      </c>
      <c r="N43" s="4">
        <v>1.32</v>
      </c>
      <c r="O43" s="4"/>
      <c r="P43" s="4"/>
      <c r="Q43" s="4"/>
      <c r="R43" s="4">
        <v>5.71</v>
      </c>
      <c r="S43" s="4"/>
      <c r="T43" s="4"/>
      <c r="U43" s="4"/>
      <c r="V43" s="4"/>
      <c r="W43" s="7"/>
      <c r="X43" s="4"/>
    </row>
    <row r="44" spans="1:24" ht="15.75" customHeight="1">
      <c r="A44" s="8" t="s">
        <v>275</v>
      </c>
      <c r="B44" s="8">
        <v>43</v>
      </c>
      <c r="C44" s="4" t="s">
        <v>1111</v>
      </c>
      <c r="D44" s="4" t="s">
        <v>1110</v>
      </c>
      <c r="E44" s="4">
        <v>3.76</v>
      </c>
      <c r="F44" s="4">
        <v>0.53</v>
      </c>
      <c r="G44" s="9">
        <v>128300</v>
      </c>
      <c r="H44" s="9">
        <v>481</v>
      </c>
      <c r="I44" s="9">
        <v>2256</v>
      </c>
      <c r="J44" s="4">
        <v>32.75</v>
      </c>
      <c r="K44" s="4">
        <v>3.96</v>
      </c>
      <c r="L44" s="4">
        <v>0.09</v>
      </c>
      <c r="M44" s="4">
        <v>0.1</v>
      </c>
      <c r="N44" s="4">
        <v>0.11</v>
      </c>
      <c r="O44" s="4"/>
      <c r="P44" s="4"/>
      <c r="Q44" s="4"/>
      <c r="R44" s="4">
        <v>2.54</v>
      </c>
      <c r="S44" s="4"/>
      <c r="T44" s="4"/>
      <c r="U44" s="4"/>
      <c r="V44" s="4"/>
      <c r="W44" s="5"/>
      <c r="X44" s="4"/>
    </row>
    <row r="45" spans="1:24" ht="15.75" customHeight="1">
      <c r="A45" s="8" t="s">
        <v>276</v>
      </c>
      <c r="B45" s="8">
        <v>44</v>
      </c>
      <c r="C45" s="4" t="s">
        <v>1111</v>
      </c>
      <c r="D45" s="4" t="s">
        <v>1110</v>
      </c>
      <c r="E45" s="4">
        <v>5.25</v>
      </c>
      <c r="F45" s="4">
        <v>1.94</v>
      </c>
      <c r="G45" s="9">
        <v>16300</v>
      </c>
      <c r="H45" s="9">
        <v>85</v>
      </c>
      <c r="I45" s="9">
        <v>3465</v>
      </c>
      <c r="J45" s="4">
        <v>333.18</v>
      </c>
      <c r="K45" s="4">
        <v>1.99</v>
      </c>
      <c r="L45" s="4">
        <v>0.95</v>
      </c>
      <c r="M45" s="4">
        <v>0.06</v>
      </c>
      <c r="N45" s="4">
        <v>0.02</v>
      </c>
      <c r="O45" s="4"/>
      <c r="P45" s="4"/>
      <c r="Q45" s="4"/>
      <c r="R45" s="4">
        <v>1.17</v>
      </c>
      <c r="S45" s="4"/>
      <c r="T45" s="4"/>
      <c r="U45" s="4"/>
      <c r="V45" s="4"/>
      <c r="W45" s="5"/>
      <c r="X45" s="4"/>
    </row>
    <row r="46" spans="1:24" ht="15.75" customHeight="1">
      <c r="A46" s="8" t="s">
        <v>277</v>
      </c>
      <c r="B46" s="8">
        <v>45</v>
      </c>
      <c r="C46" s="4" t="s">
        <v>1111</v>
      </c>
      <c r="D46" s="4" t="s">
        <v>248</v>
      </c>
      <c r="E46" s="4">
        <v>7.0000000000000007E-2</v>
      </c>
      <c r="F46" s="10">
        <v>0</v>
      </c>
      <c r="G46" s="9">
        <v>136100</v>
      </c>
      <c r="H46" s="9">
        <v>9</v>
      </c>
      <c r="I46" s="4">
        <v>280</v>
      </c>
      <c r="J46" s="4"/>
      <c r="K46" s="4"/>
      <c r="L46" s="4">
        <v>-120.14</v>
      </c>
      <c r="M46" s="4"/>
      <c r="N46" s="4">
        <v>0</v>
      </c>
      <c r="O46" s="4"/>
      <c r="P46" s="4"/>
      <c r="Q46" s="4"/>
      <c r="R46" s="4"/>
      <c r="S46" s="4"/>
      <c r="T46" s="4"/>
      <c r="U46" s="4"/>
      <c r="V46" s="4"/>
      <c r="W46" s="10"/>
      <c r="X46" s="4"/>
    </row>
    <row r="47" spans="1:24" ht="15.75" customHeight="1">
      <c r="A47" s="8" t="s">
        <v>278</v>
      </c>
      <c r="B47" s="8">
        <v>46</v>
      </c>
      <c r="C47" s="4" t="s">
        <v>1111</v>
      </c>
      <c r="D47" s="4" t="s">
        <v>1110</v>
      </c>
      <c r="E47" s="4">
        <v>2.2799999999999998</v>
      </c>
      <c r="F47" s="10">
        <v>2.7</v>
      </c>
      <c r="G47" s="9">
        <v>2595900</v>
      </c>
      <c r="H47" s="9">
        <v>5869</v>
      </c>
      <c r="I47" s="9">
        <v>638</v>
      </c>
      <c r="J47" s="4">
        <v>12.15</v>
      </c>
      <c r="K47" s="4">
        <v>1.87</v>
      </c>
      <c r="L47" s="4">
        <v>0.92</v>
      </c>
      <c r="M47" s="4">
        <v>0.1</v>
      </c>
      <c r="N47" s="4">
        <v>0.19</v>
      </c>
      <c r="O47" s="4"/>
      <c r="P47" s="4"/>
      <c r="Q47" s="4"/>
      <c r="R47" s="4">
        <v>4.5</v>
      </c>
      <c r="S47" s="4"/>
      <c r="T47" s="4"/>
      <c r="U47" s="4"/>
      <c r="V47" s="4"/>
      <c r="W47" s="10"/>
      <c r="X47" s="4"/>
    </row>
    <row r="48" spans="1:24" ht="15.75" customHeight="1">
      <c r="A48" s="8" t="s">
        <v>279</v>
      </c>
      <c r="B48" s="8">
        <v>47</v>
      </c>
      <c r="C48" s="4" t="s">
        <v>1111</v>
      </c>
      <c r="D48" s="4" t="s">
        <v>1110</v>
      </c>
      <c r="E48" s="4">
        <v>2.1</v>
      </c>
      <c r="F48" s="5">
        <v>0.96</v>
      </c>
      <c r="G48" s="9">
        <v>1451700</v>
      </c>
      <c r="H48" s="9">
        <v>3035</v>
      </c>
      <c r="I48" s="9">
        <v>2012</v>
      </c>
      <c r="J48" s="4">
        <v>8.4499999999999993</v>
      </c>
      <c r="K48" s="4">
        <v>1.1399999999999999</v>
      </c>
      <c r="L48" s="4">
        <v>0.13</v>
      </c>
      <c r="M48" s="4">
        <v>0.05</v>
      </c>
      <c r="N48" s="4">
        <v>0.25</v>
      </c>
      <c r="O48" s="4"/>
      <c r="P48" s="4"/>
      <c r="Q48" s="4"/>
      <c r="R48" s="4"/>
      <c r="S48" s="4"/>
      <c r="T48" s="4"/>
      <c r="U48" s="4"/>
      <c r="V48" s="4"/>
      <c r="W48" s="5"/>
      <c r="X48" s="4"/>
    </row>
    <row r="49" spans="1:24" ht="15.75" customHeight="1">
      <c r="A49" s="8" t="s">
        <v>280</v>
      </c>
      <c r="B49" s="8">
        <v>48</v>
      </c>
      <c r="C49" s="4" t="s">
        <v>1111</v>
      </c>
      <c r="D49" s="4" t="s">
        <v>248</v>
      </c>
      <c r="E49" s="4">
        <v>0.02</v>
      </c>
      <c r="F49" s="5">
        <v>100</v>
      </c>
      <c r="G49" s="9">
        <v>2266600</v>
      </c>
      <c r="H49" s="9">
        <v>38</v>
      </c>
      <c r="I49" s="9">
        <v>1706</v>
      </c>
      <c r="J49" s="4"/>
      <c r="K49" s="4">
        <v>0.5</v>
      </c>
      <c r="L49" s="4">
        <v>1.1000000000000001</v>
      </c>
      <c r="M49" s="4"/>
      <c r="N49" s="4">
        <v>0</v>
      </c>
      <c r="O49" s="4"/>
      <c r="P49" s="4"/>
      <c r="Q49" s="4"/>
      <c r="R49" s="4"/>
      <c r="S49" s="4"/>
      <c r="T49" s="4"/>
      <c r="U49" s="4"/>
      <c r="V49" s="4"/>
      <c r="W49" s="10"/>
      <c r="X49" s="4"/>
    </row>
    <row r="50" spans="1:24" ht="15.75" customHeight="1">
      <c r="A50" s="8" t="s">
        <v>281</v>
      </c>
      <c r="B50" s="8">
        <v>49</v>
      </c>
      <c r="C50" s="4" t="s">
        <v>1111</v>
      </c>
      <c r="D50" s="4" t="s">
        <v>1110</v>
      </c>
      <c r="E50" s="4">
        <v>0.4</v>
      </c>
      <c r="F50" s="4">
        <v>2.56</v>
      </c>
      <c r="G50" s="9">
        <v>27527000</v>
      </c>
      <c r="H50" s="9">
        <v>11016</v>
      </c>
      <c r="I50" s="9">
        <v>1837</v>
      </c>
      <c r="J50" s="4">
        <v>2.54</v>
      </c>
      <c r="K50" s="4">
        <v>0.39</v>
      </c>
      <c r="L50" s="4">
        <v>0.74</v>
      </c>
      <c r="M50" s="4"/>
      <c r="N50" s="4">
        <v>0.16</v>
      </c>
      <c r="O50" s="4"/>
      <c r="P50" s="4"/>
      <c r="Q50" s="4"/>
      <c r="R50" s="4">
        <v>7.69</v>
      </c>
      <c r="S50" s="4"/>
      <c r="T50" s="4"/>
      <c r="U50" s="4"/>
      <c r="V50" s="4"/>
      <c r="W50" s="10"/>
      <c r="X50" s="4"/>
    </row>
    <row r="51" spans="1:24" ht="15.75" customHeight="1">
      <c r="A51" s="8" t="s">
        <v>282</v>
      </c>
      <c r="B51" s="8">
        <v>50</v>
      </c>
      <c r="C51" s="4" t="s">
        <v>1111</v>
      </c>
      <c r="D51" s="4" t="s">
        <v>1110</v>
      </c>
      <c r="E51" s="4">
        <v>0.84</v>
      </c>
      <c r="F51" s="5">
        <v>-3.45</v>
      </c>
      <c r="G51" s="9">
        <v>163200</v>
      </c>
      <c r="H51" s="9">
        <v>137</v>
      </c>
      <c r="I51" s="4">
        <v>504</v>
      </c>
      <c r="J51" s="4"/>
      <c r="K51" s="4">
        <v>1.1200000000000001</v>
      </c>
      <c r="L51" s="4">
        <v>1.23</v>
      </c>
      <c r="M51" s="4"/>
      <c r="N51" s="4">
        <v>0</v>
      </c>
      <c r="O51" s="4"/>
      <c r="P51" s="4"/>
      <c r="Q51" s="4"/>
      <c r="R51" s="4"/>
      <c r="S51" s="4"/>
      <c r="T51" s="4"/>
      <c r="U51" s="4"/>
      <c r="V51" s="4"/>
      <c r="W51" s="10"/>
      <c r="X51" s="4"/>
    </row>
    <row r="52" spans="1:24" ht="15.75" customHeight="1">
      <c r="A52" s="8" t="s">
        <v>283</v>
      </c>
      <c r="B52" s="8">
        <v>51</v>
      </c>
      <c r="C52" s="4" t="s">
        <v>1111</v>
      </c>
      <c r="D52" s="4" t="s">
        <v>1110</v>
      </c>
      <c r="E52" s="4">
        <v>0.41</v>
      </c>
      <c r="F52" s="5">
        <v>2.5</v>
      </c>
      <c r="G52" s="9">
        <v>18900</v>
      </c>
      <c r="H52" s="4">
        <v>8</v>
      </c>
      <c r="I52" s="9">
        <v>191</v>
      </c>
      <c r="J52" s="4"/>
      <c r="K52" s="4">
        <v>0.95</v>
      </c>
      <c r="L52" s="4">
        <v>0.19</v>
      </c>
      <c r="M52" s="4"/>
      <c r="N52" s="4">
        <v>0</v>
      </c>
      <c r="O52" s="4"/>
      <c r="P52" s="4"/>
      <c r="Q52" s="4"/>
      <c r="R52" s="4"/>
      <c r="S52" s="4"/>
      <c r="T52" s="4"/>
      <c r="U52" s="4"/>
      <c r="V52" s="4"/>
      <c r="W52" s="5"/>
      <c r="X52" s="4"/>
    </row>
    <row r="53" spans="1:24" ht="15.75" customHeight="1">
      <c r="A53" s="8" t="s">
        <v>284</v>
      </c>
      <c r="B53" s="8">
        <v>52</v>
      </c>
      <c r="C53" s="4" t="s">
        <v>1111</v>
      </c>
      <c r="D53" s="4" t="s">
        <v>1110</v>
      </c>
      <c r="E53" s="4">
        <v>7.3</v>
      </c>
      <c r="F53" s="5">
        <v>-0.68</v>
      </c>
      <c r="G53" s="9">
        <v>69700</v>
      </c>
      <c r="H53" s="9">
        <v>511</v>
      </c>
      <c r="I53" s="9">
        <v>1861</v>
      </c>
      <c r="J53" s="4">
        <v>10.59</v>
      </c>
      <c r="K53" s="4">
        <v>1.55</v>
      </c>
      <c r="L53" s="4">
        <v>0.46</v>
      </c>
      <c r="M53" s="4">
        <v>0.15</v>
      </c>
      <c r="N53" s="4">
        <v>0.69</v>
      </c>
      <c r="O53" s="4"/>
      <c r="P53" s="4"/>
      <c r="Q53" s="4"/>
      <c r="R53" s="4">
        <v>7.47</v>
      </c>
      <c r="S53" s="4"/>
      <c r="T53" s="4"/>
      <c r="U53" s="4"/>
      <c r="V53" s="4"/>
      <c r="W53" s="5"/>
      <c r="X53" s="4"/>
    </row>
    <row r="54" spans="1:24" ht="15.75" customHeight="1">
      <c r="A54" s="8" t="s">
        <v>285</v>
      </c>
      <c r="B54" s="8">
        <v>53</v>
      </c>
      <c r="C54" s="4" t="s">
        <v>1111</v>
      </c>
      <c r="D54" s="4" t="s">
        <v>1092</v>
      </c>
      <c r="E54" s="4">
        <v>5.65</v>
      </c>
      <c r="F54" s="5">
        <v>1.8</v>
      </c>
      <c r="G54" s="9">
        <v>2098100</v>
      </c>
      <c r="H54" s="9">
        <v>11867</v>
      </c>
      <c r="I54" s="9">
        <v>2342</v>
      </c>
      <c r="J54" s="4">
        <v>9.1300000000000008</v>
      </c>
      <c r="K54" s="4">
        <v>6.21</v>
      </c>
      <c r="L54" s="4">
        <v>0.82</v>
      </c>
      <c r="M54" s="4"/>
      <c r="N54" s="4">
        <v>0.62</v>
      </c>
      <c r="O54" s="4"/>
      <c r="P54" s="4"/>
      <c r="Q54" s="4"/>
      <c r="R54" s="4"/>
      <c r="S54" s="4"/>
      <c r="T54" s="4"/>
      <c r="U54" s="4"/>
      <c r="V54" s="4"/>
      <c r="W54" s="5"/>
      <c r="X54" s="4"/>
    </row>
    <row r="55" spans="1:24" ht="15.75" customHeight="1">
      <c r="A55" s="8" t="s">
        <v>286</v>
      </c>
      <c r="B55" s="8">
        <v>54</v>
      </c>
      <c r="C55" s="4" t="s">
        <v>1111</v>
      </c>
      <c r="D55" s="4" t="s">
        <v>1110</v>
      </c>
      <c r="E55" s="4">
        <v>2.08</v>
      </c>
      <c r="F55" s="5">
        <v>0.97</v>
      </c>
      <c r="G55" s="9">
        <v>457300</v>
      </c>
      <c r="H55" s="9">
        <v>948</v>
      </c>
      <c r="I55" s="9">
        <v>1510</v>
      </c>
      <c r="J55" s="4"/>
      <c r="K55" s="4">
        <v>1.1200000000000001</v>
      </c>
      <c r="L55" s="4">
        <v>8.32</v>
      </c>
      <c r="M55" s="4"/>
      <c r="N55" s="4">
        <v>0</v>
      </c>
      <c r="O55" s="4"/>
      <c r="P55" s="4"/>
      <c r="Q55" s="4"/>
      <c r="R55" s="4"/>
      <c r="S55" s="4"/>
      <c r="T55" s="4"/>
      <c r="U55" s="4"/>
      <c r="V55" s="4"/>
      <c r="W55" s="10"/>
      <c r="X55" s="4"/>
    </row>
    <row r="56" spans="1:24" ht="15.75" customHeight="1">
      <c r="A56" s="8" t="s">
        <v>287</v>
      </c>
      <c r="B56" s="8">
        <v>55</v>
      </c>
      <c r="C56" s="4" t="s">
        <v>1111</v>
      </c>
      <c r="D56" s="4" t="s">
        <v>1110</v>
      </c>
      <c r="E56" s="4">
        <v>3.38</v>
      </c>
      <c r="F56" s="5">
        <v>0.6</v>
      </c>
      <c r="G56" s="9">
        <v>53200</v>
      </c>
      <c r="H56" s="9">
        <v>179</v>
      </c>
      <c r="I56" s="9">
        <v>1859</v>
      </c>
      <c r="J56" s="4">
        <v>11.93</v>
      </c>
      <c r="K56" s="4">
        <v>1.17</v>
      </c>
      <c r="L56" s="4">
        <v>0.42</v>
      </c>
      <c r="M56" s="4"/>
      <c r="N56" s="4">
        <v>0.28000000000000003</v>
      </c>
      <c r="O56" s="4"/>
      <c r="P56" s="4"/>
      <c r="Q56" s="4"/>
      <c r="R56" s="4">
        <v>6</v>
      </c>
      <c r="S56" s="4"/>
      <c r="T56" s="4"/>
      <c r="U56" s="4"/>
      <c r="V56" s="4"/>
      <c r="W56" s="5"/>
      <c r="X56" s="4"/>
    </row>
    <row r="57" spans="1:24" ht="15.75" customHeight="1">
      <c r="A57" s="8" t="s">
        <v>288</v>
      </c>
      <c r="B57" s="8">
        <v>56</v>
      </c>
      <c r="C57" s="4" t="s">
        <v>1111</v>
      </c>
      <c r="D57" s="4" t="s">
        <v>1110</v>
      </c>
      <c r="E57" s="4">
        <v>4.74</v>
      </c>
      <c r="F57" s="5">
        <v>-0.42</v>
      </c>
      <c r="G57" s="9">
        <v>10200</v>
      </c>
      <c r="H57" s="9">
        <v>49</v>
      </c>
      <c r="I57" s="9">
        <v>1517</v>
      </c>
      <c r="J57" s="4"/>
      <c r="K57" s="4">
        <v>0.28999999999999998</v>
      </c>
      <c r="L57" s="4">
        <v>0.82</v>
      </c>
      <c r="M57" s="4"/>
      <c r="N57" s="4">
        <v>0</v>
      </c>
      <c r="O57" s="4"/>
      <c r="P57" s="4"/>
      <c r="Q57" s="4"/>
      <c r="R57" s="4">
        <v>1.05</v>
      </c>
      <c r="S57" s="4"/>
      <c r="T57" s="4"/>
      <c r="U57" s="4"/>
      <c r="V57" s="4"/>
      <c r="W57" s="10"/>
      <c r="X57" s="4"/>
    </row>
    <row r="58" spans="1:24" ht="15.75" customHeight="1">
      <c r="A58" s="8" t="s">
        <v>289</v>
      </c>
      <c r="B58" s="8">
        <v>57</v>
      </c>
      <c r="C58" s="4" t="s">
        <v>1111</v>
      </c>
      <c r="D58" s="4" t="s">
        <v>1110</v>
      </c>
      <c r="E58" s="4">
        <v>12</v>
      </c>
      <c r="F58" s="5">
        <v>2.56</v>
      </c>
      <c r="G58" s="9">
        <v>15606100</v>
      </c>
      <c r="H58" s="9">
        <v>185973</v>
      </c>
      <c r="I58" s="9">
        <v>6513</v>
      </c>
      <c r="J58" s="4">
        <v>10.43</v>
      </c>
      <c r="K58" s="4">
        <v>1.98</v>
      </c>
      <c r="L58" s="4">
        <v>0.95</v>
      </c>
      <c r="M58" s="4">
        <v>0.2</v>
      </c>
      <c r="N58" s="4">
        <v>1.1499999999999999</v>
      </c>
      <c r="O58" s="4"/>
      <c r="P58" s="4"/>
      <c r="Q58" s="4"/>
      <c r="R58" s="4">
        <v>1.71</v>
      </c>
      <c r="S58" s="4"/>
      <c r="T58" s="4"/>
      <c r="U58" s="4"/>
      <c r="V58" s="4"/>
      <c r="W58" s="10"/>
      <c r="X58" s="4"/>
    </row>
    <row r="59" spans="1:24" ht="15.75" customHeight="1">
      <c r="A59" s="8" t="s">
        <v>290</v>
      </c>
      <c r="B59" s="8">
        <v>58</v>
      </c>
      <c r="C59" s="4" t="s">
        <v>1111</v>
      </c>
      <c r="D59" s="4" t="s">
        <v>1110</v>
      </c>
      <c r="E59" s="4">
        <v>1.53</v>
      </c>
      <c r="F59" s="5">
        <v>-0.65</v>
      </c>
      <c r="G59" s="9">
        <v>263500</v>
      </c>
      <c r="H59" s="9">
        <v>404</v>
      </c>
      <c r="I59" s="9">
        <v>395</v>
      </c>
      <c r="J59" s="4">
        <v>17.86</v>
      </c>
      <c r="K59" s="4">
        <v>0.91</v>
      </c>
      <c r="L59" s="4">
        <v>0.61</v>
      </c>
      <c r="M59" s="4">
        <v>0.05</v>
      </c>
      <c r="N59" s="4">
        <v>0.09</v>
      </c>
      <c r="O59" s="4"/>
      <c r="P59" s="4"/>
      <c r="Q59" s="4"/>
      <c r="R59" s="4">
        <v>3.25</v>
      </c>
      <c r="S59" s="4"/>
      <c r="T59" s="4"/>
      <c r="U59" s="4"/>
      <c r="V59" s="4"/>
      <c r="W59" s="5"/>
      <c r="X59" s="4"/>
    </row>
    <row r="60" spans="1:24" ht="15.75" customHeight="1">
      <c r="A60" s="8" t="s">
        <v>291</v>
      </c>
      <c r="B60" s="8">
        <v>59</v>
      </c>
      <c r="C60" s="4" t="s">
        <v>1111</v>
      </c>
      <c r="D60" s="4" t="s">
        <v>1110</v>
      </c>
      <c r="E60" s="4">
        <v>21.8</v>
      </c>
      <c r="F60" s="4">
        <v>0.93</v>
      </c>
      <c r="G60" s="9">
        <v>194500</v>
      </c>
      <c r="H60" s="9">
        <v>4224</v>
      </c>
      <c r="I60" s="9">
        <v>7671</v>
      </c>
      <c r="J60" s="4">
        <v>8.5</v>
      </c>
      <c r="K60" s="4">
        <v>1.4</v>
      </c>
      <c r="L60" s="4">
        <v>6.95</v>
      </c>
      <c r="M60" s="4">
        <v>1.72</v>
      </c>
      <c r="N60" s="4">
        <v>2.57</v>
      </c>
      <c r="O60" s="4"/>
      <c r="P60" s="4"/>
      <c r="Q60" s="4"/>
      <c r="R60" s="4">
        <v>7.96</v>
      </c>
      <c r="S60" s="4"/>
      <c r="T60" s="4"/>
      <c r="U60" s="4"/>
      <c r="V60" s="4"/>
      <c r="W60" s="7"/>
      <c r="X60" s="4"/>
    </row>
    <row r="61" spans="1:24" ht="15.75" customHeight="1">
      <c r="A61" s="8" t="s">
        <v>292</v>
      </c>
      <c r="B61" s="8">
        <v>60</v>
      </c>
      <c r="C61" s="4" t="s">
        <v>1111</v>
      </c>
      <c r="D61" s="4" t="s">
        <v>1110</v>
      </c>
      <c r="E61" s="4">
        <v>4.5599999999999996</v>
      </c>
      <c r="F61" s="4">
        <v>4.59</v>
      </c>
      <c r="G61" s="9">
        <v>700</v>
      </c>
      <c r="H61" s="9">
        <v>3</v>
      </c>
      <c r="I61" s="9">
        <v>711</v>
      </c>
      <c r="J61" s="4">
        <v>36.67</v>
      </c>
      <c r="K61" s="4">
        <v>2.46</v>
      </c>
      <c r="L61" s="4">
        <v>0.24</v>
      </c>
      <c r="M61" s="4">
        <v>0.01</v>
      </c>
      <c r="N61" s="4">
        <v>0.12</v>
      </c>
      <c r="O61" s="4"/>
      <c r="P61" s="4"/>
      <c r="Q61" s="4"/>
      <c r="R61" s="4">
        <v>0.21</v>
      </c>
      <c r="S61" s="4"/>
      <c r="T61" s="4"/>
      <c r="U61" s="4"/>
      <c r="V61" s="4"/>
      <c r="W61" s="10"/>
      <c r="X61" s="4"/>
    </row>
    <row r="62" spans="1:24" ht="15.75" customHeight="1">
      <c r="A62" s="8" t="s">
        <v>293</v>
      </c>
      <c r="B62" s="8">
        <v>61</v>
      </c>
      <c r="C62" s="4" t="s">
        <v>1111</v>
      </c>
      <c r="D62" s="4" t="s">
        <v>1110</v>
      </c>
      <c r="E62" s="4">
        <v>2.02</v>
      </c>
      <c r="F62" s="5">
        <v>0</v>
      </c>
      <c r="G62" s="9">
        <v>3599500</v>
      </c>
      <c r="H62" s="9">
        <v>7246</v>
      </c>
      <c r="I62" s="9">
        <v>4253</v>
      </c>
      <c r="J62" s="4">
        <v>11.51</v>
      </c>
      <c r="K62" s="4">
        <v>0.91</v>
      </c>
      <c r="L62" s="4">
        <v>0.64</v>
      </c>
      <c r="M62" s="4">
        <v>0.06</v>
      </c>
      <c r="N62" s="4">
        <v>0.18</v>
      </c>
      <c r="O62" s="4"/>
      <c r="P62" s="4"/>
      <c r="Q62" s="4"/>
      <c r="R62" s="4">
        <v>6.44</v>
      </c>
      <c r="S62" s="4"/>
      <c r="T62" s="4"/>
      <c r="U62" s="4"/>
      <c r="V62" s="4"/>
      <c r="W62" s="5"/>
      <c r="X62" s="4"/>
    </row>
    <row r="63" spans="1:24" ht="15.75" customHeight="1">
      <c r="A63" s="8" t="s">
        <v>294</v>
      </c>
      <c r="B63" s="8">
        <v>62</v>
      </c>
      <c r="C63" s="4" t="s">
        <v>1111</v>
      </c>
      <c r="D63" s="4" t="s">
        <v>1110</v>
      </c>
      <c r="E63" s="4">
        <v>0.96</v>
      </c>
      <c r="F63" s="5">
        <v>-1.03</v>
      </c>
      <c r="G63" s="9">
        <v>277900</v>
      </c>
      <c r="H63" s="9">
        <v>267</v>
      </c>
      <c r="I63" s="9">
        <v>593</v>
      </c>
      <c r="J63" s="4">
        <v>19.96</v>
      </c>
      <c r="K63" s="4">
        <v>1.43</v>
      </c>
      <c r="L63" s="4">
        <v>0.91</v>
      </c>
      <c r="M63" s="4">
        <v>0.02</v>
      </c>
      <c r="N63" s="4">
        <v>0.05</v>
      </c>
      <c r="O63" s="4"/>
      <c r="P63" s="4"/>
      <c r="Q63" s="4"/>
      <c r="R63" s="4">
        <v>4.12</v>
      </c>
      <c r="S63" s="4"/>
      <c r="T63" s="4"/>
      <c r="U63" s="4"/>
      <c r="V63" s="4"/>
      <c r="W63" s="10"/>
      <c r="X63" s="4"/>
    </row>
    <row r="64" spans="1:24" ht="15.75" customHeight="1">
      <c r="A64" s="8" t="s">
        <v>295</v>
      </c>
      <c r="B64" s="8">
        <v>63</v>
      </c>
      <c r="C64" s="4" t="s">
        <v>1111</v>
      </c>
      <c r="D64" s="4" t="s">
        <v>1110</v>
      </c>
      <c r="E64" s="4">
        <v>9.5</v>
      </c>
      <c r="F64" s="5">
        <v>0</v>
      </c>
      <c r="G64" s="9">
        <v>3307600</v>
      </c>
      <c r="H64" s="9">
        <v>31579</v>
      </c>
      <c r="I64" s="9">
        <v>7748</v>
      </c>
      <c r="J64" s="4">
        <v>88.4</v>
      </c>
      <c r="K64" s="4">
        <v>9.31</v>
      </c>
      <c r="L64" s="4">
        <v>0.53</v>
      </c>
      <c r="M64" s="4"/>
      <c r="N64" s="4">
        <v>0.11</v>
      </c>
      <c r="O64" s="4"/>
      <c r="P64" s="4"/>
      <c r="Q64" s="4"/>
      <c r="R64" s="4">
        <v>3.05</v>
      </c>
      <c r="S64" s="4"/>
      <c r="T64" s="4"/>
      <c r="U64" s="4"/>
      <c r="V64" s="4"/>
      <c r="W64" s="7"/>
      <c r="X64" s="4"/>
    </row>
    <row r="65" spans="1:24" ht="15.75" customHeight="1">
      <c r="A65" s="8" t="s">
        <v>296</v>
      </c>
      <c r="B65" s="8">
        <v>64</v>
      </c>
      <c r="C65" s="4" t="s">
        <v>1111</v>
      </c>
      <c r="D65" s="4" t="s">
        <v>1110</v>
      </c>
      <c r="E65" s="4">
        <v>11</v>
      </c>
      <c r="F65" s="5">
        <v>-3.51</v>
      </c>
      <c r="G65" s="9">
        <v>3030800</v>
      </c>
      <c r="H65" s="9">
        <v>33759</v>
      </c>
      <c r="I65" s="9">
        <v>6050</v>
      </c>
      <c r="J65" s="4">
        <v>25.56</v>
      </c>
      <c r="K65" s="4">
        <v>13.75</v>
      </c>
      <c r="L65" s="4">
        <v>2.62</v>
      </c>
      <c r="M65" s="4">
        <v>0.18</v>
      </c>
      <c r="N65" s="4">
        <v>0.43</v>
      </c>
      <c r="O65" s="4"/>
      <c r="P65" s="4"/>
      <c r="Q65" s="4"/>
      <c r="R65" s="4">
        <v>3.51</v>
      </c>
      <c r="S65" s="4"/>
      <c r="T65" s="4"/>
      <c r="U65" s="4"/>
      <c r="V65" s="4"/>
      <c r="W65" s="7"/>
      <c r="X65" s="4"/>
    </row>
    <row r="66" spans="1:24" ht="15.75" customHeight="1">
      <c r="A66" s="8" t="s">
        <v>297</v>
      </c>
      <c r="B66" s="8">
        <v>65</v>
      </c>
      <c r="C66" s="4" t="s">
        <v>1111</v>
      </c>
      <c r="D66" s="4" t="s">
        <v>1110</v>
      </c>
      <c r="E66" s="4">
        <v>4.7</v>
      </c>
      <c r="F66" s="5">
        <v>-1.67</v>
      </c>
      <c r="G66" s="9">
        <v>166556500</v>
      </c>
      <c r="H66" s="9">
        <v>802514</v>
      </c>
      <c r="I66" s="9">
        <v>150400</v>
      </c>
      <c r="J66" s="4"/>
      <c r="K66" s="4">
        <v>2.1</v>
      </c>
      <c r="L66" s="4">
        <v>0.73</v>
      </c>
      <c r="M66" s="4"/>
      <c r="N66" s="4">
        <v>0</v>
      </c>
      <c r="O66" s="4"/>
      <c r="P66" s="4"/>
      <c r="Q66" s="4"/>
      <c r="R66" s="4">
        <v>0.26</v>
      </c>
      <c r="S66" s="4"/>
      <c r="T66" s="4"/>
      <c r="U66" s="4"/>
      <c r="V66" s="9"/>
      <c r="W66" s="10"/>
      <c r="X66" s="4"/>
    </row>
    <row r="67" spans="1:24" ht="15.75" customHeight="1">
      <c r="A67" s="8" t="s">
        <v>298</v>
      </c>
      <c r="B67" s="8">
        <v>66</v>
      </c>
      <c r="C67" s="4" t="s">
        <v>1111</v>
      </c>
      <c r="D67" s="4" t="s">
        <v>1110</v>
      </c>
      <c r="E67" s="4">
        <v>35.5</v>
      </c>
      <c r="F67" s="4">
        <v>2.9</v>
      </c>
      <c r="G67" s="9">
        <v>1100</v>
      </c>
      <c r="H67" s="4">
        <v>38</v>
      </c>
      <c r="I67" s="9">
        <v>13819</v>
      </c>
      <c r="J67" s="4">
        <v>55.29</v>
      </c>
      <c r="K67" s="4">
        <v>0.8</v>
      </c>
      <c r="L67" s="4">
        <v>0.5</v>
      </c>
      <c r="M67" s="4">
        <v>0.75</v>
      </c>
      <c r="N67" s="4">
        <v>0.64</v>
      </c>
      <c r="O67" s="4"/>
      <c r="P67" s="4"/>
      <c r="Q67" s="4"/>
      <c r="R67" s="4">
        <v>4.3</v>
      </c>
      <c r="S67" s="4"/>
      <c r="T67" s="4"/>
      <c r="U67" s="4"/>
      <c r="V67" s="9"/>
      <c r="W67" s="5"/>
      <c r="X67" s="4"/>
    </row>
    <row r="68" spans="1:24" ht="15.75" customHeight="1">
      <c r="A68" s="8" t="s">
        <v>299</v>
      </c>
      <c r="B68" s="8">
        <v>67</v>
      </c>
      <c r="C68" s="4" t="s">
        <v>1111</v>
      </c>
      <c r="D68" s="4" t="s">
        <v>1110</v>
      </c>
      <c r="E68" s="4">
        <v>0.32</v>
      </c>
      <c r="F68" s="5">
        <v>0</v>
      </c>
      <c r="G68" s="9">
        <v>11484300</v>
      </c>
      <c r="H68" s="9">
        <v>3703</v>
      </c>
      <c r="I68" s="4">
        <v>425</v>
      </c>
      <c r="J68" s="4"/>
      <c r="K68" s="4">
        <v>0.65</v>
      </c>
      <c r="L68" s="4">
        <v>0.51</v>
      </c>
      <c r="M68" s="4"/>
      <c r="N68" s="4">
        <v>0</v>
      </c>
      <c r="O68" s="4"/>
      <c r="P68" s="4"/>
      <c r="Q68" s="4"/>
      <c r="R68" s="4"/>
      <c r="S68" s="4"/>
      <c r="T68" s="4"/>
      <c r="U68" s="4"/>
      <c r="V68" s="4"/>
      <c r="W68" s="10"/>
      <c r="X68" s="4"/>
    </row>
    <row r="69" spans="1:24" ht="15.75" customHeight="1">
      <c r="A69" s="8" t="s">
        <v>300</v>
      </c>
      <c r="B69" s="8">
        <v>68</v>
      </c>
      <c r="C69" s="4" t="s">
        <v>1111</v>
      </c>
      <c r="D69" s="4" t="s">
        <v>248</v>
      </c>
      <c r="E69" s="4">
        <v>0.16</v>
      </c>
      <c r="F69" s="10">
        <v>0</v>
      </c>
      <c r="G69" s="9">
        <v>373400</v>
      </c>
      <c r="H69" s="9">
        <v>56</v>
      </c>
      <c r="I69" s="9">
        <v>324</v>
      </c>
      <c r="J69" s="4"/>
      <c r="K69" s="4">
        <v>2.29</v>
      </c>
      <c r="L69" s="4">
        <v>0.16</v>
      </c>
      <c r="M69" s="4"/>
      <c r="N69" s="4">
        <v>0</v>
      </c>
      <c r="O69" s="4"/>
      <c r="P69" s="4"/>
      <c r="Q69" s="4"/>
      <c r="R69" s="4"/>
      <c r="S69" s="4"/>
      <c r="T69" s="4"/>
      <c r="U69" s="4"/>
      <c r="V69" s="4"/>
      <c r="W69" s="10"/>
      <c r="X69" s="4"/>
    </row>
    <row r="70" spans="1:24" ht="15.75" customHeight="1">
      <c r="A70" s="8" t="s">
        <v>301</v>
      </c>
      <c r="B70" s="8">
        <v>69</v>
      </c>
      <c r="C70" s="4" t="s">
        <v>1111</v>
      </c>
      <c r="D70" s="4" t="s">
        <v>1110</v>
      </c>
      <c r="E70" s="4">
        <v>5.9</v>
      </c>
      <c r="F70" s="4">
        <v>-1.67</v>
      </c>
      <c r="G70" s="9">
        <v>947000</v>
      </c>
      <c r="H70" s="9">
        <v>5614</v>
      </c>
      <c r="I70" s="9">
        <v>12390</v>
      </c>
      <c r="J70" s="4"/>
      <c r="K70" s="4">
        <v>0.65</v>
      </c>
      <c r="L70" s="4">
        <v>1.76</v>
      </c>
      <c r="M70" s="4">
        <v>0.1</v>
      </c>
      <c r="N70" s="4">
        <v>0</v>
      </c>
      <c r="O70" s="4"/>
      <c r="P70" s="4"/>
      <c r="Q70" s="4"/>
      <c r="R70" s="4">
        <v>1.67</v>
      </c>
      <c r="S70" s="4"/>
      <c r="T70" s="4"/>
      <c r="U70" s="4"/>
      <c r="V70" s="4"/>
      <c r="W70" s="10"/>
      <c r="X70" s="4"/>
    </row>
    <row r="71" spans="1:24" ht="15.75" customHeight="1">
      <c r="A71" s="8" t="s">
        <v>302</v>
      </c>
      <c r="B71" s="8">
        <v>70</v>
      </c>
      <c r="C71" s="4" t="s">
        <v>1111</v>
      </c>
      <c r="D71" s="4" t="s">
        <v>1110</v>
      </c>
      <c r="E71" s="4">
        <v>23.9</v>
      </c>
      <c r="F71" s="10">
        <v>2.14</v>
      </c>
      <c r="G71" s="9">
        <v>619900</v>
      </c>
      <c r="H71" s="9">
        <v>14681</v>
      </c>
      <c r="I71" s="9">
        <v>15236</v>
      </c>
      <c r="J71" s="4"/>
      <c r="K71" s="4">
        <v>2.71</v>
      </c>
      <c r="L71" s="4">
        <v>2.25</v>
      </c>
      <c r="M71" s="4"/>
      <c r="N71" s="4">
        <v>0</v>
      </c>
      <c r="O71" s="4"/>
      <c r="P71" s="4"/>
      <c r="Q71" s="4"/>
      <c r="R71" s="4">
        <v>5.34</v>
      </c>
      <c r="S71" s="4"/>
      <c r="T71" s="4"/>
      <c r="U71" s="4"/>
      <c r="V71" s="4"/>
      <c r="W71" s="7"/>
      <c r="X71" s="4"/>
    </row>
    <row r="72" spans="1:24" ht="15.75" customHeight="1">
      <c r="A72" s="8" t="s">
        <v>303</v>
      </c>
      <c r="B72" s="8">
        <v>71</v>
      </c>
      <c r="C72" s="4" t="s">
        <v>1111</v>
      </c>
      <c r="D72" s="4" t="s">
        <v>1110</v>
      </c>
      <c r="E72" s="4">
        <v>21.1</v>
      </c>
      <c r="F72" s="5">
        <v>0.48</v>
      </c>
      <c r="G72" s="9">
        <v>23442500</v>
      </c>
      <c r="H72" s="9">
        <v>495629</v>
      </c>
      <c r="I72" s="9">
        <v>68196</v>
      </c>
      <c r="J72" s="4">
        <v>24.36</v>
      </c>
      <c r="K72" s="4">
        <v>1.85</v>
      </c>
      <c r="L72" s="4">
        <v>2.25</v>
      </c>
      <c r="M72" s="4">
        <v>1.05</v>
      </c>
      <c r="N72" s="4">
        <v>0.87</v>
      </c>
      <c r="O72" s="4"/>
      <c r="P72" s="4"/>
      <c r="Q72" s="4"/>
      <c r="R72" s="4">
        <v>5</v>
      </c>
      <c r="S72" s="4"/>
      <c r="T72" s="4"/>
      <c r="U72" s="4"/>
      <c r="V72" s="4"/>
      <c r="W72" s="10"/>
      <c r="X72" s="4"/>
    </row>
    <row r="73" spans="1:24" ht="15.75" customHeight="1">
      <c r="A73" s="8" t="s">
        <v>304</v>
      </c>
      <c r="B73" s="8">
        <v>72</v>
      </c>
      <c r="C73" s="4" t="s">
        <v>1111</v>
      </c>
      <c r="D73" s="4" t="s">
        <v>1110</v>
      </c>
      <c r="E73" s="4">
        <v>8.6999999999999993</v>
      </c>
      <c r="F73" s="5">
        <v>1.75</v>
      </c>
      <c r="G73" s="9">
        <v>104700700</v>
      </c>
      <c r="H73" s="9">
        <v>914627</v>
      </c>
      <c r="I73" s="9">
        <v>44149</v>
      </c>
      <c r="J73" s="4"/>
      <c r="K73" s="4">
        <v>0.74</v>
      </c>
      <c r="L73" s="4">
        <v>3.29</v>
      </c>
      <c r="M73" s="4">
        <v>0.15</v>
      </c>
      <c r="N73" s="4">
        <v>0</v>
      </c>
      <c r="O73" s="4"/>
      <c r="P73" s="4"/>
      <c r="Q73" s="4"/>
      <c r="R73" s="4">
        <v>7.09</v>
      </c>
      <c r="S73" s="4"/>
      <c r="T73" s="4"/>
      <c r="U73" s="4"/>
      <c r="V73" s="4"/>
      <c r="W73" s="10"/>
      <c r="X73" s="4"/>
    </row>
    <row r="74" spans="1:24" ht="15.75" customHeight="1">
      <c r="A74" s="8" t="s">
        <v>305</v>
      </c>
      <c r="B74" s="8">
        <v>73</v>
      </c>
      <c r="C74" s="4" t="s">
        <v>1109</v>
      </c>
      <c r="D74" s="4" t="s">
        <v>1110</v>
      </c>
      <c r="E74" s="4">
        <v>265</v>
      </c>
      <c r="F74" s="4">
        <v>0</v>
      </c>
      <c r="G74" s="9">
        <v>0</v>
      </c>
      <c r="H74" s="9">
        <v>0</v>
      </c>
      <c r="I74" s="9">
        <v>5300</v>
      </c>
      <c r="J74" s="4">
        <v>43.82</v>
      </c>
      <c r="K74" s="4">
        <v>3.37</v>
      </c>
      <c r="L74" s="4">
        <v>0.98</v>
      </c>
      <c r="M74" s="4">
        <v>1</v>
      </c>
      <c r="N74" s="4">
        <v>6.05</v>
      </c>
      <c r="O74" s="4"/>
      <c r="P74" s="4"/>
      <c r="Q74" s="4"/>
      <c r="R74" s="4">
        <v>0.39</v>
      </c>
      <c r="S74" s="4"/>
      <c r="T74" s="4"/>
      <c r="U74" s="4"/>
      <c r="V74" s="4"/>
      <c r="W74" s="5">
        <v>-0.27</v>
      </c>
      <c r="X74" s="4"/>
    </row>
    <row r="75" spans="1:24" ht="15.75" customHeight="1">
      <c r="A75" s="8" t="s">
        <v>306</v>
      </c>
      <c r="B75" s="8">
        <v>74</v>
      </c>
      <c r="C75" s="4" t="s">
        <v>1111</v>
      </c>
      <c r="D75" s="4" t="s">
        <v>1110</v>
      </c>
      <c r="E75" s="4">
        <v>25.5</v>
      </c>
      <c r="F75" s="5">
        <v>2.41</v>
      </c>
      <c r="G75" s="9">
        <v>497100</v>
      </c>
      <c r="H75" s="9">
        <v>12670</v>
      </c>
      <c r="I75" s="9">
        <v>187572</v>
      </c>
      <c r="J75" s="4">
        <v>7.19</v>
      </c>
      <c r="K75" s="4">
        <v>0.66</v>
      </c>
      <c r="L75" s="4">
        <v>7.76</v>
      </c>
      <c r="M75" s="4"/>
      <c r="N75" s="4">
        <v>3.55</v>
      </c>
      <c r="O75" s="4"/>
      <c r="P75" s="4"/>
      <c r="Q75" s="4"/>
      <c r="R75" s="4">
        <v>3.41</v>
      </c>
      <c r="S75" s="4"/>
      <c r="T75" s="4"/>
      <c r="U75" s="4"/>
      <c r="V75" s="4"/>
      <c r="W75" s="10"/>
      <c r="X75" s="4"/>
    </row>
    <row r="76" spans="1:24" ht="15.75" customHeight="1">
      <c r="A76" s="8" t="s">
        <v>307</v>
      </c>
      <c r="B76" s="8">
        <v>75</v>
      </c>
      <c r="C76" s="4" t="s">
        <v>1111</v>
      </c>
      <c r="D76" s="4" t="s">
        <v>1110</v>
      </c>
      <c r="E76" s="4">
        <v>121</v>
      </c>
      <c r="F76" s="5">
        <v>2.54</v>
      </c>
      <c r="G76" s="9">
        <v>10780900</v>
      </c>
      <c r="H76" s="9">
        <v>1311503</v>
      </c>
      <c r="I76" s="9">
        <v>230970</v>
      </c>
      <c r="J76" s="4">
        <v>10.14</v>
      </c>
      <c r="K76" s="4">
        <v>0.53</v>
      </c>
      <c r="L76" s="4">
        <v>7.67</v>
      </c>
      <c r="M76" s="4">
        <v>5</v>
      </c>
      <c r="N76" s="4">
        <v>11.93</v>
      </c>
      <c r="O76" s="4"/>
      <c r="P76" s="4"/>
      <c r="Q76" s="4"/>
      <c r="R76" s="4">
        <v>5.93</v>
      </c>
      <c r="S76" s="4"/>
      <c r="T76" s="4"/>
      <c r="U76" s="4"/>
      <c r="V76" s="4"/>
      <c r="W76" s="7"/>
      <c r="X76" s="4"/>
    </row>
    <row r="77" spans="1:24" ht="15.75" customHeight="1">
      <c r="A77" s="8" t="s">
        <v>308</v>
      </c>
      <c r="B77" s="8">
        <v>76</v>
      </c>
      <c r="C77" s="4" t="s">
        <v>1111</v>
      </c>
      <c r="D77" s="4" t="s">
        <v>1110</v>
      </c>
      <c r="E77" s="4">
        <v>0.98</v>
      </c>
      <c r="F77" s="5">
        <v>-2</v>
      </c>
      <c r="G77" s="9">
        <v>161100</v>
      </c>
      <c r="H77" s="9">
        <v>158</v>
      </c>
      <c r="I77" s="9">
        <v>497</v>
      </c>
      <c r="J77" s="4"/>
      <c r="K77" s="4">
        <v>0.59</v>
      </c>
      <c r="L77" s="4">
        <v>3.58</v>
      </c>
      <c r="M77" s="4"/>
      <c r="N77" s="4">
        <v>0</v>
      </c>
      <c r="O77" s="4"/>
      <c r="P77" s="4"/>
      <c r="Q77" s="4"/>
      <c r="R77" s="4">
        <v>11</v>
      </c>
      <c r="S77" s="4"/>
      <c r="T77" s="4"/>
      <c r="U77" s="4"/>
      <c r="V77" s="4"/>
      <c r="W77" s="10"/>
      <c r="X77" s="4"/>
    </row>
    <row r="78" spans="1:24" ht="15.75" customHeight="1">
      <c r="A78" s="8" t="s">
        <v>309</v>
      </c>
      <c r="B78" s="8">
        <v>77</v>
      </c>
      <c r="C78" s="4" t="s">
        <v>1111</v>
      </c>
      <c r="D78" s="4" t="s">
        <v>1110</v>
      </c>
      <c r="E78" s="4">
        <v>13.8</v>
      </c>
      <c r="F78" s="5">
        <v>-1.43</v>
      </c>
      <c r="G78" s="9">
        <v>24371500</v>
      </c>
      <c r="H78" s="9">
        <v>337855</v>
      </c>
      <c r="I78" s="9">
        <v>34414</v>
      </c>
      <c r="J78" s="4">
        <v>28.87</v>
      </c>
      <c r="K78" s="4">
        <v>5.19</v>
      </c>
      <c r="L78" s="4">
        <v>1.36</v>
      </c>
      <c r="M78" s="4">
        <v>0.1</v>
      </c>
      <c r="N78" s="4">
        <v>0.48</v>
      </c>
      <c r="O78" s="4"/>
      <c r="P78" s="4"/>
      <c r="Q78" s="4"/>
      <c r="R78" s="4">
        <v>1.64</v>
      </c>
      <c r="S78" s="4"/>
      <c r="T78" s="4"/>
      <c r="U78" s="4"/>
      <c r="V78" s="4"/>
      <c r="W78" s="7"/>
      <c r="X78" s="4"/>
    </row>
    <row r="79" spans="1:24" ht="15.75" customHeight="1">
      <c r="A79" s="8" t="s">
        <v>310</v>
      </c>
      <c r="B79" s="8">
        <v>78</v>
      </c>
      <c r="C79" s="4" t="s">
        <v>1111</v>
      </c>
      <c r="D79" s="4" t="s">
        <v>1110</v>
      </c>
      <c r="E79" s="4">
        <v>19.600000000000001</v>
      </c>
      <c r="F79" s="4">
        <v>0</v>
      </c>
      <c r="G79" s="9">
        <v>3389500</v>
      </c>
      <c r="H79" s="9">
        <v>66520</v>
      </c>
      <c r="I79" s="9">
        <v>26988</v>
      </c>
      <c r="J79" s="4"/>
      <c r="K79" s="4">
        <v>0.56999999999999995</v>
      </c>
      <c r="L79" s="4">
        <v>1.86</v>
      </c>
      <c r="M79" s="4">
        <v>0.3</v>
      </c>
      <c r="N79" s="4">
        <v>0</v>
      </c>
      <c r="O79" s="4"/>
      <c r="P79" s="4"/>
      <c r="Q79" s="4"/>
      <c r="R79" s="4">
        <v>4.12</v>
      </c>
      <c r="S79" s="4"/>
      <c r="T79" s="4"/>
      <c r="U79" s="4"/>
      <c r="V79" s="4"/>
      <c r="W79" s="10"/>
      <c r="X79" s="4"/>
    </row>
    <row r="80" spans="1:24" ht="15.75" customHeight="1">
      <c r="A80" s="8" t="s">
        <v>311</v>
      </c>
      <c r="B80" s="8">
        <v>79</v>
      </c>
      <c r="C80" s="4" t="s">
        <v>1111</v>
      </c>
      <c r="D80" s="4" t="s">
        <v>1110</v>
      </c>
      <c r="E80" s="4">
        <v>14.5</v>
      </c>
      <c r="F80" s="5">
        <v>-2.0299999999999998</v>
      </c>
      <c r="G80" s="9">
        <v>17723900</v>
      </c>
      <c r="H80" s="9">
        <v>260434</v>
      </c>
      <c r="I80" s="9">
        <v>32608</v>
      </c>
      <c r="J80" s="4">
        <v>15.93</v>
      </c>
      <c r="K80" s="4">
        <v>1.9</v>
      </c>
      <c r="L80" s="4">
        <v>1.95</v>
      </c>
      <c r="M80" s="4">
        <v>0.16</v>
      </c>
      <c r="N80" s="4">
        <v>0.91</v>
      </c>
      <c r="O80" s="4"/>
      <c r="P80" s="4"/>
      <c r="Q80" s="4"/>
      <c r="R80" s="4">
        <v>3.84</v>
      </c>
      <c r="S80" s="4"/>
      <c r="T80" s="4"/>
      <c r="U80" s="4"/>
      <c r="V80" s="4"/>
      <c r="W80" s="5"/>
      <c r="X80" s="4"/>
    </row>
    <row r="81" spans="1:24" ht="15.75" customHeight="1">
      <c r="A81" s="8" t="s">
        <v>312</v>
      </c>
      <c r="B81" s="8">
        <v>80</v>
      </c>
      <c r="C81" s="4" t="s">
        <v>1111</v>
      </c>
      <c r="D81" s="4" t="s">
        <v>1110</v>
      </c>
      <c r="E81" s="4">
        <v>42</v>
      </c>
      <c r="F81" s="10">
        <v>0</v>
      </c>
      <c r="G81" s="9">
        <v>135900</v>
      </c>
      <c r="H81" s="9">
        <v>5708</v>
      </c>
      <c r="I81" s="9">
        <v>12600</v>
      </c>
      <c r="J81" s="4">
        <v>7.55</v>
      </c>
      <c r="K81" s="4">
        <v>0.64</v>
      </c>
      <c r="L81" s="4">
        <v>0.05</v>
      </c>
      <c r="M81" s="4">
        <v>1.2</v>
      </c>
      <c r="N81" s="4">
        <v>5.56</v>
      </c>
      <c r="O81" s="4"/>
      <c r="P81" s="4"/>
      <c r="Q81" s="4"/>
      <c r="R81" s="4">
        <v>2.86</v>
      </c>
      <c r="S81" s="4"/>
      <c r="T81" s="4"/>
      <c r="U81" s="4"/>
      <c r="V81" s="4"/>
      <c r="W81" s="10"/>
      <c r="X81" s="4"/>
    </row>
    <row r="82" spans="1:24" ht="15.75" customHeight="1">
      <c r="A82" s="8" t="s">
        <v>313</v>
      </c>
      <c r="B82" s="8">
        <v>81</v>
      </c>
      <c r="C82" s="4" t="s">
        <v>1111</v>
      </c>
      <c r="D82" s="4" t="s">
        <v>1110</v>
      </c>
      <c r="E82" s="4">
        <v>21.8</v>
      </c>
      <c r="F82" s="5">
        <v>1.4</v>
      </c>
      <c r="G82" s="9">
        <v>33659400</v>
      </c>
      <c r="H82" s="9">
        <v>734601</v>
      </c>
      <c r="I82" s="9">
        <v>346446</v>
      </c>
      <c r="J82" s="4">
        <v>48.46</v>
      </c>
      <c r="K82" s="4">
        <v>4.18</v>
      </c>
      <c r="L82" s="4">
        <v>0.56000000000000005</v>
      </c>
      <c r="M82" s="4">
        <v>0.3</v>
      </c>
      <c r="N82" s="4">
        <v>0.45</v>
      </c>
      <c r="O82" s="4"/>
      <c r="P82" s="4"/>
      <c r="Q82" s="4"/>
      <c r="R82" s="4">
        <v>2.56</v>
      </c>
      <c r="S82" s="4"/>
      <c r="T82" s="4"/>
      <c r="U82" s="4"/>
      <c r="V82" s="4"/>
      <c r="W82" s="7"/>
      <c r="X82" s="4"/>
    </row>
    <row r="83" spans="1:24" ht="15.75" customHeight="1">
      <c r="A83" s="8" t="s">
        <v>314</v>
      </c>
      <c r="B83" s="8">
        <v>82</v>
      </c>
      <c r="C83" s="4" t="s">
        <v>1111</v>
      </c>
      <c r="D83" s="4" t="s">
        <v>1110</v>
      </c>
      <c r="E83" s="4">
        <v>1.59</v>
      </c>
      <c r="F83" s="4">
        <v>3.25</v>
      </c>
      <c r="G83" s="9">
        <v>115904100</v>
      </c>
      <c r="H83" s="9">
        <v>185248</v>
      </c>
      <c r="I83" s="9">
        <v>4781</v>
      </c>
      <c r="J83" s="4"/>
      <c r="K83" s="4">
        <v>5.68</v>
      </c>
      <c r="L83" s="4">
        <v>0.38</v>
      </c>
      <c r="M83" s="4"/>
      <c r="N83" s="4">
        <v>0</v>
      </c>
      <c r="O83" s="4"/>
      <c r="P83" s="4"/>
      <c r="Q83" s="4"/>
      <c r="R83" s="4">
        <v>4.6100000000000003</v>
      </c>
      <c r="S83" s="4"/>
      <c r="T83" s="4"/>
      <c r="U83" s="4"/>
      <c r="V83" s="4"/>
      <c r="W83" s="7"/>
      <c r="X83" s="4"/>
    </row>
    <row r="84" spans="1:24" ht="15.75" customHeight="1">
      <c r="A84" s="8" t="s">
        <v>315</v>
      </c>
      <c r="B84" s="8">
        <v>83</v>
      </c>
      <c r="C84" s="4" t="s">
        <v>1111</v>
      </c>
      <c r="D84" s="4" t="s">
        <v>1110</v>
      </c>
      <c r="E84" s="4">
        <v>6.15</v>
      </c>
      <c r="F84" s="10">
        <v>0</v>
      </c>
      <c r="G84" s="9">
        <v>3309700</v>
      </c>
      <c r="H84" s="9">
        <v>20403</v>
      </c>
      <c r="I84" s="9">
        <v>12300</v>
      </c>
      <c r="J84" s="4"/>
      <c r="K84" s="4">
        <v>2.41</v>
      </c>
      <c r="L84" s="4">
        <v>1.01</v>
      </c>
      <c r="M84" s="4"/>
      <c r="N84" s="4">
        <v>0</v>
      </c>
      <c r="O84" s="4"/>
      <c r="P84" s="4"/>
      <c r="Q84" s="4"/>
      <c r="R84" s="4"/>
      <c r="S84" s="4"/>
      <c r="T84" s="4"/>
      <c r="U84" s="4"/>
      <c r="V84" s="4"/>
      <c r="W84" s="10"/>
      <c r="X84" s="4"/>
    </row>
    <row r="85" spans="1:24" ht="15.75" customHeight="1">
      <c r="A85" s="8" t="s">
        <v>316</v>
      </c>
      <c r="B85" s="8">
        <v>84</v>
      </c>
      <c r="C85" s="4" t="s">
        <v>1111</v>
      </c>
      <c r="D85" s="4" t="s">
        <v>1110</v>
      </c>
      <c r="E85" s="4">
        <v>9.1</v>
      </c>
      <c r="F85" s="5">
        <v>-0.55000000000000004</v>
      </c>
      <c r="G85" s="9">
        <v>17999500</v>
      </c>
      <c r="H85" s="9">
        <v>164161</v>
      </c>
      <c r="I85" s="9">
        <v>139094</v>
      </c>
      <c r="J85" s="4">
        <v>69.45</v>
      </c>
      <c r="K85" s="4">
        <v>3.57</v>
      </c>
      <c r="L85" s="4">
        <v>1.96</v>
      </c>
      <c r="M85" s="4"/>
      <c r="N85" s="4">
        <v>0.13</v>
      </c>
      <c r="O85" s="4"/>
      <c r="P85" s="4"/>
      <c r="Q85" s="4"/>
      <c r="R85" s="4">
        <v>1.64</v>
      </c>
      <c r="S85" s="4"/>
      <c r="T85" s="4"/>
      <c r="U85" s="4"/>
      <c r="V85" s="4"/>
      <c r="W85" s="7"/>
      <c r="X85" s="4"/>
    </row>
    <row r="86" spans="1:24" ht="15.75" customHeight="1">
      <c r="A86" s="8" t="s">
        <v>317</v>
      </c>
      <c r="B86" s="8">
        <v>85</v>
      </c>
      <c r="C86" s="4" t="s">
        <v>1111</v>
      </c>
      <c r="D86" s="4" t="s">
        <v>1110</v>
      </c>
      <c r="E86" s="4">
        <v>31</v>
      </c>
      <c r="F86" s="4">
        <v>2.48</v>
      </c>
      <c r="G86" s="9">
        <v>2812900</v>
      </c>
      <c r="H86" s="9">
        <v>85997</v>
      </c>
      <c r="I86" s="9">
        <v>17089</v>
      </c>
      <c r="J86" s="4">
        <v>9.86</v>
      </c>
      <c r="K86" s="4">
        <v>1.83</v>
      </c>
      <c r="L86" s="4">
        <v>1.18</v>
      </c>
      <c r="M86" s="4"/>
      <c r="N86" s="4">
        <v>3.14</v>
      </c>
      <c r="O86" s="4"/>
      <c r="P86" s="4"/>
      <c r="Q86" s="4"/>
      <c r="R86" s="4">
        <v>7.44</v>
      </c>
      <c r="S86" s="4"/>
      <c r="T86" s="4"/>
      <c r="U86" s="4"/>
      <c r="V86" s="4"/>
      <c r="W86" s="10"/>
      <c r="X86" s="4"/>
    </row>
    <row r="87" spans="1:24" ht="15.75" customHeight="1">
      <c r="A87" s="8" t="s">
        <v>318</v>
      </c>
      <c r="B87" s="8">
        <v>86</v>
      </c>
      <c r="C87" s="4" t="s">
        <v>1111</v>
      </c>
      <c r="D87" s="4" t="s">
        <v>1110</v>
      </c>
      <c r="E87" s="4">
        <v>11.5</v>
      </c>
      <c r="F87" s="10">
        <v>7.48</v>
      </c>
      <c r="G87" s="9">
        <v>9419700</v>
      </c>
      <c r="H87" s="9">
        <v>106083</v>
      </c>
      <c r="I87" s="9">
        <v>7986</v>
      </c>
      <c r="J87" s="4">
        <v>13.69</v>
      </c>
      <c r="K87" s="4">
        <v>1.56</v>
      </c>
      <c r="L87" s="4">
        <v>2.33</v>
      </c>
      <c r="M87" s="4">
        <v>0.13</v>
      </c>
      <c r="N87" s="4">
        <v>0.84</v>
      </c>
      <c r="O87" s="4"/>
      <c r="P87" s="4"/>
      <c r="Q87" s="4"/>
      <c r="R87" s="4">
        <v>4.13</v>
      </c>
      <c r="S87" s="4"/>
      <c r="T87" s="4"/>
      <c r="U87" s="4"/>
      <c r="V87" s="4"/>
      <c r="W87" s="7"/>
      <c r="X87" s="4"/>
    </row>
    <row r="88" spans="1:24" ht="15.75" customHeight="1">
      <c r="A88" s="8" t="s">
        <v>319</v>
      </c>
      <c r="B88" s="8">
        <v>87</v>
      </c>
      <c r="C88" s="4" t="s">
        <v>1111</v>
      </c>
      <c r="D88" s="4" t="s">
        <v>1110</v>
      </c>
      <c r="E88" s="4">
        <v>49.25</v>
      </c>
      <c r="F88" s="10">
        <v>0.51</v>
      </c>
      <c r="G88" s="9">
        <v>11388000</v>
      </c>
      <c r="H88" s="9">
        <v>558966</v>
      </c>
      <c r="I88" s="9">
        <v>128390</v>
      </c>
      <c r="J88" s="4">
        <v>63.93</v>
      </c>
      <c r="K88" s="4">
        <v>4.72</v>
      </c>
      <c r="L88" s="4">
        <v>3.28</v>
      </c>
      <c r="M88" s="4">
        <v>0.15</v>
      </c>
      <c r="N88" s="4">
        <v>0.77</v>
      </c>
      <c r="O88" s="4"/>
      <c r="P88" s="4"/>
      <c r="Q88" s="4"/>
      <c r="R88" s="4">
        <v>0.76</v>
      </c>
      <c r="S88" s="4"/>
      <c r="T88" s="4"/>
      <c r="U88" s="4"/>
      <c r="V88" s="4"/>
      <c r="W88" s="7"/>
      <c r="X88" s="4"/>
    </row>
    <row r="89" spans="1:24" ht="15.75" customHeight="1">
      <c r="A89" s="8" t="s">
        <v>320</v>
      </c>
      <c r="B89" s="8">
        <v>88</v>
      </c>
      <c r="C89" s="4" t="s">
        <v>1111</v>
      </c>
      <c r="D89" s="4" t="s">
        <v>1110</v>
      </c>
      <c r="E89" s="4">
        <v>1.06</v>
      </c>
      <c r="F89" s="4">
        <v>0</v>
      </c>
      <c r="G89" s="9">
        <v>600</v>
      </c>
      <c r="H89" s="9">
        <v>1</v>
      </c>
      <c r="I89" s="9">
        <v>385</v>
      </c>
      <c r="J89" s="4"/>
      <c r="K89" s="4">
        <v>0.96</v>
      </c>
      <c r="L89" s="4">
        <v>1.89</v>
      </c>
      <c r="M89" s="4"/>
      <c r="N89" s="4">
        <v>0</v>
      </c>
      <c r="O89" s="4"/>
      <c r="P89" s="4"/>
      <c r="Q89" s="4"/>
      <c r="R89" s="4"/>
      <c r="S89" s="4"/>
      <c r="T89" s="4"/>
      <c r="U89" s="4"/>
      <c r="V89" s="4"/>
      <c r="W89" s="10"/>
      <c r="X89" s="4"/>
    </row>
    <row r="90" spans="1:24" ht="15.75" customHeight="1">
      <c r="A90" s="8" t="s">
        <v>321</v>
      </c>
      <c r="B90" s="8">
        <v>89</v>
      </c>
      <c r="C90" s="4" t="s">
        <v>1111</v>
      </c>
      <c r="D90" s="4" t="s">
        <v>1110</v>
      </c>
      <c r="E90" s="4">
        <v>132.5</v>
      </c>
      <c r="F90" s="5">
        <v>6.43</v>
      </c>
      <c r="G90" s="9">
        <v>8251300</v>
      </c>
      <c r="H90" s="9">
        <v>1075169</v>
      </c>
      <c r="I90" s="9">
        <v>105283</v>
      </c>
      <c r="J90" s="4">
        <v>55</v>
      </c>
      <c r="K90" s="4">
        <v>5.72</v>
      </c>
      <c r="L90" s="4">
        <v>0.28999999999999998</v>
      </c>
      <c r="M90" s="4">
        <v>1.1499999999999999</v>
      </c>
      <c r="N90" s="4">
        <v>2.41</v>
      </c>
      <c r="O90" s="4"/>
      <c r="P90" s="4"/>
      <c r="Q90" s="4"/>
      <c r="R90" s="4">
        <v>2.4900000000000002</v>
      </c>
      <c r="S90" s="4"/>
      <c r="T90" s="4"/>
      <c r="U90" s="4"/>
      <c r="V90" s="4"/>
      <c r="W90" s="7"/>
      <c r="X90" s="4"/>
    </row>
    <row r="91" spans="1:24" ht="15.75" customHeight="1">
      <c r="A91" s="8" t="s">
        <v>322</v>
      </c>
      <c r="B91" s="8">
        <v>90</v>
      </c>
      <c r="C91" s="4" t="s">
        <v>1111</v>
      </c>
      <c r="D91" s="4" t="s">
        <v>1110</v>
      </c>
      <c r="E91" s="4">
        <v>0.59</v>
      </c>
      <c r="F91" s="5">
        <v>-1.67</v>
      </c>
      <c r="G91" s="9">
        <v>8395600</v>
      </c>
      <c r="H91" s="9">
        <v>5018</v>
      </c>
      <c r="I91" s="9">
        <v>2082</v>
      </c>
      <c r="J91" s="4">
        <v>337.94</v>
      </c>
      <c r="K91" s="4">
        <v>1.26</v>
      </c>
      <c r="L91" s="4">
        <v>0.72</v>
      </c>
      <c r="M91" s="4"/>
      <c r="N91" s="4">
        <v>0</v>
      </c>
      <c r="O91" s="4"/>
      <c r="P91" s="4"/>
      <c r="Q91" s="4"/>
      <c r="R91" s="4">
        <v>5</v>
      </c>
      <c r="S91" s="4"/>
      <c r="T91" s="4"/>
      <c r="U91" s="4"/>
      <c r="V91" s="4"/>
      <c r="W91" s="10"/>
      <c r="X91" s="4"/>
    </row>
    <row r="92" spans="1:24" ht="15.75" customHeight="1">
      <c r="A92" s="8" t="s">
        <v>323</v>
      </c>
      <c r="B92" s="8">
        <v>91</v>
      </c>
      <c r="C92" s="4" t="s">
        <v>1111</v>
      </c>
      <c r="D92" s="4" t="s">
        <v>1110</v>
      </c>
      <c r="E92" s="4">
        <v>3.54</v>
      </c>
      <c r="F92" s="5">
        <v>0</v>
      </c>
      <c r="G92" s="9">
        <v>54500</v>
      </c>
      <c r="H92" s="9">
        <v>193</v>
      </c>
      <c r="I92" s="9">
        <v>1416</v>
      </c>
      <c r="J92" s="4">
        <v>33.64</v>
      </c>
      <c r="K92" s="4">
        <v>2.79</v>
      </c>
      <c r="L92" s="4">
        <v>2.4500000000000002</v>
      </c>
      <c r="M92" s="4">
        <v>0.25</v>
      </c>
      <c r="N92" s="4">
        <v>0.11</v>
      </c>
      <c r="O92" s="4"/>
      <c r="P92" s="4"/>
      <c r="Q92" s="4"/>
      <c r="R92" s="4">
        <v>7.06</v>
      </c>
      <c r="S92" s="4"/>
      <c r="T92" s="4"/>
      <c r="U92" s="4"/>
      <c r="V92" s="4"/>
      <c r="W92" s="10"/>
      <c r="X92" s="4"/>
    </row>
    <row r="93" spans="1:24" ht="15.75" customHeight="1">
      <c r="A93" s="8" t="s">
        <v>324</v>
      </c>
      <c r="B93" s="8">
        <v>92</v>
      </c>
      <c r="C93" s="4" t="s">
        <v>1111</v>
      </c>
      <c r="D93" s="4" t="s">
        <v>1110</v>
      </c>
      <c r="E93" s="4">
        <v>37</v>
      </c>
      <c r="F93" s="5">
        <v>-1.33</v>
      </c>
      <c r="G93" s="9">
        <v>4500300</v>
      </c>
      <c r="H93" s="9">
        <v>166890</v>
      </c>
      <c r="I93" s="9">
        <v>148288</v>
      </c>
      <c r="J93" s="4">
        <v>28.96</v>
      </c>
      <c r="K93" s="4">
        <v>1.31</v>
      </c>
      <c r="L93" s="4">
        <v>1.86</v>
      </c>
      <c r="M93" s="4">
        <v>0.18</v>
      </c>
      <c r="N93" s="4">
        <v>1.28</v>
      </c>
      <c r="O93" s="4"/>
      <c r="P93" s="4"/>
      <c r="Q93" s="4"/>
      <c r="R93" s="4">
        <v>2.4300000000000002</v>
      </c>
      <c r="S93" s="4"/>
      <c r="T93" s="4"/>
      <c r="U93" s="4"/>
      <c r="V93" s="4"/>
      <c r="W93" s="10"/>
      <c r="X93" s="4"/>
    </row>
    <row r="94" spans="1:24" ht="15.75" customHeight="1">
      <c r="A94" s="8" t="s">
        <v>325</v>
      </c>
      <c r="B94" s="8">
        <v>93</v>
      </c>
      <c r="C94" s="4" t="s">
        <v>1111</v>
      </c>
      <c r="D94" s="4" t="s">
        <v>1110</v>
      </c>
      <c r="E94" s="4">
        <v>1.66</v>
      </c>
      <c r="F94" s="4">
        <v>1.22</v>
      </c>
      <c r="G94" s="9">
        <v>558800</v>
      </c>
      <c r="H94" s="9">
        <v>926</v>
      </c>
      <c r="I94" s="9">
        <v>2655</v>
      </c>
      <c r="J94" s="4"/>
      <c r="K94" s="4">
        <v>0.79</v>
      </c>
      <c r="L94" s="4">
        <v>0.25</v>
      </c>
      <c r="M94" s="4"/>
      <c r="N94" s="4">
        <v>0</v>
      </c>
      <c r="O94" s="4"/>
      <c r="P94" s="4"/>
      <c r="Q94" s="4"/>
      <c r="R94" s="4">
        <v>7.93</v>
      </c>
      <c r="S94" s="4"/>
      <c r="T94" s="4"/>
      <c r="U94" s="4"/>
      <c r="V94" s="4"/>
      <c r="W94" s="5"/>
      <c r="X94" s="4"/>
    </row>
    <row r="95" spans="1:24" ht="15.75" customHeight="1">
      <c r="A95" s="8" t="s">
        <v>326</v>
      </c>
      <c r="B95" s="8">
        <v>94</v>
      </c>
      <c r="C95" s="4" t="s">
        <v>1111</v>
      </c>
      <c r="D95" s="4" t="s">
        <v>1110</v>
      </c>
      <c r="E95" s="4">
        <v>1.87</v>
      </c>
      <c r="F95" s="5">
        <v>-1.06</v>
      </c>
      <c r="G95" s="9">
        <v>22900</v>
      </c>
      <c r="H95" s="9">
        <v>43</v>
      </c>
      <c r="I95" s="9">
        <v>2013</v>
      </c>
      <c r="J95" s="4"/>
      <c r="K95" s="4">
        <v>1.45</v>
      </c>
      <c r="L95" s="4">
        <v>0.22</v>
      </c>
      <c r="M95" s="4">
        <v>0.1</v>
      </c>
      <c r="N95" s="4">
        <v>0</v>
      </c>
      <c r="O95" s="4"/>
      <c r="P95" s="4"/>
      <c r="Q95" s="4"/>
      <c r="R95" s="4">
        <v>5.29</v>
      </c>
      <c r="S95" s="4"/>
      <c r="T95" s="4"/>
      <c r="U95" s="4"/>
      <c r="V95" s="4"/>
      <c r="W95" s="7"/>
      <c r="X95" s="4"/>
    </row>
    <row r="96" spans="1:24" ht="15.75" customHeight="1">
      <c r="A96" s="8" t="s">
        <v>327</v>
      </c>
      <c r="B96" s="8">
        <v>95</v>
      </c>
      <c r="C96" s="4" t="s">
        <v>1111</v>
      </c>
      <c r="D96" s="4" t="s">
        <v>1110</v>
      </c>
      <c r="E96" s="4">
        <v>275</v>
      </c>
      <c r="F96" s="4">
        <v>0</v>
      </c>
      <c r="G96" s="9">
        <v>22600</v>
      </c>
      <c r="H96" s="9">
        <v>6215</v>
      </c>
      <c r="I96" s="9">
        <v>29279</v>
      </c>
      <c r="J96" s="4">
        <v>9.94</v>
      </c>
      <c r="K96" s="4">
        <v>1.08</v>
      </c>
      <c r="L96" s="4">
        <v>1</v>
      </c>
      <c r="M96" s="4">
        <v>3</v>
      </c>
      <c r="N96" s="4">
        <v>27.67</v>
      </c>
      <c r="O96" s="4"/>
      <c r="P96" s="4"/>
      <c r="Q96" s="4"/>
      <c r="R96" s="4">
        <v>5.09</v>
      </c>
      <c r="S96" s="4"/>
      <c r="T96" s="4"/>
      <c r="U96" s="4"/>
      <c r="V96" s="4"/>
      <c r="W96" s="7"/>
      <c r="X96" s="4"/>
    </row>
    <row r="97" spans="1:24" ht="15.75" customHeight="1">
      <c r="A97" s="8" t="s">
        <v>328</v>
      </c>
      <c r="B97" s="8">
        <v>96</v>
      </c>
      <c r="C97" s="4" t="s">
        <v>1111</v>
      </c>
      <c r="D97" s="4" t="s">
        <v>1110</v>
      </c>
      <c r="E97" s="4">
        <v>21.9</v>
      </c>
      <c r="F97" s="4">
        <v>9.5</v>
      </c>
      <c r="G97" s="9">
        <v>18771700</v>
      </c>
      <c r="H97" s="9">
        <v>409797</v>
      </c>
      <c r="I97" s="9">
        <v>37396</v>
      </c>
      <c r="J97" s="4">
        <v>17.82</v>
      </c>
      <c r="K97" s="4">
        <v>0.88</v>
      </c>
      <c r="L97" s="4">
        <v>7.1</v>
      </c>
      <c r="M97" s="4"/>
      <c r="N97" s="4">
        <v>1.23</v>
      </c>
      <c r="O97" s="4"/>
      <c r="P97" s="4"/>
      <c r="Q97" s="4"/>
      <c r="R97" s="4">
        <v>3.2</v>
      </c>
      <c r="S97" s="4"/>
      <c r="T97" s="4"/>
      <c r="U97" s="4"/>
      <c r="V97" s="4"/>
      <c r="W97" s="7"/>
      <c r="X97" s="4"/>
    </row>
    <row r="98" spans="1:24" ht="15.75" customHeight="1">
      <c r="A98" s="8" t="s">
        <v>329</v>
      </c>
      <c r="B98" s="8">
        <v>97</v>
      </c>
      <c r="C98" s="4" t="s">
        <v>1111</v>
      </c>
      <c r="D98" s="4" t="s">
        <v>1110</v>
      </c>
      <c r="E98" s="4">
        <v>1.03</v>
      </c>
      <c r="F98" s="5">
        <v>0.98</v>
      </c>
      <c r="G98" s="9">
        <v>27047500</v>
      </c>
      <c r="H98" s="9">
        <v>28032</v>
      </c>
      <c r="I98" s="9">
        <v>17896</v>
      </c>
      <c r="J98" s="4">
        <v>36.4</v>
      </c>
      <c r="K98" s="4">
        <v>0.4</v>
      </c>
      <c r="L98" s="4">
        <v>0.2</v>
      </c>
      <c r="M98" s="4">
        <v>0.02</v>
      </c>
      <c r="N98" s="4">
        <v>0.03</v>
      </c>
      <c r="O98" s="4"/>
      <c r="P98" s="4"/>
      <c r="Q98" s="4"/>
      <c r="R98" s="4">
        <v>5.89</v>
      </c>
      <c r="S98" s="4"/>
      <c r="T98" s="4"/>
      <c r="U98" s="4"/>
      <c r="V98" s="4"/>
      <c r="W98" s="5"/>
      <c r="X98" s="4"/>
    </row>
    <row r="99" spans="1:24" ht="15.75" customHeight="1">
      <c r="A99" s="8" t="s">
        <v>330</v>
      </c>
      <c r="B99" s="8">
        <v>98</v>
      </c>
      <c r="C99" s="4" t="s">
        <v>1109</v>
      </c>
      <c r="D99" s="4" t="s">
        <v>331</v>
      </c>
      <c r="E99" s="4">
        <v>0.14000000000000001</v>
      </c>
      <c r="F99" s="4">
        <v>0</v>
      </c>
      <c r="G99" s="9">
        <v>0</v>
      </c>
      <c r="H99" s="4">
        <v>0</v>
      </c>
      <c r="I99" s="4">
        <v>963</v>
      </c>
      <c r="J99" s="4"/>
      <c r="K99" s="4">
        <v>0.57999999999999996</v>
      </c>
      <c r="L99" s="4">
        <v>2.23</v>
      </c>
      <c r="M99" s="4"/>
      <c r="N99" s="4">
        <v>0</v>
      </c>
      <c r="O99" s="4">
        <v>-39.9</v>
      </c>
      <c r="P99" s="4">
        <v>-82.79</v>
      </c>
      <c r="Q99" s="4">
        <v>-115.64</v>
      </c>
      <c r="R99" s="4"/>
      <c r="S99" s="4">
        <v>79.05</v>
      </c>
      <c r="T99" s="4"/>
      <c r="U99" s="4"/>
      <c r="V99" s="4"/>
      <c r="W99" s="10"/>
      <c r="X99" s="4"/>
    </row>
    <row r="100" spans="1:24" ht="15.75" customHeight="1">
      <c r="A100" s="8" t="s">
        <v>332</v>
      </c>
      <c r="B100" s="8">
        <v>99</v>
      </c>
      <c r="C100" s="4" t="s">
        <v>1111</v>
      </c>
      <c r="D100" s="4" t="s">
        <v>1110</v>
      </c>
      <c r="E100" s="4">
        <v>2.44</v>
      </c>
      <c r="F100" s="10">
        <v>0</v>
      </c>
      <c r="G100" s="9">
        <v>57100</v>
      </c>
      <c r="H100" s="9">
        <v>139</v>
      </c>
      <c r="I100" s="9">
        <v>1074</v>
      </c>
      <c r="J100" s="4">
        <v>21.74</v>
      </c>
      <c r="K100" s="4">
        <v>1.54</v>
      </c>
      <c r="L100" s="4">
        <v>0.74</v>
      </c>
      <c r="M100" s="4">
        <v>0.08</v>
      </c>
      <c r="N100" s="4">
        <v>0.11</v>
      </c>
      <c r="O100" s="4"/>
      <c r="P100" s="4"/>
      <c r="Q100" s="4"/>
      <c r="R100" s="4">
        <v>3.28</v>
      </c>
      <c r="S100" s="4"/>
      <c r="T100" s="4"/>
      <c r="U100" s="4"/>
      <c r="V100" s="4"/>
      <c r="W100" s="5"/>
      <c r="X100" s="4"/>
    </row>
    <row r="101" spans="1:24" ht="15.75" customHeight="1">
      <c r="A101" s="8" t="s">
        <v>333</v>
      </c>
      <c r="B101" s="8">
        <v>100</v>
      </c>
      <c r="C101" s="4" t="s">
        <v>1111</v>
      </c>
      <c r="D101" s="4" t="s">
        <v>1110</v>
      </c>
      <c r="E101" s="4">
        <v>6.65</v>
      </c>
      <c r="F101" s="5">
        <v>8.1300000000000008</v>
      </c>
      <c r="G101" s="9">
        <v>5061700</v>
      </c>
      <c r="H101" s="9">
        <v>33066</v>
      </c>
      <c r="I101" s="9">
        <v>5456</v>
      </c>
      <c r="J101" s="4">
        <v>31.17</v>
      </c>
      <c r="K101" s="4">
        <v>8.11</v>
      </c>
      <c r="L101" s="4">
        <v>0.47</v>
      </c>
      <c r="M101" s="4">
        <v>0.08</v>
      </c>
      <c r="N101" s="4">
        <v>0.21</v>
      </c>
      <c r="O101" s="4"/>
      <c r="P101" s="4"/>
      <c r="Q101" s="4"/>
      <c r="R101" s="4">
        <v>2.44</v>
      </c>
      <c r="S101" s="4"/>
      <c r="T101" s="4"/>
      <c r="U101" s="4"/>
      <c r="V101" s="4"/>
      <c r="W101" s="10"/>
      <c r="X101" s="4"/>
    </row>
    <row r="102" spans="1:24" ht="15.75" customHeight="1">
      <c r="A102" s="8" t="s">
        <v>334</v>
      </c>
      <c r="B102" s="8">
        <v>101</v>
      </c>
      <c r="C102" s="4" t="s">
        <v>1111</v>
      </c>
      <c r="D102" s="4" t="s">
        <v>1110</v>
      </c>
      <c r="E102" s="4">
        <v>15.8</v>
      </c>
      <c r="F102" s="4">
        <v>-1.86</v>
      </c>
      <c r="G102" s="9">
        <v>8068700</v>
      </c>
      <c r="H102" s="9">
        <v>128584</v>
      </c>
      <c r="I102" s="9">
        <v>48206</v>
      </c>
      <c r="J102" s="4">
        <v>22.58</v>
      </c>
      <c r="K102" s="4">
        <v>1.18</v>
      </c>
      <c r="L102" s="4">
        <v>0.27</v>
      </c>
      <c r="M102" s="4">
        <v>0.3</v>
      </c>
      <c r="N102" s="4">
        <v>0.7</v>
      </c>
      <c r="O102" s="4"/>
      <c r="P102" s="4"/>
      <c r="Q102" s="4"/>
      <c r="R102" s="4">
        <v>4.04</v>
      </c>
      <c r="S102" s="4"/>
      <c r="T102" s="4"/>
      <c r="U102" s="4"/>
      <c r="V102" s="4"/>
      <c r="W102" s="5"/>
      <c r="X102" s="4"/>
    </row>
    <row r="103" spans="1:24" ht="15.75" customHeight="1">
      <c r="A103" s="8" t="s">
        <v>335</v>
      </c>
      <c r="B103" s="8">
        <v>102</v>
      </c>
      <c r="C103" s="4" t="s">
        <v>1111</v>
      </c>
      <c r="D103" s="4" t="s">
        <v>1110</v>
      </c>
      <c r="E103" s="4">
        <v>2.2599999999999998</v>
      </c>
      <c r="F103" s="5">
        <v>6.6</v>
      </c>
      <c r="G103" s="9">
        <v>2032800</v>
      </c>
      <c r="H103" s="9">
        <v>4547</v>
      </c>
      <c r="I103" s="9">
        <v>2064</v>
      </c>
      <c r="J103" s="4"/>
      <c r="K103" s="4">
        <v>0.51</v>
      </c>
      <c r="L103" s="4">
        <v>1.74</v>
      </c>
      <c r="M103" s="4"/>
      <c r="N103" s="4">
        <v>0</v>
      </c>
      <c r="O103" s="4"/>
      <c r="P103" s="4"/>
      <c r="Q103" s="4"/>
      <c r="R103" s="4"/>
      <c r="S103" s="4"/>
      <c r="T103" s="4"/>
      <c r="U103" s="4"/>
      <c r="V103" s="4"/>
      <c r="W103" s="10"/>
      <c r="X103" s="4"/>
    </row>
    <row r="104" spans="1:24" ht="15.75" customHeight="1">
      <c r="A104" s="8" t="s">
        <v>336</v>
      </c>
      <c r="B104" s="8">
        <v>103</v>
      </c>
      <c r="C104" s="4" t="s">
        <v>1111</v>
      </c>
      <c r="D104" s="4" t="s">
        <v>1110</v>
      </c>
      <c r="E104" s="4">
        <v>1.44</v>
      </c>
      <c r="F104" s="5">
        <v>1.41</v>
      </c>
      <c r="G104" s="9">
        <v>2300</v>
      </c>
      <c r="H104" s="4">
        <v>3</v>
      </c>
      <c r="I104" s="9">
        <v>1476</v>
      </c>
      <c r="J104" s="4">
        <v>62.81</v>
      </c>
      <c r="K104" s="4">
        <v>1.19</v>
      </c>
      <c r="L104" s="4">
        <v>0.03</v>
      </c>
      <c r="M104" s="4">
        <v>0.02</v>
      </c>
      <c r="N104" s="4">
        <v>0.02</v>
      </c>
      <c r="O104" s="4"/>
      <c r="P104" s="4"/>
      <c r="Q104" s="4"/>
      <c r="R104" s="4">
        <v>1.41</v>
      </c>
      <c r="S104" s="4"/>
      <c r="T104" s="4"/>
      <c r="U104" s="4"/>
      <c r="V104" s="4"/>
      <c r="W104" s="7"/>
      <c r="X104" s="4"/>
    </row>
    <row r="105" spans="1:24" ht="15.75" customHeight="1">
      <c r="A105" s="8" t="s">
        <v>337</v>
      </c>
      <c r="B105" s="8">
        <v>104</v>
      </c>
      <c r="C105" s="4" t="s">
        <v>1111</v>
      </c>
      <c r="D105" s="4" t="s">
        <v>1110</v>
      </c>
      <c r="E105" s="4">
        <v>0.41</v>
      </c>
      <c r="F105" s="4">
        <v>5.13</v>
      </c>
      <c r="G105" s="9">
        <v>8231200</v>
      </c>
      <c r="H105" s="9">
        <v>3293</v>
      </c>
      <c r="I105" s="9">
        <v>2723</v>
      </c>
      <c r="J105" s="4">
        <v>3.99</v>
      </c>
      <c r="K105" s="4">
        <v>1.1399999999999999</v>
      </c>
      <c r="L105" s="4">
        <v>0.04</v>
      </c>
      <c r="M105" s="4">
        <v>0.02</v>
      </c>
      <c r="N105" s="4">
        <v>0.1</v>
      </c>
      <c r="O105" s="4"/>
      <c r="P105" s="4"/>
      <c r="Q105" s="4"/>
      <c r="R105" s="4">
        <v>15.62</v>
      </c>
      <c r="S105" s="4"/>
      <c r="T105" s="4"/>
      <c r="U105" s="4"/>
      <c r="V105" s="4"/>
      <c r="W105" s="10"/>
      <c r="X105" s="4"/>
    </row>
    <row r="106" spans="1:24" ht="15.75" customHeight="1">
      <c r="A106" s="8" t="s">
        <v>338</v>
      </c>
      <c r="B106" s="8">
        <v>105</v>
      </c>
      <c r="C106" s="4" t="s">
        <v>1111</v>
      </c>
      <c r="D106" s="4" t="s">
        <v>1110</v>
      </c>
      <c r="E106" s="4">
        <v>3.1</v>
      </c>
      <c r="F106" s="4">
        <v>0</v>
      </c>
      <c r="G106" s="9">
        <v>39100</v>
      </c>
      <c r="H106" s="9">
        <v>121</v>
      </c>
      <c r="I106" s="9">
        <v>2518</v>
      </c>
      <c r="J106" s="4"/>
      <c r="K106" s="4">
        <v>1.32</v>
      </c>
      <c r="L106" s="4">
        <v>3.51</v>
      </c>
      <c r="M106" s="4"/>
      <c r="N106" s="4">
        <v>0</v>
      </c>
      <c r="O106" s="4"/>
      <c r="P106" s="4"/>
      <c r="Q106" s="4"/>
      <c r="R106" s="4"/>
      <c r="S106" s="4"/>
      <c r="T106" s="4"/>
      <c r="U106" s="4"/>
      <c r="V106" s="4"/>
      <c r="W106" s="10"/>
      <c r="X106" s="4"/>
    </row>
    <row r="107" spans="1:24" ht="15.75" customHeight="1">
      <c r="A107" s="8" t="s">
        <v>339</v>
      </c>
      <c r="B107" s="8">
        <v>106</v>
      </c>
      <c r="C107" s="4" t="s">
        <v>1111</v>
      </c>
      <c r="D107" s="4" t="s">
        <v>1110</v>
      </c>
      <c r="E107" s="4">
        <v>0.88</v>
      </c>
      <c r="F107" s="4">
        <v>0</v>
      </c>
      <c r="G107" s="9">
        <v>200</v>
      </c>
      <c r="H107" s="4">
        <v>0</v>
      </c>
      <c r="I107" s="9">
        <v>997</v>
      </c>
      <c r="J107" s="4">
        <v>14.34</v>
      </c>
      <c r="K107" s="4">
        <v>0.52</v>
      </c>
      <c r="L107" s="4">
        <v>0.02</v>
      </c>
      <c r="M107" s="4">
        <v>0.04</v>
      </c>
      <c r="N107" s="4">
        <v>0.06</v>
      </c>
      <c r="O107" s="4"/>
      <c r="P107" s="4"/>
      <c r="Q107" s="4"/>
      <c r="R107" s="4">
        <v>4.59</v>
      </c>
      <c r="S107" s="4"/>
      <c r="T107" s="4"/>
      <c r="U107" s="4"/>
      <c r="V107" s="4"/>
      <c r="W107" s="5"/>
      <c r="X107" s="4"/>
    </row>
    <row r="108" spans="1:24" ht="15.75" customHeight="1">
      <c r="A108" s="8" t="s">
        <v>340</v>
      </c>
      <c r="B108" s="8">
        <v>107</v>
      </c>
      <c r="C108" s="4" t="s">
        <v>1111</v>
      </c>
      <c r="D108" s="4" t="s">
        <v>1110</v>
      </c>
      <c r="E108" s="4">
        <v>0.26</v>
      </c>
      <c r="F108" s="4">
        <v>0</v>
      </c>
      <c r="G108" s="9">
        <v>127200</v>
      </c>
      <c r="H108" s="4">
        <v>33</v>
      </c>
      <c r="I108" s="4">
        <v>554</v>
      </c>
      <c r="J108" s="4"/>
      <c r="K108" s="4">
        <v>1</v>
      </c>
      <c r="L108" s="4">
        <v>2.37</v>
      </c>
      <c r="M108" s="4"/>
      <c r="N108" s="4">
        <v>0</v>
      </c>
      <c r="O108" s="4"/>
      <c r="P108" s="4"/>
      <c r="Q108" s="4"/>
      <c r="R108" s="4"/>
      <c r="S108" s="4"/>
      <c r="T108" s="4"/>
      <c r="U108" s="4"/>
      <c r="V108" s="4"/>
      <c r="W108" s="10"/>
      <c r="X108" s="4"/>
    </row>
    <row r="109" spans="1:24" ht="15.75" customHeight="1">
      <c r="A109" s="8" t="s">
        <v>341</v>
      </c>
      <c r="B109" s="8">
        <v>108</v>
      </c>
      <c r="C109" s="4" t="s">
        <v>1111</v>
      </c>
      <c r="D109" s="4" t="s">
        <v>1110</v>
      </c>
      <c r="E109" s="4">
        <v>11.2</v>
      </c>
      <c r="F109" s="5">
        <v>0</v>
      </c>
      <c r="G109" s="9">
        <v>2000</v>
      </c>
      <c r="H109" s="9">
        <v>22</v>
      </c>
      <c r="I109" s="9">
        <v>134</v>
      </c>
      <c r="J109" s="4"/>
      <c r="K109" s="4">
        <v>0.33</v>
      </c>
      <c r="L109" s="4">
        <v>0.87</v>
      </c>
      <c r="M109" s="4">
        <v>0.15</v>
      </c>
      <c r="N109" s="4">
        <v>0</v>
      </c>
      <c r="O109" s="4"/>
      <c r="P109" s="4"/>
      <c r="Q109" s="4"/>
      <c r="R109" s="4">
        <v>1.34</v>
      </c>
      <c r="S109" s="4"/>
      <c r="T109" s="4"/>
      <c r="U109" s="4"/>
      <c r="V109" s="4"/>
      <c r="W109" s="10"/>
      <c r="X109" s="4"/>
    </row>
    <row r="110" spans="1:24" ht="15.75" customHeight="1">
      <c r="A110" s="8" t="s">
        <v>342</v>
      </c>
      <c r="B110" s="8">
        <v>109</v>
      </c>
      <c r="C110" s="4" t="s">
        <v>1111</v>
      </c>
      <c r="D110" s="4" t="s">
        <v>1110</v>
      </c>
      <c r="E110" s="4">
        <v>10.3</v>
      </c>
      <c r="F110" s="4">
        <v>0.98</v>
      </c>
      <c r="G110" s="9">
        <v>57837300</v>
      </c>
      <c r="H110" s="9">
        <v>593621</v>
      </c>
      <c r="I110" s="9">
        <v>135558</v>
      </c>
      <c r="J110" s="4">
        <v>18.829999999999998</v>
      </c>
      <c r="K110" s="4">
        <v>2.65</v>
      </c>
      <c r="L110" s="4">
        <v>2.41</v>
      </c>
      <c r="M110" s="4">
        <v>0.15</v>
      </c>
      <c r="N110" s="4">
        <v>0.55000000000000004</v>
      </c>
      <c r="O110" s="4"/>
      <c r="P110" s="4"/>
      <c r="Q110" s="4"/>
      <c r="R110" s="4">
        <v>4.7</v>
      </c>
      <c r="S110" s="4"/>
      <c r="T110" s="4"/>
      <c r="U110" s="4"/>
      <c r="V110" s="4"/>
      <c r="W110" s="7"/>
      <c r="X110" s="4"/>
    </row>
    <row r="111" spans="1:24" ht="15.75" customHeight="1">
      <c r="A111" s="8" t="s">
        <v>343</v>
      </c>
      <c r="B111" s="8">
        <v>110</v>
      </c>
      <c r="C111" s="4" t="s">
        <v>1111</v>
      </c>
      <c r="D111" s="4" t="s">
        <v>1110</v>
      </c>
      <c r="E111" s="4">
        <v>0.79</v>
      </c>
      <c r="F111" s="5">
        <v>0</v>
      </c>
      <c r="G111" s="9">
        <v>76200</v>
      </c>
      <c r="H111" s="4">
        <v>60</v>
      </c>
      <c r="I111" s="4">
        <v>597</v>
      </c>
      <c r="J111" s="4"/>
      <c r="K111" s="4">
        <v>0.52</v>
      </c>
      <c r="L111" s="4">
        <v>0.59</v>
      </c>
      <c r="M111" s="4"/>
      <c r="N111" s="4">
        <v>0</v>
      </c>
      <c r="O111" s="4"/>
      <c r="P111" s="4"/>
      <c r="Q111" s="4"/>
      <c r="R111" s="4"/>
      <c r="S111" s="4"/>
      <c r="T111" s="4"/>
      <c r="U111" s="4"/>
      <c r="V111" s="4"/>
      <c r="W111" s="10"/>
      <c r="X111" s="4"/>
    </row>
    <row r="112" spans="1:24" ht="15.75" customHeight="1">
      <c r="A112" s="8" t="s">
        <v>344</v>
      </c>
      <c r="B112" s="8">
        <v>111</v>
      </c>
      <c r="C112" s="4" t="s">
        <v>1111</v>
      </c>
      <c r="D112" s="4" t="s">
        <v>1110</v>
      </c>
      <c r="E112" s="4">
        <v>10.199999999999999</v>
      </c>
      <c r="F112" s="4">
        <v>2</v>
      </c>
      <c r="G112" s="9">
        <v>200</v>
      </c>
      <c r="H112" s="9">
        <v>2</v>
      </c>
      <c r="I112" s="9">
        <v>306</v>
      </c>
      <c r="J112" s="4">
        <v>56.83</v>
      </c>
      <c r="K112" s="4">
        <v>0.44</v>
      </c>
      <c r="L112" s="4">
        <v>1.74</v>
      </c>
      <c r="M112" s="4">
        <v>0.25</v>
      </c>
      <c r="N112" s="4">
        <v>0.18</v>
      </c>
      <c r="O112" s="4"/>
      <c r="P112" s="4"/>
      <c r="Q112" s="4"/>
      <c r="R112" s="4">
        <v>2.5</v>
      </c>
      <c r="S112" s="4"/>
      <c r="T112" s="4"/>
      <c r="U112" s="4"/>
      <c r="V112" s="4"/>
      <c r="W112" s="10"/>
      <c r="X112" s="4"/>
    </row>
    <row r="113" spans="1:24" ht="15.75" customHeight="1">
      <c r="A113" s="8" t="s">
        <v>345</v>
      </c>
      <c r="B113" s="8">
        <v>112</v>
      </c>
      <c r="C113" s="4" t="s">
        <v>1111</v>
      </c>
      <c r="D113" s="4" t="s">
        <v>1110</v>
      </c>
      <c r="E113" s="4">
        <v>0.47</v>
      </c>
      <c r="F113" s="5">
        <v>-2.08</v>
      </c>
      <c r="G113" s="9">
        <v>21623600</v>
      </c>
      <c r="H113" s="9">
        <v>10201</v>
      </c>
      <c r="I113" s="9">
        <v>1951</v>
      </c>
      <c r="J113" s="4"/>
      <c r="K113" s="4">
        <v>0.54</v>
      </c>
      <c r="L113" s="4">
        <v>1.04</v>
      </c>
      <c r="M113" s="4"/>
      <c r="N113" s="4">
        <v>0</v>
      </c>
      <c r="O113" s="4"/>
      <c r="P113" s="4"/>
      <c r="Q113" s="4"/>
      <c r="R113" s="4"/>
      <c r="S113" s="4"/>
      <c r="T113" s="4"/>
      <c r="U113" s="4"/>
      <c r="V113" s="4"/>
      <c r="W113" s="10"/>
      <c r="X113" s="4"/>
    </row>
    <row r="114" spans="1:24" ht="15.75" customHeight="1">
      <c r="A114" s="8" t="s">
        <v>346</v>
      </c>
      <c r="B114" s="8">
        <v>113</v>
      </c>
      <c r="C114" s="4" t="s">
        <v>1111</v>
      </c>
      <c r="D114" s="4" t="s">
        <v>1110</v>
      </c>
      <c r="E114" s="4">
        <v>1.71</v>
      </c>
      <c r="F114" s="5">
        <v>-1.72</v>
      </c>
      <c r="G114" s="9">
        <v>534800</v>
      </c>
      <c r="H114" s="9">
        <v>921</v>
      </c>
      <c r="I114" s="9">
        <v>479</v>
      </c>
      <c r="J114" s="4">
        <v>7.19</v>
      </c>
      <c r="K114" s="4">
        <v>0.93</v>
      </c>
      <c r="L114" s="4">
        <v>2.1</v>
      </c>
      <c r="M114" s="4">
        <v>0.11</v>
      </c>
      <c r="N114" s="4">
        <v>0.24</v>
      </c>
      <c r="O114" s="4"/>
      <c r="P114" s="4"/>
      <c r="Q114" s="4"/>
      <c r="R114" s="4">
        <v>6.16</v>
      </c>
      <c r="S114" s="4"/>
      <c r="T114" s="4"/>
      <c r="U114" s="4"/>
      <c r="V114" s="4"/>
      <c r="W114" s="10"/>
      <c r="X114" s="4"/>
    </row>
    <row r="115" spans="1:24" ht="15.75" customHeight="1">
      <c r="A115" s="8" t="s">
        <v>347</v>
      </c>
      <c r="B115" s="8">
        <v>114</v>
      </c>
      <c r="C115" s="4" t="s">
        <v>1111</v>
      </c>
      <c r="D115" s="4" t="s">
        <v>1110</v>
      </c>
      <c r="E115" s="4">
        <v>119</v>
      </c>
      <c r="F115" s="5">
        <v>-1.24</v>
      </c>
      <c r="G115" s="9">
        <v>7236800</v>
      </c>
      <c r="H115" s="9">
        <v>869922</v>
      </c>
      <c r="I115" s="9">
        <v>119000</v>
      </c>
      <c r="J115" s="4">
        <v>34.450000000000003</v>
      </c>
      <c r="K115" s="4">
        <v>13.09</v>
      </c>
      <c r="L115" s="4">
        <v>0.74</v>
      </c>
      <c r="M115" s="4">
        <v>0.9</v>
      </c>
      <c r="N115" s="4">
        <v>3.45</v>
      </c>
      <c r="O115" s="4"/>
      <c r="P115" s="4"/>
      <c r="Q115" s="4"/>
      <c r="R115" s="4">
        <v>1.41</v>
      </c>
      <c r="S115" s="4"/>
      <c r="T115" s="4"/>
      <c r="U115" s="4"/>
      <c r="V115" s="4"/>
      <c r="W115" s="7"/>
      <c r="X115" s="4"/>
    </row>
    <row r="116" spans="1:24" ht="15.75" customHeight="1">
      <c r="A116" s="8" t="s">
        <v>348</v>
      </c>
      <c r="B116" s="8">
        <v>115</v>
      </c>
      <c r="C116" s="4" t="s">
        <v>1111</v>
      </c>
      <c r="D116" s="4" t="s">
        <v>1110</v>
      </c>
      <c r="E116" s="4">
        <v>2.2400000000000002</v>
      </c>
      <c r="F116" s="10">
        <v>-0.88</v>
      </c>
      <c r="G116" s="9">
        <v>5053700</v>
      </c>
      <c r="H116" s="9">
        <v>11415</v>
      </c>
      <c r="I116" s="9">
        <v>10202</v>
      </c>
      <c r="J116" s="4">
        <v>130.55000000000001</v>
      </c>
      <c r="K116" s="4">
        <v>0.63</v>
      </c>
      <c r="L116" s="4">
        <v>3.03</v>
      </c>
      <c r="M116" s="4">
        <v>0.02</v>
      </c>
      <c r="N116" s="4">
        <v>0.02</v>
      </c>
      <c r="O116" s="4"/>
      <c r="P116" s="4"/>
      <c r="Q116" s="4"/>
      <c r="R116" s="4">
        <v>3.98</v>
      </c>
      <c r="S116" s="4"/>
      <c r="T116" s="4"/>
      <c r="U116" s="4"/>
      <c r="V116" s="4"/>
      <c r="W116" s="5"/>
      <c r="X116" s="4"/>
    </row>
    <row r="117" spans="1:24" ht="15.75" customHeight="1">
      <c r="A117" s="8" t="s">
        <v>349</v>
      </c>
      <c r="B117" s="8">
        <v>116</v>
      </c>
      <c r="C117" s="4" t="s">
        <v>1111</v>
      </c>
      <c r="D117" s="4" t="s">
        <v>1110</v>
      </c>
      <c r="E117" s="4">
        <v>0.46</v>
      </c>
      <c r="F117" s="4">
        <v>2.2200000000000002</v>
      </c>
      <c r="G117" s="9">
        <v>6762900</v>
      </c>
      <c r="H117" s="9">
        <v>3030</v>
      </c>
      <c r="I117" s="9">
        <v>1273</v>
      </c>
      <c r="J117" s="4">
        <v>13.58</v>
      </c>
      <c r="K117" s="4">
        <v>0.96</v>
      </c>
      <c r="L117" s="4">
        <v>1.01</v>
      </c>
      <c r="M117" s="4"/>
      <c r="N117" s="4">
        <v>0.03</v>
      </c>
      <c r="O117" s="4"/>
      <c r="P117" s="4"/>
      <c r="Q117" s="4"/>
      <c r="R117" s="4">
        <v>2.2200000000000002</v>
      </c>
      <c r="S117" s="4"/>
      <c r="T117" s="4"/>
      <c r="U117" s="4"/>
      <c r="V117" s="4"/>
      <c r="W117" s="5"/>
      <c r="X117" s="4"/>
    </row>
    <row r="118" spans="1:24" ht="15.75" customHeight="1">
      <c r="A118" s="8" t="s">
        <v>350</v>
      </c>
      <c r="B118" s="8">
        <v>117</v>
      </c>
      <c r="C118" s="4" t="s">
        <v>1111</v>
      </c>
      <c r="D118" s="4" t="s">
        <v>1110</v>
      </c>
      <c r="E118" s="4">
        <v>0.6</v>
      </c>
      <c r="F118" s="5">
        <v>1.69</v>
      </c>
      <c r="G118" s="9">
        <v>89700</v>
      </c>
      <c r="H118" s="9">
        <v>53</v>
      </c>
      <c r="I118" s="9">
        <v>447</v>
      </c>
      <c r="J118" s="4"/>
      <c r="K118" s="4">
        <v>0.28000000000000003</v>
      </c>
      <c r="L118" s="4">
        <v>0.6</v>
      </c>
      <c r="M118" s="4"/>
      <c r="N118" s="4">
        <v>0</v>
      </c>
      <c r="O118" s="4"/>
      <c r="P118" s="4"/>
      <c r="Q118" s="4"/>
      <c r="R118" s="4"/>
      <c r="S118" s="4"/>
      <c r="T118" s="4"/>
      <c r="U118" s="4"/>
      <c r="V118" s="4"/>
      <c r="W118" s="10"/>
      <c r="X118" s="4"/>
    </row>
    <row r="119" spans="1:24" ht="15.75" customHeight="1">
      <c r="A119" s="8" t="s">
        <v>351</v>
      </c>
      <c r="B119" s="8">
        <v>118</v>
      </c>
      <c r="C119" s="4" t="s">
        <v>1111</v>
      </c>
      <c r="D119" s="4" t="s">
        <v>1110</v>
      </c>
      <c r="E119" s="4">
        <v>24.6</v>
      </c>
      <c r="F119" s="5">
        <v>1.23</v>
      </c>
      <c r="G119" s="9">
        <v>3344800</v>
      </c>
      <c r="H119" s="9">
        <v>82416</v>
      </c>
      <c r="I119" s="9">
        <v>33210</v>
      </c>
      <c r="J119" s="4"/>
      <c r="K119" s="4">
        <v>2.92</v>
      </c>
      <c r="L119" s="4">
        <v>2.19</v>
      </c>
      <c r="M119" s="4"/>
      <c r="N119" s="4">
        <v>0</v>
      </c>
      <c r="O119" s="4"/>
      <c r="P119" s="4"/>
      <c r="Q119" s="4"/>
      <c r="R119" s="4"/>
      <c r="S119" s="4"/>
      <c r="T119" s="4"/>
      <c r="U119" s="4"/>
      <c r="V119" s="4"/>
      <c r="W119" s="7"/>
      <c r="X119" s="4"/>
    </row>
    <row r="120" spans="1:24" ht="15.75" customHeight="1">
      <c r="A120" s="8" t="s">
        <v>352</v>
      </c>
      <c r="B120" s="8">
        <v>119</v>
      </c>
      <c r="C120" s="4" t="s">
        <v>1111</v>
      </c>
      <c r="D120" s="4" t="s">
        <v>1110</v>
      </c>
      <c r="E120" s="4">
        <v>3.12</v>
      </c>
      <c r="F120" s="10">
        <v>0.65</v>
      </c>
      <c r="G120" s="9">
        <v>158900</v>
      </c>
      <c r="H120" s="9">
        <v>494</v>
      </c>
      <c r="I120" s="9">
        <v>1446</v>
      </c>
      <c r="J120" s="4"/>
      <c r="K120" s="4">
        <v>1.02</v>
      </c>
      <c r="L120" s="4">
        <v>1.99</v>
      </c>
      <c r="M120" s="4"/>
      <c r="N120" s="4">
        <v>0</v>
      </c>
      <c r="O120" s="4"/>
      <c r="P120" s="4"/>
      <c r="Q120" s="4"/>
      <c r="R120" s="4"/>
      <c r="S120" s="4"/>
      <c r="T120" s="4"/>
      <c r="U120" s="4"/>
      <c r="V120" s="4"/>
      <c r="W120" s="10"/>
      <c r="X120" s="4"/>
    </row>
    <row r="121" spans="1:24" ht="15.75" customHeight="1">
      <c r="A121" s="8" t="s">
        <v>353</v>
      </c>
      <c r="B121" s="8">
        <v>120</v>
      </c>
      <c r="C121" s="4" t="s">
        <v>1111</v>
      </c>
      <c r="D121" s="4" t="s">
        <v>1110</v>
      </c>
      <c r="E121" s="4">
        <v>0.65</v>
      </c>
      <c r="F121" s="5">
        <v>0</v>
      </c>
      <c r="G121" s="9">
        <v>4977000</v>
      </c>
      <c r="H121" s="9">
        <v>3247</v>
      </c>
      <c r="I121" s="9">
        <v>5373</v>
      </c>
      <c r="J121" s="4"/>
      <c r="K121" s="4">
        <v>1.27</v>
      </c>
      <c r="L121" s="4">
        <v>5.41</v>
      </c>
      <c r="M121" s="4"/>
      <c r="N121" s="4">
        <v>0</v>
      </c>
      <c r="O121" s="4"/>
      <c r="P121" s="4"/>
      <c r="Q121" s="4"/>
      <c r="R121" s="4"/>
      <c r="S121" s="4"/>
      <c r="T121" s="4"/>
      <c r="U121" s="4"/>
      <c r="V121" s="4"/>
      <c r="W121" s="10"/>
      <c r="X121" s="4"/>
    </row>
    <row r="122" spans="1:24" ht="15.75" customHeight="1">
      <c r="A122" s="8" t="s">
        <v>354</v>
      </c>
      <c r="B122" s="8">
        <v>121</v>
      </c>
      <c r="C122" s="4" t="s">
        <v>1111</v>
      </c>
      <c r="D122" s="4" t="s">
        <v>1110</v>
      </c>
      <c r="E122" s="4">
        <v>0.67</v>
      </c>
      <c r="F122" s="5">
        <v>0</v>
      </c>
      <c r="G122" s="9">
        <v>304800</v>
      </c>
      <c r="H122" s="4">
        <v>204</v>
      </c>
      <c r="I122" s="9">
        <v>2906</v>
      </c>
      <c r="J122" s="4">
        <v>23.31</v>
      </c>
      <c r="K122" s="4">
        <v>0.51</v>
      </c>
      <c r="L122" s="4">
        <v>0.76</v>
      </c>
      <c r="M122" s="4"/>
      <c r="N122" s="4">
        <v>0.03</v>
      </c>
      <c r="O122" s="4"/>
      <c r="P122" s="4"/>
      <c r="Q122" s="4"/>
      <c r="R122" s="4"/>
      <c r="S122" s="4"/>
      <c r="T122" s="4"/>
      <c r="U122" s="4"/>
      <c r="V122" s="4"/>
      <c r="W122" s="7"/>
      <c r="X122" s="4"/>
    </row>
    <row r="123" spans="1:24" ht="15.75" customHeight="1">
      <c r="A123" s="8" t="s">
        <v>355</v>
      </c>
      <c r="B123" s="8">
        <v>122</v>
      </c>
      <c r="C123" s="4" t="s">
        <v>1109</v>
      </c>
      <c r="D123" s="4" t="s">
        <v>1110</v>
      </c>
      <c r="E123" s="4">
        <v>24.2</v>
      </c>
      <c r="F123" s="10">
        <v>0</v>
      </c>
      <c r="G123" s="9">
        <v>0</v>
      </c>
      <c r="H123" s="9">
        <v>0</v>
      </c>
      <c r="I123" s="9">
        <v>290</v>
      </c>
      <c r="J123" s="4">
        <v>11.11</v>
      </c>
      <c r="K123" s="4">
        <v>0.55000000000000004</v>
      </c>
      <c r="L123" s="4">
        <v>0.53</v>
      </c>
      <c r="M123" s="4">
        <v>0.5</v>
      </c>
      <c r="N123" s="4">
        <v>2.1800000000000002</v>
      </c>
      <c r="O123" s="4">
        <v>3.95</v>
      </c>
      <c r="P123" s="4">
        <v>4.92</v>
      </c>
      <c r="Q123" s="4">
        <v>12.12</v>
      </c>
      <c r="R123" s="4">
        <v>2.08</v>
      </c>
      <c r="S123" s="4">
        <v>55.95</v>
      </c>
      <c r="T123" s="4"/>
      <c r="U123" s="4">
        <v>151</v>
      </c>
      <c r="V123" s="4">
        <v>149</v>
      </c>
      <c r="W123" s="5">
        <v>-0.06</v>
      </c>
      <c r="X123" s="4"/>
    </row>
    <row r="124" spans="1:24" ht="15.75" customHeight="1">
      <c r="A124" s="8" t="s">
        <v>356</v>
      </c>
      <c r="B124" s="8">
        <v>123</v>
      </c>
      <c r="C124" s="4" t="s">
        <v>1111</v>
      </c>
      <c r="D124" s="4" t="s">
        <v>1110</v>
      </c>
      <c r="E124" s="4">
        <v>7.55</v>
      </c>
      <c r="F124" s="5">
        <v>0.67</v>
      </c>
      <c r="G124" s="9">
        <v>6795700</v>
      </c>
      <c r="H124" s="9">
        <v>51635</v>
      </c>
      <c r="I124" s="9">
        <v>5327</v>
      </c>
      <c r="J124" s="4">
        <v>38.43</v>
      </c>
      <c r="K124" s="4">
        <v>4.93</v>
      </c>
      <c r="L124" s="4">
        <v>0.91</v>
      </c>
      <c r="M124" s="4"/>
      <c r="N124" s="4">
        <v>0.2</v>
      </c>
      <c r="O124" s="4"/>
      <c r="P124" s="4"/>
      <c r="Q124" s="4"/>
      <c r="R124" s="4">
        <v>0.08</v>
      </c>
      <c r="S124" s="4"/>
      <c r="T124" s="4"/>
      <c r="U124" s="4"/>
      <c r="V124" s="4"/>
      <c r="W124" s="10"/>
      <c r="X124" s="4"/>
    </row>
    <row r="125" spans="1:24" ht="15.75" customHeight="1">
      <c r="A125" s="8" t="s">
        <v>357</v>
      </c>
      <c r="B125" s="8">
        <v>124</v>
      </c>
      <c r="C125" s="4" t="s">
        <v>1111</v>
      </c>
      <c r="D125" s="4" t="s">
        <v>1110</v>
      </c>
      <c r="E125" s="4">
        <v>0.5</v>
      </c>
      <c r="F125" s="10">
        <v>2.04</v>
      </c>
      <c r="G125" s="9">
        <v>1170700</v>
      </c>
      <c r="H125" s="9">
        <v>585</v>
      </c>
      <c r="I125" s="9">
        <v>638</v>
      </c>
      <c r="J125" s="4">
        <v>5.81</v>
      </c>
      <c r="K125" s="4">
        <v>0.34</v>
      </c>
      <c r="L125" s="4">
        <v>2.68</v>
      </c>
      <c r="M125" s="4"/>
      <c r="N125" s="4">
        <v>0.09</v>
      </c>
      <c r="O125" s="4"/>
      <c r="P125" s="4"/>
      <c r="Q125" s="4"/>
      <c r="R125" s="4"/>
      <c r="S125" s="4"/>
      <c r="T125" s="4"/>
      <c r="U125" s="4"/>
      <c r="V125" s="4"/>
      <c r="W125" s="10"/>
      <c r="X125" s="4"/>
    </row>
    <row r="126" spans="1:24" ht="15.75" customHeight="1">
      <c r="A126" s="8" t="s">
        <v>358</v>
      </c>
      <c r="B126" s="8">
        <v>125</v>
      </c>
      <c r="C126" s="4" t="s">
        <v>1111</v>
      </c>
      <c r="D126" s="4" t="s">
        <v>1110</v>
      </c>
      <c r="E126" s="4">
        <v>2.54</v>
      </c>
      <c r="F126" s="5">
        <v>0</v>
      </c>
      <c r="G126" s="9">
        <v>16947800</v>
      </c>
      <c r="H126" s="9">
        <v>43368</v>
      </c>
      <c r="I126" s="9">
        <v>27940</v>
      </c>
      <c r="J126" s="4">
        <v>36.89</v>
      </c>
      <c r="K126" s="4">
        <v>7.47</v>
      </c>
      <c r="L126" s="4">
        <v>0.65</v>
      </c>
      <c r="M126" s="4">
        <v>0.02</v>
      </c>
      <c r="N126" s="4">
        <v>7.0000000000000007E-2</v>
      </c>
      <c r="O126" s="4"/>
      <c r="P126" s="4"/>
      <c r="Q126" s="4"/>
      <c r="R126" s="4">
        <v>1.97</v>
      </c>
      <c r="S126" s="4"/>
      <c r="T126" s="4"/>
      <c r="U126" s="4"/>
      <c r="V126" s="4"/>
      <c r="W126" s="7"/>
      <c r="X126" s="4"/>
    </row>
    <row r="127" spans="1:24" ht="15.75" customHeight="1">
      <c r="A127" s="8" t="s">
        <v>359</v>
      </c>
      <c r="B127" s="8">
        <v>126</v>
      </c>
      <c r="C127" s="4" t="s">
        <v>1111</v>
      </c>
      <c r="D127" s="4" t="s">
        <v>1110</v>
      </c>
      <c r="E127" s="4">
        <v>0.53</v>
      </c>
      <c r="F127" s="5">
        <v>0</v>
      </c>
      <c r="G127" s="9">
        <v>2206800</v>
      </c>
      <c r="H127" s="9">
        <v>1166</v>
      </c>
      <c r="I127" s="4">
        <v>701</v>
      </c>
      <c r="J127" s="4"/>
      <c r="K127" s="4">
        <v>0.7</v>
      </c>
      <c r="L127" s="4">
        <v>2.2200000000000002</v>
      </c>
      <c r="M127" s="4"/>
      <c r="N127" s="4">
        <v>0</v>
      </c>
      <c r="O127" s="4"/>
      <c r="P127" s="4"/>
      <c r="Q127" s="4"/>
      <c r="R127" s="4"/>
      <c r="S127" s="4"/>
      <c r="T127" s="4"/>
      <c r="U127" s="4"/>
      <c r="V127" s="4"/>
      <c r="W127" s="10"/>
      <c r="X127" s="4"/>
    </row>
    <row r="128" spans="1:24" ht="15.75" customHeight="1">
      <c r="A128" s="8" t="s">
        <v>360</v>
      </c>
      <c r="B128" s="8">
        <v>127</v>
      </c>
      <c r="C128" s="4" t="s">
        <v>1111</v>
      </c>
      <c r="D128" s="4" t="s">
        <v>1110</v>
      </c>
      <c r="E128" s="4">
        <v>67</v>
      </c>
      <c r="F128" s="4">
        <v>0.75</v>
      </c>
      <c r="G128" s="9">
        <v>400</v>
      </c>
      <c r="H128" s="4">
        <v>27</v>
      </c>
      <c r="I128" s="9">
        <v>503</v>
      </c>
      <c r="J128" s="4"/>
      <c r="K128" s="4">
        <v>0.56999999999999995</v>
      </c>
      <c r="L128" s="4">
        <v>0.48</v>
      </c>
      <c r="M128" s="4"/>
      <c r="N128" s="4">
        <v>0</v>
      </c>
      <c r="O128" s="4"/>
      <c r="P128" s="4"/>
      <c r="Q128" s="4"/>
      <c r="R128" s="4"/>
      <c r="S128" s="4"/>
      <c r="T128" s="4"/>
      <c r="U128" s="4"/>
      <c r="V128" s="4"/>
      <c r="W128" s="10"/>
      <c r="X128" s="4"/>
    </row>
    <row r="129" spans="1:24" ht="15.75" customHeight="1">
      <c r="A129" s="8" t="s">
        <v>361</v>
      </c>
      <c r="B129" s="8">
        <v>128</v>
      </c>
      <c r="C129" s="4" t="s">
        <v>1111</v>
      </c>
      <c r="D129" s="4" t="s">
        <v>1110</v>
      </c>
      <c r="E129" s="4">
        <v>2</v>
      </c>
      <c r="F129" s="5">
        <v>0</v>
      </c>
      <c r="G129" s="9">
        <v>138600</v>
      </c>
      <c r="H129" s="4">
        <v>277</v>
      </c>
      <c r="I129" s="9">
        <v>1600</v>
      </c>
      <c r="J129" s="4"/>
      <c r="K129" s="4">
        <v>1.85</v>
      </c>
      <c r="L129" s="4">
        <v>11.22</v>
      </c>
      <c r="M129" s="4"/>
      <c r="N129" s="4">
        <v>0</v>
      </c>
      <c r="O129" s="4"/>
      <c r="P129" s="4"/>
      <c r="Q129" s="4"/>
      <c r="R129" s="4"/>
      <c r="S129" s="4"/>
      <c r="T129" s="4"/>
      <c r="U129" s="4"/>
      <c r="V129" s="4"/>
      <c r="W129" s="10"/>
      <c r="X129" s="4"/>
    </row>
    <row r="130" spans="1:24" ht="15.75" customHeight="1">
      <c r="A130" s="8" t="s">
        <v>362</v>
      </c>
      <c r="B130" s="8">
        <v>129</v>
      </c>
      <c r="C130" s="4" t="s">
        <v>1111</v>
      </c>
      <c r="D130" s="4" t="s">
        <v>1110</v>
      </c>
      <c r="E130" s="4">
        <v>0.67</v>
      </c>
      <c r="F130" s="10">
        <v>-2.9</v>
      </c>
      <c r="G130" s="9">
        <v>75000</v>
      </c>
      <c r="H130" s="4">
        <v>51</v>
      </c>
      <c r="I130" s="4">
        <v>715</v>
      </c>
      <c r="J130" s="4">
        <v>2.96</v>
      </c>
      <c r="K130" s="4">
        <v>0.45</v>
      </c>
      <c r="L130" s="4">
        <v>5.34</v>
      </c>
      <c r="M130" s="4">
        <v>0.02</v>
      </c>
      <c r="N130" s="4">
        <v>0.23</v>
      </c>
      <c r="O130" s="4"/>
      <c r="P130" s="4"/>
      <c r="Q130" s="4"/>
      <c r="R130" s="4">
        <v>2.25</v>
      </c>
      <c r="S130" s="4"/>
      <c r="T130" s="4"/>
      <c r="U130" s="4"/>
      <c r="V130" s="4"/>
      <c r="W130" s="10"/>
      <c r="X130" s="4"/>
    </row>
    <row r="131" spans="1:24" ht="15.75" customHeight="1">
      <c r="A131" s="8" t="s">
        <v>363</v>
      </c>
      <c r="B131" s="8">
        <v>130</v>
      </c>
      <c r="C131" s="4" t="s">
        <v>1111</v>
      </c>
      <c r="D131" s="4" t="s">
        <v>1110</v>
      </c>
      <c r="E131" s="4">
        <v>0.21</v>
      </c>
      <c r="F131" s="5">
        <v>0</v>
      </c>
      <c r="G131" s="9">
        <v>597300</v>
      </c>
      <c r="H131" s="4">
        <v>125</v>
      </c>
      <c r="I131" s="9">
        <v>182</v>
      </c>
      <c r="J131" s="4"/>
      <c r="K131" s="4">
        <v>0.48</v>
      </c>
      <c r="L131" s="4">
        <v>1.53</v>
      </c>
      <c r="M131" s="4"/>
      <c r="N131" s="4">
        <v>0</v>
      </c>
      <c r="O131" s="4"/>
      <c r="P131" s="4"/>
      <c r="Q131" s="4"/>
      <c r="R131" s="4"/>
      <c r="S131" s="4"/>
      <c r="T131" s="4"/>
      <c r="U131" s="4"/>
      <c r="V131" s="4"/>
      <c r="W131" s="10"/>
      <c r="X131" s="4"/>
    </row>
    <row r="132" spans="1:24" ht="15.75" customHeight="1">
      <c r="A132" s="8" t="s">
        <v>364</v>
      </c>
      <c r="B132" s="8">
        <v>131</v>
      </c>
      <c r="C132" s="4" t="s">
        <v>1111</v>
      </c>
      <c r="D132" s="4" t="s">
        <v>1110</v>
      </c>
      <c r="E132" s="4">
        <v>0.59</v>
      </c>
      <c r="F132" s="5">
        <v>1.72</v>
      </c>
      <c r="G132" s="9">
        <v>1535400</v>
      </c>
      <c r="H132" s="9">
        <v>892</v>
      </c>
      <c r="I132" s="9">
        <v>20545</v>
      </c>
      <c r="J132" s="4">
        <v>9.17</v>
      </c>
      <c r="K132" s="4">
        <v>0.5</v>
      </c>
      <c r="L132" s="4">
        <v>8.6</v>
      </c>
      <c r="M132" s="4">
        <v>0.01</v>
      </c>
      <c r="N132" s="4">
        <v>0.06</v>
      </c>
      <c r="O132" s="4"/>
      <c r="P132" s="4"/>
      <c r="Q132" s="4"/>
      <c r="R132" s="4">
        <v>0.86</v>
      </c>
      <c r="S132" s="4"/>
      <c r="T132" s="4"/>
      <c r="U132" s="4"/>
      <c r="V132" s="4"/>
      <c r="W132" s="10"/>
      <c r="X132" s="4"/>
    </row>
    <row r="133" spans="1:24" ht="15.75" customHeight="1">
      <c r="A133" s="8" t="s">
        <v>365</v>
      </c>
      <c r="B133" s="8">
        <v>132</v>
      </c>
      <c r="C133" s="4" t="s">
        <v>1111</v>
      </c>
      <c r="D133" s="4" t="s">
        <v>1110</v>
      </c>
      <c r="E133" s="4">
        <v>1.84</v>
      </c>
      <c r="F133" s="10">
        <v>0.55000000000000004</v>
      </c>
      <c r="G133" s="9">
        <v>16800</v>
      </c>
      <c r="H133" s="9">
        <v>31</v>
      </c>
      <c r="I133" s="9">
        <v>552</v>
      </c>
      <c r="J133" s="4"/>
      <c r="K133" s="4">
        <v>0.42</v>
      </c>
      <c r="L133" s="4">
        <v>0.01</v>
      </c>
      <c r="M133" s="4"/>
      <c r="N133" s="4">
        <v>0</v>
      </c>
      <c r="O133" s="4"/>
      <c r="P133" s="4"/>
      <c r="Q133" s="4"/>
      <c r="R133" s="4"/>
      <c r="S133" s="4"/>
      <c r="T133" s="4"/>
      <c r="U133" s="4"/>
      <c r="V133" s="4"/>
      <c r="W133" s="5"/>
      <c r="X133" s="4"/>
    </row>
    <row r="134" spans="1:24" ht="15.75" customHeight="1">
      <c r="A134" s="8" t="s">
        <v>366</v>
      </c>
      <c r="B134" s="8">
        <v>133</v>
      </c>
      <c r="C134" s="4" t="s">
        <v>1111</v>
      </c>
      <c r="D134" s="4" t="s">
        <v>1110</v>
      </c>
      <c r="E134" s="4">
        <v>18.7</v>
      </c>
      <c r="F134" s="5">
        <v>2.19</v>
      </c>
      <c r="G134" s="9">
        <v>10610100</v>
      </c>
      <c r="H134" s="9">
        <v>199284</v>
      </c>
      <c r="I134" s="9">
        <v>31676</v>
      </c>
      <c r="J134" s="4">
        <v>31.62</v>
      </c>
      <c r="K134" s="4">
        <v>1.17</v>
      </c>
      <c r="L134" s="4">
        <v>2.1800000000000002</v>
      </c>
      <c r="M134" s="4"/>
      <c r="N134" s="4">
        <v>0.59</v>
      </c>
      <c r="O134" s="4"/>
      <c r="P134" s="4"/>
      <c r="Q134" s="4"/>
      <c r="R134" s="4">
        <v>2.23</v>
      </c>
      <c r="S134" s="4"/>
      <c r="T134" s="4"/>
      <c r="U134" s="4"/>
      <c r="V134" s="4"/>
      <c r="W134" s="5"/>
      <c r="X134" s="4"/>
    </row>
    <row r="135" spans="1:24" ht="15.75" customHeight="1">
      <c r="A135" s="8" t="s">
        <v>367</v>
      </c>
      <c r="B135" s="8">
        <v>134</v>
      </c>
      <c r="C135" s="4" t="s">
        <v>1111</v>
      </c>
      <c r="D135" s="4" t="s">
        <v>1110</v>
      </c>
      <c r="E135" s="4">
        <v>5.05</v>
      </c>
      <c r="F135" s="5">
        <v>-0.98</v>
      </c>
      <c r="G135" s="9">
        <v>17566100</v>
      </c>
      <c r="H135" s="9">
        <v>88968</v>
      </c>
      <c r="I135" s="9">
        <v>41053</v>
      </c>
      <c r="J135" s="4">
        <v>45.14</v>
      </c>
      <c r="K135" s="4">
        <v>1.76</v>
      </c>
      <c r="L135" s="4">
        <v>1.26</v>
      </c>
      <c r="M135" s="4"/>
      <c r="N135" s="4">
        <v>0.11</v>
      </c>
      <c r="O135" s="4"/>
      <c r="P135" s="4"/>
      <c r="Q135" s="4"/>
      <c r="R135" s="4">
        <v>0.59</v>
      </c>
      <c r="S135" s="4"/>
      <c r="T135" s="4"/>
      <c r="U135" s="4"/>
      <c r="V135" s="4"/>
      <c r="W135" s="7"/>
      <c r="X135" s="4"/>
    </row>
    <row r="136" spans="1:24" ht="15.75" customHeight="1">
      <c r="A136" s="8" t="s">
        <v>368</v>
      </c>
      <c r="B136" s="8">
        <v>135</v>
      </c>
      <c r="C136" s="4" t="s">
        <v>1111</v>
      </c>
      <c r="D136" s="4" t="s">
        <v>1110</v>
      </c>
      <c r="E136" s="4">
        <v>2.62</v>
      </c>
      <c r="F136" s="5">
        <v>1.55</v>
      </c>
      <c r="G136" s="9">
        <v>108600</v>
      </c>
      <c r="H136" s="9">
        <v>284</v>
      </c>
      <c r="I136" s="9">
        <v>999</v>
      </c>
      <c r="J136" s="4">
        <v>87.13</v>
      </c>
      <c r="K136" s="4">
        <v>0.72</v>
      </c>
      <c r="L136" s="4">
        <v>0.1</v>
      </c>
      <c r="M136" s="4">
        <v>0.06</v>
      </c>
      <c r="N136" s="4">
        <v>0.03</v>
      </c>
      <c r="O136" s="4"/>
      <c r="P136" s="4"/>
      <c r="Q136" s="4"/>
      <c r="R136" s="4">
        <v>2.33</v>
      </c>
      <c r="S136" s="4"/>
      <c r="T136" s="4"/>
      <c r="U136" s="4"/>
      <c r="V136" s="4"/>
      <c r="W136" s="5"/>
      <c r="X136" s="4"/>
    </row>
    <row r="137" spans="1:24" ht="15.75" customHeight="1">
      <c r="A137" s="8" t="s">
        <v>369</v>
      </c>
      <c r="B137" s="8">
        <v>136</v>
      </c>
      <c r="C137" s="4" t="s">
        <v>1111</v>
      </c>
      <c r="D137" s="4" t="s">
        <v>1110</v>
      </c>
      <c r="E137" s="4">
        <v>1.3</v>
      </c>
      <c r="F137" s="5">
        <v>-1.52</v>
      </c>
      <c r="G137" s="9">
        <v>88000</v>
      </c>
      <c r="H137" s="4">
        <v>114</v>
      </c>
      <c r="I137" s="9">
        <v>1248</v>
      </c>
      <c r="J137" s="4"/>
      <c r="K137" s="4">
        <v>0.59</v>
      </c>
      <c r="L137" s="4">
        <v>1.67</v>
      </c>
      <c r="M137" s="4"/>
      <c r="N137" s="4">
        <v>0</v>
      </c>
      <c r="O137" s="4"/>
      <c r="P137" s="4"/>
      <c r="Q137" s="4"/>
      <c r="R137" s="4">
        <v>3.03</v>
      </c>
      <c r="S137" s="4"/>
      <c r="T137" s="4"/>
      <c r="U137" s="4"/>
      <c r="V137" s="4"/>
      <c r="W137" s="10"/>
      <c r="X137" s="4"/>
    </row>
    <row r="138" spans="1:24" ht="15.75" customHeight="1">
      <c r="A138" s="8" t="s">
        <v>370</v>
      </c>
      <c r="B138" s="8">
        <v>137</v>
      </c>
      <c r="C138" s="4" t="s">
        <v>1111</v>
      </c>
      <c r="D138" s="4" t="s">
        <v>1110</v>
      </c>
      <c r="E138" s="4">
        <v>0.79</v>
      </c>
      <c r="F138" s="5">
        <v>2.6</v>
      </c>
      <c r="G138" s="9">
        <v>43700</v>
      </c>
      <c r="H138" s="9">
        <v>34</v>
      </c>
      <c r="I138" s="4">
        <v>790</v>
      </c>
      <c r="J138" s="4">
        <v>58.57</v>
      </c>
      <c r="K138" s="4">
        <v>0.31</v>
      </c>
      <c r="L138" s="4">
        <v>1.1599999999999999</v>
      </c>
      <c r="M138" s="4">
        <v>0.03</v>
      </c>
      <c r="N138" s="4">
        <v>0.01</v>
      </c>
      <c r="O138" s="4"/>
      <c r="P138" s="4"/>
      <c r="Q138" s="4"/>
      <c r="R138" s="4">
        <v>3.25</v>
      </c>
      <c r="S138" s="4"/>
      <c r="T138" s="4"/>
      <c r="U138" s="4"/>
      <c r="V138" s="4"/>
      <c r="W138" s="10"/>
      <c r="X138" s="4"/>
    </row>
    <row r="139" spans="1:24" ht="15.75" customHeight="1">
      <c r="A139" s="8" t="s">
        <v>371</v>
      </c>
      <c r="B139" s="8">
        <v>138</v>
      </c>
      <c r="C139" s="4" t="s">
        <v>1111</v>
      </c>
      <c r="D139" s="4" t="s">
        <v>1110</v>
      </c>
      <c r="E139" s="4">
        <v>0.92</v>
      </c>
      <c r="F139" s="4">
        <v>0</v>
      </c>
      <c r="G139" s="9">
        <v>50800</v>
      </c>
      <c r="H139" s="4">
        <v>46</v>
      </c>
      <c r="I139" s="9">
        <v>235</v>
      </c>
      <c r="J139" s="4"/>
      <c r="K139" s="4">
        <v>0.65</v>
      </c>
      <c r="L139" s="4">
        <v>1.71</v>
      </c>
      <c r="M139" s="4">
        <v>0.08</v>
      </c>
      <c r="N139" s="4">
        <v>0</v>
      </c>
      <c r="O139" s="4"/>
      <c r="P139" s="4"/>
      <c r="Q139" s="4"/>
      <c r="R139" s="4">
        <v>22.28</v>
      </c>
      <c r="S139" s="4"/>
      <c r="T139" s="4"/>
      <c r="U139" s="4"/>
      <c r="V139" s="4"/>
      <c r="W139" s="10"/>
      <c r="X139" s="4"/>
    </row>
    <row r="140" spans="1:24" ht="15.75" customHeight="1">
      <c r="A140" s="8" t="s">
        <v>372</v>
      </c>
      <c r="B140" s="8">
        <v>139</v>
      </c>
      <c r="C140" s="4" t="s">
        <v>1111</v>
      </c>
      <c r="D140" s="4" t="s">
        <v>1110</v>
      </c>
      <c r="E140" s="4">
        <v>1.77</v>
      </c>
      <c r="F140" s="4">
        <v>-0.56000000000000005</v>
      </c>
      <c r="G140" s="9">
        <v>69300</v>
      </c>
      <c r="H140" s="4">
        <v>123</v>
      </c>
      <c r="I140" s="9">
        <v>7121</v>
      </c>
      <c r="J140" s="4">
        <v>35.51</v>
      </c>
      <c r="K140" s="4">
        <v>2.0299999999999998</v>
      </c>
      <c r="L140" s="4">
        <v>1.5</v>
      </c>
      <c r="M140" s="4">
        <v>0.06</v>
      </c>
      <c r="N140" s="4">
        <v>0.05</v>
      </c>
      <c r="O140" s="4"/>
      <c r="P140" s="4"/>
      <c r="Q140" s="4"/>
      <c r="R140" s="4">
        <v>3.29</v>
      </c>
      <c r="S140" s="4"/>
      <c r="T140" s="4"/>
      <c r="U140" s="4"/>
      <c r="V140" s="4"/>
      <c r="W140" s="5"/>
      <c r="X140" s="4"/>
    </row>
    <row r="141" spans="1:24" ht="15.75" customHeight="1">
      <c r="A141" s="8" t="s">
        <v>373</v>
      </c>
      <c r="B141" s="8">
        <v>140</v>
      </c>
      <c r="C141" s="4" t="s">
        <v>1111</v>
      </c>
      <c r="D141" s="4" t="s">
        <v>1110</v>
      </c>
      <c r="E141" s="4">
        <v>1.27</v>
      </c>
      <c r="F141" s="5">
        <v>0</v>
      </c>
      <c r="G141" s="9">
        <v>127500</v>
      </c>
      <c r="H141" s="9">
        <v>160</v>
      </c>
      <c r="I141" s="9">
        <v>1305</v>
      </c>
      <c r="J141" s="4">
        <v>13.48</v>
      </c>
      <c r="K141" s="4">
        <v>0.63</v>
      </c>
      <c r="L141" s="4">
        <v>1.83</v>
      </c>
      <c r="M141" s="4"/>
      <c r="N141" s="4">
        <v>0.09</v>
      </c>
      <c r="O141" s="4"/>
      <c r="P141" s="4"/>
      <c r="Q141" s="4"/>
      <c r="R141" s="4">
        <v>3.15</v>
      </c>
      <c r="S141" s="4"/>
      <c r="T141" s="4"/>
      <c r="U141" s="4"/>
      <c r="V141" s="4"/>
      <c r="W141" s="5"/>
      <c r="X141" s="4"/>
    </row>
    <row r="142" spans="1:24" ht="15.75" customHeight="1">
      <c r="A142" s="8" t="s">
        <v>374</v>
      </c>
      <c r="B142" s="8">
        <v>141</v>
      </c>
      <c r="C142" s="4" t="s">
        <v>1111</v>
      </c>
      <c r="D142" s="4" t="s">
        <v>1110</v>
      </c>
      <c r="E142" s="4">
        <v>18.8</v>
      </c>
      <c r="F142" s="10">
        <v>0</v>
      </c>
      <c r="G142" s="9">
        <v>5837500</v>
      </c>
      <c r="H142" s="9">
        <v>109745</v>
      </c>
      <c r="I142" s="9">
        <v>12032</v>
      </c>
      <c r="J142" s="4">
        <v>27.98</v>
      </c>
      <c r="K142" s="4">
        <v>1.78</v>
      </c>
      <c r="L142" s="4">
        <v>0.61</v>
      </c>
      <c r="M142" s="4"/>
      <c r="N142" s="4">
        <v>0.67</v>
      </c>
      <c r="O142" s="4"/>
      <c r="P142" s="4"/>
      <c r="Q142" s="4"/>
      <c r="R142" s="4"/>
      <c r="S142" s="4"/>
      <c r="T142" s="4"/>
      <c r="U142" s="4"/>
      <c r="V142" s="4"/>
      <c r="W142" s="10"/>
      <c r="X142" s="4"/>
    </row>
    <row r="143" spans="1:24" ht="15.75" customHeight="1">
      <c r="A143" s="8" t="s">
        <v>375</v>
      </c>
      <c r="B143" s="8">
        <v>142</v>
      </c>
      <c r="C143" s="4" t="s">
        <v>1111</v>
      </c>
      <c r="D143" s="4" t="s">
        <v>1110</v>
      </c>
      <c r="E143" s="4">
        <v>1.2</v>
      </c>
      <c r="F143" s="10">
        <v>0</v>
      </c>
      <c r="G143" s="9">
        <v>107300</v>
      </c>
      <c r="H143" s="9">
        <v>128</v>
      </c>
      <c r="I143" s="9">
        <v>707</v>
      </c>
      <c r="J143" s="4">
        <v>14.64</v>
      </c>
      <c r="K143" s="4">
        <v>0.93</v>
      </c>
      <c r="L143" s="4">
        <v>0.55000000000000004</v>
      </c>
      <c r="M143" s="4"/>
      <c r="N143" s="4">
        <v>0.08</v>
      </c>
      <c r="O143" s="4"/>
      <c r="P143" s="4"/>
      <c r="Q143" s="4"/>
      <c r="R143" s="4">
        <v>3.33</v>
      </c>
      <c r="S143" s="4"/>
      <c r="T143" s="4"/>
      <c r="U143" s="4"/>
      <c r="V143" s="4"/>
      <c r="W143" s="5"/>
      <c r="X143" s="4"/>
    </row>
    <row r="144" spans="1:24" ht="15.75" customHeight="1">
      <c r="A144" s="8" t="s">
        <v>376</v>
      </c>
      <c r="B144" s="8">
        <v>143</v>
      </c>
      <c r="C144" s="4" t="s">
        <v>1111</v>
      </c>
      <c r="D144" s="4" t="s">
        <v>1110</v>
      </c>
      <c r="E144" s="4">
        <v>40</v>
      </c>
      <c r="F144" s="5">
        <v>-2.44</v>
      </c>
      <c r="G144" s="9">
        <v>11722500</v>
      </c>
      <c r="H144" s="9">
        <v>476693</v>
      </c>
      <c r="I144" s="9">
        <v>48000</v>
      </c>
      <c r="J144" s="4">
        <v>36.369999999999997</v>
      </c>
      <c r="K144" s="4">
        <v>14.55</v>
      </c>
      <c r="L144" s="4">
        <v>1.98</v>
      </c>
      <c r="M144" s="4">
        <v>0.8</v>
      </c>
      <c r="N144" s="4">
        <v>1.1000000000000001</v>
      </c>
      <c r="O144" s="4"/>
      <c r="P144" s="4"/>
      <c r="Q144" s="4"/>
      <c r="R144" s="4">
        <v>1.95</v>
      </c>
      <c r="S144" s="4"/>
      <c r="T144" s="4"/>
      <c r="U144" s="4"/>
      <c r="V144" s="4"/>
      <c r="W144" s="10"/>
      <c r="X144" s="4"/>
    </row>
    <row r="145" spans="1:24" ht="15.75" customHeight="1">
      <c r="A145" s="8" t="s">
        <v>377</v>
      </c>
      <c r="B145" s="8">
        <v>144</v>
      </c>
      <c r="C145" s="4" t="s">
        <v>1111</v>
      </c>
      <c r="D145" s="4" t="s">
        <v>1110</v>
      </c>
      <c r="E145" s="4">
        <v>2.42</v>
      </c>
      <c r="F145" s="10">
        <v>0</v>
      </c>
      <c r="G145" s="9">
        <v>74200</v>
      </c>
      <c r="H145" s="9">
        <v>179</v>
      </c>
      <c r="I145" s="9">
        <v>324</v>
      </c>
      <c r="J145" s="4">
        <v>667.81</v>
      </c>
      <c r="K145" s="4">
        <v>0.78</v>
      </c>
      <c r="L145" s="4">
        <v>0.18</v>
      </c>
      <c r="M145" s="4"/>
      <c r="N145" s="4">
        <v>0</v>
      </c>
      <c r="O145" s="4"/>
      <c r="P145" s="4"/>
      <c r="Q145" s="4"/>
      <c r="R145" s="4">
        <v>4.13</v>
      </c>
      <c r="S145" s="4"/>
      <c r="T145" s="4"/>
      <c r="U145" s="4"/>
      <c r="V145" s="4"/>
      <c r="W145" s="10"/>
      <c r="X145" s="4"/>
    </row>
    <row r="146" spans="1:24" ht="15.75" customHeight="1">
      <c r="A146" s="8" t="s">
        <v>378</v>
      </c>
      <c r="B146" s="8">
        <v>145</v>
      </c>
      <c r="C146" s="4" t="s">
        <v>1111</v>
      </c>
      <c r="D146" s="4" t="s">
        <v>1110</v>
      </c>
      <c r="E146" s="4">
        <v>1.23</v>
      </c>
      <c r="F146" s="4">
        <v>0</v>
      </c>
      <c r="G146" s="9">
        <v>709800</v>
      </c>
      <c r="H146" s="9">
        <v>878</v>
      </c>
      <c r="I146" s="9">
        <v>7334</v>
      </c>
      <c r="J146" s="4">
        <v>27.49</v>
      </c>
      <c r="K146" s="4">
        <v>0.84</v>
      </c>
      <c r="L146" s="4">
        <v>0.28999999999999998</v>
      </c>
      <c r="M146" s="4">
        <v>0.01</v>
      </c>
      <c r="N146" s="4">
        <v>0.04</v>
      </c>
      <c r="O146" s="4"/>
      <c r="P146" s="4"/>
      <c r="Q146" s="4"/>
      <c r="R146" s="4">
        <v>0.98</v>
      </c>
      <c r="S146" s="4"/>
      <c r="T146" s="4"/>
      <c r="U146" s="4"/>
      <c r="V146" s="4"/>
      <c r="W146" s="10"/>
      <c r="X146" s="4"/>
    </row>
    <row r="147" spans="1:24" ht="15.75" customHeight="1">
      <c r="A147" s="8" t="s">
        <v>379</v>
      </c>
      <c r="B147" s="8">
        <v>146</v>
      </c>
      <c r="C147" s="4" t="s">
        <v>1111</v>
      </c>
      <c r="D147" s="4" t="s">
        <v>1110</v>
      </c>
      <c r="E147" s="4">
        <v>60.75</v>
      </c>
      <c r="F147" s="10">
        <v>0.41</v>
      </c>
      <c r="G147" s="9">
        <v>23890800</v>
      </c>
      <c r="H147" s="9">
        <v>1456655</v>
      </c>
      <c r="I147" s="9">
        <v>545723</v>
      </c>
      <c r="J147" s="4">
        <v>29.19</v>
      </c>
      <c r="K147" s="4">
        <v>5.86</v>
      </c>
      <c r="L147" s="4">
        <v>3.61</v>
      </c>
      <c r="M147" s="4"/>
      <c r="N147" s="4">
        <v>2.08</v>
      </c>
      <c r="O147" s="4"/>
      <c r="P147" s="4"/>
      <c r="Q147" s="4"/>
      <c r="R147" s="4">
        <v>2.0699999999999998</v>
      </c>
      <c r="S147" s="4"/>
      <c r="T147" s="4"/>
      <c r="U147" s="4"/>
      <c r="V147" s="4"/>
      <c r="W147" s="7"/>
      <c r="X147" s="4"/>
    </row>
    <row r="148" spans="1:24" ht="15.75" customHeight="1">
      <c r="A148" s="8" t="s">
        <v>380</v>
      </c>
      <c r="B148" s="8">
        <v>147</v>
      </c>
      <c r="C148" s="4" t="s">
        <v>1111</v>
      </c>
      <c r="D148" s="4" t="s">
        <v>1110</v>
      </c>
      <c r="E148" s="4">
        <v>28.75</v>
      </c>
      <c r="F148" s="5">
        <v>0</v>
      </c>
      <c r="G148" s="9">
        <v>31251100</v>
      </c>
      <c r="H148" s="9">
        <v>900655</v>
      </c>
      <c r="I148" s="9">
        <v>247573</v>
      </c>
      <c r="J148" s="4">
        <v>10.24</v>
      </c>
      <c r="K148" s="4">
        <v>1.26</v>
      </c>
      <c r="L148" s="4">
        <v>2.78</v>
      </c>
      <c r="M148" s="4">
        <v>0.4</v>
      </c>
      <c r="N148" s="4">
        <v>2.81</v>
      </c>
      <c r="O148" s="4"/>
      <c r="P148" s="4"/>
      <c r="Q148" s="4"/>
      <c r="R148" s="4">
        <v>2.4900000000000002</v>
      </c>
      <c r="S148" s="4"/>
      <c r="T148" s="4"/>
      <c r="U148" s="4"/>
      <c r="V148" s="4"/>
      <c r="W148" s="10"/>
      <c r="X148" s="4"/>
    </row>
    <row r="149" spans="1:24" ht="15.75" customHeight="1">
      <c r="A149" s="8" t="s">
        <v>381</v>
      </c>
      <c r="B149" s="8">
        <v>148</v>
      </c>
      <c r="C149" s="4" t="s">
        <v>1111</v>
      </c>
      <c r="D149" s="4" t="s">
        <v>1110</v>
      </c>
      <c r="E149" s="4">
        <v>3.7</v>
      </c>
      <c r="F149" s="4">
        <v>-0.54</v>
      </c>
      <c r="G149" s="9">
        <v>200</v>
      </c>
      <c r="H149" s="4">
        <v>1</v>
      </c>
      <c r="I149" s="4">
        <v>148</v>
      </c>
      <c r="J149" s="6"/>
      <c r="K149" s="4">
        <v>0.22</v>
      </c>
      <c r="L149" s="4">
        <v>1.4</v>
      </c>
      <c r="M149" s="4"/>
      <c r="N149" s="4">
        <v>0</v>
      </c>
      <c r="O149" s="4"/>
      <c r="P149" s="4"/>
      <c r="Q149" s="4"/>
      <c r="R149" s="4"/>
      <c r="S149" s="4"/>
      <c r="T149" s="4"/>
      <c r="U149" s="4"/>
      <c r="V149" s="4"/>
      <c r="W149" s="10"/>
      <c r="X149" s="4"/>
    </row>
    <row r="150" spans="1:24" ht="15.75" customHeight="1">
      <c r="A150" s="8" t="s">
        <v>382</v>
      </c>
      <c r="B150" s="8">
        <v>149</v>
      </c>
      <c r="C150" s="4" t="s">
        <v>1111</v>
      </c>
      <c r="D150" s="4" t="s">
        <v>1110</v>
      </c>
      <c r="E150" s="4">
        <v>1.62</v>
      </c>
      <c r="F150" s="5">
        <v>-1.22</v>
      </c>
      <c r="G150" s="9">
        <v>354600</v>
      </c>
      <c r="H150" s="4">
        <v>570</v>
      </c>
      <c r="I150" s="9">
        <v>1025</v>
      </c>
      <c r="J150" s="6">
        <v>14.47</v>
      </c>
      <c r="K150" s="4">
        <v>0.55000000000000004</v>
      </c>
      <c r="L150" s="4">
        <v>1.25</v>
      </c>
      <c r="M150" s="4"/>
      <c r="N150" s="4">
        <v>0.11</v>
      </c>
      <c r="O150" s="4"/>
      <c r="P150" s="4"/>
      <c r="Q150" s="4"/>
      <c r="R150" s="4">
        <v>4.33</v>
      </c>
      <c r="S150" s="4"/>
      <c r="T150" s="4"/>
      <c r="U150" s="4"/>
      <c r="V150" s="4"/>
      <c r="W150" s="5"/>
      <c r="X150" s="4"/>
    </row>
    <row r="151" spans="1:24" ht="15.75" customHeight="1">
      <c r="A151" s="8" t="s">
        <v>383</v>
      </c>
      <c r="B151" s="8">
        <v>150</v>
      </c>
      <c r="C151" s="4" t="s">
        <v>1111</v>
      </c>
      <c r="D151" s="4" t="s">
        <v>1110</v>
      </c>
      <c r="E151" s="4">
        <v>1.1200000000000001</v>
      </c>
      <c r="F151" s="5">
        <v>0.9</v>
      </c>
      <c r="G151" s="9">
        <v>5800</v>
      </c>
      <c r="H151" s="9">
        <v>6</v>
      </c>
      <c r="I151" s="9">
        <v>493</v>
      </c>
      <c r="J151" s="4"/>
      <c r="K151" s="4">
        <v>0.53</v>
      </c>
      <c r="L151" s="4">
        <v>1.41</v>
      </c>
      <c r="M151" s="4"/>
      <c r="N151" s="4">
        <v>0</v>
      </c>
      <c r="O151" s="4"/>
      <c r="P151" s="4"/>
      <c r="Q151" s="4"/>
      <c r="R151" s="4"/>
      <c r="S151" s="4"/>
      <c r="T151" s="4"/>
      <c r="U151" s="4"/>
      <c r="V151" s="4"/>
      <c r="W151" s="10"/>
      <c r="X151" s="4"/>
    </row>
    <row r="152" spans="1:24" ht="15.75" customHeight="1">
      <c r="A152" s="8" t="s">
        <v>384</v>
      </c>
      <c r="B152" s="8">
        <v>151</v>
      </c>
      <c r="C152" s="4" t="s">
        <v>1111</v>
      </c>
      <c r="D152" s="4" t="s">
        <v>1110</v>
      </c>
      <c r="E152" s="4">
        <v>53.25</v>
      </c>
      <c r="F152" s="5">
        <v>4.93</v>
      </c>
      <c r="G152" s="9">
        <v>15558100</v>
      </c>
      <c r="H152" s="9">
        <v>823715</v>
      </c>
      <c r="I152" s="9">
        <v>238986</v>
      </c>
      <c r="J152" s="4">
        <v>21.24</v>
      </c>
      <c r="K152" s="4">
        <v>3.59</v>
      </c>
      <c r="L152" s="4">
        <v>2.2200000000000002</v>
      </c>
      <c r="M152" s="4">
        <v>0.8</v>
      </c>
      <c r="N152" s="4">
        <v>2.5099999999999998</v>
      </c>
      <c r="O152" s="4"/>
      <c r="P152" s="4"/>
      <c r="Q152" s="4"/>
      <c r="R152" s="4">
        <v>1.58</v>
      </c>
      <c r="S152" s="4"/>
      <c r="T152" s="4"/>
      <c r="U152" s="4"/>
      <c r="V152" s="4"/>
      <c r="W152" s="7"/>
      <c r="X152" s="4"/>
    </row>
    <row r="153" spans="1:24" ht="15.75" customHeight="1">
      <c r="A153" s="8" t="s">
        <v>385</v>
      </c>
      <c r="B153" s="8">
        <v>152</v>
      </c>
      <c r="C153" s="4" t="s">
        <v>1111</v>
      </c>
      <c r="D153" s="4" t="s">
        <v>1110</v>
      </c>
      <c r="E153" s="4">
        <v>2.6</v>
      </c>
      <c r="F153" s="5">
        <v>0.78</v>
      </c>
      <c r="G153" s="9">
        <v>35700</v>
      </c>
      <c r="H153" s="4">
        <v>93</v>
      </c>
      <c r="I153" s="4">
        <v>517</v>
      </c>
      <c r="J153" s="4">
        <v>26.85</v>
      </c>
      <c r="K153" s="4">
        <v>1</v>
      </c>
      <c r="L153" s="4">
        <v>0.13</v>
      </c>
      <c r="M153" s="4">
        <v>0.13</v>
      </c>
      <c r="N153" s="4">
        <v>0.1</v>
      </c>
      <c r="O153" s="4"/>
      <c r="P153" s="4"/>
      <c r="Q153" s="4"/>
      <c r="R153" s="4">
        <v>14</v>
      </c>
      <c r="S153" s="4"/>
      <c r="T153" s="4"/>
      <c r="U153" s="4"/>
      <c r="V153" s="4"/>
      <c r="W153" s="7"/>
      <c r="X153" s="4"/>
    </row>
    <row r="154" spans="1:24" ht="15.75" customHeight="1">
      <c r="A154" s="8" t="s">
        <v>386</v>
      </c>
      <c r="B154" s="8">
        <v>153</v>
      </c>
      <c r="C154" s="4" t="s">
        <v>1111</v>
      </c>
      <c r="D154" s="4" t="s">
        <v>1110</v>
      </c>
      <c r="E154" s="4">
        <v>0.83</v>
      </c>
      <c r="F154" s="10">
        <v>0</v>
      </c>
      <c r="G154" s="9">
        <v>377600</v>
      </c>
      <c r="H154" s="9">
        <v>313</v>
      </c>
      <c r="I154" s="9">
        <v>747</v>
      </c>
      <c r="J154" s="4"/>
      <c r="K154" s="4">
        <v>0.75</v>
      </c>
      <c r="L154" s="4">
        <v>0.31</v>
      </c>
      <c r="M154" s="4"/>
      <c r="N154" s="4">
        <v>0</v>
      </c>
      <c r="O154" s="4"/>
      <c r="P154" s="4"/>
      <c r="Q154" s="4"/>
      <c r="R154" s="4"/>
      <c r="S154" s="4"/>
      <c r="T154" s="4"/>
      <c r="U154" s="4"/>
      <c r="V154" s="4"/>
      <c r="W154" s="10"/>
      <c r="X154" s="4"/>
    </row>
    <row r="155" spans="1:24" ht="15.75" customHeight="1">
      <c r="A155" s="8" t="s">
        <v>387</v>
      </c>
      <c r="B155" s="8">
        <v>154</v>
      </c>
      <c r="C155" s="4" t="s">
        <v>1111</v>
      </c>
      <c r="D155" s="4" t="s">
        <v>1110</v>
      </c>
      <c r="E155" s="4">
        <v>2.2999999999999998</v>
      </c>
      <c r="F155" s="10">
        <v>-3.36</v>
      </c>
      <c r="G155" s="9">
        <v>9949700</v>
      </c>
      <c r="H155" s="9">
        <v>23134</v>
      </c>
      <c r="I155" s="9">
        <v>1380</v>
      </c>
      <c r="J155" s="4">
        <v>24.03</v>
      </c>
      <c r="K155" s="4">
        <v>2.11</v>
      </c>
      <c r="L155" s="4">
        <v>0.57999999999999996</v>
      </c>
      <c r="M155" s="4">
        <v>0.06</v>
      </c>
      <c r="N155" s="4">
        <v>0.1</v>
      </c>
      <c r="O155" s="4"/>
      <c r="P155" s="4"/>
      <c r="Q155" s="4"/>
      <c r="R155" s="4">
        <v>3.36</v>
      </c>
      <c r="S155" s="4"/>
      <c r="T155" s="4"/>
      <c r="U155" s="4"/>
      <c r="V155" s="4"/>
      <c r="W155" s="10"/>
      <c r="X155" s="4"/>
    </row>
    <row r="156" spans="1:24" ht="15.75" customHeight="1">
      <c r="A156" s="8" t="s">
        <v>388</v>
      </c>
      <c r="B156" s="8">
        <v>155</v>
      </c>
      <c r="C156" s="4" t="s">
        <v>1111</v>
      </c>
      <c r="D156" s="4" t="s">
        <v>1110</v>
      </c>
      <c r="E156" s="4">
        <v>1.71</v>
      </c>
      <c r="F156" s="5">
        <v>-5.52</v>
      </c>
      <c r="G156" s="9">
        <v>29419300</v>
      </c>
      <c r="H156" s="9">
        <v>52169</v>
      </c>
      <c r="I156" s="9">
        <v>1297</v>
      </c>
      <c r="J156" s="4">
        <v>23.67</v>
      </c>
      <c r="K156" s="4">
        <v>1.2</v>
      </c>
      <c r="L156" s="4">
        <v>1.46</v>
      </c>
      <c r="M156" s="4"/>
      <c r="N156" s="4">
        <v>7.0000000000000007E-2</v>
      </c>
      <c r="O156" s="4"/>
      <c r="P156" s="4"/>
      <c r="Q156" s="4"/>
      <c r="R156" s="4"/>
      <c r="S156" s="4"/>
      <c r="T156" s="4"/>
      <c r="U156" s="4"/>
      <c r="V156" s="4"/>
      <c r="W156" s="5"/>
      <c r="X156" s="4"/>
    </row>
    <row r="157" spans="1:24" ht="15.75" customHeight="1">
      <c r="A157" s="8" t="s">
        <v>389</v>
      </c>
      <c r="B157" s="8">
        <v>156</v>
      </c>
      <c r="C157" s="4" t="s">
        <v>1111</v>
      </c>
      <c r="D157" s="4" t="s">
        <v>1110</v>
      </c>
      <c r="E157" s="4">
        <v>32.5</v>
      </c>
      <c r="F157" s="5">
        <v>0</v>
      </c>
      <c r="G157" s="9">
        <v>14693500</v>
      </c>
      <c r="H157" s="9">
        <v>481101</v>
      </c>
      <c r="I157" s="9">
        <v>196008</v>
      </c>
      <c r="J157" s="4">
        <v>39.43</v>
      </c>
      <c r="K157" s="4">
        <v>3.36</v>
      </c>
      <c r="L157" s="4">
        <v>3.25</v>
      </c>
      <c r="M157" s="4"/>
      <c r="N157" s="4">
        <v>0.82</v>
      </c>
      <c r="O157" s="4"/>
      <c r="P157" s="4"/>
      <c r="Q157" s="4"/>
      <c r="R157" s="4"/>
      <c r="S157" s="4"/>
      <c r="T157" s="4"/>
      <c r="U157" s="4"/>
      <c r="V157" s="4"/>
      <c r="W157" s="10"/>
      <c r="X157" s="4"/>
    </row>
    <row r="158" spans="1:24" ht="15.75" customHeight="1">
      <c r="A158" s="8" t="s">
        <v>390</v>
      </c>
      <c r="B158" s="8">
        <v>157</v>
      </c>
      <c r="C158" s="4" t="s">
        <v>1111</v>
      </c>
      <c r="D158" s="4" t="s">
        <v>1110</v>
      </c>
      <c r="E158" s="4">
        <v>0.44</v>
      </c>
      <c r="F158" s="5">
        <v>0</v>
      </c>
      <c r="G158" s="9">
        <v>60700</v>
      </c>
      <c r="H158" s="9">
        <v>27</v>
      </c>
      <c r="I158" s="9">
        <v>220</v>
      </c>
      <c r="J158" s="4"/>
      <c r="K158" s="4">
        <v>0.59</v>
      </c>
      <c r="L158" s="4">
        <v>1.1499999999999999</v>
      </c>
      <c r="M158" s="4"/>
      <c r="N158" s="4">
        <v>0</v>
      </c>
      <c r="O158" s="4"/>
      <c r="P158" s="4"/>
      <c r="Q158" s="4"/>
      <c r="R158" s="4">
        <v>2.73</v>
      </c>
      <c r="S158" s="4"/>
      <c r="T158" s="4"/>
      <c r="U158" s="4"/>
      <c r="V158" s="4"/>
      <c r="W158" s="10"/>
      <c r="X158" s="4"/>
    </row>
    <row r="159" spans="1:24" ht="15.75" customHeight="1">
      <c r="A159" s="8" t="s">
        <v>391</v>
      </c>
      <c r="B159" s="8">
        <v>158</v>
      </c>
      <c r="C159" s="4" t="s">
        <v>1111</v>
      </c>
      <c r="D159" s="4" t="s">
        <v>1110</v>
      </c>
      <c r="E159" s="4">
        <v>54.25</v>
      </c>
      <c r="F159" s="5">
        <v>0.46</v>
      </c>
      <c r="G159" s="9">
        <v>2200</v>
      </c>
      <c r="H159" s="4">
        <v>120</v>
      </c>
      <c r="I159" s="9">
        <v>2821</v>
      </c>
      <c r="J159" s="4">
        <v>10.66</v>
      </c>
      <c r="K159" s="4">
        <v>0.79</v>
      </c>
      <c r="L159" s="4">
        <v>0.22</v>
      </c>
      <c r="M159" s="4">
        <v>0.65</v>
      </c>
      <c r="N159" s="4">
        <v>5.09</v>
      </c>
      <c r="O159" s="4"/>
      <c r="P159" s="4"/>
      <c r="Q159" s="4"/>
      <c r="R159" s="4">
        <v>7.22</v>
      </c>
      <c r="S159" s="4"/>
      <c r="T159" s="4"/>
      <c r="U159" s="4"/>
      <c r="V159" s="4"/>
      <c r="W159" s="7"/>
      <c r="X159" s="4"/>
    </row>
    <row r="160" spans="1:24" ht="15.75" customHeight="1">
      <c r="A160" s="8" t="s">
        <v>392</v>
      </c>
      <c r="B160" s="8">
        <v>159</v>
      </c>
      <c r="C160" s="4" t="s">
        <v>1111</v>
      </c>
      <c r="D160" s="4" t="s">
        <v>1110</v>
      </c>
      <c r="E160" s="4">
        <v>0.56000000000000005</v>
      </c>
      <c r="F160" s="10">
        <v>0</v>
      </c>
      <c r="G160" s="9">
        <v>125700</v>
      </c>
      <c r="H160" s="4">
        <v>69</v>
      </c>
      <c r="I160" s="9">
        <v>278</v>
      </c>
      <c r="J160" s="4"/>
      <c r="K160" s="4">
        <v>0.56000000000000005</v>
      </c>
      <c r="L160" s="4">
        <v>2.93</v>
      </c>
      <c r="M160" s="4"/>
      <c r="N160" s="4">
        <v>0</v>
      </c>
      <c r="O160" s="4"/>
      <c r="P160" s="4"/>
      <c r="Q160" s="4"/>
      <c r="R160" s="4"/>
      <c r="S160" s="4"/>
      <c r="T160" s="4"/>
      <c r="U160" s="4"/>
      <c r="V160" s="4"/>
      <c r="W160" s="10"/>
      <c r="X160" s="4"/>
    </row>
    <row r="161" spans="1:24" ht="15.75" customHeight="1">
      <c r="A161" s="8" t="s">
        <v>393</v>
      </c>
      <c r="B161" s="8">
        <v>160</v>
      </c>
      <c r="C161" s="4" t="s">
        <v>1109</v>
      </c>
      <c r="D161" s="4" t="s">
        <v>1110</v>
      </c>
      <c r="E161" s="4">
        <v>66.75</v>
      </c>
      <c r="F161" s="10">
        <v>0</v>
      </c>
      <c r="G161" s="9">
        <v>0</v>
      </c>
      <c r="H161" s="9">
        <v>0</v>
      </c>
      <c r="I161" s="9">
        <v>1368</v>
      </c>
      <c r="J161" s="4">
        <v>42.53</v>
      </c>
      <c r="K161" s="4">
        <v>1.06</v>
      </c>
      <c r="L161" s="4">
        <v>0.15</v>
      </c>
      <c r="M161" s="4">
        <v>1.6</v>
      </c>
      <c r="N161" s="4">
        <v>1.57</v>
      </c>
      <c r="O161" s="4">
        <v>2.68</v>
      </c>
      <c r="P161" s="4">
        <v>2.4900000000000002</v>
      </c>
      <c r="Q161" s="4">
        <v>19.61</v>
      </c>
      <c r="R161" s="4">
        <v>2.3199999999999998</v>
      </c>
      <c r="S161" s="4">
        <v>21.08</v>
      </c>
      <c r="T161" s="4"/>
      <c r="U161" s="4">
        <v>447</v>
      </c>
      <c r="V161" s="4">
        <v>444</v>
      </c>
      <c r="W161" s="5">
        <v>-5.86</v>
      </c>
      <c r="X161" s="4"/>
    </row>
    <row r="162" spans="1:24" ht="15.75" customHeight="1">
      <c r="A162" s="8" t="s">
        <v>394</v>
      </c>
      <c r="B162" s="8">
        <v>161</v>
      </c>
      <c r="C162" s="4" t="s">
        <v>1111</v>
      </c>
      <c r="D162" s="4" t="s">
        <v>1110</v>
      </c>
      <c r="E162" s="4">
        <v>1.42</v>
      </c>
      <c r="F162" s="5">
        <v>-0.7</v>
      </c>
      <c r="G162" s="9">
        <v>1305600</v>
      </c>
      <c r="H162" s="9">
        <v>1872</v>
      </c>
      <c r="I162" s="9">
        <v>1670</v>
      </c>
      <c r="J162" s="4">
        <v>12.9</v>
      </c>
      <c r="K162" s="4">
        <v>1.02</v>
      </c>
      <c r="L162" s="4">
        <v>0.83</v>
      </c>
      <c r="M162" s="4">
        <v>0.03</v>
      </c>
      <c r="N162" s="4">
        <v>0.11</v>
      </c>
      <c r="O162" s="4"/>
      <c r="P162" s="4"/>
      <c r="Q162" s="4"/>
      <c r="R162" s="4">
        <v>2.1</v>
      </c>
      <c r="S162" s="4"/>
      <c r="T162" s="4"/>
      <c r="U162" s="4"/>
      <c r="V162" s="4"/>
      <c r="W162" s="5"/>
      <c r="X162" s="4"/>
    </row>
    <row r="163" spans="1:24" ht="15.75" customHeight="1">
      <c r="A163" s="8" t="s">
        <v>395</v>
      </c>
      <c r="B163" s="8">
        <v>162</v>
      </c>
      <c r="C163" s="4" t="s">
        <v>1111</v>
      </c>
      <c r="D163" s="4" t="s">
        <v>1110</v>
      </c>
      <c r="E163" s="4">
        <v>6.45</v>
      </c>
      <c r="F163" s="10">
        <v>0</v>
      </c>
      <c r="G163" s="9">
        <v>68600</v>
      </c>
      <c r="H163" s="9">
        <v>443</v>
      </c>
      <c r="I163" s="9">
        <v>2566</v>
      </c>
      <c r="J163" s="4">
        <v>9.64</v>
      </c>
      <c r="K163" s="4">
        <v>0.57999999999999996</v>
      </c>
      <c r="L163" s="4">
        <v>0.24</v>
      </c>
      <c r="M163" s="4">
        <v>0.2</v>
      </c>
      <c r="N163" s="4">
        <v>0.67</v>
      </c>
      <c r="O163" s="4"/>
      <c r="P163" s="4"/>
      <c r="Q163" s="4"/>
      <c r="R163" s="4">
        <v>3.1</v>
      </c>
      <c r="S163" s="4"/>
      <c r="T163" s="4"/>
      <c r="U163" s="4"/>
      <c r="V163" s="4"/>
      <c r="W163" s="5"/>
      <c r="X163" s="4"/>
    </row>
    <row r="164" spans="1:24" ht="15.75" customHeight="1">
      <c r="A164" s="8" t="s">
        <v>396</v>
      </c>
      <c r="B164" s="8">
        <v>163</v>
      </c>
      <c r="C164" s="4" t="s">
        <v>1111</v>
      </c>
      <c r="D164" s="4" t="s">
        <v>1110</v>
      </c>
      <c r="E164" s="4">
        <v>2.38</v>
      </c>
      <c r="F164" s="10">
        <v>0</v>
      </c>
      <c r="G164" s="9">
        <v>2244100</v>
      </c>
      <c r="H164" s="9">
        <v>5366</v>
      </c>
      <c r="I164" s="9">
        <v>1500</v>
      </c>
      <c r="J164" s="4">
        <v>23.45</v>
      </c>
      <c r="K164" s="4">
        <v>1.02</v>
      </c>
      <c r="L164" s="4">
        <v>1.41</v>
      </c>
      <c r="M164" s="4"/>
      <c r="N164" s="4">
        <v>0.1</v>
      </c>
      <c r="O164" s="4"/>
      <c r="P164" s="4"/>
      <c r="Q164" s="4"/>
      <c r="R164" s="4"/>
      <c r="S164" s="4"/>
      <c r="T164" s="4"/>
      <c r="U164" s="4"/>
      <c r="V164" s="4"/>
      <c r="W164" s="7"/>
      <c r="X164" s="4"/>
    </row>
    <row r="165" spans="1:24" ht="15.75" customHeight="1">
      <c r="A165" s="8" t="s">
        <v>397</v>
      </c>
      <c r="B165" s="8">
        <v>164</v>
      </c>
      <c r="C165" s="4" t="s">
        <v>1111</v>
      </c>
      <c r="D165" s="4" t="s">
        <v>1110</v>
      </c>
      <c r="E165" s="4">
        <v>3.74</v>
      </c>
      <c r="F165" s="4">
        <v>0</v>
      </c>
      <c r="G165" s="9">
        <v>204300</v>
      </c>
      <c r="H165" s="9">
        <v>763</v>
      </c>
      <c r="I165" s="9">
        <v>898</v>
      </c>
      <c r="J165" s="4"/>
      <c r="K165" s="4">
        <v>1.86</v>
      </c>
      <c r="L165" s="4">
        <v>1.37</v>
      </c>
      <c r="M165" s="4"/>
      <c r="N165" s="4">
        <v>0</v>
      </c>
      <c r="O165" s="4"/>
      <c r="P165" s="4"/>
      <c r="Q165" s="4"/>
      <c r="R165" s="4"/>
      <c r="S165" s="4"/>
      <c r="T165" s="4"/>
      <c r="U165" s="4"/>
      <c r="V165" s="4"/>
      <c r="W165" s="10"/>
      <c r="X165" s="4"/>
    </row>
    <row r="166" spans="1:24" ht="15.75" customHeight="1">
      <c r="A166" s="8" t="s">
        <v>398</v>
      </c>
      <c r="B166" s="8">
        <v>165</v>
      </c>
      <c r="C166" s="4" t="s">
        <v>1111</v>
      </c>
      <c r="D166" s="4" t="s">
        <v>1110</v>
      </c>
      <c r="E166" s="4">
        <v>2.2799999999999998</v>
      </c>
      <c r="F166" s="5">
        <v>-0.87</v>
      </c>
      <c r="G166" s="9">
        <v>9963500</v>
      </c>
      <c r="H166" s="9">
        <v>22798</v>
      </c>
      <c r="I166" s="9">
        <v>18694</v>
      </c>
      <c r="J166" s="4">
        <v>12.79</v>
      </c>
      <c r="K166" s="4">
        <v>3.93</v>
      </c>
      <c r="L166" s="4">
        <v>0.85</v>
      </c>
      <c r="M166" s="4">
        <v>0.05</v>
      </c>
      <c r="N166" s="4">
        <v>0.18</v>
      </c>
      <c r="O166" s="4"/>
      <c r="P166" s="4"/>
      <c r="Q166" s="4"/>
      <c r="R166" s="4">
        <v>4</v>
      </c>
      <c r="S166" s="4"/>
      <c r="T166" s="4"/>
      <c r="U166" s="4"/>
      <c r="V166" s="4"/>
      <c r="W166" s="5"/>
      <c r="X166" s="4"/>
    </row>
    <row r="167" spans="1:24" ht="15.75" customHeight="1">
      <c r="A167" s="8" t="s">
        <v>399</v>
      </c>
      <c r="B167" s="8">
        <v>166</v>
      </c>
      <c r="C167" s="4" t="s">
        <v>1111</v>
      </c>
      <c r="D167" s="4" t="s">
        <v>1110</v>
      </c>
      <c r="E167" s="4">
        <v>0.31</v>
      </c>
      <c r="F167" s="4">
        <v>0</v>
      </c>
      <c r="G167" s="9">
        <v>1931700</v>
      </c>
      <c r="H167" s="9">
        <v>599</v>
      </c>
      <c r="I167" s="9">
        <v>1670</v>
      </c>
      <c r="J167" s="4">
        <v>21.04</v>
      </c>
      <c r="K167" s="4">
        <v>0.7</v>
      </c>
      <c r="L167" s="4">
        <v>0.15</v>
      </c>
      <c r="M167" s="4">
        <v>0.02</v>
      </c>
      <c r="N167" s="4">
        <v>0.01</v>
      </c>
      <c r="O167" s="4"/>
      <c r="P167" s="4"/>
      <c r="Q167" s="4"/>
      <c r="R167" s="4">
        <v>4.84</v>
      </c>
      <c r="S167" s="4"/>
      <c r="T167" s="4"/>
      <c r="U167" s="4"/>
      <c r="V167" s="4"/>
      <c r="W167" s="5"/>
      <c r="X167" s="4"/>
    </row>
    <row r="168" spans="1:24" ht="15.75" customHeight="1">
      <c r="A168" s="8" t="s">
        <v>400</v>
      </c>
      <c r="B168" s="8">
        <v>167</v>
      </c>
      <c r="C168" s="4" t="s">
        <v>1109</v>
      </c>
      <c r="D168" s="4" t="s">
        <v>1110</v>
      </c>
      <c r="E168" s="4">
        <v>0.31</v>
      </c>
      <c r="F168" s="4">
        <v>0</v>
      </c>
      <c r="G168" s="9">
        <v>975</v>
      </c>
      <c r="H168" s="9">
        <v>30</v>
      </c>
      <c r="I168" s="9">
        <v>443</v>
      </c>
      <c r="J168" s="4"/>
      <c r="K168" s="4">
        <v>0.91</v>
      </c>
      <c r="L168" s="4">
        <v>0.12</v>
      </c>
      <c r="M168" s="4"/>
      <c r="N168" s="4">
        <v>0</v>
      </c>
      <c r="O168" s="4"/>
      <c r="P168" s="4"/>
      <c r="Q168" s="4"/>
      <c r="R168" s="4"/>
      <c r="S168" s="4"/>
      <c r="T168" s="4"/>
      <c r="U168" s="4"/>
      <c r="V168" s="4"/>
      <c r="W168" s="10"/>
      <c r="X168" s="4"/>
    </row>
    <row r="169" spans="1:24" ht="15.75" customHeight="1">
      <c r="A169" s="8" t="s">
        <v>401</v>
      </c>
      <c r="B169" s="8">
        <v>168</v>
      </c>
      <c r="C169" s="4" t="s">
        <v>1111</v>
      </c>
      <c r="D169" s="4" t="s">
        <v>1110</v>
      </c>
      <c r="E169" s="4">
        <v>16.8</v>
      </c>
      <c r="F169" s="5">
        <v>2.44</v>
      </c>
      <c r="G169" s="9">
        <v>367300</v>
      </c>
      <c r="H169" s="9">
        <v>6196</v>
      </c>
      <c r="I169" s="9">
        <v>5341</v>
      </c>
      <c r="J169" s="4"/>
      <c r="K169" s="4">
        <v>1.18</v>
      </c>
      <c r="L169" s="4">
        <v>7.0000000000000007E-2</v>
      </c>
      <c r="M169" s="4">
        <v>0.36</v>
      </c>
      <c r="N169" s="4">
        <v>0</v>
      </c>
      <c r="O169" s="4"/>
      <c r="P169" s="4"/>
      <c r="Q169" s="4"/>
      <c r="R169" s="4">
        <v>0.76</v>
      </c>
      <c r="S169" s="4"/>
      <c r="T169" s="4"/>
      <c r="U169" s="4"/>
      <c r="V169" s="4"/>
      <c r="W169" s="10"/>
      <c r="X169" s="4"/>
    </row>
    <row r="170" spans="1:24" ht="15.75" customHeight="1">
      <c r="A170" s="8" t="s">
        <v>402</v>
      </c>
      <c r="B170" s="8">
        <v>169</v>
      </c>
      <c r="C170" s="4" t="s">
        <v>1111</v>
      </c>
      <c r="D170" s="4" t="s">
        <v>1110</v>
      </c>
      <c r="E170" s="4">
        <v>228</v>
      </c>
      <c r="F170" s="5">
        <v>-1.3</v>
      </c>
      <c r="G170" s="9">
        <v>3394800</v>
      </c>
      <c r="H170" s="9">
        <v>782282</v>
      </c>
      <c r="I170" s="9">
        <v>284403</v>
      </c>
      <c r="J170" s="4">
        <v>48.18</v>
      </c>
      <c r="K170" s="4">
        <v>7.71</v>
      </c>
      <c r="L170" s="4">
        <v>0.51</v>
      </c>
      <c r="M170" s="4">
        <v>1.8</v>
      </c>
      <c r="N170" s="4">
        <v>4.7300000000000004</v>
      </c>
      <c r="O170" s="4"/>
      <c r="P170" s="4"/>
      <c r="Q170" s="4"/>
      <c r="R170" s="4">
        <v>0.78</v>
      </c>
      <c r="S170" s="4"/>
      <c r="T170" s="4"/>
      <c r="U170" s="4"/>
      <c r="V170" s="4"/>
      <c r="W170" s="5"/>
      <c r="X170" s="4"/>
    </row>
    <row r="171" spans="1:24" ht="15.75" customHeight="1">
      <c r="A171" s="8" t="s">
        <v>403</v>
      </c>
      <c r="B171" s="8">
        <v>170</v>
      </c>
      <c r="C171" s="4" t="s">
        <v>1111</v>
      </c>
      <c r="D171" s="4" t="s">
        <v>1110</v>
      </c>
      <c r="E171" s="4">
        <v>3.18</v>
      </c>
      <c r="F171" s="5">
        <v>14.39</v>
      </c>
      <c r="G171" s="9">
        <v>7162300</v>
      </c>
      <c r="H171" s="9">
        <v>22304</v>
      </c>
      <c r="I171" s="9">
        <v>2322</v>
      </c>
      <c r="J171" s="4"/>
      <c r="K171" s="4">
        <v>0.51</v>
      </c>
      <c r="L171" s="4">
        <v>0.65</v>
      </c>
      <c r="M171" s="4"/>
      <c r="N171" s="4">
        <v>0</v>
      </c>
      <c r="O171" s="4"/>
      <c r="P171" s="4"/>
      <c r="Q171" s="4"/>
      <c r="R171" s="4">
        <v>1.08</v>
      </c>
      <c r="S171" s="4"/>
      <c r="T171" s="4"/>
      <c r="U171" s="4"/>
      <c r="V171" s="4"/>
      <c r="W171" s="10"/>
      <c r="X171" s="4"/>
    </row>
    <row r="172" spans="1:24" ht="15.75" customHeight="1">
      <c r="A172" s="8" t="s">
        <v>1094</v>
      </c>
      <c r="B172" s="8">
        <v>171</v>
      </c>
      <c r="C172" s="4" t="s">
        <v>1111</v>
      </c>
      <c r="D172" s="4" t="s">
        <v>1110</v>
      </c>
      <c r="E172" s="4">
        <v>0.54</v>
      </c>
      <c r="F172" s="5">
        <v>-3.57</v>
      </c>
      <c r="G172" s="9">
        <v>4155300</v>
      </c>
      <c r="H172" s="9">
        <v>2285</v>
      </c>
      <c r="I172" s="9">
        <v>454</v>
      </c>
      <c r="J172" s="4">
        <v>25.02</v>
      </c>
      <c r="K172" s="4"/>
      <c r="L172" s="4">
        <v>0.99</v>
      </c>
      <c r="M172" s="4"/>
      <c r="N172" s="4">
        <v>0.02</v>
      </c>
      <c r="O172" s="4"/>
      <c r="P172" s="4"/>
      <c r="Q172" s="4"/>
      <c r="R172" s="4"/>
      <c r="S172" s="4"/>
      <c r="T172" s="4"/>
      <c r="U172" s="4"/>
      <c r="V172" s="4"/>
      <c r="W172" s="10"/>
      <c r="X172" s="4"/>
    </row>
    <row r="173" spans="1:24" ht="15.75" customHeight="1">
      <c r="A173" s="8" t="s">
        <v>404</v>
      </c>
      <c r="B173" s="8">
        <v>172</v>
      </c>
      <c r="C173" s="4" t="s">
        <v>1111</v>
      </c>
      <c r="D173" s="4" t="s">
        <v>248</v>
      </c>
      <c r="E173" s="4">
        <v>0.13</v>
      </c>
      <c r="F173" s="5">
        <v>-7.14</v>
      </c>
      <c r="G173" s="9">
        <v>11438100</v>
      </c>
      <c r="H173" s="9">
        <v>1487</v>
      </c>
      <c r="I173" s="9">
        <v>210</v>
      </c>
      <c r="J173" s="4"/>
      <c r="K173" s="4">
        <v>0.65</v>
      </c>
      <c r="L173" s="4">
        <v>1.85</v>
      </c>
      <c r="M173" s="4"/>
      <c r="N173" s="4">
        <v>0</v>
      </c>
      <c r="O173" s="4"/>
      <c r="P173" s="4"/>
      <c r="Q173" s="4"/>
      <c r="R173" s="4"/>
      <c r="S173" s="4"/>
      <c r="T173" s="4"/>
      <c r="U173" s="4"/>
      <c r="V173" s="4"/>
      <c r="W173" s="7"/>
      <c r="X173" s="4"/>
    </row>
    <row r="174" spans="1:24" ht="15.75" customHeight="1">
      <c r="A174" s="8" t="s">
        <v>405</v>
      </c>
      <c r="B174" s="8">
        <v>173</v>
      </c>
      <c r="C174" s="4" t="s">
        <v>1111</v>
      </c>
      <c r="D174" s="4" t="s">
        <v>1110</v>
      </c>
      <c r="E174" s="4">
        <v>8.9</v>
      </c>
      <c r="F174" s="5">
        <v>-3.26</v>
      </c>
      <c r="G174" s="9">
        <v>6765100</v>
      </c>
      <c r="H174" s="9">
        <v>60943</v>
      </c>
      <c r="I174" s="9">
        <v>3649</v>
      </c>
      <c r="J174" s="4">
        <v>20.190000000000001</v>
      </c>
      <c r="K174" s="4">
        <v>2.93</v>
      </c>
      <c r="L174" s="4">
        <v>0.39</v>
      </c>
      <c r="M174" s="4"/>
      <c r="N174" s="4">
        <v>0.44</v>
      </c>
      <c r="O174" s="4"/>
      <c r="P174" s="4"/>
      <c r="Q174" s="4"/>
      <c r="R174" s="4">
        <v>3.8</v>
      </c>
      <c r="S174" s="4"/>
      <c r="T174" s="4"/>
      <c r="U174" s="4"/>
      <c r="V174" s="4"/>
      <c r="W174" s="10"/>
      <c r="X174" s="4"/>
    </row>
    <row r="175" spans="1:24" ht="15.75" customHeight="1">
      <c r="A175" s="8" t="s">
        <v>406</v>
      </c>
      <c r="B175" s="8">
        <v>174</v>
      </c>
      <c r="C175" s="4" t="s">
        <v>1111</v>
      </c>
      <c r="D175" s="4" t="s">
        <v>1110</v>
      </c>
      <c r="E175" s="4">
        <v>14.2</v>
      </c>
      <c r="F175" s="5">
        <v>2.9</v>
      </c>
      <c r="G175" s="9">
        <v>35151900</v>
      </c>
      <c r="H175" s="9">
        <v>502297</v>
      </c>
      <c r="I175" s="9">
        <v>30750</v>
      </c>
      <c r="J175" s="4">
        <v>46.34</v>
      </c>
      <c r="K175" s="4">
        <v>4.4800000000000004</v>
      </c>
      <c r="L175" s="4">
        <v>1.97</v>
      </c>
      <c r="M175" s="4">
        <v>0.02</v>
      </c>
      <c r="N175" s="4">
        <v>0.31</v>
      </c>
      <c r="O175" s="4"/>
      <c r="P175" s="4"/>
      <c r="Q175" s="4"/>
      <c r="R175" s="4">
        <v>0.12</v>
      </c>
      <c r="S175" s="4"/>
      <c r="T175" s="4"/>
      <c r="U175" s="4"/>
      <c r="V175" s="4"/>
      <c r="W175" s="10"/>
      <c r="X175" s="4"/>
    </row>
    <row r="176" spans="1:24" ht="15.75" customHeight="1">
      <c r="A176" s="8" t="s">
        <v>407</v>
      </c>
      <c r="B176" s="8">
        <v>175</v>
      </c>
      <c r="C176" s="4" t="s">
        <v>1111</v>
      </c>
      <c r="D176" s="4" t="s">
        <v>1110</v>
      </c>
      <c r="E176" s="4">
        <v>5.95</v>
      </c>
      <c r="F176" s="5">
        <v>0</v>
      </c>
      <c r="G176" s="9">
        <v>482500</v>
      </c>
      <c r="H176" s="9">
        <v>2866</v>
      </c>
      <c r="I176" s="9">
        <v>5640</v>
      </c>
      <c r="J176" s="4">
        <v>9.09</v>
      </c>
      <c r="K176" s="4">
        <v>2.75</v>
      </c>
      <c r="L176" s="4">
        <v>0.84</v>
      </c>
      <c r="M176" s="4">
        <v>0.2</v>
      </c>
      <c r="N176" s="4">
        <v>0.65</v>
      </c>
      <c r="O176" s="4"/>
      <c r="P176" s="4"/>
      <c r="Q176" s="4"/>
      <c r="R176" s="4">
        <v>7.45</v>
      </c>
      <c r="S176" s="4"/>
      <c r="T176" s="4"/>
      <c r="U176" s="4"/>
      <c r="V176" s="4"/>
      <c r="W176" s="5"/>
      <c r="X176" s="4"/>
    </row>
    <row r="177" spans="1:24" ht="15.75" customHeight="1">
      <c r="A177" s="8" t="s">
        <v>408</v>
      </c>
      <c r="B177" s="8">
        <v>176</v>
      </c>
      <c r="C177" s="4" t="s">
        <v>1111</v>
      </c>
      <c r="D177" s="4" t="s">
        <v>1110</v>
      </c>
      <c r="E177" s="4">
        <v>37</v>
      </c>
      <c r="F177" s="4">
        <v>-1.33</v>
      </c>
      <c r="G177" s="9">
        <v>10698200</v>
      </c>
      <c r="H177" s="9">
        <v>398719</v>
      </c>
      <c r="I177" s="9">
        <v>87609</v>
      </c>
      <c r="J177" s="4">
        <v>16.45</v>
      </c>
      <c r="K177" s="4">
        <v>3.64</v>
      </c>
      <c r="L177" s="4">
        <v>5.68</v>
      </c>
      <c r="M177" s="4"/>
      <c r="N177" s="4">
        <v>2.25</v>
      </c>
      <c r="O177" s="4"/>
      <c r="P177" s="4"/>
      <c r="Q177" s="4"/>
      <c r="R177" s="4">
        <v>7.65</v>
      </c>
      <c r="S177" s="4"/>
      <c r="T177" s="4"/>
      <c r="U177" s="4"/>
      <c r="V177" s="4"/>
      <c r="W177" s="10"/>
      <c r="X177" s="4"/>
    </row>
    <row r="178" spans="1:24" ht="15.75" customHeight="1">
      <c r="A178" s="8" t="s">
        <v>409</v>
      </c>
      <c r="B178" s="8">
        <v>177</v>
      </c>
      <c r="C178" s="4" t="s">
        <v>1111</v>
      </c>
      <c r="D178" s="4" t="s">
        <v>1110</v>
      </c>
      <c r="E178" s="4">
        <v>7.65</v>
      </c>
      <c r="F178" s="4">
        <v>1.32</v>
      </c>
      <c r="G178" s="9">
        <v>91000</v>
      </c>
      <c r="H178" s="9">
        <v>699</v>
      </c>
      <c r="I178" s="9">
        <v>6503</v>
      </c>
      <c r="J178" s="4"/>
      <c r="K178" s="4">
        <v>1.77</v>
      </c>
      <c r="L178" s="4">
        <v>4.58</v>
      </c>
      <c r="M178" s="4"/>
      <c r="N178" s="4">
        <v>0</v>
      </c>
      <c r="O178" s="4"/>
      <c r="P178" s="4"/>
      <c r="Q178" s="4"/>
      <c r="R178" s="4">
        <v>2.52</v>
      </c>
      <c r="S178" s="4"/>
      <c r="T178" s="4"/>
      <c r="U178" s="4"/>
      <c r="V178" s="4"/>
      <c r="W178" s="5"/>
      <c r="X178" s="4"/>
    </row>
    <row r="179" spans="1:24" ht="15.75" customHeight="1">
      <c r="A179" s="8" t="s">
        <v>410</v>
      </c>
      <c r="B179" s="8">
        <v>178</v>
      </c>
      <c r="C179" s="8" t="s">
        <v>1112</v>
      </c>
      <c r="D179" s="4" t="s">
        <v>1110</v>
      </c>
      <c r="E179" s="4">
        <v>28.5</v>
      </c>
      <c r="F179" s="5">
        <v>0</v>
      </c>
      <c r="G179" s="9">
        <v>0</v>
      </c>
      <c r="H179" s="9">
        <v>0</v>
      </c>
      <c r="I179" s="9">
        <v>285</v>
      </c>
      <c r="J179" s="4">
        <v>22.69</v>
      </c>
      <c r="K179" s="4">
        <v>0.77</v>
      </c>
      <c r="L179" s="4">
        <v>0.27</v>
      </c>
      <c r="M179" s="4"/>
      <c r="N179" s="4">
        <v>1.26</v>
      </c>
      <c r="O179" s="4">
        <v>4.16</v>
      </c>
      <c r="P179" s="4">
        <v>3.45</v>
      </c>
      <c r="Q179" s="4">
        <v>5.66</v>
      </c>
      <c r="R179" s="4">
        <v>0.87</v>
      </c>
      <c r="S179" s="4">
        <v>27.49</v>
      </c>
      <c r="T179" s="4"/>
      <c r="U179" s="4">
        <v>349</v>
      </c>
      <c r="V179" s="4">
        <v>343</v>
      </c>
      <c r="W179" s="10">
        <v>-1.77</v>
      </c>
      <c r="X179" s="4"/>
    </row>
    <row r="180" spans="1:24" ht="15.75" customHeight="1">
      <c r="A180" s="8" t="s">
        <v>411</v>
      </c>
      <c r="B180" s="8">
        <v>179</v>
      </c>
      <c r="C180" s="4" t="s">
        <v>1111</v>
      </c>
      <c r="D180" s="4" t="s">
        <v>248</v>
      </c>
      <c r="E180" s="4">
        <v>0.3</v>
      </c>
      <c r="F180" s="5">
        <v>0</v>
      </c>
      <c r="G180" s="9">
        <v>10100</v>
      </c>
      <c r="H180" s="9">
        <v>3</v>
      </c>
      <c r="I180" s="9">
        <v>429</v>
      </c>
      <c r="J180" s="4"/>
      <c r="K180" s="4">
        <v>0.91</v>
      </c>
      <c r="L180" s="4">
        <v>0.24</v>
      </c>
      <c r="M180" s="4"/>
      <c r="N180" s="4">
        <v>0</v>
      </c>
      <c r="O180" s="4"/>
      <c r="P180" s="4"/>
      <c r="Q180" s="4"/>
      <c r="R180" s="4"/>
      <c r="S180" s="4"/>
      <c r="T180" s="4"/>
      <c r="U180" s="4"/>
      <c r="V180" s="4"/>
      <c r="W180" s="7"/>
      <c r="X180" s="4"/>
    </row>
    <row r="181" spans="1:24" ht="15.75" customHeight="1">
      <c r="A181" s="8" t="s">
        <v>412</v>
      </c>
      <c r="B181" s="8">
        <v>180</v>
      </c>
      <c r="C181" s="4" t="s">
        <v>1111</v>
      </c>
      <c r="D181" s="4" t="s">
        <v>1110</v>
      </c>
      <c r="E181" s="4">
        <v>44.75</v>
      </c>
      <c r="F181" s="5">
        <v>0</v>
      </c>
      <c r="G181" s="9">
        <v>4486600</v>
      </c>
      <c r="H181" s="9">
        <v>200885</v>
      </c>
      <c r="I181" s="9">
        <v>166918</v>
      </c>
      <c r="J181" s="4">
        <v>30.51</v>
      </c>
      <c r="K181" s="4">
        <v>6.27</v>
      </c>
      <c r="L181" s="4">
        <v>1.83</v>
      </c>
      <c r="M181" s="4">
        <v>0.3</v>
      </c>
      <c r="N181" s="4">
        <v>1.47</v>
      </c>
      <c r="O181" s="4"/>
      <c r="P181" s="4"/>
      <c r="Q181" s="4"/>
      <c r="R181" s="4">
        <v>0.67</v>
      </c>
      <c r="S181" s="4"/>
      <c r="T181" s="4"/>
      <c r="U181" s="4"/>
      <c r="V181" s="4"/>
      <c r="W181" s="10"/>
      <c r="X181" s="4"/>
    </row>
    <row r="182" spans="1:24" ht="15.75" customHeight="1">
      <c r="A182" s="8" t="s">
        <v>413</v>
      </c>
      <c r="B182" s="8">
        <v>181</v>
      </c>
      <c r="C182" s="4" t="s">
        <v>1111</v>
      </c>
      <c r="D182" s="4" t="s">
        <v>1110</v>
      </c>
      <c r="E182" s="4">
        <v>1.35</v>
      </c>
      <c r="F182" s="5">
        <v>0.75</v>
      </c>
      <c r="G182" s="9">
        <v>84300</v>
      </c>
      <c r="H182" s="9">
        <v>113</v>
      </c>
      <c r="I182" s="9">
        <v>765</v>
      </c>
      <c r="J182" s="4">
        <v>301.77999999999997</v>
      </c>
      <c r="K182" s="4">
        <v>0.67</v>
      </c>
      <c r="L182" s="4">
        <v>0.22</v>
      </c>
      <c r="M182" s="4"/>
      <c r="N182" s="4">
        <v>0</v>
      </c>
      <c r="O182" s="4"/>
      <c r="P182" s="4"/>
      <c r="Q182" s="4"/>
      <c r="R182" s="4"/>
      <c r="S182" s="4"/>
      <c r="T182" s="4"/>
      <c r="U182" s="4"/>
      <c r="V182" s="4"/>
      <c r="W182" s="5"/>
      <c r="X182" s="4"/>
    </row>
    <row r="183" spans="1:24" ht="15.75" customHeight="1">
      <c r="A183" s="8" t="s">
        <v>414</v>
      </c>
      <c r="B183" s="8">
        <v>182</v>
      </c>
      <c r="C183" s="4" t="s">
        <v>1111</v>
      </c>
      <c r="D183" s="4" t="s">
        <v>1110</v>
      </c>
      <c r="E183" s="4">
        <v>9.4</v>
      </c>
      <c r="F183" s="10">
        <v>0</v>
      </c>
      <c r="G183" s="9">
        <v>718100</v>
      </c>
      <c r="H183" s="9">
        <v>6750</v>
      </c>
      <c r="I183" s="9">
        <v>15639</v>
      </c>
      <c r="J183" s="4">
        <v>19.260000000000002</v>
      </c>
      <c r="K183" s="4">
        <v>1.46</v>
      </c>
      <c r="L183" s="4">
        <v>1.07</v>
      </c>
      <c r="M183" s="4">
        <v>0.16</v>
      </c>
      <c r="N183" s="4">
        <v>0.49</v>
      </c>
      <c r="O183" s="4"/>
      <c r="P183" s="4"/>
      <c r="Q183" s="4"/>
      <c r="R183" s="4">
        <v>5</v>
      </c>
      <c r="S183" s="4"/>
      <c r="T183" s="4"/>
      <c r="U183" s="4"/>
      <c r="V183" s="4"/>
      <c r="W183" s="5"/>
      <c r="X183" s="4"/>
    </row>
    <row r="184" spans="1:24" ht="15.75" customHeight="1">
      <c r="A184" s="8" t="s">
        <v>415</v>
      </c>
      <c r="B184" s="8">
        <v>183</v>
      </c>
      <c r="C184" s="4" t="s">
        <v>1111</v>
      </c>
      <c r="D184" s="4" t="s">
        <v>1110</v>
      </c>
      <c r="E184" s="4">
        <v>1.34</v>
      </c>
      <c r="F184" s="4">
        <v>0</v>
      </c>
      <c r="G184" s="9">
        <v>3756300</v>
      </c>
      <c r="H184" s="9">
        <v>5026</v>
      </c>
      <c r="I184" s="9">
        <v>1286</v>
      </c>
      <c r="J184" s="4">
        <v>22.87</v>
      </c>
      <c r="K184" s="4">
        <v>1.03</v>
      </c>
      <c r="L184" s="4">
        <v>1.81</v>
      </c>
      <c r="M184" s="4"/>
      <c r="N184" s="4">
        <v>0.06</v>
      </c>
      <c r="O184" s="4"/>
      <c r="P184" s="4"/>
      <c r="Q184" s="4"/>
      <c r="R184" s="4">
        <v>1.25</v>
      </c>
      <c r="S184" s="4"/>
      <c r="T184" s="4"/>
      <c r="U184" s="4"/>
      <c r="V184" s="4"/>
      <c r="W184" s="10"/>
      <c r="X184" s="4"/>
    </row>
    <row r="185" spans="1:24" ht="15.75" customHeight="1">
      <c r="A185" s="8" t="s">
        <v>416</v>
      </c>
      <c r="B185" s="8">
        <v>184</v>
      </c>
      <c r="C185" s="4" t="s">
        <v>1111</v>
      </c>
      <c r="D185" s="4" t="s">
        <v>1110</v>
      </c>
      <c r="E185" s="4">
        <v>0.85</v>
      </c>
      <c r="F185" s="5">
        <v>1.19</v>
      </c>
      <c r="G185" s="9">
        <v>2185000</v>
      </c>
      <c r="H185" s="9">
        <v>1880</v>
      </c>
      <c r="I185" s="9">
        <v>943</v>
      </c>
      <c r="J185" s="4">
        <v>13.14</v>
      </c>
      <c r="K185" s="4">
        <v>0.55000000000000004</v>
      </c>
      <c r="L185" s="4">
        <v>2.83</v>
      </c>
      <c r="M185" s="4"/>
      <c r="N185" s="4">
        <v>0.06</v>
      </c>
      <c r="O185" s="4"/>
      <c r="P185" s="4"/>
      <c r="Q185" s="4"/>
      <c r="R185" s="4"/>
      <c r="S185" s="4"/>
      <c r="T185" s="4"/>
      <c r="U185" s="4"/>
      <c r="V185" s="4"/>
      <c r="W185" s="7"/>
      <c r="X185" s="4"/>
    </row>
    <row r="186" spans="1:24" ht="15.75" customHeight="1">
      <c r="A186" s="8" t="s">
        <v>417</v>
      </c>
      <c r="B186" s="8">
        <v>185</v>
      </c>
      <c r="C186" s="4" t="s">
        <v>1111</v>
      </c>
      <c r="D186" s="4" t="s">
        <v>1110</v>
      </c>
      <c r="E186" s="4">
        <v>0.63</v>
      </c>
      <c r="F186" s="4">
        <v>1.61</v>
      </c>
      <c r="G186" s="9">
        <v>4671500</v>
      </c>
      <c r="H186" s="9">
        <v>2924</v>
      </c>
      <c r="I186" s="9">
        <v>1751</v>
      </c>
      <c r="J186" s="4"/>
      <c r="K186" s="4">
        <v>1.24</v>
      </c>
      <c r="L186" s="4">
        <v>0.11</v>
      </c>
      <c r="M186" s="4"/>
      <c r="N186" s="4">
        <v>0</v>
      </c>
      <c r="O186" s="4"/>
      <c r="P186" s="4"/>
      <c r="Q186" s="4"/>
      <c r="R186" s="4"/>
      <c r="S186" s="4"/>
      <c r="T186" s="4"/>
      <c r="U186" s="4"/>
      <c r="V186" s="4"/>
      <c r="W186" s="10"/>
      <c r="X186" s="4"/>
    </row>
    <row r="187" spans="1:24" ht="15.75" customHeight="1">
      <c r="A187" s="8" t="s">
        <v>418</v>
      </c>
      <c r="B187" s="8">
        <v>186</v>
      </c>
      <c r="C187" s="4" t="s">
        <v>1111</v>
      </c>
      <c r="D187" s="4" t="s">
        <v>248</v>
      </c>
      <c r="E187" s="4">
        <v>0.04</v>
      </c>
      <c r="F187" s="10">
        <v>0</v>
      </c>
      <c r="G187" s="9">
        <v>7989000</v>
      </c>
      <c r="H187" s="9">
        <v>309</v>
      </c>
      <c r="I187" s="9">
        <v>1289</v>
      </c>
      <c r="J187" s="4"/>
      <c r="K187" s="4">
        <v>2</v>
      </c>
      <c r="L187" s="4">
        <v>3.19</v>
      </c>
      <c r="M187" s="4"/>
      <c r="N187" s="4">
        <v>0</v>
      </c>
      <c r="O187" s="4"/>
      <c r="P187" s="4"/>
      <c r="Q187" s="4"/>
      <c r="R187" s="4"/>
      <c r="S187" s="4"/>
      <c r="T187" s="4"/>
      <c r="U187" s="4"/>
      <c r="V187" s="4"/>
      <c r="W187" s="10"/>
      <c r="X187" s="4"/>
    </row>
    <row r="188" spans="1:24" ht="15.75" customHeight="1">
      <c r="A188" s="8" t="s">
        <v>419</v>
      </c>
      <c r="B188" s="8">
        <v>187</v>
      </c>
      <c r="C188" s="4" t="s">
        <v>1111</v>
      </c>
      <c r="D188" s="4" t="s">
        <v>1110</v>
      </c>
      <c r="E188" s="4">
        <v>212</v>
      </c>
      <c r="F188" s="5">
        <v>-1.85</v>
      </c>
      <c r="G188" s="9">
        <v>5211300</v>
      </c>
      <c r="H188" s="9">
        <v>1118764</v>
      </c>
      <c r="I188" s="9">
        <v>111611</v>
      </c>
      <c r="J188" s="4">
        <v>11.79</v>
      </c>
      <c r="K188" s="4">
        <v>1.1000000000000001</v>
      </c>
      <c r="L188" s="4">
        <v>1.1399999999999999</v>
      </c>
      <c r="M188" s="4">
        <v>3</v>
      </c>
      <c r="N188" s="4">
        <v>17.989999999999998</v>
      </c>
      <c r="O188" s="4"/>
      <c r="P188" s="4"/>
      <c r="Q188" s="4"/>
      <c r="R188" s="4">
        <v>3.01</v>
      </c>
      <c r="S188" s="4"/>
      <c r="T188" s="4"/>
      <c r="U188" s="4"/>
      <c r="V188" s="4"/>
      <c r="W188" s="10"/>
      <c r="X188" s="4"/>
    </row>
    <row r="189" spans="1:24" ht="15.75" customHeight="1">
      <c r="A189" s="8" t="s">
        <v>420</v>
      </c>
      <c r="B189" s="8">
        <v>188</v>
      </c>
      <c r="C189" s="4" t="s">
        <v>1111</v>
      </c>
      <c r="D189" s="4" t="s">
        <v>1110</v>
      </c>
      <c r="E189" s="4">
        <v>5.05</v>
      </c>
      <c r="F189" s="4">
        <v>0</v>
      </c>
      <c r="G189" s="9">
        <v>817600</v>
      </c>
      <c r="H189" s="9">
        <v>4139</v>
      </c>
      <c r="I189" s="9">
        <v>3030</v>
      </c>
      <c r="J189" s="4">
        <v>53.44</v>
      </c>
      <c r="K189" s="4">
        <v>3.8</v>
      </c>
      <c r="L189" s="4">
        <v>0.2</v>
      </c>
      <c r="M189" s="4">
        <v>0.21</v>
      </c>
      <c r="N189" s="4">
        <v>0.09</v>
      </c>
      <c r="O189" s="4"/>
      <c r="P189" s="4"/>
      <c r="Q189" s="4"/>
      <c r="R189" s="4">
        <v>4.2</v>
      </c>
      <c r="S189" s="4"/>
      <c r="T189" s="4"/>
      <c r="U189" s="4"/>
      <c r="V189" s="4"/>
      <c r="W189" s="10"/>
      <c r="X189" s="4"/>
    </row>
    <row r="190" spans="1:24" ht="15.75" customHeight="1">
      <c r="A190" s="8" t="s">
        <v>421</v>
      </c>
      <c r="B190" s="8">
        <v>189</v>
      </c>
      <c r="C190" s="4" t="s">
        <v>1111</v>
      </c>
      <c r="D190" s="4" t="s">
        <v>1110</v>
      </c>
      <c r="E190" s="4">
        <v>0.15</v>
      </c>
      <c r="F190" s="5">
        <v>0</v>
      </c>
      <c r="G190" s="9">
        <v>1831400</v>
      </c>
      <c r="H190" s="9">
        <v>277</v>
      </c>
      <c r="I190" s="9">
        <v>1265</v>
      </c>
      <c r="J190" s="4">
        <v>122.1</v>
      </c>
      <c r="K190" s="4">
        <v>0.63</v>
      </c>
      <c r="L190" s="4">
        <v>0.73</v>
      </c>
      <c r="M190" s="4"/>
      <c r="N190" s="4">
        <v>0</v>
      </c>
      <c r="O190" s="4"/>
      <c r="P190" s="4"/>
      <c r="Q190" s="4"/>
      <c r="R190" s="4"/>
      <c r="S190" s="4"/>
      <c r="T190" s="4"/>
      <c r="U190" s="4"/>
      <c r="V190" s="4"/>
      <c r="W190" s="10"/>
      <c r="X190" s="4"/>
    </row>
    <row r="191" spans="1:24" ht="15.75" customHeight="1">
      <c r="A191" s="8" t="s">
        <v>422</v>
      </c>
      <c r="B191" s="8">
        <v>190</v>
      </c>
      <c r="C191" s="4" t="s">
        <v>1111</v>
      </c>
      <c r="D191" s="4" t="s">
        <v>1110</v>
      </c>
      <c r="E191" s="4">
        <v>4.76</v>
      </c>
      <c r="F191" s="5">
        <v>-0.83</v>
      </c>
      <c r="G191" s="9">
        <v>2937200</v>
      </c>
      <c r="H191" s="9">
        <v>14090</v>
      </c>
      <c r="I191" s="9">
        <v>4387</v>
      </c>
      <c r="J191" s="4">
        <v>3.03</v>
      </c>
      <c r="K191" s="4">
        <v>1.17</v>
      </c>
      <c r="L191" s="4">
        <v>1.18</v>
      </c>
      <c r="M191" s="4">
        <v>0.2</v>
      </c>
      <c r="N191" s="4">
        <v>1.57</v>
      </c>
      <c r="O191" s="4"/>
      <c r="P191" s="4"/>
      <c r="Q191" s="4"/>
      <c r="R191" s="4">
        <v>4.17</v>
      </c>
      <c r="S191" s="4"/>
      <c r="T191" s="4"/>
      <c r="U191" s="4"/>
      <c r="V191" s="4"/>
      <c r="W191" s="5"/>
      <c r="X191" s="4"/>
    </row>
    <row r="192" spans="1:24" ht="15.75" customHeight="1">
      <c r="A192" s="8" t="s">
        <v>423</v>
      </c>
      <c r="B192" s="8">
        <v>191</v>
      </c>
      <c r="C192" s="4" t="s">
        <v>1111</v>
      </c>
      <c r="D192" s="4" t="s">
        <v>1093</v>
      </c>
      <c r="E192" s="4">
        <v>6.25</v>
      </c>
      <c r="F192" s="5">
        <v>7.76</v>
      </c>
      <c r="G192" s="9">
        <v>16929000</v>
      </c>
      <c r="H192" s="9">
        <v>103136</v>
      </c>
      <c r="I192" s="9">
        <v>17500</v>
      </c>
      <c r="J192" s="4">
        <v>20.75</v>
      </c>
      <c r="K192" s="4">
        <v>1.68</v>
      </c>
      <c r="L192" s="4">
        <v>0.37</v>
      </c>
      <c r="M192" s="4">
        <v>0.09</v>
      </c>
      <c r="N192" s="4">
        <v>0.3</v>
      </c>
      <c r="O192" s="4"/>
      <c r="P192" s="4"/>
      <c r="Q192" s="4"/>
      <c r="R192" s="4">
        <v>3.79</v>
      </c>
      <c r="S192" s="4"/>
      <c r="T192" s="4"/>
      <c r="U192" s="4"/>
      <c r="V192" s="4"/>
      <c r="W192" s="10"/>
      <c r="X192" s="4"/>
    </row>
    <row r="193" spans="1:24" ht="15.75" customHeight="1">
      <c r="A193" s="8" t="s">
        <v>424</v>
      </c>
      <c r="B193" s="8">
        <v>192</v>
      </c>
      <c r="C193" s="4" t="s">
        <v>1111</v>
      </c>
      <c r="D193" s="4" t="s">
        <v>1110</v>
      </c>
      <c r="E193" s="4">
        <v>3.48</v>
      </c>
      <c r="F193" s="5">
        <v>2.96</v>
      </c>
      <c r="G193" s="9">
        <v>11124300</v>
      </c>
      <c r="H193" s="9">
        <v>38665</v>
      </c>
      <c r="I193" s="9">
        <v>8761</v>
      </c>
      <c r="J193" s="4"/>
      <c r="K193" s="4">
        <v>1.98</v>
      </c>
      <c r="L193" s="4">
        <v>3.76</v>
      </c>
      <c r="M193" s="4"/>
      <c r="N193" s="4">
        <v>0</v>
      </c>
      <c r="O193" s="4"/>
      <c r="P193" s="4"/>
      <c r="Q193" s="4"/>
      <c r="R193" s="4">
        <v>2.0699999999999998</v>
      </c>
      <c r="S193" s="4"/>
      <c r="T193" s="4"/>
      <c r="U193" s="4"/>
      <c r="V193" s="4"/>
      <c r="W193" s="10"/>
      <c r="X193" s="4"/>
    </row>
    <row r="194" spans="1:24" ht="15.75" customHeight="1">
      <c r="A194" s="8" t="s">
        <v>425</v>
      </c>
      <c r="B194" s="8">
        <v>193</v>
      </c>
      <c r="C194" s="4" t="s">
        <v>1111</v>
      </c>
      <c r="D194" s="4" t="s">
        <v>1110</v>
      </c>
      <c r="E194" s="4">
        <v>7.2</v>
      </c>
      <c r="F194" s="4">
        <v>-0.69</v>
      </c>
      <c r="G194" s="9">
        <v>33664300</v>
      </c>
      <c r="H194" s="9">
        <v>245049</v>
      </c>
      <c r="I194" s="9">
        <v>24918</v>
      </c>
      <c r="J194" s="4"/>
      <c r="K194" s="4">
        <v>1.86</v>
      </c>
      <c r="L194" s="4">
        <v>3.42</v>
      </c>
      <c r="M194" s="4"/>
      <c r="N194" s="4">
        <v>0</v>
      </c>
      <c r="O194" s="4"/>
      <c r="P194" s="4"/>
      <c r="Q194" s="4"/>
      <c r="R194" s="4"/>
      <c r="S194" s="4"/>
      <c r="T194" s="4"/>
      <c r="U194" s="4"/>
      <c r="V194" s="4"/>
      <c r="W194" s="7"/>
      <c r="X194" s="4"/>
    </row>
    <row r="195" spans="1:24" ht="15.75" customHeight="1">
      <c r="A195" s="8" t="s">
        <v>426</v>
      </c>
      <c r="B195" s="8">
        <v>194</v>
      </c>
      <c r="C195" s="4" t="s">
        <v>1111</v>
      </c>
      <c r="D195" s="4" t="s">
        <v>1110</v>
      </c>
      <c r="E195" s="4">
        <v>0.39</v>
      </c>
      <c r="F195" s="5">
        <v>0</v>
      </c>
      <c r="G195" s="9">
        <v>1182300</v>
      </c>
      <c r="H195" s="9">
        <v>462</v>
      </c>
      <c r="I195" s="9">
        <v>1959</v>
      </c>
      <c r="J195" s="4">
        <v>11.78</v>
      </c>
      <c r="K195" s="4">
        <v>0.41</v>
      </c>
      <c r="L195" s="4">
        <v>0.55000000000000004</v>
      </c>
      <c r="M195" s="4"/>
      <c r="N195" s="4">
        <v>0.03</v>
      </c>
      <c r="O195" s="4"/>
      <c r="P195" s="4"/>
      <c r="Q195" s="4"/>
      <c r="R195" s="4"/>
      <c r="S195" s="4"/>
      <c r="T195" s="4"/>
      <c r="U195" s="4"/>
      <c r="V195" s="4"/>
      <c r="W195" s="10"/>
      <c r="X195" s="4"/>
    </row>
    <row r="196" spans="1:24" ht="15.75" customHeight="1">
      <c r="A196" s="8" t="s">
        <v>427</v>
      </c>
      <c r="B196" s="8">
        <v>195</v>
      </c>
      <c r="C196" s="4" t="s">
        <v>1111</v>
      </c>
      <c r="D196" s="4" t="s">
        <v>1110</v>
      </c>
      <c r="E196" s="4">
        <v>1.92</v>
      </c>
      <c r="F196" s="5">
        <v>0.52</v>
      </c>
      <c r="G196" s="9">
        <v>22165600</v>
      </c>
      <c r="H196" s="9">
        <v>42860</v>
      </c>
      <c r="I196" s="9">
        <v>4301</v>
      </c>
      <c r="J196" s="4">
        <v>32.25</v>
      </c>
      <c r="K196" s="4">
        <v>1.73</v>
      </c>
      <c r="L196" s="4">
        <v>0.62</v>
      </c>
      <c r="M196" s="4"/>
      <c r="N196" s="4">
        <v>0.06</v>
      </c>
      <c r="O196" s="4"/>
      <c r="P196" s="4"/>
      <c r="Q196" s="4"/>
      <c r="R196" s="4"/>
      <c r="S196" s="4"/>
      <c r="T196" s="4"/>
      <c r="U196" s="4"/>
      <c r="V196" s="4"/>
      <c r="W196" s="5"/>
      <c r="X196" s="4"/>
    </row>
    <row r="197" spans="1:24" ht="15.75" customHeight="1">
      <c r="A197" s="8" t="s">
        <v>428</v>
      </c>
      <c r="B197" s="8">
        <v>196</v>
      </c>
      <c r="C197" s="4" t="s">
        <v>1111</v>
      </c>
      <c r="D197" s="4" t="s">
        <v>1110</v>
      </c>
      <c r="E197" s="4">
        <v>1.02</v>
      </c>
      <c r="F197" s="4">
        <v>2</v>
      </c>
      <c r="G197" s="9">
        <v>105900</v>
      </c>
      <c r="H197" s="4">
        <v>106</v>
      </c>
      <c r="I197" s="4">
        <v>571</v>
      </c>
      <c r="J197" s="4">
        <v>12.64</v>
      </c>
      <c r="K197" s="4">
        <v>0.67</v>
      </c>
      <c r="L197" s="4">
        <v>1.21</v>
      </c>
      <c r="M197" s="4"/>
      <c r="N197" s="4">
        <v>0.08</v>
      </c>
      <c r="O197" s="4"/>
      <c r="P197" s="4"/>
      <c r="Q197" s="4"/>
      <c r="R197" s="4"/>
      <c r="S197" s="4"/>
      <c r="T197" s="4"/>
      <c r="U197" s="4"/>
      <c r="V197" s="4"/>
      <c r="W197" s="7"/>
      <c r="X197" s="4"/>
    </row>
    <row r="198" spans="1:24" ht="15.75" customHeight="1">
      <c r="A198" s="8" t="s">
        <v>429</v>
      </c>
      <c r="B198" s="8">
        <v>197</v>
      </c>
      <c r="C198" s="4" t="s">
        <v>1111</v>
      </c>
      <c r="D198" s="4" t="s">
        <v>1110</v>
      </c>
      <c r="E198" s="4">
        <v>0.21</v>
      </c>
      <c r="F198" s="4">
        <v>0</v>
      </c>
      <c r="G198" s="9">
        <v>2933500</v>
      </c>
      <c r="H198" s="4">
        <v>616</v>
      </c>
      <c r="I198" s="4">
        <v>816</v>
      </c>
      <c r="J198" s="4"/>
      <c r="K198" s="4">
        <v>0.32</v>
      </c>
      <c r="L198" s="4">
        <v>3.11</v>
      </c>
      <c r="M198" s="4"/>
      <c r="N198" s="4">
        <v>0</v>
      </c>
      <c r="O198" s="4"/>
      <c r="P198" s="4"/>
      <c r="Q198" s="4"/>
      <c r="R198" s="4"/>
      <c r="S198" s="4"/>
      <c r="T198" s="4"/>
      <c r="U198" s="4"/>
      <c r="V198" s="4"/>
      <c r="W198" s="5"/>
      <c r="X198" s="4"/>
    </row>
    <row r="199" spans="1:24" ht="15.75" customHeight="1">
      <c r="A199" s="8" t="s">
        <v>430</v>
      </c>
      <c r="B199" s="8">
        <v>198</v>
      </c>
      <c r="C199" s="4" t="s">
        <v>1112</v>
      </c>
      <c r="D199" s="4" t="s">
        <v>1110</v>
      </c>
      <c r="E199" s="4">
        <v>21.3</v>
      </c>
      <c r="F199" s="5">
        <v>0</v>
      </c>
      <c r="G199" s="9">
        <v>0</v>
      </c>
      <c r="H199" s="4">
        <v>0</v>
      </c>
      <c r="I199" s="9">
        <v>375</v>
      </c>
      <c r="J199" s="4">
        <v>18.21</v>
      </c>
      <c r="K199" s="4">
        <v>0.35</v>
      </c>
      <c r="L199" s="4">
        <v>0.4</v>
      </c>
      <c r="M199" s="4"/>
      <c r="N199" s="4">
        <v>1.17</v>
      </c>
      <c r="O199" s="4">
        <v>2.37</v>
      </c>
      <c r="P199" s="4">
        <v>1.93</v>
      </c>
      <c r="Q199" s="4">
        <v>4.53</v>
      </c>
      <c r="R199" s="4"/>
      <c r="S199" s="4">
        <v>27.09</v>
      </c>
      <c r="T199" s="4"/>
      <c r="U199" s="4">
        <v>304</v>
      </c>
      <c r="V199" s="4">
        <v>302</v>
      </c>
      <c r="W199" s="10">
        <v>-0.3</v>
      </c>
      <c r="X199" s="4"/>
    </row>
    <row r="200" spans="1:24" ht="15.75" customHeight="1">
      <c r="A200" s="8" t="s">
        <v>431</v>
      </c>
      <c r="B200" s="8">
        <v>199</v>
      </c>
      <c r="C200" s="4" t="s">
        <v>1111</v>
      </c>
      <c r="D200" s="4" t="s">
        <v>1110</v>
      </c>
      <c r="E200" s="4">
        <v>0.49</v>
      </c>
      <c r="F200" s="4">
        <v>-3.92</v>
      </c>
      <c r="G200" s="9">
        <v>1896000</v>
      </c>
      <c r="H200" s="9">
        <v>932</v>
      </c>
      <c r="I200" s="9">
        <v>301</v>
      </c>
      <c r="J200" s="4"/>
      <c r="K200" s="4">
        <v>0.31</v>
      </c>
      <c r="L200" s="4">
        <v>0.1</v>
      </c>
      <c r="M200" s="4"/>
      <c r="N200" s="4">
        <v>0</v>
      </c>
      <c r="O200" s="4"/>
      <c r="P200" s="4"/>
      <c r="Q200" s="4"/>
      <c r="R200" s="4"/>
      <c r="S200" s="4"/>
      <c r="T200" s="4"/>
      <c r="U200" s="4"/>
      <c r="V200" s="9"/>
      <c r="W200" s="5"/>
      <c r="X200" s="4"/>
    </row>
    <row r="201" spans="1:24" ht="15.75" customHeight="1">
      <c r="A201" s="8" t="s">
        <v>432</v>
      </c>
      <c r="B201" s="8">
        <v>200</v>
      </c>
      <c r="C201" s="4" t="s">
        <v>1109</v>
      </c>
      <c r="D201" s="4" t="s">
        <v>1110</v>
      </c>
      <c r="E201" s="4">
        <v>190</v>
      </c>
      <c r="F201" s="10">
        <v>0</v>
      </c>
      <c r="G201" s="9">
        <v>0</v>
      </c>
      <c r="H201" s="9">
        <v>0</v>
      </c>
      <c r="I201" s="9">
        <v>1495</v>
      </c>
      <c r="J201" s="4">
        <v>17.989999999999998</v>
      </c>
      <c r="K201" s="4">
        <v>1.1299999999999999</v>
      </c>
      <c r="L201" s="4">
        <v>0.22</v>
      </c>
      <c r="M201" s="4"/>
      <c r="N201" s="4">
        <v>10.56</v>
      </c>
      <c r="O201" s="4">
        <v>6.31</v>
      </c>
      <c r="P201" s="4">
        <v>6.6</v>
      </c>
      <c r="Q201" s="4">
        <v>3.26</v>
      </c>
      <c r="R201" s="4">
        <v>5.26</v>
      </c>
      <c r="S201" s="4">
        <v>21.79</v>
      </c>
      <c r="T201" s="4"/>
      <c r="U201" s="4">
        <v>290</v>
      </c>
      <c r="V201" s="9">
        <v>286</v>
      </c>
      <c r="W201" s="7">
        <v>-20.21</v>
      </c>
      <c r="X201" s="4"/>
    </row>
    <row r="202" spans="1:24" ht="15.75" customHeight="1">
      <c r="A202" s="8" t="s">
        <v>433</v>
      </c>
      <c r="B202" s="8">
        <v>201</v>
      </c>
      <c r="C202" s="4" t="s">
        <v>1111</v>
      </c>
      <c r="D202" s="4" t="s">
        <v>1110</v>
      </c>
      <c r="E202" s="4">
        <v>0.97</v>
      </c>
      <c r="F202" s="10">
        <v>1.04</v>
      </c>
      <c r="G202" s="9">
        <v>132000</v>
      </c>
      <c r="H202" s="9">
        <v>127</v>
      </c>
      <c r="I202" s="9">
        <v>349</v>
      </c>
      <c r="J202" s="4">
        <v>59.15</v>
      </c>
      <c r="K202" s="4">
        <v>0.87</v>
      </c>
      <c r="L202" s="4">
        <v>0.26</v>
      </c>
      <c r="M202" s="4">
        <v>0.09</v>
      </c>
      <c r="N202" s="4">
        <v>0.02</v>
      </c>
      <c r="O202" s="4"/>
      <c r="P202" s="4"/>
      <c r="Q202" s="4"/>
      <c r="R202" s="4">
        <v>9.3800000000000008</v>
      </c>
      <c r="S202" s="4"/>
      <c r="T202" s="4"/>
      <c r="U202" s="4"/>
      <c r="V202" s="4"/>
      <c r="W202" s="7"/>
      <c r="X202" s="4"/>
    </row>
    <row r="203" spans="1:24" ht="15.75" customHeight="1">
      <c r="A203" s="8" t="s">
        <v>434</v>
      </c>
      <c r="B203" s="8">
        <v>202</v>
      </c>
      <c r="C203" s="4" t="s">
        <v>1111</v>
      </c>
      <c r="D203" s="4" t="s">
        <v>1110</v>
      </c>
      <c r="E203" s="4">
        <v>19.7</v>
      </c>
      <c r="F203" s="10">
        <v>1.55</v>
      </c>
      <c r="G203" s="9">
        <v>4200</v>
      </c>
      <c r="H203" s="9">
        <v>82</v>
      </c>
      <c r="I203" s="9">
        <v>946</v>
      </c>
      <c r="J203" s="4">
        <v>25.5</v>
      </c>
      <c r="K203" s="4">
        <v>0.62</v>
      </c>
      <c r="L203" s="4">
        <v>0.97</v>
      </c>
      <c r="M203" s="4"/>
      <c r="N203" s="4">
        <v>0.77</v>
      </c>
      <c r="O203" s="4"/>
      <c r="P203" s="4"/>
      <c r="Q203" s="4"/>
      <c r="R203" s="4">
        <v>8.3800000000000008</v>
      </c>
      <c r="S203" s="4"/>
      <c r="T203" s="4"/>
      <c r="U203" s="4"/>
      <c r="V203" s="4"/>
      <c r="W203" s="5"/>
      <c r="X203" s="4"/>
    </row>
    <row r="204" spans="1:24" ht="15.75" customHeight="1">
      <c r="A204" s="8" t="s">
        <v>435</v>
      </c>
      <c r="B204" s="8">
        <v>203</v>
      </c>
      <c r="C204" s="4" t="s">
        <v>1111</v>
      </c>
      <c r="D204" s="4" t="s">
        <v>1110</v>
      </c>
      <c r="E204" s="4">
        <v>1.25</v>
      </c>
      <c r="F204" s="5">
        <v>0.81</v>
      </c>
      <c r="G204" s="9">
        <v>2750700</v>
      </c>
      <c r="H204" s="9">
        <v>3457</v>
      </c>
      <c r="I204" s="9">
        <v>1250</v>
      </c>
      <c r="J204" s="4">
        <v>216.96</v>
      </c>
      <c r="K204" s="4">
        <v>0.85</v>
      </c>
      <c r="L204" s="4">
        <v>0.24</v>
      </c>
      <c r="M204" s="4"/>
      <c r="N204" s="4">
        <v>0.01</v>
      </c>
      <c r="O204" s="4"/>
      <c r="P204" s="4"/>
      <c r="Q204" s="4"/>
      <c r="R204" s="4">
        <v>0.3</v>
      </c>
      <c r="S204" s="4"/>
      <c r="T204" s="4"/>
      <c r="U204" s="4"/>
      <c r="V204" s="4"/>
      <c r="W204" s="10"/>
      <c r="X204" s="4"/>
    </row>
    <row r="205" spans="1:24" ht="15.75" customHeight="1">
      <c r="A205" s="8" t="s">
        <v>436</v>
      </c>
      <c r="B205" s="8">
        <v>204</v>
      </c>
      <c r="C205" s="4" t="s">
        <v>1111</v>
      </c>
      <c r="D205" s="4" t="s">
        <v>1110</v>
      </c>
      <c r="E205" s="4">
        <v>3.6</v>
      </c>
      <c r="F205" s="10">
        <v>0</v>
      </c>
      <c r="G205" s="9">
        <v>66200</v>
      </c>
      <c r="H205" s="9">
        <v>238</v>
      </c>
      <c r="I205" s="9">
        <v>1245</v>
      </c>
      <c r="J205" s="4">
        <v>6.11</v>
      </c>
      <c r="K205" s="4">
        <v>0.43</v>
      </c>
      <c r="L205" s="4">
        <v>0.51</v>
      </c>
      <c r="M205" s="4">
        <v>0.15</v>
      </c>
      <c r="N205" s="4">
        <v>0.59</v>
      </c>
      <c r="O205" s="4"/>
      <c r="P205" s="4"/>
      <c r="Q205" s="4"/>
      <c r="R205" s="4"/>
      <c r="S205" s="4"/>
      <c r="T205" s="4"/>
      <c r="U205" s="4"/>
      <c r="V205" s="4"/>
      <c r="W205" s="7"/>
      <c r="X205" s="4"/>
    </row>
    <row r="206" spans="1:24" ht="15.75" customHeight="1">
      <c r="A206" s="8" t="s">
        <v>437</v>
      </c>
      <c r="B206" s="8">
        <v>205</v>
      </c>
      <c r="C206" s="4" t="s">
        <v>1111</v>
      </c>
      <c r="D206" s="4" t="s">
        <v>1110</v>
      </c>
      <c r="E206" s="4">
        <v>6</v>
      </c>
      <c r="F206" s="4">
        <v>0</v>
      </c>
      <c r="G206" s="9">
        <v>115100</v>
      </c>
      <c r="H206" s="9">
        <v>694</v>
      </c>
      <c r="I206" s="9">
        <v>5760</v>
      </c>
      <c r="J206" s="4">
        <v>17.61</v>
      </c>
      <c r="K206" s="4">
        <v>5.04</v>
      </c>
      <c r="L206" s="4">
        <v>5.13</v>
      </c>
      <c r="M206" s="4">
        <v>0.12</v>
      </c>
      <c r="N206" s="4">
        <v>0.34</v>
      </c>
      <c r="O206" s="4"/>
      <c r="P206" s="4"/>
      <c r="Q206" s="4"/>
      <c r="R206" s="4">
        <v>7.05</v>
      </c>
      <c r="S206" s="4"/>
      <c r="T206" s="4"/>
      <c r="U206" s="4"/>
      <c r="V206" s="4"/>
      <c r="W206" s="7"/>
      <c r="X206" s="4"/>
    </row>
    <row r="207" spans="1:24" ht="15.75" customHeight="1">
      <c r="A207" s="8" t="s">
        <v>438</v>
      </c>
      <c r="B207" s="8">
        <v>206</v>
      </c>
      <c r="C207" s="4" t="s">
        <v>1111</v>
      </c>
      <c r="D207" s="4" t="s">
        <v>1110</v>
      </c>
      <c r="E207" s="4">
        <v>1.44</v>
      </c>
      <c r="F207" s="4">
        <v>0.7</v>
      </c>
      <c r="G207" s="9">
        <v>39200</v>
      </c>
      <c r="H207" s="9">
        <v>57</v>
      </c>
      <c r="I207" s="9">
        <v>2179</v>
      </c>
      <c r="J207" s="4">
        <v>54.74</v>
      </c>
      <c r="K207" s="4">
        <v>1.35</v>
      </c>
      <c r="L207" s="4">
        <v>0.92</v>
      </c>
      <c r="M207" s="4"/>
      <c r="N207" s="4">
        <v>0.03</v>
      </c>
      <c r="O207" s="4"/>
      <c r="P207" s="4"/>
      <c r="Q207" s="4"/>
      <c r="R207" s="4">
        <v>6.64</v>
      </c>
      <c r="S207" s="4"/>
      <c r="T207" s="4"/>
      <c r="U207" s="4"/>
      <c r="V207" s="4"/>
      <c r="W207" s="10"/>
      <c r="X207" s="4"/>
    </row>
    <row r="208" spans="1:24" ht="15.75" customHeight="1">
      <c r="A208" s="8" t="s">
        <v>439</v>
      </c>
      <c r="B208" s="8">
        <v>207</v>
      </c>
      <c r="C208" s="4" t="s">
        <v>1111</v>
      </c>
      <c r="D208" s="4" t="s">
        <v>1110</v>
      </c>
      <c r="E208" s="4">
        <v>12.6</v>
      </c>
      <c r="F208" s="5">
        <v>0</v>
      </c>
      <c r="G208" s="9">
        <v>256400</v>
      </c>
      <c r="H208" s="9">
        <v>3226</v>
      </c>
      <c r="I208" s="9">
        <v>29223</v>
      </c>
      <c r="J208" s="4">
        <v>10.47</v>
      </c>
      <c r="K208" s="4">
        <v>0.91</v>
      </c>
      <c r="L208" s="4">
        <v>1.89</v>
      </c>
      <c r="M208" s="4">
        <v>0.6</v>
      </c>
      <c r="N208" s="4">
        <v>1.2</v>
      </c>
      <c r="O208" s="4"/>
      <c r="P208" s="4"/>
      <c r="Q208" s="4"/>
      <c r="R208" s="4">
        <v>4.76</v>
      </c>
      <c r="S208" s="4"/>
      <c r="T208" s="4"/>
      <c r="U208" s="4"/>
      <c r="V208" s="4"/>
      <c r="W208" s="10"/>
      <c r="X208" s="4"/>
    </row>
    <row r="209" spans="1:24" ht="15.75" customHeight="1">
      <c r="A209" s="8" t="s">
        <v>440</v>
      </c>
      <c r="B209" s="8">
        <v>208</v>
      </c>
      <c r="C209" s="4" t="s">
        <v>1111</v>
      </c>
      <c r="D209" s="4" t="s">
        <v>1110</v>
      </c>
      <c r="E209" s="4">
        <v>7.3</v>
      </c>
      <c r="F209" s="5">
        <v>1.39</v>
      </c>
      <c r="G209" s="9">
        <v>735900</v>
      </c>
      <c r="H209" s="9">
        <v>5294</v>
      </c>
      <c r="I209" s="9">
        <v>5840</v>
      </c>
      <c r="J209" s="4">
        <v>11.01</v>
      </c>
      <c r="K209" s="4">
        <v>5.37</v>
      </c>
      <c r="L209" s="4">
        <v>2.15</v>
      </c>
      <c r="M209" s="4">
        <v>0.3</v>
      </c>
      <c r="N209" s="4">
        <v>0.66</v>
      </c>
      <c r="O209" s="4"/>
      <c r="P209" s="4"/>
      <c r="Q209" s="4"/>
      <c r="R209" s="4">
        <v>9.4499999999999993</v>
      </c>
      <c r="S209" s="4"/>
      <c r="T209" s="4"/>
      <c r="U209" s="4"/>
      <c r="V209" s="4"/>
      <c r="W209" s="10"/>
      <c r="X209" s="4"/>
    </row>
    <row r="210" spans="1:24" ht="15.75" customHeight="1">
      <c r="A210" s="8" t="s">
        <v>441</v>
      </c>
      <c r="B210" s="8">
        <v>209</v>
      </c>
      <c r="C210" s="4" t="s">
        <v>1111</v>
      </c>
      <c r="D210" s="4" t="s">
        <v>1110</v>
      </c>
      <c r="E210" s="4">
        <v>1.74</v>
      </c>
      <c r="F210" s="5">
        <v>-0.56999999999999995</v>
      </c>
      <c r="G210" s="9">
        <v>476600</v>
      </c>
      <c r="H210" s="9">
        <v>834</v>
      </c>
      <c r="I210" s="9">
        <v>1012</v>
      </c>
      <c r="J210" s="4"/>
      <c r="K210" s="4">
        <v>0.42</v>
      </c>
      <c r="L210" s="4">
        <v>0.99</v>
      </c>
      <c r="M210" s="4"/>
      <c r="N210" s="4">
        <v>0</v>
      </c>
      <c r="O210" s="4"/>
      <c r="P210" s="4"/>
      <c r="Q210" s="4"/>
      <c r="R210" s="4"/>
      <c r="S210" s="4"/>
      <c r="T210" s="4"/>
      <c r="U210" s="4"/>
      <c r="V210" s="4"/>
      <c r="W210" s="10"/>
      <c r="X210" s="4"/>
    </row>
    <row r="211" spans="1:24" ht="15.75" customHeight="1">
      <c r="A211" s="8" t="s">
        <v>442</v>
      </c>
      <c r="B211" s="8">
        <v>210</v>
      </c>
      <c r="C211" s="4" t="s">
        <v>1111</v>
      </c>
      <c r="D211" s="4" t="s">
        <v>1110</v>
      </c>
      <c r="E211" s="4">
        <v>1.56</v>
      </c>
      <c r="F211" s="5">
        <v>-0.64</v>
      </c>
      <c r="G211" s="9">
        <v>109200</v>
      </c>
      <c r="H211" s="4">
        <v>171</v>
      </c>
      <c r="I211" s="4">
        <v>936</v>
      </c>
      <c r="J211" s="4">
        <v>12.35</v>
      </c>
      <c r="K211" s="4">
        <v>1.32</v>
      </c>
      <c r="L211" s="4">
        <v>0.43</v>
      </c>
      <c r="M211" s="4">
        <v>0.02</v>
      </c>
      <c r="N211" s="4">
        <v>0.13</v>
      </c>
      <c r="O211" s="4"/>
      <c r="P211" s="4"/>
      <c r="Q211" s="4"/>
      <c r="R211" s="4">
        <v>10.19</v>
      </c>
      <c r="S211" s="4"/>
      <c r="T211" s="4"/>
      <c r="U211" s="4"/>
      <c r="V211" s="4"/>
      <c r="W211" s="10"/>
      <c r="X211" s="4"/>
    </row>
    <row r="212" spans="1:24" ht="15.75" customHeight="1">
      <c r="A212" s="8" t="s">
        <v>443</v>
      </c>
      <c r="B212" s="8">
        <v>211</v>
      </c>
      <c r="C212" s="4" t="s">
        <v>1111</v>
      </c>
      <c r="D212" s="4" t="s">
        <v>1110</v>
      </c>
      <c r="E212" s="4">
        <v>0.38</v>
      </c>
      <c r="F212" s="4">
        <v>-2.56</v>
      </c>
      <c r="G212" s="9">
        <v>363300</v>
      </c>
      <c r="H212" s="4">
        <v>139</v>
      </c>
      <c r="I212" s="9">
        <v>215</v>
      </c>
      <c r="J212" s="4"/>
      <c r="K212" s="4">
        <v>0.61</v>
      </c>
      <c r="L212" s="4">
        <v>1.24</v>
      </c>
      <c r="M212" s="4"/>
      <c r="N212" s="4">
        <v>0</v>
      </c>
      <c r="O212" s="4"/>
      <c r="P212" s="4"/>
      <c r="Q212" s="4"/>
      <c r="R212" s="4"/>
      <c r="S212" s="4"/>
      <c r="T212" s="4"/>
      <c r="U212" s="4"/>
      <c r="V212" s="4"/>
      <c r="W212" s="10"/>
      <c r="X212" s="4"/>
    </row>
    <row r="213" spans="1:24" ht="15.75" customHeight="1">
      <c r="A213" s="8" t="s">
        <v>444</v>
      </c>
      <c r="B213" s="8">
        <v>212</v>
      </c>
      <c r="C213" s="4" t="s">
        <v>1111</v>
      </c>
      <c r="D213" s="4" t="s">
        <v>1110</v>
      </c>
      <c r="E213" s="4">
        <v>0.44</v>
      </c>
      <c r="F213" s="5">
        <v>2.33</v>
      </c>
      <c r="G213" s="9">
        <v>529900</v>
      </c>
      <c r="H213" s="4">
        <v>231</v>
      </c>
      <c r="I213" s="9">
        <v>479</v>
      </c>
      <c r="J213" s="4">
        <v>34.090000000000003</v>
      </c>
      <c r="K213" s="4">
        <v>0.34</v>
      </c>
      <c r="L213" s="4">
        <v>1.04</v>
      </c>
      <c r="M213" s="4"/>
      <c r="N213" s="4">
        <v>0.01</v>
      </c>
      <c r="O213" s="4"/>
      <c r="P213" s="4"/>
      <c r="Q213" s="4"/>
      <c r="R213" s="4"/>
      <c r="S213" s="4"/>
      <c r="T213" s="4"/>
      <c r="U213" s="4"/>
      <c r="V213" s="4"/>
      <c r="W213" s="10"/>
      <c r="X213" s="4"/>
    </row>
    <row r="214" spans="1:24" ht="15.75" customHeight="1">
      <c r="A214" s="8" t="s">
        <v>445</v>
      </c>
      <c r="B214" s="8">
        <v>213</v>
      </c>
      <c r="C214" s="4" t="s">
        <v>1111</v>
      </c>
      <c r="D214" s="4" t="s">
        <v>1110</v>
      </c>
      <c r="E214" s="4">
        <v>5.65</v>
      </c>
      <c r="F214" s="10">
        <v>-0.88</v>
      </c>
      <c r="G214" s="9">
        <v>141500</v>
      </c>
      <c r="H214" s="9">
        <v>800</v>
      </c>
      <c r="I214" s="9">
        <v>1130</v>
      </c>
      <c r="J214" s="4">
        <v>9.44</v>
      </c>
      <c r="K214" s="4">
        <v>2.36</v>
      </c>
      <c r="L214" s="4">
        <v>1.76</v>
      </c>
      <c r="M214" s="4">
        <v>0.18</v>
      </c>
      <c r="N214" s="4">
        <v>0.6</v>
      </c>
      <c r="O214" s="4"/>
      <c r="P214" s="4"/>
      <c r="Q214" s="4"/>
      <c r="R214" s="4">
        <v>8.77</v>
      </c>
      <c r="S214" s="4"/>
      <c r="T214" s="4"/>
      <c r="U214" s="4"/>
      <c r="V214" s="4"/>
      <c r="W214" s="7"/>
      <c r="X214" s="4"/>
    </row>
    <row r="215" spans="1:24" ht="15.75" customHeight="1">
      <c r="A215" s="8" t="s">
        <v>446</v>
      </c>
      <c r="B215" s="8">
        <v>214</v>
      </c>
      <c r="C215" s="4" t="s">
        <v>1111</v>
      </c>
      <c r="D215" s="4" t="s">
        <v>1110</v>
      </c>
      <c r="E215" s="4">
        <v>1.36</v>
      </c>
      <c r="F215" s="5">
        <v>1.49</v>
      </c>
      <c r="G215" s="9">
        <v>384400</v>
      </c>
      <c r="H215" s="9">
        <v>523</v>
      </c>
      <c r="I215" s="4">
        <v>408</v>
      </c>
      <c r="J215" s="4">
        <v>32.07</v>
      </c>
      <c r="K215" s="4">
        <v>0.79</v>
      </c>
      <c r="L215" s="4">
        <v>3.72</v>
      </c>
      <c r="M215" s="4">
        <v>0.1</v>
      </c>
      <c r="N215" s="4">
        <v>0.04</v>
      </c>
      <c r="O215" s="4"/>
      <c r="P215" s="4"/>
      <c r="Q215" s="4"/>
      <c r="R215" s="4">
        <v>12.69</v>
      </c>
      <c r="S215" s="4"/>
      <c r="T215" s="4"/>
      <c r="U215" s="4"/>
      <c r="V215" s="4"/>
      <c r="W215" s="10"/>
      <c r="X215" s="4"/>
    </row>
    <row r="216" spans="1:24" ht="15.75" customHeight="1">
      <c r="A216" s="8" t="s">
        <v>447</v>
      </c>
      <c r="B216" s="8">
        <v>215</v>
      </c>
      <c r="C216" s="4" t="s">
        <v>1111</v>
      </c>
      <c r="D216" s="4" t="s">
        <v>1110</v>
      </c>
      <c r="E216" s="4">
        <v>0.2</v>
      </c>
      <c r="F216" s="5">
        <v>-4.76</v>
      </c>
      <c r="G216" s="9">
        <v>393200</v>
      </c>
      <c r="H216" s="9">
        <v>80</v>
      </c>
      <c r="I216" s="9">
        <v>1080</v>
      </c>
      <c r="J216" s="4"/>
      <c r="K216" s="4">
        <v>0.3</v>
      </c>
      <c r="L216" s="4">
        <v>0.63</v>
      </c>
      <c r="M216" s="4"/>
      <c r="N216" s="4">
        <v>0</v>
      </c>
      <c r="O216" s="4"/>
      <c r="P216" s="4"/>
      <c r="Q216" s="4"/>
      <c r="R216" s="4"/>
      <c r="S216" s="4"/>
      <c r="T216" s="4"/>
      <c r="U216" s="4"/>
      <c r="V216" s="4"/>
      <c r="W216" s="10"/>
      <c r="X216" s="4"/>
    </row>
    <row r="217" spans="1:24" ht="15.75" customHeight="1">
      <c r="A217" s="8" t="s">
        <v>448</v>
      </c>
      <c r="B217" s="8">
        <v>216</v>
      </c>
      <c r="C217" s="4" t="s">
        <v>1111</v>
      </c>
      <c r="D217" s="4" t="s">
        <v>1110</v>
      </c>
      <c r="E217" s="4">
        <v>0.49</v>
      </c>
      <c r="F217" s="5">
        <v>-2</v>
      </c>
      <c r="G217" s="9">
        <v>236600</v>
      </c>
      <c r="H217" s="9">
        <v>116</v>
      </c>
      <c r="I217" s="9">
        <v>550</v>
      </c>
      <c r="J217" s="4"/>
      <c r="K217" s="4">
        <v>0.41</v>
      </c>
      <c r="L217" s="4">
        <v>0.16</v>
      </c>
      <c r="M217" s="4"/>
      <c r="N217" s="4">
        <v>0</v>
      </c>
      <c r="O217" s="4"/>
      <c r="P217" s="4"/>
      <c r="Q217" s="4"/>
      <c r="R217" s="4"/>
      <c r="S217" s="4"/>
      <c r="T217" s="4"/>
      <c r="U217" s="4"/>
      <c r="V217" s="4"/>
      <c r="W217" s="7"/>
      <c r="X217" s="4"/>
    </row>
    <row r="218" spans="1:24" ht="15.75" customHeight="1">
      <c r="A218" s="8" t="s">
        <v>449</v>
      </c>
      <c r="B218" s="8">
        <v>217</v>
      </c>
      <c r="C218" s="4" t="s">
        <v>1111</v>
      </c>
      <c r="D218" s="4" t="s">
        <v>1110</v>
      </c>
      <c r="E218" s="4">
        <v>13.9</v>
      </c>
      <c r="F218" s="5">
        <v>-0.71</v>
      </c>
      <c r="G218" s="9">
        <v>4983700</v>
      </c>
      <c r="H218" s="9">
        <v>69103</v>
      </c>
      <c r="I218" s="9">
        <v>17428</v>
      </c>
      <c r="J218" s="4">
        <v>15.29</v>
      </c>
      <c r="K218" s="4">
        <v>1.23</v>
      </c>
      <c r="L218" s="4">
        <v>0.4</v>
      </c>
      <c r="M218" s="4">
        <v>0.2</v>
      </c>
      <c r="N218" s="4">
        <v>0.91</v>
      </c>
      <c r="O218" s="4"/>
      <c r="P218" s="4"/>
      <c r="Q218" s="4"/>
      <c r="R218" s="4">
        <v>1.43</v>
      </c>
      <c r="S218" s="4"/>
      <c r="T218" s="4"/>
      <c r="U218" s="4"/>
      <c r="V218" s="4"/>
      <c r="W218" s="10"/>
      <c r="X218" s="4"/>
    </row>
    <row r="219" spans="1:24" ht="15.75" customHeight="1">
      <c r="A219" s="8" t="s">
        <v>450</v>
      </c>
      <c r="B219" s="8">
        <v>218</v>
      </c>
      <c r="C219" s="4" t="s">
        <v>1111</v>
      </c>
      <c r="D219" s="4" t="s">
        <v>1110</v>
      </c>
      <c r="E219" s="4">
        <v>9.1999999999999993</v>
      </c>
      <c r="F219" s="5">
        <v>0.55000000000000004</v>
      </c>
      <c r="G219" s="9">
        <v>479500</v>
      </c>
      <c r="H219" s="9">
        <v>4369</v>
      </c>
      <c r="I219" s="9">
        <v>9418</v>
      </c>
      <c r="J219" s="4">
        <v>50.68</v>
      </c>
      <c r="K219" s="4">
        <v>1</v>
      </c>
      <c r="L219" s="4">
        <v>0.34</v>
      </c>
      <c r="M219" s="4">
        <v>0.2</v>
      </c>
      <c r="N219" s="4">
        <v>0.18</v>
      </c>
      <c r="O219" s="4"/>
      <c r="P219" s="4"/>
      <c r="Q219" s="4"/>
      <c r="R219" s="4">
        <v>3.83</v>
      </c>
      <c r="S219" s="4"/>
      <c r="T219" s="4"/>
      <c r="U219" s="4"/>
      <c r="V219" s="4"/>
      <c r="W219" s="7"/>
      <c r="X219" s="4"/>
    </row>
    <row r="220" spans="1:24" ht="15.75" customHeight="1">
      <c r="A220" s="8" t="s">
        <v>451</v>
      </c>
      <c r="B220" s="8">
        <v>219</v>
      </c>
      <c r="C220" s="4" t="s">
        <v>1111</v>
      </c>
      <c r="D220" s="4" t="s">
        <v>1110</v>
      </c>
      <c r="E220" s="4">
        <v>1.91</v>
      </c>
      <c r="F220" s="4">
        <v>1.06</v>
      </c>
      <c r="G220" s="9">
        <v>337400</v>
      </c>
      <c r="H220" s="9">
        <v>649</v>
      </c>
      <c r="I220" s="9">
        <v>788</v>
      </c>
      <c r="J220" s="4">
        <v>12.53</v>
      </c>
      <c r="K220" s="4">
        <v>1.03</v>
      </c>
      <c r="L220" s="4">
        <v>0.15</v>
      </c>
      <c r="M220" s="4"/>
      <c r="N220" s="4">
        <v>0.15</v>
      </c>
      <c r="O220" s="4"/>
      <c r="P220" s="4"/>
      <c r="Q220" s="4"/>
      <c r="R220" s="4"/>
      <c r="S220" s="4"/>
      <c r="T220" s="4"/>
      <c r="U220" s="4"/>
      <c r="V220" s="4"/>
      <c r="W220" s="10"/>
      <c r="X220" s="4"/>
    </row>
    <row r="221" spans="1:24" ht="15.75" customHeight="1">
      <c r="A221" s="8" t="s">
        <v>452</v>
      </c>
      <c r="B221" s="8">
        <v>220</v>
      </c>
      <c r="C221" s="4" t="s">
        <v>1111</v>
      </c>
      <c r="D221" s="4" t="s">
        <v>1110</v>
      </c>
      <c r="E221" s="4">
        <v>0.14000000000000001</v>
      </c>
      <c r="F221" s="5">
        <v>-6.67</v>
      </c>
      <c r="G221" s="9">
        <v>2673500</v>
      </c>
      <c r="H221" s="9">
        <v>391</v>
      </c>
      <c r="I221" s="9">
        <v>3568</v>
      </c>
      <c r="J221" s="4"/>
      <c r="K221" s="4">
        <v>0.28999999999999998</v>
      </c>
      <c r="L221" s="4">
        <v>0.2</v>
      </c>
      <c r="M221" s="4"/>
      <c r="N221" s="4">
        <v>0</v>
      </c>
      <c r="O221" s="4"/>
      <c r="P221" s="4"/>
      <c r="Q221" s="4"/>
      <c r="R221" s="4"/>
      <c r="S221" s="4"/>
      <c r="T221" s="4"/>
      <c r="U221" s="4"/>
      <c r="V221" s="4"/>
      <c r="W221" s="10"/>
      <c r="X221" s="4"/>
    </row>
    <row r="222" spans="1:24" ht="15.75" customHeight="1">
      <c r="A222" s="8" t="s">
        <v>453</v>
      </c>
      <c r="B222" s="8">
        <v>221</v>
      </c>
      <c r="C222" s="4" t="s">
        <v>1109</v>
      </c>
      <c r="D222" s="4" t="s">
        <v>1095</v>
      </c>
      <c r="E222" s="4">
        <v>1.2</v>
      </c>
      <c r="F222" s="10">
        <v>0</v>
      </c>
      <c r="G222" s="9">
        <v>0</v>
      </c>
      <c r="H222" s="9">
        <v>0</v>
      </c>
      <c r="I222" s="9">
        <v>1831</v>
      </c>
      <c r="J222" s="4"/>
      <c r="K222" s="4">
        <v>0.34</v>
      </c>
      <c r="L222" s="4">
        <v>1.27</v>
      </c>
      <c r="M222" s="4"/>
      <c r="N222" s="4">
        <v>0</v>
      </c>
      <c r="O222" s="4">
        <v>-0.87</v>
      </c>
      <c r="P222" s="4">
        <v>-3.57</v>
      </c>
      <c r="Q222" s="4">
        <v>-5.59</v>
      </c>
      <c r="R222" s="4"/>
      <c r="S222" s="4">
        <v>35.590000000000003</v>
      </c>
      <c r="T222" s="4"/>
      <c r="U222" s="4"/>
      <c r="V222" s="4"/>
      <c r="W222" s="10"/>
      <c r="X222" s="4"/>
    </row>
    <row r="223" spans="1:24" ht="15.75" customHeight="1">
      <c r="A223" s="8" t="s">
        <v>454</v>
      </c>
      <c r="B223" s="8">
        <v>222</v>
      </c>
      <c r="C223" s="4" t="s">
        <v>1111</v>
      </c>
      <c r="D223" s="4" t="s">
        <v>1110</v>
      </c>
      <c r="E223" s="4">
        <v>2.2799999999999998</v>
      </c>
      <c r="F223" s="5">
        <v>0</v>
      </c>
      <c r="G223" s="9">
        <v>71900</v>
      </c>
      <c r="H223" s="9">
        <v>164</v>
      </c>
      <c r="I223" s="9">
        <v>14820</v>
      </c>
      <c r="J223" s="4">
        <v>9.59</v>
      </c>
      <c r="K223" s="4">
        <v>1.07</v>
      </c>
      <c r="L223" s="4">
        <v>1.05</v>
      </c>
      <c r="M223" s="4"/>
      <c r="N223" s="4">
        <v>0.24</v>
      </c>
      <c r="O223" s="4"/>
      <c r="P223" s="4"/>
      <c r="Q223" s="4"/>
      <c r="R223" s="4"/>
      <c r="S223" s="4"/>
      <c r="T223" s="4"/>
      <c r="U223" s="4"/>
      <c r="V223" s="4"/>
      <c r="W223" s="7"/>
      <c r="X223" s="4"/>
    </row>
    <row r="224" spans="1:24" ht="15.75" customHeight="1">
      <c r="A224" s="8" t="s">
        <v>455</v>
      </c>
      <c r="B224" s="8">
        <v>223</v>
      </c>
      <c r="C224" s="4" t="s">
        <v>1111</v>
      </c>
      <c r="D224" s="4" t="s">
        <v>1110</v>
      </c>
      <c r="E224" s="4">
        <v>17.899999999999999</v>
      </c>
      <c r="F224" s="10">
        <v>-1.1000000000000001</v>
      </c>
      <c r="G224" s="9">
        <v>16842700</v>
      </c>
      <c r="H224" s="9">
        <v>302484</v>
      </c>
      <c r="I224" s="9">
        <v>78789</v>
      </c>
      <c r="J224" s="4">
        <v>36.270000000000003</v>
      </c>
      <c r="K224" s="4">
        <v>4.74</v>
      </c>
      <c r="L224" s="4">
        <v>1.1399999999999999</v>
      </c>
      <c r="M224" s="4">
        <v>0.21</v>
      </c>
      <c r="N224" s="4">
        <v>0.49</v>
      </c>
      <c r="O224" s="4"/>
      <c r="P224" s="4"/>
      <c r="Q224" s="4"/>
      <c r="R224" s="4">
        <v>1.08</v>
      </c>
      <c r="S224" s="4"/>
      <c r="T224" s="4"/>
      <c r="U224" s="4"/>
      <c r="V224" s="4"/>
      <c r="W224" s="10"/>
      <c r="X224" s="4"/>
    </row>
    <row r="225" spans="1:24" ht="15.75" customHeight="1">
      <c r="A225" s="8" t="s">
        <v>456</v>
      </c>
      <c r="B225" s="8">
        <v>224</v>
      </c>
      <c r="C225" s="4" t="s">
        <v>1111</v>
      </c>
      <c r="D225" s="4" t="s">
        <v>1110</v>
      </c>
      <c r="E225" s="4">
        <v>0.95</v>
      </c>
      <c r="F225" s="5">
        <v>-1.04</v>
      </c>
      <c r="G225" s="9">
        <v>212700</v>
      </c>
      <c r="H225" s="9">
        <v>204</v>
      </c>
      <c r="I225" s="9">
        <v>1817</v>
      </c>
      <c r="J225" s="4"/>
      <c r="K225" s="4">
        <v>1.73</v>
      </c>
      <c r="L225" s="4">
        <v>0.54</v>
      </c>
      <c r="M225" s="4"/>
      <c r="N225" s="4">
        <v>0</v>
      </c>
      <c r="O225" s="4"/>
      <c r="P225" s="4"/>
      <c r="Q225" s="4"/>
      <c r="R225" s="4"/>
      <c r="S225" s="4"/>
      <c r="T225" s="4"/>
      <c r="U225" s="4"/>
      <c r="V225" s="4"/>
      <c r="W225" s="10"/>
      <c r="X225" s="4"/>
    </row>
    <row r="226" spans="1:24" ht="15.75" customHeight="1">
      <c r="A226" s="8" t="s">
        <v>457</v>
      </c>
      <c r="B226" s="8">
        <v>225</v>
      </c>
      <c r="C226" s="4" t="s">
        <v>1112</v>
      </c>
      <c r="D226" s="4" t="s">
        <v>1110</v>
      </c>
      <c r="E226" s="4">
        <v>6.55</v>
      </c>
      <c r="F226" s="5">
        <v>-9.66</v>
      </c>
      <c r="G226" s="9">
        <v>148000</v>
      </c>
      <c r="H226" s="9">
        <v>976</v>
      </c>
      <c r="I226" s="9">
        <v>15220</v>
      </c>
      <c r="J226" s="4">
        <v>8.69</v>
      </c>
      <c r="K226" s="4">
        <v>0.88</v>
      </c>
      <c r="L226" s="4">
        <v>1.82</v>
      </c>
      <c r="M226" s="4">
        <v>0.48</v>
      </c>
      <c r="N226" s="4">
        <v>0.75</v>
      </c>
      <c r="O226" s="4"/>
      <c r="P226" s="4"/>
      <c r="Q226" s="4"/>
      <c r="R226" s="4">
        <v>6.62</v>
      </c>
      <c r="S226" s="4"/>
      <c r="T226" s="4"/>
      <c r="U226" s="4"/>
      <c r="V226" s="4"/>
      <c r="W226" s="10">
        <v>0.22</v>
      </c>
      <c r="X226" s="4"/>
    </row>
    <row r="227" spans="1:24" ht="15.75" customHeight="1">
      <c r="A227" s="8" t="s">
        <v>458</v>
      </c>
      <c r="B227" s="8">
        <v>226</v>
      </c>
      <c r="C227" s="4" t="s">
        <v>1111</v>
      </c>
      <c r="D227" s="4" t="s">
        <v>1110</v>
      </c>
      <c r="E227" s="4">
        <v>1.38</v>
      </c>
      <c r="F227" s="10">
        <v>0</v>
      </c>
      <c r="G227" s="9">
        <v>632400</v>
      </c>
      <c r="H227" s="9">
        <v>863</v>
      </c>
      <c r="I227" s="9">
        <v>828</v>
      </c>
      <c r="J227" s="4">
        <v>34.020000000000003</v>
      </c>
      <c r="K227" s="4">
        <v>1.04</v>
      </c>
      <c r="L227" s="4">
        <v>0.1</v>
      </c>
      <c r="M227" s="4">
        <v>0.03</v>
      </c>
      <c r="N227" s="4">
        <v>0.04</v>
      </c>
      <c r="O227" s="4"/>
      <c r="P227" s="4"/>
      <c r="Q227" s="4"/>
      <c r="R227" s="4">
        <v>13.04</v>
      </c>
      <c r="S227" s="4"/>
      <c r="T227" s="4"/>
      <c r="U227" s="4"/>
      <c r="V227" s="4"/>
      <c r="W227" s="7"/>
      <c r="X227" s="4"/>
    </row>
    <row r="228" spans="1:24" ht="15.75" customHeight="1">
      <c r="A228" s="8" t="s">
        <v>459</v>
      </c>
      <c r="B228" s="8">
        <v>227</v>
      </c>
      <c r="C228" s="4" t="s">
        <v>1111</v>
      </c>
      <c r="D228" s="4" t="s">
        <v>1110</v>
      </c>
      <c r="E228" s="4">
        <v>69.5</v>
      </c>
      <c r="F228" s="5">
        <v>-1.07</v>
      </c>
      <c r="G228" s="9">
        <v>26819900</v>
      </c>
      <c r="H228" s="9">
        <v>1862034</v>
      </c>
      <c r="I228" s="9">
        <v>195971</v>
      </c>
      <c r="J228" s="4">
        <v>27.24</v>
      </c>
      <c r="K228" s="4">
        <v>1.94</v>
      </c>
      <c r="L228" s="4">
        <v>1.43</v>
      </c>
      <c r="M228" s="4">
        <v>0.5</v>
      </c>
      <c r="N228" s="4">
        <v>2.5499999999999998</v>
      </c>
      <c r="O228" s="4"/>
      <c r="P228" s="4"/>
      <c r="Q228" s="4"/>
      <c r="R228" s="4">
        <v>1.52</v>
      </c>
      <c r="S228" s="4"/>
      <c r="T228" s="4"/>
      <c r="U228" s="4"/>
      <c r="V228" s="4"/>
      <c r="W228" s="10"/>
      <c r="X228" s="4"/>
    </row>
    <row r="229" spans="1:24" ht="15.75" customHeight="1">
      <c r="A229" s="8" t="s">
        <v>460</v>
      </c>
      <c r="B229" s="8">
        <v>228</v>
      </c>
      <c r="C229" s="4" t="s">
        <v>1111</v>
      </c>
      <c r="D229" s="4" t="s">
        <v>1110</v>
      </c>
      <c r="E229" s="4">
        <v>9.25</v>
      </c>
      <c r="F229" s="10">
        <v>0</v>
      </c>
      <c r="G229" s="9">
        <v>136700</v>
      </c>
      <c r="H229" s="9">
        <v>1258</v>
      </c>
      <c r="I229" s="9">
        <v>7585</v>
      </c>
      <c r="J229" s="4">
        <v>31.95</v>
      </c>
      <c r="K229" s="4">
        <v>6.95</v>
      </c>
      <c r="L229" s="4">
        <v>2.39</v>
      </c>
      <c r="M229" s="4"/>
      <c r="N229" s="4">
        <v>0.28999999999999998</v>
      </c>
      <c r="O229" s="4"/>
      <c r="P229" s="4"/>
      <c r="Q229" s="4"/>
      <c r="R229" s="4">
        <v>3.24</v>
      </c>
      <c r="S229" s="4"/>
      <c r="T229" s="4"/>
      <c r="U229" s="4"/>
      <c r="V229" s="4"/>
      <c r="W229" s="10"/>
      <c r="X229" s="4"/>
    </row>
    <row r="230" spans="1:24" ht="15.75" customHeight="1">
      <c r="A230" s="8" t="s">
        <v>461</v>
      </c>
      <c r="B230" s="8">
        <v>229</v>
      </c>
      <c r="C230" s="4" t="s">
        <v>1111</v>
      </c>
      <c r="D230" s="4" t="s">
        <v>1110</v>
      </c>
      <c r="E230" s="4">
        <v>0.61</v>
      </c>
      <c r="F230" s="5">
        <v>0</v>
      </c>
      <c r="G230" s="9">
        <v>8600</v>
      </c>
      <c r="H230" s="9">
        <v>5</v>
      </c>
      <c r="I230" s="9">
        <v>2206</v>
      </c>
      <c r="J230" s="4"/>
      <c r="K230" s="4">
        <v>0.66</v>
      </c>
      <c r="L230" s="4">
        <v>3.15</v>
      </c>
      <c r="M230" s="4"/>
      <c r="N230" s="4">
        <v>0</v>
      </c>
      <c r="O230" s="4"/>
      <c r="P230" s="4"/>
      <c r="Q230" s="4"/>
      <c r="R230" s="4"/>
      <c r="S230" s="4"/>
      <c r="T230" s="4"/>
      <c r="U230" s="4"/>
      <c r="V230" s="4"/>
      <c r="W230" s="5"/>
      <c r="X230" s="4"/>
    </row>
    <row r="231" spans="1:24" ht="15.75" customHeight="1">
      <c r="A231" s="8" t="s">
        <v>462</v>
      </c>
      <c r="B231" s="8">
        <v>230</v>
      </c>
      <c r="C231" s="4" t="s">
        <v>1111</v>
      </c>
      <c r="D231" s="4" t="s">
        <v>1110</v>
      </c>
      <c r="E231" s="4">
        <v>1.1000000000000001</v>
      </c>
      <c r="F231" s="5">
        <v>1.85</v>
      </c>
      <c r="G231" s="9">
        <v>1300</v>
      </c>
      <c r="H231" s="4">
        <v>1</v>
      </c>
      <c r="I231" s="4">
        <v>900</v>
      </c>
      <c r="J231" s="4">
        <v>68.31</v>
      </c>
      <c r="K231" s="4">
        <v>1.18</v>
      </c>
      <c r="L231" s="4">
        <v>0.38</v>
      </c>
      <c r="M231" s="4"/>
      <c r="N231" s="4">
        <v>0.02</v>
      </c>
      <c r="O231" s="4"/>
      <c r="P231" s="4"/>
      <c r="Q231" s="4"/>
      <c r="R231" s="4"/>
      <c r="S231" s="4"/>
      <c r="T231" s="4"/>
      <c r="U231" s="4"/>
      <c r="V231" s="4"/>
      <c r="W231" s="5"/>
      <c r="X231" s="4"/>
    </row>
    <row r="232" spans="1:24" ht="15.75" customHeight="1">
      <c r="A232" s="8" t="s">
        <v>463</v>
      </c>
      <c r="B232" s="8">
        <v>231</v>
      </c>
      <c r="C232" s="4" t="s">
        <v>1111</v>
      </c>
      <c r="D232" s="4" t="s">
        <v>1110</v>
      </c>
      <c r="E232" s="4">
        <v>1.31</v>
      </c>
      <c r="F232" s="4">
        <v>6.5</v>
      </c>
      <c r="G232" s="9">
        <v>385000</v>
      </c>
      <c r="H232" s="4">
        <v>498</v>
      </c>
      <c r="I232" s="4">
        <v>328</v>
      </c>
      <c r="J232" s="4"/>
      <c r="K232" s="4">
        <v>1.44</v>
      </c>
      <c r="L232" s="4">
        <v>0.16</v>
      </c>
      <c r="M232" s="4"/>
      <c r="N232" s="4">
        <v>0</v>
      </c>
      <c r="O232" s="4"/>
      <c r="P232" s="4"/>
      <c r="Q232" s="4"/>
      <c r="R232" s="4">
        <v>2.93</v>
      </c>
      <c r="S232" s="4"/>
      <c r="T232" s="4"/>
      <c r="U232" s="4"/>
      <c r="V232" s="4"/>
      <c r="W232" s="10"/>
      <c r="X232" s="4"/>
    </row>
    <row r="233" spans="1:24" ht="15.75" customHeight="1">
      <c r="A233" s="8" t="s">
        <v>464</v>
      </c>
      <c r="B233" s="8">
        <v>232</v>
      </c>
      <c r="C233" s="4" t="s">
        <v>1109</v>
      </c>
      <c r="D233" s="4" t="s">
        <v>237</v>
      </c>
      <c r="E233" s="4">
        <v>0.09</v>
      </c>
      <c r="F233" s="4">
        <v>0</v>
      </c>
      <c r="G233" s="9">
        <v>0</v>
      </c>
      <c r="H233" s="9">
        <v>0</v>
      </c>
      <c r="I233" s="9">
        <v>617</v>
      </c>
      <c r="J233" s="4"/>
      <c r="K233" s="4"/>
      <c r="L233" s="4">
        <v>1.78</v>
      </c>
      <c r="M233" s="4"/>
      <c r="N233" s="4">
        <v>0</v>
      </c>
      <c r="O233" s="4">
        <v>9.24</v>
      </c>
      <c r="P233" s="4">
        <v>104.16</v>
      </c>
      <c r="Q233" s="4">
        <v>-7.45</v>
      </c>
      <c r="R233" s="4"/>
      <c r="S233" s="4">
        <v>26.08</v>
      </c>
      <c r="T233" s="4"/>
      <c r="U233" s="4"/>
      <c r="V233" s="4"/>
      <c r="W233" s="10"/>
      <c r="X233" s="4"/>
    </row>
    <row r="234" spans="1:24" ht="15.75" customHeight="1">
      <c r="A234" s="8" t="s">
        <v>465</v>
      </c>
      <c r="B234" s="8">
        <v>233</v>
      </c>
      <c r="C234" s="4" t="s">
        <v>1111</v>
      </c>
      <c r="D234" s="4" t="s">
        <v>1110</v>
      </c>
      <c r="E234" s="4">
        <v>0.73</v>
      </c>
      <c r="F234" s="5">
        <v>0</v>
      </c>
      <c r="G234" s="9">
        <v>80100</v>
      </c>
      <c r="H234" s="9">
        <v>58</v>
      </c>
      <c r="I234" s="9">
        <v>701</v>
      </c>
      <c r="J234" s="4">
        <v>12.18</v>
      </c>
      <c r="K234" s="4">
        <v>0.96</v>
      </c>
      <c r="L234" s="4">
        <v>0.39</v>
      </c>
      <c r="M234" s="4"/>
      <c r="N234" s="4">
        <v>0.06</v>
      </c>
      <c r="O234" s="4"/>
      <c r="P234" s="4"/>
      <c r="Q234" s="4"/>
      <c r="R234" s="4">
        <v>6.85</v>
      </c>
      <c r="S234" s="4"/>
      <c r="T234" s="4"/>
      <c r="U234" s="4"/>
      <c r="V234" s="4"/>
      <c r="W234" s="7"/>
      <c r="X234" s="4"/>
    </row>
    <row r="235" spans="1:24" ht="15.75" customHeight="1">
      <c r="A235" s="8" t="s">
        <v>466</v>
      </c>
      <c r="B235" s="8">
        <v>234</v>
      </c>
      <c r="C235" s="4" t="s">
        <v>1111</v>
      </c>
      <c r="D235" s="4" t="s">
        <v>1110</v>
      </c>
      <c r="E235" s="4">
        <v>34.5</v>
      </c>
      <c r="F235" s="5">
        <v>-1.43</v>
      </c>
      <c r="G235" s="9">
        <v>35809000</v>
      </c>
      <c r="H235" s="9">
        <v>1246703</v>
      </c>
      <c r="I235" s="9">
        <v>404794</v>
      </c>
      <c r="J235" s="4">
        <v>121.1</v>
      </c>
      <c r="K235" s="4">
        <v>6.93</v>
      </c>
      <c r="L235" s="4">
        <v>2.67</v>
      </c>
      <c r="M235" s="4">
        <v>1.3</v>
      </c>
      <c r="N235" s="4">
        <v>0.28000000000000003</v>
      </c>
      <c r="O235" s="4"/>
      <c r="P235" s="4"/>
      <c r="Q235" s="4"/>
      <c r="R235" s="4">
        <v>0.68</v>
      </c>
      <c r="S235" s="4"/>
      <c r="T235" s="4"/>
      <c r="U235" s="4"/>
      <c r="V235" s="4"/>
      <c r="W235" s="10"/>
      <c r="X235" s="4"/>
    </row>
    <row r="236" spans="1:24" ht="15.75" customHeight="1">
      <c r="A236" s="8" t="s">
        <v>467</v>
      </c>
      <c r="B236" s="8">
        <v>235</v>
      </c>
      <c r="C236" s="4" t="s">
        <v>1111</v>
      </c>
      <c r="D236" s="4" t="s">
        <v>1110</v>
      </c>
      <c r="E236" s="4">
        <v>2.54</v>
      </c>
      <c r="F236" s="4">
        <v>1.6</v>
      </c>
      <c r="G236" s="9">
        <v>31497000</v>
      </c>
      <c r="H236" s="9">
        <v>79479</v>
      </c>
      <c r="I236" s="9">
        <v>22562</v>
      </c>
      <c r="J236" s="4">
        <v>9.93</v>
      </c>
      <c r="K236" s="4">
        <v>2.0499999999999998</v>
      </c>
      <c r="L236" s="4">
        <v>2.82</v>
      </c>
      <c r="M236" s="4">
        <v>0.14000000000000001</v>
      </c>
      <c r="N236" s="4">
        <v>0.26</v>
      </c>
      <c r="O236" s="4"/>
      <c r="P236" s="4"/>
      <c r="Q236" s="4"/>
      <c r="R236" s="4">
        <v>5.44</v>
      </c>
      <c r="S236" s="4"/>
      <c r="T236" s="4"/>
      <c r="U236" s="4"/>
      <c r="V236" s="4"/>
      <c r="W236" s="10"/>
      <c r="X236" s="4"/>
    </row>
    <row r="237" spans="1:24" ht="15.75" customHeight="1">
      <c r="A237" s="8" t="s">
        <v>468</v>
      </c>
      <c r="B237" s="8">
        <v>236</v>
      </c>
      <c r="C237" s="4" t="s">
        <v>1112</v>
      </c>
      <c r="D237" s="4" t="s">
        <v>1110</v>
      </c>
      <c r="E237" s="4">
        <v>221</v>
      </c>
      <c r="F237" s="5">
        <v>0</v>
      </c>
      <c r="G237" s="9">
        <v>0</v>
      </c>
      <c r="H237" s="9">
        <v>0</v>
      </c>
      <c r="I237" s="9">
        <v>1635</v>
      </c>
      <c r="J237" s="4"/>
      <c r="K237" s="4">
        <v>0.46</v>
      </c>
      <c r="L237" s="4">
        <v>0.82</v>
      </c>
      <c r="M237" s="4"/>
      <c r="N237" s="4">
        <v>0</v>
      </c>
      <c r="O237" s="4">
        <v>-1.32</v>
      </c>
      <c r="P237" s="4">
        <v>-4.24</v>
      </c>
      <c r="Q237" s="4">
        <v>-8.89</v>
      </c>
      <c r="R237" s="4"/>
      <c r="S237" s="4">
        <v>25.59</v>
      </c>
      <c r="T237" s="4"/>
      <c r="U237" s="4"/>
      <c r="V237" s="4"/>
      <c r="W237" s="5"/>
      <c r="X237" s="4"/>
    </row>
    <row r="238" spans="1:24" ht="15.75" customHeight="1">
      <c r="A238" s="8" t="s">
        <v>469</v>
      </c>
      <c r="B238" s="8">
        <v>237</v>
      </c>
      <c r="C238" s="4" t="s">
        <v>1111</v>
      </c>
      <c r="D238" s="4" t="s">
        <v>1110</v>
      </c>
      <c r="E238" s="4">
        <v>42.25</v>
      </c>
      <c r="F238" s="5">
        <v>-1.17</v>
      </c>
      <c r="G238" s="9">
        <v>14390300</v>
      </c>
      <c r="H238" s="9">
        <v>615603</v>
      </c>
      <c r="I238" s="9">
        <v>34006</v>
      </c>
      <c r="J238" s="4">
        <v>19.27</v>
      </c>
      <c r="K238" s="4">
        <v>1.55</v>
      </c>
      <c r="L238" s="4">
        <v>0.17</v>
      </c>
      <c r="M238" s="4">
        <v>0.65</v>
      </c>
      <c r="N238" s="4">
        <v>2.19</v>
      </c>
      <c r="O238" s="4"/>
      <c r="P238" s="4"/>
      <c r="Q238" s="4"/>
      <c r="R238" s="4">
        <v>3.04</v>
      </c>
      <c r="S238" s="4"/>
      <c r="T238" s="4"/>
      <c r="U238" s="4"/>
      <c r="V238" s="4"/>
      <c r="W238" s="10"/>
      <c r="X238" s="4"/>
    </row>
    <row r="239" spans="1:24" ht="15.75" customHeight="1">
      <c r="A239" s="8" t="s">
        <v>470</v>
      </c>
      <c r="B239" s="8">
        <v>238</v>
      </c>
      <c r="C239" s="4" t="s">
        <v>1111</v>
      </c>
      <c r="D239" s="4" t="s">
        <v>1110</v>
      </c>
      <c r="E239" s="4">
        <v>2.16</v>
      </c>
      <c r="F239" s="5">
        <v>1.89</v>
      </c>
      <c r="G239" s="9">
        <v>146000</v>
      </c>
      <c r="H239" s="9">
        <v>313</v>
      </c>
      <c r="I239" s="9">
        <v>1263</v>
      </c>
      <c r="J239" s="4">
        <v>10.1</v>
      </c>
      <c r="K239" s="4">
        <v>0.97</v>
      </c>
      <c r="L239" s="4">
        <v>0.17</v>
      </c>
      <c r="M239" s="4">
        <v>0.18</v>
      </c>
      <c r="N239" s="4">
        <v>0.21</v>
      </c>
      <c r="O239" s="4"/>
      <c r="P239" s="4"/>
      <c r="Q239" s="4"/>
      <c r="R239" s="4">
        <v>8.49</v>
      </c>
      <c r="S239" s="4"/>
      <c r="T239" s="4"/>
      <c r="U239" s="4"/>
      <c r="V239" s="4"/>
      <c r="W239" s="5"/>
      <c r="X239" s="4"/>
    </row>
    <row r="240" spans="1:24" ht="15.75" customHeight="1">
      <c r="A240" s="8" t="s">
        <v>471</v>
      </c>
      <c r="B240" s="8">
        <v>239</v>
      </c>
      <c r="C240" s="4" t="s">
        <v>1111</v>
      </c>
      <c r="D240" s="4" t="s">
        <v>1110</v>
      </c>
      <c r="E240" s="4">
        <v>4.5</v>
      </c>
      <c r="F240" s="5">
        <v>1.35</v>
      </c>
      <c r="G240" s="9">
        <v>3344500</v>
      </c>
      <c r="H240" s="9">
        <v>15113</v>
      </c>
      <c r="I240" s="9">
        <v>2963</v>
      </c>
      <c r="J240" s="4">
        <v>8.1</v>
      </c>
      <c r="K240" s="4">
        <v>0.95</v>
      </c>
      <c r="L240" s="4">
        <v>0.19</v>
      </c>
      <c r="M240" s="4">
        <v>0.15</v>
      </c>
      <c r="N240" s="4">
        <v>0.56000000000000005</v>
      </c>
      <c r="O240" s="4"/>
      <c r="P240" s="4"/>
      <c r="Q240" s="4"/>
      <c r="R240" s="4">
        <v>3.27</v>
      </c>
      <c r="S240" s="4"/>
      <c r="T240" s="4"/>
      <c r="U240" s="4"/>
      <c r="V240" s="4"/>
      <c r="W240" s="7"/>
      <c r="X240" s="4"/>
    </row>
    <row r="241" spans="1:24" ht="15.75" customHeight="1">
      <c r="A241" s="8" t="s">
        <v>472</v>
      </c>
      <c r="B241" s="8">
        <v>240</v>
      </c>
      <c r="C241" s="4" t="s">
        <v>1111</v>
      </c>
      <c r="D241" s="4" t="s">
        <v>1110</v>
      </c>
      <c r="E241" s="4">
        <v>14.9</v>
      </c>
      <c r="F241" s="10">
        <v>1.36</v>
      </c>
      <c r="G241" s="9">
        <v>13529000</v>
      </c>
      <c r="H241" s="9">
        <v>201662</v>
      </c>
      <c r="I241" s="9">
        <v>195953</v>
      </c>
      <c r="J241" s="4">
        <v>36.57</v>
      </c>
      <c r="K241" s="4">
        <v>9.8000000000000007</v>
      </c>
      <c r="L241" s="4">
        <v>1.73</v>
      </c>
      <c r="M241" s="4">
        <v>0.1</v>
      </c>
      <c r="N241" s="4">
        <v>0.41</v>
      </c>
      <c r="O241" s="4"/>
      <c r="P241" s="4"/>
      <c r="Q241" s="4"/>
      <c r="R241" s="4">
        <v>2.59</v>
      </c>
      <c r="S241" s="4"/>
      <c r="T241" s="4"/>
      <c r="U241" s="4"/>
      <c r="V241" s="4"/>
      <c r="W241" s="7"/>
      <c r="X241" s="4"/>
    </row>
    <row r="242" spans="1:24" ht="15.75" customHeight="1">
      <c r="A242" s="8" t="s">
        <v>473</v>
      </c>
      <c r="B242" s="8">
        <v>241</v>
      </c>
      <c r="C242" s="4" t="s">
        <v>1111</v>
      </c>
      <c r="D242" s="4" t="s">
        <v>1110</v>
      </c>
      <c r="E242" s="4">
        <v>0.74</v>
      </c>
      <c r="F242" s="5">
        <v>1.37</v>
      </c>
      <c r="G242" s="9">
        <v>26600</v>
      </c>
      <c r="H242" s="9">
        <v>19</v>
      </c>
      <c r="I242" s="9">
        <v>409</v>
      </c>
      <c r="J242" s="4">
        <v>511.23</v>
      </c>
      <c r="K242" s="4">
        <v>1.64</v>
      </c>
      <c r="L242" s="4">
        <v>0.13</v>
      </c>
      <c r="M242" s="4"/>
      <c r="N242" s="4">
        <v>0</v>
      </c>
      <c r="O242" s="4"/>
      <c r="P242" s="4"/>
      <c r="Q242" s="4"/>
      <c r="R242" s="4">
        <v>2.48</v>
      </c>
      <c r="S242" s="4"/>
      <c r="T242" s="4"/>
      <c r="U242" s="4"/>
      <c r="V242" s="4"/>
      <c r="W242" s="10"/>
      <c r="X242" s="4"/>
    </row>
    <row r="243" spans="1:24" ht="15.75" customHeight="1">
      <c r="A243" s="8" t="s">
        <v>474</v>
      </c>
      <c r="B243" s="8">
        <v>242</v>
      </c>
      <c r="C243" s="4" t="s">
        <v>1111</v>
      </c>
      <c r="D243" s="4" t="s">
        <v>1110</v>
      </c>
      <c r="E243" s="4">
        <v>35</v>
      </c>
      <c r="F243" s="5">
        <v>-1.41</v>
      </c>
      <c r="G243" s="9">
        <v>1168700</v>
      </c>
      <c r="H243" s="9">
        <v>41493</v>
      </c>
      <c r="I243" s="9">
        <v>7034</v>
      </c>
      <c r="J243" s="4">
        <v>13.81</v>
      </c>
      <c r="K243" s="4">
        <v>2.31</v>
      </c>
      <c r="L243" s="4">
        <v>0.61</v>
      </c>
      <c r="M243" s="4">
        <v>0.78</v>
      </c>
      <c r="N243" s="4">
        <v>2.5299999999999998</v>
      </c>
      <c r="O243" s="4"/>
      <c r="P243" s="4"/>
      <c r="Q243" s="4"/>
      <c r="R243" s="4">
        <v>4.9400000000000004</v>
      </c>
      <c r="S243" s="4"/>
      <c r="T243" s="4"/>
      <c r="U243" s="4"/>
      <c r="V243" s="4"/>
      <c r="W243" s="7"/>
      <c r="X243" s="4"/>
    </row>
    <row r="244" spans="1:24" ht="15.75" customHeight="1">
      <c r="A244" s="8" t="s">
        <v>475</v>
      </c>
      <c r="B244" s="8">
        <v>243</v>
      </c>
      <c r="C244" s="4" t="s">
        <v>1111</v>
      </c>
      <c r="D244" s="4" t="s">
        <v>1110</v>
      </c>
      <c r="E244" s="4">
        <v>3.02</v>
      </c>
      <c r="F244" s="5">
        <v>0.67</v>
      </c>
      <c r="G244" s="9">
        <v>574400</v>
      </c>
      <c r="H244" s="9">
        <v>1724</v>
      </c>
      <c r="I244" s="9">
        <v>906</v>
      </c>
      <c r="J244" s="4">
        <v>17</v>
      </c>
      <c r="K244" s="4">
        <v>0.82</v>
      </c>
      <c r="L244" s="4">
        <v>0.42</v>
      </c>
      <c r="M244" s="4">
        <v>0.04</v>
      </c>
      <c r="N244" s="4">
        <v>0.18</v>
      </c>
      <c r="O244" s="4"/>
      <c r="P244" s="4"/>
      <c r="Q244" s="4"/>
      <c r="R244" s="4">
        <v>2.67</v>
      </c>
      <c r="S244" s="4"/>
      <c r="T244" s="4"/>
      <c r="U244" s="4"/>
      <c r="V244" s="4"/>
      <c r="W244" s="7"/>
      <c r="X244" s="4"/>
    </row>
    <row r="245" spans="1:24" ht="15.75" customHeight="1">
      <c r="A245" s="8" t="s">
        <v>476</v>
      </c>
      <c r="B245" s="8">
        <v>244</v>
      </c>
      <c r="C245" s="4" t="s">
        <v>1111</v>
      </c>
      <c r="D245" s="4" t="s">
        <v>1110</v>
      </c>
      <c r="E245" s="4">
        <v>8.65</v>
      </c>
      <c r="F245" s="4">
        <v>0.57999999999999996</v>
      </c>
      <c r="G245" s="9">
        <v>1110400</v>
      </c>
      <c r="H245" s="9">
        <v>9602</v>
      </c>
      <c r="I245" s="9">
        <v>5882</v>
      </c>
      <c r="J245" s="4">
        <v>36.32</v>
      </c>
      <c r="K245" s="4">
        <v>4.83</v>
      </c>
      <c r="L245" s="4">
        <v>0.26</v>
      </c>
      <c r="M245" s="4">
        <v>0.06</v>
      </c>
      <c r="N245" s="4">
        <v>0.24</v>
      </c>
      <c r="O245" s="4"/>
      <c r="P245" s="4"/>
      <c r="Q245" s="4"/>
      <c r="R245" s="4">
        <v>1.4</v>
      </c>
      <c r="S245" s="4"/>
      <c r="T245" s="4"/>
      <c r="U245" s="4"/>
      <c r="V245" s="4"/>
      <c r="W245" s="10"/>
      <c r="X245" s="4"/>
    </row>
    <row r="246" spans="1:24" ht="15.75" customHeight="1">
      <c r="A246" s="8" t="s">
        <v>477</v>
      </c>
      <c r="B246" s="8">
        <v>245</v>
      </c>
      <c r="C246" s="4" t="s">
        <v>1111</v>
      </c>
      <c r="D246" s="4" t="s">
        <v>248</v>
      </c>
      <c r="E246" s="4">
        <v>0.23</v>
      </c>
      <c r="F246" s="10">
        <v>4.55</v>
      </c>
      <c r="G246" s="9">
        <v>199200</v>
      </c>
      <c r="H246" s="9">
        <v>45</v>
      </c>
      <c r="I246" s="9">
        <v>294</v>
      </c>
      <c r="J246" s="4"/>
      <c r="K246" s="4"/>
      <c r="L246" s="4">
        <v>-18.100000000000001</v>
      </c>
      <c r="M246" s="4"/>
      <c r="N246" s="4">
        <v>0</v>
      </c>
      <c r="O246" s="4"/>
      <c r="P246" s="6"/>
      <c r="Q246" s="4"/>
      <c r="R246" s="4"/>
      <c r="S246" s="4"/>
      <c r="T246" s="4"/>
      <c r="U246" s="4"/>
      <c r="V246" s="4"/>
      <c r="W246" s="7"/>
      <c r="X246" s="4"/>
    </row>
    <row r="247" spans="1:24" ht="15.75" customHeight="1">
      <c r="A247" s="8" t="s">
        <v>478</v>
      </c>
      <c r="B247" s="8">
        <v>246</v>
      </c>
      <c r="C247" s="4" t="s">
        <v>1111</v>
      </c>
      <c r="D247" s="4" t="s">
        <v>1110</v>
      </c>
      <c r="E247" s="4">
        <v>29</v>
      </c>
      <c r="F247" s="5">
        <v>1.75</v>
      </c>
      <c r="G247" s="9">
        <v>1600</v>
      </c>
      <c r="H247" s="9">
        <v>46</v>
      </c>
      <c r="I247" s="9">
        <v>8428</v>
      </c>
      <c r="J247" s="4"/>
      <c r="K247" s="4">
        <v>0.31</v>
      </c>
      <c r="L247" s="4">
        <v>0.19</v>
      </c>
      <c r="M247" s="4">
        <v>0.7</v>
      </c>
      <c r="N247" s="4">
        <v>0</v>
      </c>
      <c r="O247" s="4"/>
      <c r="P247" s="4"/>
      <c r="Q247" s="4"/>
      <c r="R247" s="4">
        <v>2.46</v>
      </c>
      <c r="S247" s="4"/>
      <c r="T247" s="4"/>
      <c r="U247" s="4"/>
      <c r="V247" s="4"/>
      <c r="W247" s="10"/>
      <c r="X247" s="4"/>
    </row>
    <row r="248" spans="1:24" ht="15.75" customHeight="1">
      <c r="A248" s="8" t="s">
        <v>479</v>
      </c>
      <c r="B248" s="8">
        <v>247</v>
      </c>
      <c r="C248" s="4" t="s">
        <v>1111</v>
      </c>
      <c r="D248" s="4" t="s">
        <v>1110</v>
      </c>
      <c r="E248" s="4">
        <v>10.8</v>
      </c>
      <c r="F248" s="5">
        <v>-0.92</v>
      </c>
      <c r="G248" s="9">
        <v>6085300</v>
      </c>
      <c r="H248" s="9">
        <v>66044</v>
      </c>
      <c r="I248" s="9">
        <v>14040</v>
      </c>
      <c r="J248" s="4">
        <v>27.25</v>
      </c>
      <c r="K248" s="4">
        <v>2.2599999999999998</v>
      </c>
      <c r="L248" s="4">
        <v>0.19</v>
      </c>
      <c r="M248" s="4">
        <v>0.35</v>
      </c>
      <c r="N248" s="4">
        <v>0.4</v>
      </c>
      <c r="O248" s="4"/>
      <c r="P248" s="4"/>
      <c r="Q248" s="4"/>
      <c r="R248" s="4">
        <v>3.21</v>
      </c>
      <c r="S248" s="4"/>
      <c r="T248" s="4"/>
      <c r="U248" s="4"/>
      <c r="V248" s="4"/>
      <c r="W248" s="10"/>
      <c r="X248" s="4"/>
    </row>
    <row r="249" spans="1:24" ht="15.75" customHeight="1">
      <c r="A249" s="8" t="s">
        <v>480</v>
      </c>
      <c r="B249" s="8">
        <v>248</v>
      </c>
      <c r="C249" s="4" t="s">
        <v>1111</v>
      </c>
      <c r="D249" s="4" t="s">
        <v>1110</v>
      </c>
      <c r="E249" s="4">
        <v>2.2400000000000002</v>
      </c>
      <c r="F249" s="4">
        <v>-3.45</v>
      </c>
      <c r="G249" s="9">
        <v>1752300</v>
      </c>
      <c r="H249" s="9">
        <v>4013</v>
      </c>
      <c r="I249" s="9">
        <v>1008</v>
      </c>
      <c r="J249" s="4">
        <v>8.7899999999999991</v>
      </c>
      <c r="K249" s="4">
        <v>1.72</v>
      </c>
      <c r="L249" s="4">
        <v>1.36</v>
      </c>
      <c r="M249" s="4">
        <v>0.1</v>
      </c>
      <c r="N249" s="4">
        <v>0.25</v>
      </c>
      <c r="O249" s="4"/>
      <c r="P249" s="4"/>
      <c r="Q249" s="4"/>
      <c r="R249" s="4">
        <v>6.47</v>
      </c>
      <c r="S249" s="4"/>
      <c r="T249" s="4"/>
      <c r="U249" s="4"/>
      <c r="V249" s="4"/>
      <c r="W249" s="10"/>
      <c r="X249" s="4"/>
    </row>
    <row r="250" spans="1:24" ht="15.75" customHeight="1">
      <c r="A250" s="8" t="s">
        <v>481</v>
      </c>
      <c r="B250" s="8">
        <v>249</v>
      </c>
      <c r="C250" s="4" t="s">
        <v>1109</v>
      </c>
      <c r="D250" s="4" t="s">
        <v>331</v>
      </c>
      <c r="E250" s="4">
        <v>0.35</v>
      </c>
      <c r="F250" s="5">
        <v>0</v>
      </c>
      <c r="G250" s="9">
        <v>0</v>
      </c>
      <c r="H250" s="9">
        <v>0</v>
      </c>
      <c r="I250" s="9">
        <v>707</v>
      </c>
      <c r="J250" s="4"/>
      <c r="K250" s="4">
        <v>0.21</v>
      </c>
      <c r="L250" s="4">
        <v>2.9</v>
      </c>
      <c r="M250" s="4">
        <v>0.12</v>
      </c>
      <c r="N250" s="4">
        <v>0</v>
      </c>
      <c r="O250" s="4">
        <v>-10.9</v>
      </c>
      <c r="P250" s="4">
        <v>-43.89</v>
      </c>
      <c r="Q250" s="4">
        <v>-98</v>
      </c>
      <c r="R250" s="4"/>
      <c r="S250" s="4">
        <v>88.18</v>
      </c>
      <c r="T250" s="4"/>
      <c r="U250" s="4"/>
      <c r="V250" s="4"/>
      <c r="W250" s="10"/>
      <c r="X250" s="4"/>
    </row>
    <row r="251" spans="1:24" ht="15.75" customHeight="1">
      <c r="A251" s="8" t="s">
        <v>482</v>
      </c>
      <c r="B251" s="8">
        <v>250</v>
      </c>
      <c r="C251" s="4" t="s">
        <v>1111</v>
      </c>
      <c r="D251" s="4" t="s">
        <v>1110</v>
      </c>
      <c r="E251" s="4">
        <v>2.3199999999999998</v>
      </c>
      <c r="F251" s="10">
        <v>0</v>
      </c>
      <c r="G251" s="9">
        <v>424200</v>
      </c>
      <c r="H251" s="9">
        <v>986</v>
      </c>
      <c r="I251" s="9">
        <v>1145</v>
      </c>
      <c r="J251" s="4">
        <v>7.62</v>
      </c>
      <c r="K251" s="4">
        <v>0.77</v>
      </c>
      <c r="L251" s="4">
        <v>1.03</v>
      </c>
      <c r="M251" s="4">
        <v>0.24</v>
      </c>
      <c r="N251" s="4">
        <v>0.3</v>
      </c>
      <c r="O251" s="4"/>
      <c r="P251" s="4"/>
      <c r="Q251" s="4"/>
      <c r="R251" s="4">
        <v>10.130000000000001</v>
      </c>
      <c r="S251" s="4"/>
      <c r="T251" s="4"/>
      <c r="U251" s="4"/>
      <c r="V251" s="4"/>
      <c r="W251" s="5"/>
      <c r="X251" s="4"/>
    </row>
    <row r="252" spans="1:24" ht="15.75" customHeight="1">
      <c r="A252" s="8" t="s">
        <v>483</v>
      </c>
      <c r="B252" s="8">
        <v>251</v>
      </c>
      <c r="C252" s="8" t="s">
        <v>1111</v>
      </c>
      <c r="D252" s="4" t="s">
        <v>1110</v>
      </c>
      <c r="E252" s="4">
        <v>3.54</v>
      </c>
      <c r="F252" s="5">
        <v>-0.56000000000000005</v>
      </c>
      <c r="G252" s="9">
        <v>1030500</v>
      </c>
      <c r="H252" s="9">
        <v>3679</v>
      </c>
      <c r="I252" s="9">
        <v>2099</v>
      </c>
      <c r="J252" s="4"/>
      <c r="K252" s="4">
        <v>1.37</v>
      </c>
      <c r="L252" s="4">
        <v>1.39</v>
      </c>
      <c r="M252" s="4">
        <v>0.1</v>
      </c>
      <c r="N252" s="4">
        <v>0</v>
      </c>
      <c r="O252" s="4"/>
      <c r="P252" s="4"/>
      <c r="Q252" s="4"/>
      <c r="R252" s="4">
        <v>6.95</v>
      </c>
      <c r="S252" s="4"/>
      <c r="T252" s="4"/>
      <c r="U252" s="4"/>
      <c r="V252" s="4"/>
      <c r="W252" s="10"/>
      <c r="X252" s="4"/>
    </row>
    <row r="253" spans="1:24" ht="15.75" customHeight="1">
      <c r="A253" s="8" t="s">
        <v>484</v>
      </c>
      <c r="B253" s="8">
        <v>252</v>
      </c>
      <c r="C253" s="4" t="s">
        <v>1111</v>
      </c>
      <c r="D253" s="4" t="s">
        <v>1110</v>
      </c>
      <c r="E253" s="4">
        <v>22.4</v>
      </c>
      <c r="F253" s="5">
        <v>3.23</v>
      </c>
      <c r="G253" s="9">
        <v>2632000</v>
      </c>
      <c r="H253" s="9">
        <v>58738</v>
      </c>
      <c r="I253" s="9">
        <v>2240</v>
      </c>
      <c r="J253" s="4">
        <v>36.369999999999997</v>
      </c>
      <c r="K253" s="4">
        <v>4.84</v>
      </c>
      <c r="L253" s="4">
        <v>0.39</v>
      </c>
      <c r="M253" s="4"/>
      <c r="N253" s="4">
        <v>0.62</v>
      </c>
      <c r="O253" s="4"/>
      <c r="P253" s="4"/>
      <c r="Q253" s="4"/>
      <c r="R253" s="4"/>
      <c r="S253" s="4"/>
      <c r="T253" s="4"/>
      <c r="U253" s="4"/>
      <c r="V253" s="4"/>
      <c r="W253" s="10"/>
      <c r="X253" s="4"/>
    </row>
    <row r="254" spans="1:24" ht="15.75" customHeight="1">
      <c r="A254" s="8" t="s">
        <v>485</v>
      </c>
      <c r="B254" s="8">
        <v>253</v>
      </c>
      <c r="C254" s="4" t="s">
        <v>1111</v>
      </c>
      <c r="D254" s="4" t="s">
        <v>1110</v>
      </c>
      <c r="E254" s="4">
        <v>4.62</v>
      </c>
      <c r="F254" s="10">
        <v>0.87</v>
      </c>
      <c r="G254" s="9">
        <v>2186800</v>
      </c>
      <c r="H254" s="9">
        <v>10199</v>
      </c>
      <c r="I254" s="9">
        <v>2815</v>
      </c>
      <c r="J254" s="4">
        <v>19.48</v>
      </c>
      <c r="K254" s="4">
        <v>2.23</v>
      </c>
      <c r="L254" s="4">
        <v>0.92</v>
      </c>
      <c r="M254" s="4">
        <v>0.15</v>
      </c>
      <c r="N254" s="4">
        <v>0.24</v>
      </c>
      <c r="O254" s="4"/>
      <c r="P254" s="4"/>
      <c r="Q254" s="4"/>
      <c r="R254" s="4">
        <v>3.32</v>
      </c>
      <c r="S254" s="4"/>
      <c r="T254" s="4"/>
      <c r="U254" s="4"/>
      <c r="V254" s="4"/>
      <c r="W254" s="10"/>
      <c r="X254" s="4"/>
    </row>
    <row r="255" spans="1:24" ht="15.75" customHeight="1">
      <c r="A255" s="8" t="s">
        <v>486</v>
      </c>
      <c r="B255" s="8">
        <v>254</v>
      </c>
      <c r="C255" s="4" t="s">
        <v>1111</v>
      </c>
      <c r="D255" s="4" t="s">
        <v>1110</v>
      </c>
      <c r="E255" s="4">
        <v>4.9000000000000004</v>
      </c>
      <c r="F255" s="5">
        <v>-1.21</v>
      </c>
      <c r="G255" s="9">
        <v>4718500</v>
      </c>
      <c r="H255" s="9">
        <v>23581</v>
      </c>
      <c r="I255" s="9">
        <v>2664</v>
      </c>
      <c r="J255" s="4">
        <v>11.48</v>
      </c>
      <c r="K255" s="4">
        <v>0.92</v>
      </c>
      <c r="L255" s="4">
        <v>2.17</v>
      </c>
      <c r="M255" s="4">
        <v>0.01</v>
      </c>
      <c r="N255" s="4">
        <v>0.43</v>
      </c>
      <c r="O255" s="4"/>
      <c r="P255" s="4"/>
      <c r="Q255" s="4"/>
      <c r="R255" s="4">
        <v>0.78</v>
      </c>
      <c r="S255" s="4"/>
      <c r="T255" s="4"/>
      <c r="U255" s="4"/>
      <c r="V255" s="4"/>
      <c r="W255" s="7"/>
      <c r="X255" s="4"/>
    </row>
    <row r="256" spans="1:24" ht="15.75" customHeight="1">
      <c r="A256" s="8" t="s">
        <v>487</v>
      </c>
      <c r="B256" s="8">
        <v>255</v>
      </c>
      <c r="C256" s="4" t="s">
        <v>1111</v>
      </c>
      <c r="D256" s="4" t="s">
        <v>1110</v>
      </c>
      <c r="E256" s="4">
        <v>14</v>
      </c>
      <c r="F256" s="5">
        <v>-0.71</v>
      </c>
      <c r="G256" s="9">
        <v>513000</v>
      </c>
      <c r="H256" s="9">
        <v>7223</v>
      </c>
      <c r="I256" s="9">
        <v>7070</v>
      </c>
      <c r="J256" s="4">
        <v>16.88</v>
      </c>
      <c r="K256" s="4">
        <v>1.43</v>
      </c>
      <c r="L256" s="4">
        <v>1.67</v>
      </c>
      <c r="M256" s="4">
        <v>0.15</v>
      </c>
      <c r="N256" s="4">
        <v>0.83</v>
      </c>
      <c r="O256" s="4"/>
      <c r="P256" s="4"/>
      <c r="Q256" s="4"/>
      <c r="R256" s="4">
        <v>3.26</v>
      </c>
      <c r="S256" s="4"/>
      <c r="T256" s="4"/>
      <c r="U256" s="4"/>
      <c r="V256" s="4"/>
      <c r="W256" s="10"/>
      <c r="X256" s="4"/>
    </row>
    <row r="257" spans="1:24" ht="15.75" customHeight="1">
      <c r="A257" s="8" t="s">
        <v>488</v>
      </c>
      <c r="B257" s="8">
        <v>256</v>
      </c>
      <c r="C257" s="4" t="s">
        <v>1111</v>
      </c>
      <c r="D257" s="4" t="s">
        <v>1110</v>
      </c>
      <c r="E257" s="4">
        <v>2.1</v>
      </c>
      <c r="F257" s="5">
        <v>0</v>
      </c>
      <c r="G257" s="9">
        <v>57900</v>
      </c>
      <c r="H257" s="9">
        <v>122</v>
      </c>
      <c r="I257" s="9">
        <v>452</v>
      </c>
      <c r="J257" s="4"/>
      <c r="K257" s="4">
        <v>1.06</v>
      </c>
      <c r="L257" s="4">
        <v>0.14000000000000001</v>
      </c>
      <c r="M257" s="4"/>
      <c r="N257" s="4">
        <v>0</v>
      </c>
      <c r="O257" s="4"/>
      <c r="P257" s="4"/>
      <c r="Q257" s="4"/>
      <c r="R257" s="4"/>
      <c r="S257" s="4"/>
      <c r="T257" s="4"/>
      <c r="U257" s="4"/>
      <c r="V257" s="4"/>
      <c r="W257" s="10"/>
      <c r="X257" s="4"/>
    </row>
    <row r="258" spans="1:24" ht="15.75" customHeight="1">
      <c r="A258" s="8" t="s">
        <v>489</v>
      </c>
      <c r="B258" s="8">
        <v>257</v>
      </c>
      <c r="C258" s="4" t="s">
        <v>1111</v>
      </c>
      <c r="D258" s="4" t="s">
        <v>1110</v>
      </c>
      <c r="E258" s="4">
        <v>3.52</v>
      </c>
      <c r="F258" s="10">
        <v>0.56999999999999995</v>
      </c>
      <c r="G258" s="9">
        <v>5806900</v>
      </c>
      <c r="H258" s="9">
        <v>20570</v>
      </c>
      <c r="I258" s="9">
        <v>1760</v>
      </c>
      <c r="J258" s="4">
        <v>11.58</v>
      </c>
      <c r="K258" s="4">
        <v>0.9</v>
      </c>
      <c r="L258" s="4">
        <v>2.63</v>
      </c>
      <c r="M258" s="4"/>
      <c r="N258" s="4">
        <v>0.3</v>
      </c>
      <c r="O258" s="4"/>
      <c r="P258" s="4"/>
      <c r="Q258" s="4"/>
      <c r="R258" s="4"/>
      <c r="S258" s="4"/>
      <c r="T258" s="4"/>
      <c r="U258" s="4"/>
      <c r="V258" s="4"/>
      <c r="W258" s="10"/>
      <c r="X258" s="4"/>
    </row>
    <row r="259" spans="1:24" ht="15.75" customHeight="1">
      <c r="A259" s="8" t="s">
        <v>490</v>
      </c>
      <c r="B259" s="8">
        <v>258</v>
      </c>
      <c r="C259" s="4" t="s">
        <v>1111</v>
      </c>
      <c r="D259" s="4" t="s">
        <v>1110</v>
      </c>
      <c r="E259" s="4">
        <v>0.45</v>
      </c>
      <c r="F259" s="10">
        <v>0</v>
      </c>
      <c r="G259" s="9">
        <v>939000</v>
      </c>
      <c r="H259" s="9">
        <v>421</v>
      </c>
      <c r="I259" s="9">
        <v>651</v>
      </c>
      <c r="J259" s="4"/>
      <c r="K259" s="4">
        <v>0.46</v>
      </c>
      <c r="L259" s="4">
        <v>1.47</v>
      </c>
      <c r="M259" s="4"/>
      <c r="N259" s="4">
        <v>0</v>
      </c>
      <c r="O259" s="4"/>
      <c r="P259" s="4"/>
      <c r="Q259" s="4"/>
      <c r="R259" s="4">
        <v>5.78</v>
      </c>
      <c r="S259" s="4"/>
      <c r="T259" s="4"/>
      <c r="U259" s="4"/>
      <c r="V259" s="4"/>
      <c r="W259" s="10"/>
      <c r="X259" s="4"/>
    </row>
    <row r="260" spans="1:24" ht="15.75" customHeight="1">
      <c r="A260" s="8" t="s">
        <v>491</v>
      </c>
      <c r="B260" s="8">
        <v>259</v>
      </c>
      <c r="C260" s="4" t="s">
        <v>1111</v>
      </c>
      <c r="D260" s="4" t="s">
        <v>1110</v>
      </c>
      <c r="E260" s="4">
        <v>0.43</v>
      </c>
      <c r="F260" s="5">
        <v>-4.4400000000000004</v>
      </c>
      <c r="G260" s="9">
        <v>4027800</v>
      </c>
      <c r="H260" s="9">
        <v>1772</v>
      </c>
      <c r="I260" s="9">
        <v>3352</v>
      </c>
      <c r="J260" s="4"/>
      <c r="K260" s="4">
        <v>0.38</v>
      </c>
      <c r="L260" s="4">
        <v>0.33</v>
      </c>
      <c r="M260" s="4"/>
      <c r="N260" s="4">
        <v>0</v>
      </c>
      <c r="O260" s="4"/>
      <c r="P260" s="4"/>
      <c r="Q260" s="4"/>
      <c r="R260" s="4"/>
      <c r="S260" s="4"/>
      <c r="T260" s="4"/>
      <c r="U260" s="4"/>
      <c r="V260" s="4"/>
      <c r="W260" s="10"/>
      <c r="X260" s="4"/>
    </row>
    <row r="261" spans="1:24" ht="15.75" customHeight="1">
      <c r="A261" s="8" t="s">
        <v>492</v>
      </c>
      <c r="B261" s="8">
        <v>260</v>
      </c>
      <c r="C261" s="4" t="s">
        <v>1111</v>
      </c>
      <c r="D261" s="4" t="s">
        <v>1110</v>
      </c>
      <c r="E261" s="4">
        <v>3.64</v>
      </c>
      <c r="F261" s="4">
        <v>1.1100000000000001</v>
      </c>
      <c r="G261" s="9">
        <v>4418900</v>
      </c>
      <c r="H261" s="9">
        <v>16020</v>
      </c>
      <c r="I261" s="9">
        <v>2038</v>
      </c>
      <c r="J261" s="4">
        <v>16.25</v>
      </c>
      <c r="K261" s="4">
        <v>2.56</v>
      </c>
      <c r="L261" s="4">
        <v>0.64</v>
      </c>
      <c r="M261" s="4">
        <v>0.04</v>
      </c>
      <c r="N261" s="4">
        <v>0.22</v>
      </c>
      <c r="O261" s="4"/>
      <c r="P261" s="4"/>
      <c r="Q261" s="4"/>
      <c r="R261" s="4">
        <v>4.17</v>
      </c>
      <c r="S261" s="4"/>
      <c r="T261" s="4"/>
      <c r="U261" s="4"/>
      <c r="V261" s="4"/>
      <c r="W261" s="10"/>
      <c r="X261" s="4"/>
    </row>
    <row r="262" spans="1:24" ht="15.75" customHeight="1">
      <c r="A262" s="8" t="s">
        <v>493</v>
      </c>
      <c r="B262" s="8">
        <v>261</v>
      </c>
      <c r="C262" s="4" t="s">
        <v>1112</v>
      </c>
      <c r="D262" s="4" t="s">
        <v>1110</v>
      </c>
      <c r="E262" s="4">
        <v>31</v>
      </c>
      <c r="F262" s="4">
        <v>0</v>
      </c>
      <c r="G262" s="9">
        <v>0</v>
      </c>
      <c r="H262" s="9">
        <v>0</v>
      </c>
      <c r="I262" s="9">
        <v>310</v>
      </c>
      <c r="J262" s="4"/>
      <c r="K262" s="4">
        <v>1.86</v>
      </c>
      <c r="L262" s="4">
        <v>3.68</v>
      </c>
      <c r="M262" s="4"/>
      <c r="N262" s="4">
        <v>0</v>
      </c>
      <c r="O262" s="4">
        <v>-3.53</v>
      </c>
      <c r="P262" s="4">
        <v>-16.2</v>
      </c>
      <c r="Q262" s="4">
        <v>-13.4</v>
      </c>
      <c r="R262" s="4"/>
      <c r="S262" s="4">
        <v>24.92</v>
      </c>
      <c r="T262" s="4"/>
      <c r="U262" s="4"/>
      <c r="V262" s="4"/>
      <c r="W262" s="5"/>
      <c r="X262" s="4"/>
    </row>
    <row r="263" spans="1:24" ht="15.75" customHeight="1">
      <c r="A263" s="8" t="s">
        <v>494</v>
      </c>
      <c r="B263" s="8">
        <v>262</v>
      </c>
      <c r="C263" s="4" t="s">
        <v>1111</v>
      </c>
      <c r="D263" s="4" t="s">
        <v>1110</v>
      </c>
      <c r="E263" s="4">
        <v>55</v>
      </c>
      <c r="F263" s="5">
        <v>-0.9</v>
      </c>
      <c r="G263" s="9">
        <v>13980900</v>
      </c>
      <c r="H263" s="9">
        <v>770203</v>
      </c>
      <c r="I263" s="9">
        <v>176358</v>
      </c>
      <c r="J263" s="4">
        <v>17.16</v>
      </c>
      <c r="K263" s="4">
        <v>4.97</v>
      </c>
      <c r="L263" s="4">
        <v>0.25</v>
      </c>
      <c r="M263" s="4">
        <v>1.1499999999999999</v>
      </c>
      <c r="N263" s="4">
        <v>3.2</v>
      </c>
      <c r="O263" s="4"/>
      <c r="P263" s="4"/>
      <c r="Q263" s="4"/>
      <c r="R263" s="4">
        <v>4.7699999999999996</v>
      </c>
      <c r="S263" s="4"/>
      <c r="T263" s="4"/>
      <c r="U263" s="4"/>
      <c r="V263" s="4"/>
      <c r="W263" s="10"/>
      <c r="X263" s="4"/>
    </row>
    <row r="264" spans="1:24" ht="15.75" customHeight="1">
      <c r="A264" s="8" t="s">
        <v>495</v>
      </c>
      <c r="B264" s="8">
        <v>263</v>
      </c>
      <c r="C264" s="4" t="s">
        <v>1111</v>
      </c>
      <c r="D264" s="4" t="s">
        <v>1110</v>
      </c>
      <c r="E264" s="4">
        <v>13.2</v>
      </c>
      <c r="F264" s="5">
        <v>4.76</v>
      </c>
      <c r="G264" s="9">
        <v>9327300</v>
      </c>
      <c r="H264" s="9">
        <v>123544</v>
      </c>
      <c r="I264" s="9">
        <v>2719</v>
      </c>
      <c r="J264" s="4">
        <v>43.9</v>
      </c>
      <c r="K264" s="4">
        <v>5.84</v>
      </c>
      <c r="L264" s="4">
        <v>0.18</v>
      </c>
      <c r="M264" s="4">
        <v>0.19</v>
      </c>
      <c r="N264" s="4">
        <v>0.3</v>
      </c>
      <c r="O264" s="4"/>
      <c r="P264" s="4"/>
      <c r="Q264" s="4"/>
      <c r="R264" s="4">
        <v>1.47</v>
      </c>
      <c r="S264" s="4"/>
      <c r="T264" s="4"/>
      <c r="U264" s="4"/>
      <c r="V264" s="4"/>
      <c r="W264" s="5"/>
      <c r="X264" s="4"/>
    </row>
    <row r="265" spans="1:24" ht="15.75" customHeight="1">
      <c r="A265" s="8" t="s">
        <v>496</v>
      </c>
      <c r="B265" s="8">
        <v>264</v>
      </c>
      <c r="C265" s="4" t="s">
        <v>1111</v>
      </c>
      <c r="D265" s="4" t="s">
        <v>1110</v>
      </c>
      <c r="E265" s="4">
        <v>13.5</v>
      </c>
      <c r="F265" s="10">
        <v>0.75</v>
      </c>
      <c r="G265" s="9">
        <v>62600</v>
      </c>
      <c r="H265" s="9">
        <v>846</v>
      </c>
      <c r="I265" s="9">
        <v>2700</v>
      </c>
      <c r="J265" s="4">
        <v>11.85</v>
      </c>
      <c r="K265" s="4">
        <v>0.73</v>
      </c>
      <c r="L265" s="4">
        <v>0.28999999999999998</v>
      </c>
      <c r="M265" s="4">
        <v>0.56999999999999995</v>
      </c>
      <c r="N265" s="4">
        <v>1.1399999999999999</v>
      </c>
      <c r="O265" s="4"/>
      <c r="P265" s="4"/>
      <c r="Q265" s="4"/>
      <c r="R265" s="4">
        <v>4.25</v>
      </c>
      <c r="S265" s="4"/>
      <c r="T265" s="4"/>
      <c r="U265" s="4"/>
      <c r="V265" s="4"/>
      <c r="W265" s="10"/>
      <c r="X265" s="4"/>
    </row>
    <row r="266" spans="1:24" ht="15.75" customHeight="1">
      <c r="A266" s="8" t="s">
        <v>497</v>
      </c>
      <c r="B266" s="8">
        <v>265</v>
      </c>
      <c r="C266" s="4" t="s">
        <v>1111</v>
      </c>
      <c r="D266" s="4" t="s">
        <v>1110</v>
      </c>
      <c r="E266" s="4">
        <v>0.71</v>
      </c>
      <c r="F266" s="5">
        <v>0</v>
      </c>
      <c r="G266" s="9">
        <v>166600</v>
      </c>
      <c r="H266" s="9">
        <v>118</v>
      </c>
      <c r="I266" s="9">
        <v>181</v>
      </c>
      <c r="J266" s="4"/>
      <c r="K266" s="4">
        <v>1.08</v>
      </c>
      <c r="L266" s="4">
        <v>5.86</v>
      </c>
      <c r="M266" s="4"/>
      <c r="N266" s="4">
        <v>0</v>
      </c>
      <c r="O266" s="4"/>
      <c r="P266" s="4"/>
      <c r="Q266" s="4"/>
      <c r="R266" s="4"/>
      <c r="S266" s="4"/>
      <c r="T266" s="4"/>
      <c r="U266" s="4"/>
      <c r="V266" s="4"/>
      <c r="W266" s="10"/>
      <c r="X266" s="4"/>
    </row>
    <row r="267" spans="1:24" ht="15.75" customHeight="1">
      <c r="A267" s="8" t="s">
        <v>498</v>
      </c>
      <c r="B267" s="8">
        <v>266</v>
      </c>
      <c r="C267" s="4" t="s">
        <v>1111</v>
      </c>
      <c r="D267" s="4" t="s">
        <v>1110</v>
      </c>
      <c r="E267" s="4">
        <v>2.9</v>
      </c>
      <c r="F267" s="5">
        <v>6.62</v>
      </c>
      <c r="G267" s="9">
        <v>491530800</v>
      </c>
      <c r="H267" s="9">
        <v>1403102</v>
      </c>
      <c r="I267" s="9">
        <v>59260</v>
      </c>
      <c r="J267" s="4"/>
      <c r="K267" s="4">
        <v>0.8</v>
      </c>
      <c r="L267" s="4">
        <v>1.45</v>
      </c>
      <c r="M267" s="4">
        <v>0.1</v>
      </c>
      <c r="N267" s="4">
        <v>0</v>
      </c>
      <c r="O267" s="4"/>
      <c r="P267" s="4"/>
      <c r="Q267" s="4"/>
      <c r="R267" s="4">
        <v>3.68</v>
      </c>
      <c r="S267" s="4"/>
      <c r="T267" s="4"/>
      <c r="U267" s="4"/>
      <c r="V267" s="4"/>
      <c r="W267" s="10"/>
      <c r="X267" s="4"/>
    </row>
    <row r="268" spans="1:24" ht="15.75" customHeight="1">
      <c r="A268" s="8" t="s">
        <v>499</v>
      </c>
      <c r="B268" s="8">
        <v>267</v>
      </c>
      <c r="C268" s="4" t="s">
        <v>1111</v>
      </c>
      <c r="D268" s="4" t="s">
        <v>1110</v>
      </c>
      <c r="E268" s="4">
        <v>2.5</v>
      </c>
      <c r="F268" s="5">
        <v>0</v>
      </c>
      <c r="G268" s="9">
        <v>28400</v>
      </c>
      <c r="H268" s="9">
        <v>71</v>
      </c>
      <c r="I268" s="9">
        <v>916</v>
      </c>
      <c r="J268" s="4">
        <v>30.44</v>
      </c>
      <c r="K268" s="4">
        <v>0.88</v>
      </c>
      <c r="L268" s="4">
        <v>2.73</v>
      </c>
      <c r="M268" s="4">
        <v>0.03</v>
      </c>
      <c r="N268" s="4">
        <v>0.08</v>
      </c>
      <c r="O268" s="4"/>
      <c r="P268" s="4"/>
      <c r="Q268" s="4"/>
      <c r="R268" s="4">
        <v>1.2</v>
      </c>
      <c r="S268" s="4"/>
      <c r="T268" s="4"/>
      <c r="U268" s="4"/>
      <c r="V268" s="4"/>
      <c r="W268" s="10"/>
      <c r="X268" s="4"/>
    </row>
    <row r="269" spans="1:24" ht="15.75" customHeight="1">
      <c r="A269" s="8" t="s">
        <v>500</v>
      </c>
      <c r="B269" s="8">
        <v>268</v>
      </c>
      <c r="C269" s="4" t="s">
        <v>1111</v>
      </c>
      <c r="D269" s="4" t="s">
        <v>1110</v>
      </c>
      <c r="E269" s="4">
        <v>1.1299999999999999</v>
      </c>
      <c r="F269" s="5">
        <v>1.8</v>
      </c>
      <c r="G269" s="9">
        <v>18600200</v>
      </c>
      <c r="H269" s="9">
        <v>20944</v>
      </c>
      <c r="I269" s="9">
        <v>5966</v>
      </c>
      <c r="J269" s="6"/>
      <c r="K269" s="4">
        <v>0.48</v>
      </c>
      <c r="L269" s="4">
        <v>7.45</v>
      </c>
      <c r="M269" s="4"/>
      <c r="N269" s="4">
        <v>0</v>
      </c>
      <c r="O269" s="4"/>
      <c r="P269" s="4"/>
      <c r="Q269" s="4"/>
      <c r="R269" s="4"/>
      <c r="S269" s="4"/>
      <c r="T269" s="4"/>
      <c r="U269" s="4"/>
      <c r="V269" s="4"/>
      <c r="W269" s="10"/>
      <c r="X269" s="4"/>
    </row>
    <row r="270" spans="1:24" ht="15.75" customHeight="1">
      <c r="A270" s="8" t="s">
        <v>501</v>
      </c>
      <c r="B270" s="8">
        <v>269</v>
      </c>
      <c r="C270" s="4" t="s">
        <v>1111</v>
      </c>
      <c r="D270" s="4" t="s">
        <v>1110</v>
      </c>
      <c r="E270" s="4">
        <v>2.92</v>
      </c>
      <c r="F270" s="5">
        <v>0</v>
      </c>
      <c r="G270" s="9">
        <v>1671800</v>
      </c>
      <c r="H270" s="9">
        <v>4894</v>
      </c>
      <c r="I270" s="9">
        <v>2920</v>
      </c>
      <c r="J270" s="6">
        <v>15.01</v>
      </c>
      <c r="K270" s="4">
        <v>1.57</v>
      </c>
      <c r="L270" s="4">
        <v>2.64</v>
      </c>
      <c r="M270" s="4"/>
      <c r="N270" s="4">
        <v>0.19</v>
      </c>
      <c r="O270" s="4"/>
      <c r="P270" s="4"/>
      <c r="Q270" s="4"/>
      <c r="R270" s="4"/>
      <c r="S270" s="4"/>
      <c r="T270" s="4"/>
      <c r="U270" s="4"/>
      <c r="V270" s="4"/>
      <c r="W270" s="7"/>
      <c r="X270" s="4"/>
    </row>
    <row r="271" spans="1:24" ht="15.75" customHeight="1">
      <c r="A271" s="8" t="s">
        <v>502</v>
      </c>
      <c r="B271" s="8">
        <v>270</v>
      </c>
      <c r="C271" s="4" t="s">
        <v>1111</v>
      </c>
      <c r="D271" s="4" t="s">
        <v>1110</v>
      </c>
      <c r="E271" s="4">
        <v>32</v>
      </c>
      <c r="F271" s="5">
        <v>0</v>
      </c>
      <c r="G271" s="9">
        <v>38107000</v>
      </c>
      <c r="H271" s="9">
        <v>1211003</v>
      </c>
      <c r="I271" s="9">
        <v>179666</v>
      </c>
      <c r="J271" s="4"/>
      <c r="K271" s="4">
        <v>1.39</v>
      </c>
      <c r="L271" s="4">
        <v>2.5</v>
      </c>
      <c r="M271" s="4">
        <v>0.18</v>
      </c>
      <c r="N271" s="4">
        <v>0</v>
      </c>
      <c r="O271" s="4"/>
      <c r="P271" s="4"/>
      <c r="Q271" s="4"/>
      <c r="R271" s="4">
        <v>3.83</v>
      </c>
      <c r="S271" s="4"/>
      <c r="T271" s="4"/>
      <c r="U271" s="4"/>
      <c r="V271" s="4"/>
      <c r="W271" s="5"/>
      <c r="X271" s="4"/>
    </row>
    <row r="272" spans="1:24" ht="15.75" customHeight="1">
      <c r="A272" s="8" t="s">
        <v>503</v>
      </c>
      <c r="B272" s="8">
        <v>271</v>
      </c>
      <c r="C272" s="4" t="s">
        <v>1111</v>
      </c>
      <c r="D272" s="4" t="s">
        <v>1110</v>
      </c>
      <c r="E272" s="4">
        <v>1.35</v>
      </c>
      <c r="F272" s="5">
        <v>4.6500000000000004</v>
      </c>
      <c r="G272" s="9">
        <v>9623900</v>
      </c>
      <c r="H272" s="9">
        <v>12821</v>
      </c>
      <c r="I272" s="9">
        <v>1072</v>
      </c>
      <c r="J272" s="4">
        <v>10.85</v>
      </c>
      <c r="K272" s="4">
        <v>0.8</v>
      </c>
      <c r="L272" s="4">
        <v>1.35</v>
      </c>
      <c r="M272" s="4"/>
      <c r="N272" s="4">
        <v>0.12</v>
      </c>
      <c r="O272" s="4"/>
      <c r="P272" s="4"/>
      <c r="Q272" s="4"/>
      <c r="R272" s="4"/>
      <c r="S272" s="4"/>
      <c r="T272" s="4"/>
      <c r="U272" s="4"/>
      <c r="V272" s="4"/>
      <c r="W272" s="10"/>
      <c r="X272" s="4"/>
    </row>
    <row r="273" spans="1:24" ht="15.75" customHeight="1">
      <c r="A273" s="8" t="s">
        <v>504</v>
      </c>
      <c r="B273" s="8">
        <v>272</v>
      </c>
      <c r="C273" s="4" t="s">
        <v>1111</v>
      </c>
      <c r="D273" s="4" t="s">
        <v>1110</v>
      </c>
      <c r="E273" s="4">
        <v>3.34</v>
      </c>
      <c r="F273" s="5">
        <v>0</v>
      </c>
      <c r="G273" s="9">
        <v>126530300</v>
      </c>
      <c r="H273" s="9">
        <v>426992</v>
      </c>
      <c r="I273" s="9">
        <v>28700</v>
      </c>
      <c r="J273" s="4">
        <v>14.77</v>
      </c>
      <c r="K273" s="4">
        <v>4.3899999999999997</v>
      </c>
      <c r="L273" s="4">
        <v>14.5</v>
      </c>
      <c r="M273" s="4">
        <v>0.2</v>
      </c>
      <c r="N273" s="4">
        <v>0.23</v>
      </c>
      <c r="O273" s="4"/>
      <c r="P273" s="4"/>
      <c r="Q273" s="4"/>
      <c r="R273" s="4">
        <v>51.41</v>
      </c>
      <c r="S273" s="4"/>
      <c r="T273" s="4"/>
      <c r="U273" s="4"/>
      <c r="V273" s="4"/>
      <c r="W273" s="10"/>
      <c r="X273" s="4"/>
    </row>
    <row r="274" spans="1:24" ht="15.75" customHeight="1">
      <c r="A274" s="8" t="s">
        <v>505</v>
      </c>
      <c r="B274" s="8">
        <v>273</v>
      </c>
      <c r="C274" s="4" t="s">
        <v>1111</v>
      </c>
      <c r="D274" s="4" t="s">
        <v>1110</v>
      </c>
      <c r="E274" s="4">
        <v>1.39</v>
      </c>
      <c r="F274" s="10">
        <v>-1.42</v>
      </c>
      <c r="G274" s="9">
        <v>7213100</v>
      </c>
      <c r="H274" s="9">
        <v>10099</v>
      </c>
      <c r="I274" s="9">
        <v>2984</v>
      </c>
      <c r="J274" s="4"/>
      <c r="K274" s="4">
        <v>1.53</v>
      </c>
      <c r="L274" s="4">
        <v>3.24</v>
      </c>
      <c r="M274" s="4"/>
      <c r="N274" s="4">
        <v>0</v>
      </c>
      <c r="O274" s="4"/>
      <c r="P274" s="4"/>
      <c r="Q274" s="4"/>
      <c r="R274" s="4"/>
      <c r="S274" s="4"/>
      <c r="T274" s="4"/>
      <c r="U274" s="4"/>
      <c r="V274" s="4"/>
      <c r="W274" s="10"/>
      <c r="X274" s="4"/>
    </row>
    <row r="275" spans="1:24" ht="15.75" customHeight="1">
      <c r="A275" s="8" t="s">
        <v>506</v>
      </c>
      <c r="B275" s="8">
        <v>274</v>
      </c>
      <c r="C275" s="4" t="s">
        <v>1111</v>
      </c>
      <c r="D275" s="4" t="s">
        <v>248</v>
      </c>
      <c r="E275" s="4">
        <v>0.33</v>
      </c>
      <c r="F275" s="5">
        <v>3.13</v>
      </c>
      <c r="G275" s="9">
        <v>81100</v>
      </c>
      <c r="H275" s="9">
        <v>26</v>
      </c>
      <c r="I275" s="9">
        <v>255</v>
      </c>
      <c r="J275" s="4"/>
      <c r="K275" s="4">
        <v>8.25</v>
      </c>
      <c r="L275" s="4">
        <v>32.049999999999997</v>
      </c>
      <c r="M275" s="4"/>
      <c r="N275" s="4">
        <v>0</v>
      </c>
      <c r="O275" s="4"/>
      <c r="P275" s="4"/>
      <c r="Q275" s="4"/>
      <c r="R275" s="4"/>
      <c r="S275" s="4"/>
      <c r="T275" s="4"/>
      <c r="U275" s="4"/>
      <c r="V275" s="4"/>
      <c r="W275" s="5"/>
      <c r="X275" s="4"/>
    </row>
    <row r="276" spans="1:24" ht="15.75" customHeight="1">
      <c r="A276" s="8" t="s">
        <v>507</v>
      </c>
      <c r="B276" s="8">
        <v>275</v>
      </c>
      <c r="C276" s="4" t="s">
        <v>1111</v>
      </c>
      <c r="D276" s="4" t="s">
        <v>1110</v>
      </c>
      <c r="E276" s="4">
        <v>79.25</v>
      </c>
      <c r="F276" s="10">
        <v>0</v>
      </c>
      <c r="G276" s="9">
        <v>200</v>
      </c>
      <c r="H276" s="9">
        <v>16</v>
      </c>
      <c r="I276" s="9">
        <v>1070</v>
      </c>
      <c r="J276" s="4">
        <v>15.51</v>
      </c>
      <c r="K276" s="4">
        <v>0.91</v>
      </c>
      <c r="L276" s="4">
        <v>0.15</v>
      </c>
      <c r="M276" s="4">
        <v>4.2</v>
      </c>
      <c r="N276" s="4">
        <v>5.1100000000000003</v>
      </c>
      <c r="O276" s="4"/>
      <c r="P276" s="4"/>
      <c r="Q276" s="4"/>
      <c r="R276" s="4">
        <v>5.3</v>
      </c>
      <c r="S276" s="4"/>
      <c r="T276" s="4"/>
      <c r="U276" s="4"/>
      <c r="V276" s="4"/>
      <c r="W276" s="7"/>
      <c r="X276" s="4"/>
    </row>
    <row r="277" spans="1:24" ht="15.75" customHeight="1">
      <c r="A277" s="8" t="s">
        <v>508</v>
      </c>
      <c r="B277" s="8">
        <v>276</v>
      </c>
      <c r="C277" s="4" t="s">
        <v>1111</v>
      </c>
      <c r="D277" s="4" t="s">
        <v>1110</v>
      </c>
      <c r="E277" s="4">
        <v>8.85</v>
      </c>
      <c r="F277" s="5">
        <v>0.56999999999999995</v>
      </c>
      <c r="G277" s="9">
        <v>7321100</v>
      </c>
      <c r="H277" s="9">
        <v>64641</v>
      </c>
      <c r="I277" s="9">
        <v>5376</v>
      </c>
      <c r="J277" s="4">
        <v>17.100000000000001</v>
      </c>
      <c r="K277" s="4">
        <v>2.09</v>
      </c>
      <c r="L277" s="4">
        <v>1.1399999999999999</v>
      </c>
      <c r="M277" s="4">
        <v>0.14000000000000001</v>
      </c>
      <c r="N277" s="4">
        <v>0.52</v>
      </c>
      <c r="O277" s="4"/>
      <c r="P277" s="4"/>
      <c r="Q277" s="4"/>
      <c r="R277" s="4">
        <v>1.41</v>
      </c>
      <c r="S277" s="4"/>
      <c r="T277" s="4"/>
      <c r="U277" s="4"/>
      <c r="V277" s="4"/>
      <c r="W277" s="5"/>
      <c r="X277" s="4"/>
    </row>
    <row r="278" spans="1:24" ht="15.75" customHeight="1">
      <c r="A278" s="8" t="s">
        <v>509</v>
      </c>
      <c r="B278" s="8">
        <v>277</v>
      </c>
      <c r="C278" s="4" t="s">
        <v>1111</v>
      </c>
      <c r="D278" s="4" t="s">
        <v>1110</v>
      </c>
      <c r="E278" s="4">
        <v>17.3</v>
      </c>
      <c r="F278" s="5">
        <v>-0.56999999999999995</v>
      </c>
      <c r="G278" s="9">
        <v>6693200</v>
      </c>
      <c r="H278" s="9">
        <v>116017</v>
      </c>
      <c r="I278" s="9">
        <v>15941</v>
      </c>
      <c r="J278" s="4">
        <v>23.41</v>
      </c>
      <c r="K278" s="4">
        <v>4.59</v>
      </c>
      <c r="L278" s="4">
        <v>5.86</v>
      </c>
      <c r="M278" s="4">
        <v>0.45</v>
      </c>
      <c r="N278" s="4">
        <v>0.74</v>
      </c>
      <c r="O278" s="4"/>
      <c r="P278" s="4"/>
      <c r="Q278" s="4"/>
      <c r="R278" s="4">
        <v>1.48</v>
      </c>
      <c r="S278" s="4"/>
      <c r="T278" s="4"/>
      <c r="U278" s="4"/>
      <c r="V278" s="4"/>
      <c r="W278" s="10"/>
      <c r="X278" s="4"/>
    </row>
    <row r="279" spans="1:24" ht="15.75" customHeight="1">
      <c r="A279" s="8" t="s">
        <v>510</v>
      </c>
      <c r="B279" s="8">
        <v>278</v>
      </c>
      <c r="C279" s="4" t="s">
        <v>1111</v>
      </c>
      <c r="D279" s="4" t="s">
        <v>1110</v>
      </c>
      <c r="E279" s="4">
        <v>33.25</v>
      </c>
      <c r="F279" s="4">
        <v>-0.75</v>
      </c>
      <c r="G279" s="9">
        <v>2430000</v>
      </c>
      <c r="H279" s="9">
        <v>80691</v>
      </c>
      <c r="I279" s="9">
        <v>32455</v>
      </c>
      <c r="J279" s="4">
        <v>35.44</v>
      </c>
      <c r="K279" s="4">
        <v>5.91</v>
      </c>
      <c r="L279" s="4">
        <v>1.95</v>
      </c>
      <c r="M279" s="4">
        <v>0.45</v>
      </c>
      <c r="N279" s="4">
        <v>0.94</v>
      </c>
      <c r="O279" s="4"/>
      <c r="P279" s="4"/>
      <c r="Q279" s="4"/>
      <c r="R279" s="4">
        <v>1.58</v>
      </c>
      <c r="S279" s="4"/>
      <c r="T279" s="4"/>
      <c r="U279" s="4"/>
      <c r="V279" s="4"/>
      <c r="W279" s="10"/>
      <c r="X279" s="4"/>
    </row>
    <row r="280" spans="1:24" ht="15.75" customHeight="1">
      <c r="A280" s="8" t="s">
        <v>1186</v>
      </c>
      <c r="B280" s="8">
        <v>279</v>
      </c>
      <c r="C280" s="4" t="s">
        <v>1111</v>
      </c>
      <c r="D280" s="4" t="s">
        <v>1110</v>
      </c>
      <c r="E280" s="4">
        <v>7.75</v>
      </c>
      <c r="F280" s="5">
        <v>6.16</v>
      </c>
      <c r="G280" s="9">
        <v>195701400</v>
      </c>
      <c r="H280" s="9">
        <v>1515545</v>
      </c>
      <c r="I280" s="9">
        <v>5890</v>
      </c>
      <c r="J280" s="4">
        <v>70.39</v>
      </c>
      <c r="K280" s="4"/>
      <c r="L280" s="4">
        <v>2.4700000000000002</v>
      </c>
      <c r="M280" s="4"/>
      <c r="N280" s="4">
        <v>0.11</v>
      </c>
      <c r="O280" s="4"/>
      <c r="P280" s="4"/>
      <c r="Q280" s="4"/>
      <c r="R280" s="4"/>
      <c r="S280" s="4"/>
      <c r="T280" s="4"/>
      <c r="U280" s="4"/>
      <c r="V280" s="4"/>
      <c r="W280" s="5"/>
      <c r="X280" s="4"/>
    </row>
    <row r="281" spans="1:24" ht="15.75" customHeight="1">
      <c r="A281" s="8" t="s">
        <v>511</v>
      </c>
      <c r="B281" s="8">
        <v>280</v>
      </c>
      <c r="C281" s="4" t="s">
        <v>1111</v>
      </c>
      <c r="D281" s="4" t="s">
        <v>1110</v>
      </c>
      <c r="E281" s="4">
        <v>0.23</v>
      </c>
      <c r="F281" s="5">
        <v>0</v>
      </c>
      <c r="G281" s="9">
        <v>10705400</v>
      </c>
      <c r="H281" s="9">
        <v>2351</v>
      </c>
      <c r="I281" s="9">
        <v>966</v>
      </c>
      <c r="J281" s="4"/>
      <c r="K281" s="4">
        <v>0.22</v>
      </c>
      <c r="L281" s="4">
        <v>0.78</v>
      </c>
      <c r="M281" s="4">
        <v>0.01</v>
      </c>
      <c r="N281" s="4">
        <v>0</v>
      </c>
      <c r="O281" s="4"/>
      <c r="P281" s="4"/>
      <c r="Q281" s="4"/>
      <c r="R281" s="4"/>
      <c r="S281" s="4"/>
      <c r="T281" s="4"/>
      <c r="U281" s="4"/>
      <c r="V281" s="4"/>
      <c r="W281" s="10"/>
      <c r="X281" s="4"/>
    </row>
    <row r="282" spans="1:24" ht="15.75" customHeight="1">
      <c r="A282" s="8" t="s">
        <v>512</v>
      </c>
      <c r="B282" s="8">
        <v>281</v>
      </c>
      <c r="C282" s="4" t="s">
        <v>1111</v>
      </c>
      <c r="D282" s="4" t="s">
        <v>1110</v>
      </c>
      <c r="E282" s="4">
        <v>2.2000000000000002</v>
      </c>
      <c r="F282" s="10">
        <v>-0.9</v>
      </c>
      <c r="G282" s="9">
        <v>881600</v>
      </c>
      <c r="H282" s="9">
        <v>1978</v>
      </c>
      <c r="I282" s="9">
        <v>1554</v>
      </c>
      <c r="J282" s="4">
        <v>53.54</v>
      </c>
      <c r="K282" s="4">
        <v>1.55</v>
      </c>
      <c r="L282" s="4">
        <v>0.4</v>
      </c>
      <c r="M282" s="4"/>
      <c r="N282" s="4">
        <v>0.04</v>
      </c>
      <c r="O282" s="4"/>
      <c r="P282" s="4"/>
      <c r="Q282" s="4"/>
      <c r="R282" s="4"/>
      <c r="S282" s="4"/>
      <c r="T282" s="4"/>
      <c r="U282" s="4"/>
      <c r="V282" s="4"/>
      <c r="W282" s="10"/>
      <c r="X282" s="4"/>
    </row>
    <row r="283" spans="1:24" ht="15.75" customHeight="1">
      <c r="A283" s="8" t="s">
        <v>513</v>
      </c>
      <c r="B283" s="8">
        <v>282</v>
      </c>
      <c r="C283" s="4" t="s">
        <v>1111</v>
      </c>
      <c r="D283" s="4" t="s">
        <v>1110</v>
      </c>
      <c r="E283" s="4">
        <v>21.3</v>
      </c>
      <c r="F283" s="5">
        <v>0</v>
      </c>
      <c r="G283" s="9">
        <v>24600</v>
      </c>
      <c r="H283" s="9">
        <v>521</v>
      </c>
      <c r="I283" s="9">
        <v>3712</v>
      </c>
      <c r="J283" s="4">
        <v>14.31</v>
      </c>
      <c r="K283" s="4">
        <v>3.31</v>
      </c>
      <c r="L283" s="4">
        <v>0.71</v>
      </c>
      <c r="M283" s="4">
        <v>0.18</v>
      </c>
      <c r="N283" s="4">
        <v>1.49</v>
      </c>
      <c r="O283" s="4"/>
      <c r="P283" s="4"/>
      <c r="Q283" s="4"/>
      <c r="R283" s="4">
        <v>4.2699999999999996</v>
      </c>
      <c r="S283" s="4"/>
      <c r="T283" s="4"/>
      <c r="U283" s="4"/>
      <c r="V283" s="4"/>
      <c r="W283" s="5"/>
      <c r="X283" s="4"/>
    </row>
    <row r="284" spans="1:24" ht="15.75" customHeight="1">
      <c r="A284" s="8" t="s">
        <v>514</v>
      </c>
      <c r="B284" s="8">
        <v>283</v>
      </c>
      <c r="C284" s="4" t="s">
        <v>1111</v>
      </c>
      <c r="D284" s="4" t="s">
        <v>248</v>
      </c>
      <c r="E284" s="4">
        <v>0.43</v>
      </c>
      <c r="F284" s="5">
        <v>-2.27</v>
      </c>
      <c r="G284" s="9">
        <v>100</v>
      </c>
      <c r="H284" s="9">
        <v>0</v>
      </c>
      <c r="I284" s="9">
        <v>59</v>
      </c>
      <c r="J284" s="4"/>
      <c r="K284" s="4">
        <v>1.23</v>
      </c>
      <c r="L284" s="4">
        <v>29.14</v>
      </c>
      <c r="M284" s="4"/>
      <c r="N284" s="4">
        <v>0</v>
      </c>
      <c r="O284" s="4"/>
      <c r="P284" s="4"/>
      <c r="Q284" s="4"/>
      <c r="R284" s="4"/>
      <c r="S284" s="4"/>
      <c r="T284" s="4"/>
      <c r="U284" s="4"/>
      <c r="V284" s="4"/>
      <c r="W284" s="10"/>
      <c r="X284" s="4"/>
    </row>
    <row r="285" spans="1:24" ht="15.75" customHeight="1">
      <c r="A285" s="8" t="s">
        <v>515</v>
      </c>
      <c r="B285" s="8">
        <v>284</v>
      </c>
      <c r="C285" s="4" t="s">
        <v>1111</v>
      </c>
      <c r="D285" s="4" t="s">
        <v>1110</v>
      </c>
      <c r="E285" s="4">
        <v>8.4</v>
      </c>
      <c r="F285" s="5">
        <v>-1.75</v>
      </c>
      <c r="G285" s="9">
        <v>8572300</v>
      </c>
      <c r="H285" s="9">
        <v>72844</v>
      </c>
      <c r="I285" s="9">
        <v>8568</v>
      </c>
      <c r="J285" s="4">
        <v>25.74</v>
      </c>
      <c r="K285" s="4">
        <v>2.76</v>
      </c>
      <c r="L285" s="4">
        <v>1.95</v>
      </c>
      <c r="M285" s="4">
        <v>0.25</v>
      </c>
      <c r="N285" s="4">
        <v>0.33</v>
      </c>
      <c r="O285" s="4"/>
      <c r="P285" s="4"/>
      <c r="Q285" s="4"/>
      <c r="R285" s="4">
        <v>2.92</v>
      </c>
      <c r="S285" s="4"/>
      <c r="T285" s="4"/>
      <c r="U285" s="4"/>
      <c r="V285" s="4"/>
      <c r="W285" s="7"/>
      <c r="X285" s="4"/>
    </row>
    <row r="286" spans="1:24" ht="15.75" customHeight="1">
      <c r="A286" s="8" t="s">
        <v>516</v>
      </c>
      <c r="B286" s="8">
        <v>285</v>
      </c>
      <c r="C286" s="4" t="s">
        <v>1111</v>
      </c>
      <c r="D286" s="4" t="s">
        <v>1110</v>
      </c>
      <c r="E286" s="4">
        <v>0.77</v>
      </c>
      <c r="F286" s="5">
        <v>-2.5299999999999998</v>
      </c>
      <c r="G286" s="9">
        <v>48400</v>
      </c>
      <c r="H286" s="9">
        <v>38</v>
      </c>
      <c r="I286" s="9">
        <v>185</v>
      </c>
      <c r="J286" s="4"/>
      <c r="K286" s="4">
        <v>0.97</v>
      </c>
      <c r="L286" s="4">
        <v>3.03</v>
      </c>
      <c r="M286" s="4"/>
      <c r="N286" s="4">
        <v>0</v>
      </c>
      <c r="O286" s="4"/>
      <c r="P286" s="4"/>
      <c r="Q286" s="4"/>
      <c r="R286" s="4"/>
      <c r="S286" s="4"/>
      <c r="T286" s="4"/>
      <c r="U286" s="4"/>
      <c r="V286" s="4"/>
      <c r="W286" s="10"/>
      <c r="X286" s="4"/>
    </row>
    <row r="287" spans="1:24" ht="15.75" customHeight="1">
      <c r="A287" s="8" t="s">
        <v>517</v>
      </c>
      <c r="B287" s="8">
        <v>286</v>
      </c>
      <c r="C287" s="4" t="s">
        <v>1111</v>
      </c>
      <c r="D287" s="4" t="s">
        <v>1093</v>
      </c>
      <c r="E287" s="4">
        <v>3.88</v>
      </c>
      <c r="F287" s="5">
        <v>-2.5099999999999998</v>
      </c>
      <c r="G287" s="9">
        <v>5991400</v>
      </c>
      <c r="H287" s="9">
        <v>23714</v>
      </c>
      <c r="I287" s="9">
        <v>3414</v>
      </c>
      <c r="J287" s="4">
        <v>21.05</v>
      </c>
      <c r="K287" s="4">
        <v>3.43</v>
      </c>
      <c r="L287" s="4">
        <v>0.59</v>
      </c>
      <c r="M287" s="4">
        <v>0.04</v>
      </c>
      <c r="N287" s="4">
        <v>0.18</v>
      </c>
      <c r="O287" s="4"/>
      <c r="P287" s="4"/>
      <c r="Q287" s="4"/>
      <c r="R287" s="4">
        <v>7.04</v>
      </c>
      <c r="S287" s="4"/>
      <c r="T287" s="4"/>
      <c r="U287" s="4"/>
      <c r="V287" s="4"/>
      <c r="W287" s="5"/>
      <c r="X287" s="4"/>
    </row>
    <row r="288" spans="1:24" ht="15.75" customHeight="1">
      <c r="A288" s="8" t="s">
        <v>518</v>
      </c>
      <c r="B288" s="8">
        <v>287</v>
      </c>
      <c r="C288" s="4" t="s">
        <v>1111</v>
      </c>
      <c r="D288" s="4" t="s">
        <v>1110</v>
      </c>
      <c r="E288" s="4">
        <v>1.1499999999999999</v>
      </c>
      <c r="F288" s="5">
        <v>1.77</v>
      </c>
      <c r="G288" s="9">
        <v>858600</v>
      </c>
      <c r="H288" s="9">
        <v>992</v>
      </c>
      <c r="I288" s="9">
        <v>320</v>
      </c>
      <c r="J288" s="4"/>
      <c r="K288" s="4">
        <v>1.02</v>
      </c>
      <c r="L288" s="4">
        <v>0.83</v>
      </c>
      <c r="M288" s="4"/>
      <c r="N288" s="4">
        <v>0</v>
      </c>
      <c r="O288" s="4"/>
      <c r="P288" s="4"/>
      <c r="Q288" s="4"/>
      <c r="R288" s="4"/>
      <c r="S288" s="4"/>
      <c r="T288" s="4"/>
      <c r="U288" s="4"/>
      <c r="V288" s="4"/>
      <c r="W288" s="10"/>
      <c r="X288" s="4"/>
    </row>
    <row r="289" spans="1:24" ht="15.75" customHeight="1">
      <c r="A289" s="8" t="s">
        <v>519</v>
      </c>
      <c r="B289" s="8">
        <v>288</v>
      </c>
      <c r="C289" s="4" t="s">
        <v>1111</v>
      </c>
      <c r="D289" s="4" t="s">
        <v>1110</v>
      </c>
      <c r="E289" s="4">
        <v>112.5</v>
      </c>
      <c r="F289" s="4">
        <v>2.27</v>
      </c>
      <c r="G289" s="9">
        <v>25805200</v>
      </c>
      <c r="H289" s="9">
        <v>2920729</v>
      </c>
      <c r="I289" s="9">
        <v>266549</v>
      </c>
      <c r="J289" s="4">
        <v>10.65</v>
      </c>
      <c r="K289" s="4">
        <v>0.65</v>
      </c>
      <c r="L289" s="4">
        <v>7.56</v>
      </c>
      <c r="M289" s="4"/>
      <c r="N289" s="4">
        <v>10.57</v>
      </c>
      <c r="O289" s="4"/>
      <c r="P289" s="4"/>
      <c r="Q289" s="4"/>
      <c r="R289" s="4">
        <v>4.55</v>
      </c>
      <c r="S289" s="4"/>
      <c r="T289" s="4"/>
      <c r="U289" s="4"/>
      <c r="V289" s="4"/>
      <c r="W289" s="10"/>
      <c r="X289" s="4"/>
    </row>
    <row r="290" spans="1:24" ht="15.75" customHeight="1">
      <c r="A290" s="8" t="s">
        <v>520</v>
      </c>
      <c r="B290" s="8">
        <v>289</v>
      </c>
      <c r="C290" s="4" t="s">
        <v>1111</v>
      </c>
      <c r="D290" s="4" t="s">
        <v>1110</v>
      </c>
      <c r="E290" s="4">
        <v>3.06</v>
      </c>
      <c r="F290" s="4">
        <v>0.66</v>
      </c>
      <c r="G290" s="9">
        <v>39700</v>
      </c>
      <c r="H290" s="9">
        <v>123</v>
      </c>
      <c r="I290" s="9">
        <v>1836</v>
      </c>
      <c r="J290" s="4"/>
      <c r="K290" s="4">
        <v>0.57999999999999996</v>
      </c>
      <c r="L290" s="4">
        <v>2.33</v>
      </c>
      <c r="M290" s="4"/>
      <c r="N290" s="4">
        <v>0</v>
      </c>
      <c r="O290" s="4"/>
      <c r="P290" s="4"/>
      <c r="Q290" s="4"/>
      <c r="R290" s="4">
        <v>1.97</v>
      </c>
      <c r="S290" s="4"/>
      <c r="T290" s="4"/>
      <c r="U290" s="4"/>
      <c r="V290" s="4"/>
      <c r="W290" s="7"/>
      <c r="X290" s="4"/>
    </row>
    <row r="291" spans="1:24" ht="15.75" customHeight="1">
      <c r="A291" s="8" t="s">
        <v>521</v>
      </c>
      <c r="B291" s="8">
        <v>290</v>
      </c>
      <c r="C291" s="4" t="s">
        <v>1109</v>
      </c>
      <c r="D291" s="4" t="s">
        <v>331</v>
      </c>
      <c r="E291" s="4">
        <v>0.18</v>
      </c>
      <c r="F291" s="5">
        <v>0</v>
      </c>
      <c r="G291" s="9">
        <v>0</v>
      </c>
      <c r="H291" s="9">
        <v>0</v>
      </c>
      <c r="I291" s="9">
        <v>158</v>
      </c>
      <c r="J291" s="4"/>
      <c r="K291" s="4">
        <v>0.24</v>
      </c>
      <c r="L291" s="4">
        <v>2.77</v>
      </c>
      <c r="M291" s="4"/>
      <c r="N291" s="4">
        <v>0</v>
      </c>
      <c r="O291" s="4">
        <v>-10.92</v>
      </c>
      <c r="P291" s="4">
        <v>-48.5</v>
      </c>
      <c r="Q291" s="4">
        <v>-54.75</v>
      </c>
      <c r="R291" s="4"/>
      <c r="S291" s="4">
        <v>62.46</v>
      </c>
      <c r="T291" s="4"/>
      <c r="U291" s="4"/>
      <c r="V291" s="4"/>
      <c r="W291" s="5"/>
      <c r="X291" s="4"/>
    </row>
    <row r="292" spans="1:24" ht="15.75" customHeight="1">
      <c r="A292" s="8" t="s">
        <v>522</v>
      </c>
      <c r="B292" s="8">
        <v>291</v>
      </c>
      <c r="C292" s="4" t="s">
        <v>1111</v>
      </c>
      <c r="D292" s="4" t="s">
        <v>1110</v>
      </c>
      <c r="E292" s="4">
        <v>8.75</v>
      </c>
      <c r="F292" s="4">
        <v>-1.1299999999999999</v>
      </c>
      <c r="G292" s="9">
        <v>71400</v>
      </c>
      <c r="H292" s="9">
        <v>626</v>
      </c>
      <c r="I292" s="9">
        <v>2188</v>
      </c>
      <c r="J292" s="4">
        <v>9.61</v>
      </c>
      <c r="K292" s="4">
        <v>1.05</v>
      </c>
      <c r="L292" s="4">
        <v>1.55</v>
      </c>
      <c r="M292" s="4">
        <v>0.22</v>
      </c>
      <c r="N292" s="4">
        <v>0.91</v>
      </c>
      <c r="O292" s="4"/>
      <c r="P292" s="4"/>
      <c r="Q292" s="4"/>
      <c r="R292" s="4">
        <v>7.91</v>
      </c>
      <c r="S292" s="4"/>
      <c r="T292" s="4"/>
      <c r="U292" s="4"/>
      <c r="V292" s="4"/>
      <c r="W292" s="10"/>
      <c r="X292" s="4"/>
    </row>
    <row r="293" spans="1:24" ht="15.75" customHeight="1">
      <c r="A293" s="8" t="s">
        <v>523</v>
      </c>
      <c r="B293" s="8">
        <v>292</v>
      </c>
      <c r="C293" s="4" t="s">
        <v>1111</v>
      </c>
      <c r="D293" s="4" t="s">
        <v>1110</v>
      </c>
      <c r="E293" s="4">
        <v>39.5</v>
      </c>
      <c r="F293" s="5">
        <v>-1.86</v>
      </c>
      <c r="G293" s="9">
        <v>11646200</v>
      </c>
      <c r="H293" s="9">
        <v>465721</v>
      </c>
      <c r="I293" s="9">
        <v>46429</v>
      </c>
      <c r="J293" s="4">
        <v>46.53</v>
      </c>
      <c r="K293" s="4">
        <v>4.01</v>
      </c>
      <c r="L293" s="4">
        <v>0.45</v>
      </c>
      <c r="M293" s="4">
        <v>0.4</v>
      </c>
      <c r="N293" s="4">
        <v>0.85</v>
      </c>
      <c r="O293" s="4"/>
      <c r="P293" s="4"/>
      <c r="Q293" s="4"/>
      <c r="R293" s="4">
        <v>1.98</v>
      </c>
      <c r="S293" s="4"/>
      <c r="T293" s="4"/>
      <c r="U293" s="4"/>
      <c r="V293" s="4"/>
      <c r="W293" s="5"/>
      <c r="X293" s="4"/>
    </row>
    <row r="294" spans="1:24" ht="15.75" customHeight="1">
      <c r="A294" s="8" t="s">
        <v>524</v>
      </c>
      <c r="B294" s="8">
        <v>293</v>
      </c>
      <c r="C294" s="4" t="s">
        <v>1111</v>
      </c>
      <c r="D294" s="4" t="s">
        <v>1110</v>
      </c>
      <c r="E294" s="4">
        <v>0.47</v>
      </c>
      <c r="F294" s="5">
        <v>-2.08</v>
      </c>
      <c r="G294" s="9">
        <v>959400</v>
      </c>
      <c r="H294" s="9">
        <v>462</v>
      </c>
      <c r="I294" s="9">
        <v>320</v>
      </c>
      <c r="J294" s="4">
        <v>94.35</v>
      </c>
      <c r="K294" s="4">
        <v>0.7</v>
      </c>
      <c r="L294" s="4">
        <v>0.3</v>
      </c>
      <c r="M294" s="4"/>
      <c r="N294" s="4">
        <v>0</v>
      </c>
      <c r="O294" s="4"/>
      <c r="P294" s="4"/>
      <c r="Q294" s="4"/>
      <c r="R294" s="4"/>
      <c r="S294" s="4"/>
      <c r="T294" s="4"/>
      <c r="U294" s="4"/>
      <c r="V294" s="4"/>
      <c r="W294" s="7"/>
      <c r="X294" s="4"/>
    </row>
    <row r="295" spans="1:24" ht="15.75" customHeight="1">
      <c r="A295" s="8" t="s">
        <v>525</v>
      </c>
      <c r="B295" s="8">
        <v>294</v>
      </c>
      <c r="C295" s="4" t="s">
        <v>1112</v>
      </c>
      <c r="D295" s="4" t="s">
        <v>1110</v>
      </c>
      <c r="E295" s="4">
        <v>85.75</v>
      </c>
      <c r="F295" s="5">
        <v>0</v>
      </c>
      <c r="G295" s="9">
        <v>0</v>
      </c>
      <c r="H295" s="9">
        <v>0</v>
      </c>
      <c r="I295" s="9">
        <v>1662</v>
      </c>
      <c r="J295" s="4"/>
      <c r="K295" s="4">
        <v>3.59</v>
      </c>
      <c r="L295" s="4">
        <v>0.26</v>
      </c>
      <c r="M295" s="4"/>
      <c r="N295" s="4">
        <v>0</v>
      </c>
      <c r="O295" s="4">
        <v>-2.06</v>
      </c>
      <c r="P295" s="4">
        <v>-2.62</v>
      </c>
      <c r="Q295" s="4">
        <v>-2.61</v>
      </c>
      <c r="R295" s="4"/>
      <c r="S295" s="4">
        <v>35.94</v>
      </c>
      <c r="T295" s="4"/>
      <c r="U295" s="4"/>
      <c r="V295" s="4"/>
      <c r="W295" s="10"/>
      <c r="X295" s="4"/>
    </row>
    <row r="296" spans="1:24" ht="15.75" customHeight="1">
      <c r="A296" s="8" t="s">
        <v>526</v>
      </c>
      <c r="B296" s="8">
        <v>295</v>
      </c>
      <c r="C296" s="4" t="s">
        <v>1111</v>
      </c>
      <c r="D296" s="4" t="s">
        <v>1110</v>
      </c>
      <c r="E296" s="4">
        <v>3.76</v>
      </c>
      <c r="F296" s="4">
        <v>0</v>
      </c>
      <c r="G296" s="9">
        <v>1447100</v>
      </c>
      <c r="H296" s="9">
        <v>5446</v>
      </c>
      <c r="I296" s="9">
        <v>7489</v>
      </c>
      <c r="J296" s="4">
        <v>19.02</v>
      </c>
      <c r="K296" s="4">
        <v>1.31</v>
      </c>
      <c r="L296" s="4">
        <v>1.0900000000000001</v>
      </c>
      <c r="M296" s="4"/>
      <c r="N296" s="4">
        <v>0.2</v>
      </c>
      <c r="O296" s="4"/>
      <c r="P296" s="4"/>
      <c r="Q296" s="4"/>
      <c r="R296" s="4">
        <v>9.07</v>
      </c>
      <c r="S296" s="4"/>
      <c r="T296" s="4"/>
      <c r="U296" s="4"/>
      <c r="V296" s="4"/>
      <c r="W296" s="10"/>
      <c r="X296" s="4"/>
    </row>
    <row r="297" spans="1:24" ht="15.75" customHeight="1">
      <c r="A297" s="8" t="s">
        <v>527</v>
      </c>
      <c r="B297" s="8">
        <v>296</v>
      </c>
      <c r="C297" s="4" t="s">
        <v>1111</v>
      </c>
      <c r="D297" s="4" t="s">
        <v>1110</v>
      </c>
      <c r="E297" s="4">
        <v>0.57999999999999996</v>
      </c>
      <c r="F297" s="4">
        <v>-1.69</v>
      </c>
      <c r="G297" s="9">
        <v>7067200</v>
      </c>
      <c r="H297" s="9">
        <v>4115</v>
      </c>
      <c r="I297" s="9">
        <v>1629</v>
      </c>
      <c r="J297" s="4">
        <v>10.85</v>
      </c>
      <c r="K297" s="4">
        <v>1.61</v>
      </c>
      <c r="L297" s="4">
        <v>0.1</v>
      </c>
      <c r="M297" s="4">
        <v>0.01</v>
      </c>
      <c r="N297" s="4">
        <v>0.05</v>
      </c>
      <c r="O297" s="4"/>
      <c r="P297" s="4"/>
      <c r="Q297" s="4"/>
      <c r="R297" s="4">
        <v>6.16</v>
      </c>
      <c r="S297" s="4"/>
      <c r="T297" s="4"/>
      <c r="U297" s="4"/>
      <c r="V297" s="4"/>
      <c r="W297" s="10"/>
      <c r="X297" s="4"/>
    </row>
    <row r="298" spans="1:24" ht="15.75" customHeight="1">
      <c r="A298" s="8" t="s">
        <v>1096</v>
      </c>
      <c r="B298" s="8">
        <v>297</v>
      </c>
      <c r="C298" s="4" t="s">
        <v>1111</v>
      </c>
      <c r="D298" s="4" t="s">
        <v>1110</v>
      </c>
      <c r="E298" s="4">
        <v>1.45</v>
      </c>
      <c r="F298" s="4">
        <v>0.69</v>
      </c>
      <c r="G298" s="9">
        <v>1271200</v>
      </c>
      <c r="H298" s="9">
        <v>1832</v>
      </c>
      <c r="I298" s="9">
        <v>334</v>
      </c>
      <c r="J298" s="4">
        <v>22.53</v>
      </c>
      <c r="K298" s="4"/>
      <c r="L298" s="4">
        <v>2.56</v>
      </c>
      <c r="M298" s="4"/>
      <c r="N298" s="4">
        <v>0.06</v>
      </c>
      <c r="O298" s="4"/>
      <c r="P298" s="4"/>
      <c r="Q298" s="4"/>
      <c r="R298" s="4"/>
      <c r="S298" s="4"/>
      <c r="T298" s="4"/>
      <c r="U298" s="4"/>
      <c r="V298" s="4"/>
      <c r="W298" s="10"/>
      <c r="X298" s="4"/>
    </row>
    <row r="299" spans="1:24" ht="15.75" customHeight="1">
      <c r="A299" s="8" t="s">
        <v>528</v>
      </c>
      <c r="B299" s="8">
        <v>298</v>
      </c>
      <c r="C299" s="4" t="s">
        <v>1111</v>
      </c>
      <c r="D299" s="4" t="s">
        <v>1110</v>
      </c>
      <c r="E299" s="4">
        <v>0.57999999999999996</v>
      </c>
      <c r="F299" s="10">
        <v>1.75</v>
      </c>
      <c r="G299" s="9">
        <v>15700</v>
      </c>
      <c r="H299" s="9">
        <v>9</v>
      </c>
      <c r="I299" s="9">
        <v>870</v>
      </c>
      <c r="J299" s="4"/>
      <c r="K299" s="4">
        <v>0.76</v>
      </c>
      <c r="L299" s="4">
        <v>4.88</v>
      </c>
      <c r="M299" s="4"/>
      <c r="N299" s="4">
        <v>0</v>
      </c>
      <c r="O299" s="4"/>
      <c r="P299" s="4"/>
      <c r="Q299" s="4"/>
      <c r="R299" s="4"/>
      <c r="S299" s="4"/>
      <c r="T299" s="4"/>
      <c r="U299" s="4"/>
      <c r="V299" s="4"/>
      <c r="W299" s="10"/>
      <c r="X299" s="4"/>
    </row>
    <row r="300" spans="1:24" ht="15.75" customHeight="1">
      <c r="A300" s="8" t="s">
        <v>529</v>
      </c>
      <c r="B300" s="8">
        <v>299</v>
      </c>
      <c r="C300" s="4" t="s">
        <v>1111</v>
      </c>
      <c r="D300" s="4" t="s">
        <v>1110</v>
      </c>
      <c r="E300" s="4">
        <v>49</v>
      </c>
      <c r="F300" s="5">
        <v>-1.01</v>
      </c>
      <c r="G300" s="9">
        <v>7854700</v>
      </c>
      <c r="H300" s="9">
        <v>383929</v>
      </c>
      <c r="I300" s="9">
        <v>41491</v>
      </c>
      <c r="J300" s="4">
        <v>7.29</v>
      </c>
      <c r="K300" s="4">
        <v>0.92</v>
      </c>
      <c r="L300" s="4">
        <v>6.95</v>
      </c>
      <c r="M300" s="4"/>
      <c r="N300" s="4">
        <v>6.73</v>
      </c>
      <c r="O300" s="4"/>
      <c r="P300" s="4"/>
      <c r="Q300" s="4"/>
      <c r="R300" s="4">
        <v>8.59</v>
      </c>
      <c r="S300" s="4"/>
      <c r="T300" s="4"/>
      <c r="U300" s="4"/>
      <c r="V300" s="4"/>
      <c r="W300" s="7"/>
      <c r="X300" s="4"/>
    </row>
    <row r="301" spans="1:24" ht="15.75" customHeight="1">
      <c r="A301" s="8" t="s">
        <v>530</v>
      </c>
      <c r="B301" s="8">
        <v>300</v>
      </c>
      <c r="C301" s="4" t="s">
        <v>1111</v>
      </c>
      <c r="D301" s="4" t="s">
        <v>1110</v>
      </c>
      <c r="E301" s="4">
        <v>0.86</v>
      </c>
      <c r="F301" s="10">
        <v>-1.1499999999999999</v>
      </c>
      <c r="G301" s="9">
        <v>673500</v>
      </c>
      <c r="H301" s="9">
        <v>587</v>
      </c>
      <c r="I301" s="9">
        <v>413</v>
      </c>
      <c r="J301" s="4">
        <v>74.760000000000005</v>
      </c>
      <c r="K301" s="4">
        <v>2</v>
      </c>
      <c r="L301" s="4">
        <v>1.3</v>
      </c>
      <c r="M301" s="4"/>
      <c r="N301" s="4">
        <v>0.01</v>
      </c>
      <c r="O301" s="4"/>
      <c r="P301" s="4"/>
      <c r="Q301" s="4"/>
      <c r="R301" s="4"/>
      <c r="S301" s="4"/>
      <c r="T301" s="4"/>
      <c r="U301" s="4"/>
      <c r="V301" s="4"/>
      <c r="W301" s="10"/>
      <c r="X301" s="4"/>
    </row>
    <row r="302" spans="1:24" ht="15.75" customHeight="1">
      <c r="A302" s="8" t="s">
        <v>531</v>
      </c>
      <c r="B302" s="8">
        <v>301</v>
      </c>
      <c r="C302" s="4" t="s">
        <v>1111</v>
      </c>
      <c r="D302" s="4" t="s">
        <v>1110</v>
      </c>
      <c r="E302" s="4">
        <v>2.2999999999999998</v>
      </c>
      <c r="F302" s="4">
        <v>-0.86</v>
      </c>
      <c r="G302" s="9">
        <v>2732800</v>
      </c>
      <c r="H302" s="9">
        <v>6225</v>
      </c>
      <c r="I302" s="9">
        <v>10144</v>
      </c>
      <c r="J302" s="4"/>
      <c r="K302" s="4">
        <v>0.56000000000000005</v>
      </c>
      <c r="L302" s="4">
        <v>1.31</v>
      </c>
      <c r="M302" s="4">
        <v>0.05</v>
      </c>
      <c r="N302" s="4">
        <v>0</v>
      </c>
      <c r="O302" s="4"/>
      <c r="P302" s="4"/>
      <c r="Q302" s="4"/>
      <c r="R302" s="4">
        <v>2.16</v>
      </c>
      <c r="S302" s="4"/>
      <c r="T302" s="4"/>
      <c r="U302" s="4"/>
      <c r="V302" s="4"/>
      <c r="W302" s="10"/>
      <c r="X302" s="4"/>
    </row>
    <row r="303" spans="1:24" ht="15.75" customHeight="1">
      <c r="A303" s="8" t="s">
        <v>532</v>
      </c>
      <c r="B303" s="8">
        <v>302</v>
      </c>
      <c r="C303" s="4" t="s">
        <v>1111</v>
      </c>
      <c r="D303" s="4" t="s">
        <v>1110</v>
      </c>
      <c r="E303" s="4">
        <v>11</v>
      </c>
      <c r="F303" s="4">
        <v>2.8</v>
      </c>
      <c r="G303" s="9">
        <v>73438500</v>
      </c>
      <c r="H303" s="9">
        <v>807356</v>
      </c>
      <c r="I303" s="9">
        <v>153737</v>
      </c>
      <c r="J303" s="4">
        <v>7.41</v>
      </c>
      <c r="K303" s="4">
        <v>0.45</v>
      </c>
      <c r="L303" s="4">
        <v>8.1300000000000008</v>
      </c>
      <c r="M303" s="4">
        <v>0.75</v>
      </c>
      <c r="N303" s="4">
        <v>1.48</v>
      </c>
      <c r="O303" s="4"/>
      <c r="P303" s="4"/>
      <c r="Q303" s="4"/>
      <c r="R303" s="4">
        <v>7.04</v>
      </c>
      <c r="S303" s="4"/>
      <c r="T303" s="4"/>
      <c r="U303" s="4"/>
      <c r="V303" s="4"/>
      <c r="W303" s="5"/>
      <c r="X303" s="4"/>
    </row>
    <row r="304" spans="1:24" ht="15.75" customHeight="1">
      <c r="A304" s="8" t="s">
        <v>533</v>
      </c>
      <c r="B304" s="8">
        <v>303</v>
      </c>
      <c r="C304" s="4" t="s">
        <v>1111</v>
      </c>
      <c r="D304" s="4" t="s">
        <v>1110</v>
      </c>
      <c r="E304" s="4">
        <v>51.25</v>
      </c>
      <c r="F304" s="5">
        <v>0.49</v>
      </c>
      <c r="G304" s="9">
        <v>20013200</v>
      </c>
      <c r="H304" s="9">
        <v>1051567</v>
      </c>
      <c r="I304" s="9">
        <v>132140</v>
      </c>
      <c r="J304" s="4">
        <v>24.79</v>
      </c>
      <c r="K304" s="4">
        <v>6.16</v>
      </c>
      <c r="L304" s="4">
        <v>2.9</v>
      </c>
      <c r="M304" s="4"/>
      <c r="N304" s="4">
        <v>2.0699999999999998</v>
      </c>
      <c r="O304" s="4"/>
      <c r="P304" s="4"/>
      <c r="Q304" s="4"/>
      <c r="R304" s="4">
        <v>1.73</v>
      </c>
      <c r="S304" s="4"/>
      <c r="T304" s="4"/>
      <c r="U304" s="4"/>
      <c r="V304" s="4"/>
      <c r="W304" s="5"/>
      <c r="X304" s="4"/>
    </row>
    <row r="305" spans="1:24" ht="15.75" customHeight="1">
      <c r="A305" s="8" t="s">
        <v>534</v>
      </c>
      <c r="B305" s="8">
        <v>304</v>
      </c>
      <c r="C305" s="4" t="s">
        <v>1109</v>
      </c>
      <c r="D305" s="4" t="s">
        <v>1110</v>
      </c>
      <c r="E305" s="4">
        <v>0.02</v>
      </c>
      <c r="F305" s="4">
        <v>0</v>
      </c>
      <c r="G305" s="9">
        <v>79516400</v>
      </c>
      <c r="H305" s="9">
        <v>1413</v>
      </c>
      <c r="I305" s="9">
        <v>39</v>
      </c>
      <c r="J305" s="4"/>
      <c r="K305" s="4">
        <v>0.1</v>
      </c>
      <c r="L305" s="4">
        <v>1.1299999999999999</v>
      </c>
      <c r="M305" s="4"/>
      <c r="N305" s="4">
        <v>0</v>
      </c>
      <c r="O305" s="4"/>
      <c r="P305" s="4"/>
      <c r="Q305" s="4"/>
      <c r="R305" s="4"/>
      <c r="S305" s="4"/>
      <c r="T305" s="4"/>
      <c r="U305" s="4"/>
      <c r="V305" s="4"/>
      <c r="W305" s="10"/>
      <c r="X305" s="4"/>
    </row>
    <row r="306" spans="1:24" ht="15.75" customHeight="1">
      <c r="A306" s="8" t="s">
        <v>535</v>
      </c>
      <c r="B306" s="8">
        <v>305</v>
      </c>
      <c r="C306" s="4" t="s">
        <v>1111</v>
      </c>
      <c r="D306" s="4" t="s">
        <v>1110</v>
      </c>
      <c r="E306" s="4">
        <v>2.82</v>
      </c>
      <c r="F306" s="4">
        <v>-2.76</v>
      </c>
      <c r="G306" s="9">
        <v>360200</v>
      </c>
      <c r="H306" s="9">
        <v>1025</v>
      </c>
      <c r="I306" s="9">
        <v>10885</v>
      </c>
      <c r="J306" s="4">
        <v>14.72</v>
      </c>
      <c r="K306" s="4">
        <v>1.4</v>
      </c>
      <c r="L306" s="4">
        <v>1.45</v>
      </c>
      <c r="M306" s="4">
        <v>0.15</v>
      </c>
      <c r="N306" s="4">
        <v>0.19</v>
      </c>
      <c r="O306" s="4"/>
      <c r="P306" s="4"/>
      <c r="Q306" s="4"/>
      <c r="R306" s="4">
        <v>5.17</v>
      </c>
      <c r="S306" s="4"/>
      <c r="T306" s="4"/>
      <c r="U306" s="4"/>
      <c r="V306" s="4"/>
      <c r="W306" s="10"/>
      <c r="X306" s="4"/>
    </row>
    <row r="307" spans="1:24" ht="15.75" customHeight="1">
      <c r="A307" s="8" t="s">
        <v>536</v>
      </c>
      <c r="B307" s="8">
        <v>306</v>
      </c>
      <c r="C307" s="4" t="s">
        <v>1111</v>
      </c>
      <c r="D307" s="4" t="s">
        <v>1110</v>
      </c>
      <c r="E307" s="4">
        <v>1.1299999999999999</v>
      </c>
      <c r="F307" s="10">
        <v>1.8</v>
      </c>
      <c r="G307" s="9">
        <v>1000500</v>
      </c>
      <c r="H307" s="9">
        <v>1128</v>
      </c>
      <c r="I307" s="4">
        <v>486</v>
      </c>
      <c r="J307" s="4">
        <v>13.58</v>
      </c>
      <c r="K307" s="4">
        <v>1</v>
      </c>
      <c r="L307" s="4">
        <v>0.24</v>
      </c>
      <c r="M307" s="4"/>
      <c r="N307" s="4">
        <v>0.08</v>
      </c>
      <c r="O307" s="4"/>
      <c r="P307" s="4"/>
      <c r="Q307" s="4"/>
      <c r="R307" s="4">
        <v>6.31</v>
      </c>
      <c r="S307" s="4"/>
      <c r="T307" s="4"/>
      <c r="U307" s="4"/>
      <c r="V307" s="4"/>
      <c r="W307" s="10"/>
      <c r="X307" s="4"/>
    </row>
    <row r="308" spans="1:24" ht="15.75" customHeight="1">
      <c r="A308" s="8" t="s">
        <v>537</v>
      </c>
      <c r="B308" s="8">
        <v>307</v>
      </c>
      <c r="C308" s="4" t="s">
        <v>1111</v>
      </c>
      <c r="D308" s="4" t="s">
        <v>1110</v>
      </c>
      <c r="E308" s="4">
        <v>0.9</v>
      </c>
      <c r="F308" s="5">
        <v>0</v>
      </c>
      <c r="G308" s="9">
        <v>125100</v>
      </c>
      <c r="H308" s="4">
        <v>112</v>
      </c>
      <c r="I308" s="9">
        <v>562</v>
      </c>
      <c r="J308" s="4">
        <v>10.01</v>
      </c>
      <c r="K308" s="4">
        <v>1.2</v>
      </c>
      <c r="L308" s="4">
        <v>1.27</v>
      </c>
      <c r="M308" s="4">
        <v>0.03</v>
      </c>
      <c r="N308" s="4">
        <v>0.09</v>
      </c>
      <c r="O308" s="4"/>
      <c r="P308" s="4"/>
      <c r="Q308" s="4"/>
      <c r="R308" s="4">
        <v>2.14</v>
      </c>
      <c r="S308" s="4"/>
      <c r="T308" s="4"/>
      <c r="U308" s="4"/>
      <c r="V308" s="4"/>
      <c r="W308" s="5"/>
      <c r="X308" s="4"/>
    </row>
    <row r="309" spans="1:24" ht="15.75" customHeight="1">
      <c r="A309" s="8" t="s">
        <v>538</v>
      </c>
      <c r="B309" s="8">
        <v>308</v>
      </c>
      <c r="C309" s="4" t="s">
        <v>1112</v>
      </c>
      <c r="D309" s="4" t="s">
        <v>1110</v>
      </c>
      <c r="E309" s="4">
        <v>270</v>
      </c>
      <c r="F309" s="5">
        <v>0</v>
      </c>
      <c r="G309" s="9">
        <v>0</v>
      </c>
      <c r="H309" s="4">
        <v>0</v>
      </c>
      <c r="I309" s="9">
        <v>1620</v>
      </c>
      <c r="J309" s="4">
        <v>18.73</v>
      </c>
      <c r="K309" s="4">
        <v>2.44</v>
      </c>
      <c r="L309" s="4">
        <v>0.22</v>
      </c>
      <c r="M309" s="4"/>
      <c r="N309" s="4">
        <v>14.42</v>
      </c>
      <c r="O309" s="4">
        <v>14.37</v>
      </c>
      <c r="P309" s="4">
        <v>13.3</v>
      </c>
      <c r="Q309" s="4">
        <v>20.53</v>
      </c>
      <c r="R309" s="4">
        <v>3.52</v>
      </c>
      <c r="S309" s="4">
        <v>64.56</v>
      </c>
      <c r="T309" s="4"/>
      <c r="U309" s="4">
        <v>289</v>
      </c>
      <c r="V309" s="4">
        <v>284</v>
      </c>
      <c r="W309" s="5">
        <v>1.1499999999999999</v>
      </c>
      <c r="X309" s="4"/>
    </row>
    <row r="310" spans="1:24" ht="15.75" customHeight="1">
      <c r="A310" s="8" t="s">
        <v>539</v>
      </c>
      <c r="B310" s="8">
        <v>309</v>
      </c>
      <c r="C310" s="4" t="s">
        <v>1111</v>
      </c>
      <c r="D310" s="4" t="s">
        <v>1110</v>
      </c>
      <c r="E310" s="4">
        <v>0.7</v>
      </c>
      <c r="F310" s="10">
        <v>0</v>
      </c>
      <c r="G310" s="9">
        <v>88500</v>
      </c>
      <c r="H310" s="9">
        <v>62</v>
      </c>
      <c r="I310" s="9">
        <v>922</v>
      </c>
      <c r="J310" s="4"/>
      <c r="K310" s="4">
        <v>0.4</v>
      </c>
      <c r="L310" s="4">
        <v>2.21</v>
      </c>
      <c r="M310" s="4"/>
      <c r="N310" s="4">
        <v>0</v>
      </c>
      <c r="O310" s="4"/>
      <c r="P310" s="4"/>
      <c r="Q310" s="4"/>
      <c r="R310" s="4"/>
      <c r="S310" s="4"/>
      <c r="T310" s="4"/>
      <c r="U310" s="4"/>
      <c r="V310" s="4"/>
      <c r="W310" s="10"/>
      <c r="X310" s="4"/>
    </row>
    <row r="311" spans="1:24" ht="15.75" customHeight="1">
      <c r="A311" s="8" t="s">
        <v>540</v>
      </c>
      <c r="B311" s="8">
        <v>310</v>
      </c>
      <c r="C311" s="4" t="s">
        <v>1111</v>
      </c>
      <c r="D311" s="4" t="s">
        <v>1110</v>
      </c>
      <c r="E311" s="4">
        <v>1.06</v>
      </c>
      <c r="F311" s="5">
        <v>0.95</v>
      </c>
      <c r="G311" s="9">
        <v>449700</v>
      </c>
      <c r="H311" s="9">
        <v>476</v>
      </c>
      <c r="I311" s="9">
        <v>445</v>
      </c>
      <c r="J311" s="4">
        <v>11.46</v>
      </c>
      <c r="K311" s="4">
        <v>1.26</v>
      </c>
      <c r="L311" s="4">
        <v>0.24</v>
      </c>
      <c r="M311" s="4">
        <v>0.06</v>
      </c>
      <c r="N311" s="4">
        <v>0.09</v>
      </c>
      <c r="O311" s="4"/>
      <c r="P311" s="4"/>
      <c r="Q311" s="4"/>
      <c r="R311" s="4">
        <v>5.71</v>
      </c>
      <c r="S311" s="4"/>
      <c r="T311" s="4"/>
      <c r="U311" s="4"/>
      <c r="V311" s="4"/>
      <c r="W311" s="10"/>
      <c r="X311" s="4"/>
    </row>
    <row r="312" spans="1:24" ht="15.75" customHeight="1">
      <c r="A312" s="8" t="s">
        <v>541</v>
      </c>
      <c r="B312" s="8">
        <v>311</v>
      </c>
      <c r="C312" s="4" t="s">
        <v>1111</v>
      </c>
      <c r="D312" s="4" t="s">
        <v>1110</v>
      </c>
      <c r="E312" s="4">
        <v>354</v>
      </c>
      <c r="F312" s="5">
        <v>0.28000000000000003</v>
      </c>
      <c r="G312" s="9">
        <v>1800</v>
      </c>
      <c r="H312" s="9">
        <v>638</v>
      </c>
      <c r="I312" s="9">
        <v>7009</v>
      </c>
      <c r="J312" s="4">
        <v>6.36</v>
      </c>
      <c r="K312" s="4">
        <v>1.1599999999999999</v>
      </c>
      <c r="L312" s="4">
        <v>0.28000000000000003</v>
      </c>
      <c r="M312" s="4">
        <v>15.7</v>
      </c>
      <c r="N312" s="4">
        <v>55.68</v>
      </c>
      <c r="O312" s="4"/>
      <c r="P312" s="4"/>
      <c r="Q312" s="4"/>
      <c r="R312" s="4">
        <v>4.45</v>
      </c>
      <c r="S312" s="4"/>
      <c r="T312" s="4"/>
      <c r="U312" s="4"/>
      <c r="V312" s="4"/>
      <c r="W312" s="10"/>
      <c r="X312" s="4"/>
    </row>
    <row r="313" spans="1:24" ht="15.75" customHeight="1">
      <c r="A313" s="8" t="s">
        <v>542</v>
      </c>
      <c r="B313" s="8">
        <v>312</v>
      </c>
      <c r="C313" s="4" t="s">
        <v>1111</v>
      </c>
      <c r="D313" s="4" t="s">
        <v>1110</v>
      </c>
      <c r="E313" s="4">
        <v>1.75</v>
      </c>
      <c r="F313" s="10">
        <v>-2.23</v>
      </c>
      <c r="G313" s="9">
        <v>12000</v>
      </c>
      <c r="H313" s="9">
        <v>21</v>
      </c>
      <c r="I313" s="9">
        <v>861</v>
      </c>
      <c r="J313" s="4">
        <v>12.03</v>
      </c>
      <c r="K313" s="4">
        <v>0.74</v>
      </c>
      <c r="L313" s="4">
        <v>1.45</v>
      </c>
      <c r="M313" s="4">
        <v>0.14000000000000001</v>
      </c>
      <c r="N313" s="4">
        <v>0.15</v>
      </c>
      <c r="O313" s="4"/>
      <c r="P313" s="4"/>
      <c r="Q313" s="4"/>
      <c r="R313" s="4">
        <v>7.82</v>
      </c>
      <c r="S313" s="4"/>
      <c r="T313" s="4"/>
      <c r="U313" s="4"/>
      <c r="V313" s="4"/>
      <c r="W313" s="10"/>
      <c r="X313" s="4"/>
    </row>
    <row r="314" spans="1:24" ht="15.75" customHeight="1">
      <c r="A314" s="8" t="s">
        <v>543</v>
      </c>
      <c r="B314" s="8">
        <v>313</v>
      </c>
      <c r="C314" s="4" t="s">
        <v>1111</v>
      </c>
      <c r="D314" s="4" t="s">
        <v>1110</v>
      </c>
      <c r="E314" s="4">
        <v>6.55</v>
      </c>
      <c r="F314" s="5">
        <v>0</v>
      </c>
      <c r="G314" s="9">
        <v>1335600</v>
      </c>
      <c r="H314" s="9">
        <v>8713</v>
      </c>
      <c r="I314" s="9">
        <v>6059</v>
      </c>
      <c r="J314" s="4">
        <v>5.05</v>
      </c>
      <c r="K314" s="4">
        <v>0.85</v>
      </c>
      <c r="L314" s="4">
        <v>0.73</v>
      </c>
      <c r="M314" s="4">
        <v>0.25</v>
      </c>
      <c r="N314" s="4">
        <v>1.3</v>
      </c>
      <c r="O314" s="4"/>
      <c r="P314" s="4"/>
      <c r="Q314" s="4"/>
      <c r="R314" s="4">
        <v>5.88</v>
      </c>
      <c r="S314" s="4"/>
      <c r="T314" s="4"/>
      <c r="U314" s="4"/>
      <c r="V314" s="4"/>
      <c r="W314" s="10"/>
      <c r="X314" s="4"/>
    </row>
    <row r="315" spans="1:24" ht="15.75" customHeight="1">
      <c r="A315" s="8" t="s">
        <v>544</v>
      </c>
      <c r="B315" s="8">
        <v>314</v>
      </c>
      <c r="C315" s="4" t="s">
        <v>1111</v>
      </c>
      <c r="D315" s="4" t="s">
        <v>1110</v>
      </c>
      <c r="E315" s="4">
        <v>7.05</v>
      </c>
      <c r="F315" s="5">
        <v>-1.4</v>
      </c>
      <c r="G315" s="9">
        <v>107400</v>
      </c>
      <c r="H315" s="9">
        <v>763</v>
      </c>
      <c r="I315" s="9">
        <v>3701</v>
      </c>
      <c r="J315" s="4">
        <v>13.84</v>
      </c>
      <c r="K315" s="4">
        <v>0.82</v>
      </c>
      <c r="L315" s="4">
        <v>0.74</v>
      </c>
      <c r="M315" s="4">
        <v>0.15</v>
      </c>
      <c r="N315" s="4">
        <v>0.51</v>
      </c>
      <c r="O315" s="4"/>
      <c r="P315" s="4"/>
      <c r="Q315" s="4"/>
      <c r="R315" s="4">
        <v>8.39</v>
      </c>
      <c r="S315" s="4"/>
      <c r="T315" s="4"/>
      <c r="U315" s="4"/>
      <c r="V315" s="4"/>
      <c r="W315" s="7"/>
      <c r="X315" s="4"/>
    </row>
    <row r="316" spans="1:24" ht="15.75" customHeight="1">
      <c r="A316" s="8" t="s">
        <v>545</v>
      </c>
      <c r="B316" s="8">
        <v>315</v>
      </c>
      <c r="C316" s="4" t="s">
        <v>1111</v>
      </c>
      <c r="D316" s="4" t="s">
        <v>1110</v>
      </c>
      <c r="E316" s="4">
        <v>1.35</v>
      </c>
      <c r="F316" s="5">
        <v>0</v>
      </c>
      <c r="G316" s="9">
        <v>130000</v>
      </c>
      <c r="H316" s="4">
        <v>175</v>
      </c>
      <c r="I316" s="9">
        <v>810</v>
      </c>
      <c r="J316" s="4"/>
      <c r="K316" s="4">
        <v>3.46</v>
      </c>
      <c r="L316" s="4">
        <v>1.21</v>
      </c>
      <c r="M316" s="4"/>
      <c r="N316" s="4">
        <v>0</v>
      </c>
      <c r="O316" s="4"/>
      <c r="P316" s="4"/>
      <c r="Q316" s="4"/>
      <c r="R316" s="4"/>
      <c r="S316" s="4"/>
      <c r="T316" s="4"/>
      <c r="U316" s="4"/>
      <c r="V316" s="4"/>
      <c r="W316" s="10"/>
      <c r="X316" s="4"/>
    </row>
    <row r="317" spans="1:24" ht="15.75" customHeight="1">
      <c r="A317" s="8" t="s">
        <v>546</v>
      </c>
      <c r="B317" s="8">
        <v>316</v>
      </c>
      <c r="C317" s="4" t="s">
        <v>1111</v>
      </c>
      <c r="D317" s="4" t="s">
        <v>1110</v>
      </c>
      <c r="E317" s="4">
        <v>2.34</v>
      </c>
      <c r="F317" s="5">
        <v>0.86</v>
      </c>
      <c r="G317" s="9">
        <v>407400</v>
      </c>
      <c r="H317" s="9">
        <v>949</v>
      </c>
      <c r="I317" s="9">
        <v>2158</v>
      </c>
      <c r="J317" s="4">
        <v>11.25</v>
      </c>
      <c r="K317" s="4">
        <v>0.82</v>
      </c>
      <c r="L317" s="4">
        <v>0.15</v>
      </c>
      <c r="M317" s="4"/>
      <c r="N317" s="4">
        <v>0.21</v>
      </c>
      <c r="O317" s="4"/>
      <c r="P317" s="4"/>
      <c r="Q317" s="4"/>
      <c r="R317" s="4">
        <v>5.17</v>
      </c>
      <c r="S317" s="4"/>
      <c r="T317" s="4"/>
      <c r="U317" s="4"/>
      <c r="V317" s="4"/>
      <c r="W317" s="10"/>
      <c r="X317" s="4"/>
    </row>
    <row r="318" spans="1:24" ht="15.75" customHeight="1">
      <c r="A318" s="8" t="s">
        <v>1097</v>
      </c>
      <c r="B318" s="8">
        <v>317</v>
      </c>
      <c r="C318" s="4" t="s">
        <v>1111</v>
      </c>
      <c r="D318" s="4" t="s">
        <v>1110</v>
      </c>
      <c r="E318" s="4">
        <v>5.85</v>
      </c>
      <c r="F318" s="10">
        <v>-1.68</v>
      </c>
      <c r="G318" s="9">
        <v>8373500</v>
      </c>
      <c r="H318" s="9">
        <v>49740</v>
      </c>
      <c r="I318" s="9">
        <v>1872</v>
      </c>
      <c r="J318" s="4">
        <v>37.42</v>
      </c>
      <c r="K318" s="4"/>
      <c r="L318" s="4">
        <v>2</v>
      </c>
      <c r="M318" s="4"/>
      <c r="N318" s="4">
        <v>0.16</v>
      </c>
      <c r="O318" s="4"/>
      <c r="P318" s="4"/>
      <c r="Q318" s="4"/>
      <c r="R318" s="4"/>
      <c r="S318" s="4"/>
      <c r="T318" s="4"/>
      <c r="U318" s="4"/>
      <c r="V318" s="4"/>
      <c r="W318" s="10"/>
      <c r="X318" s="4"/>
    </row>
    <row r="319" spans="1:24" ht="15.75" customHeight="1">
      <c r="A319" s="8" t="s">
        <v>547</v>
      </c>
      <c r="B319" s="8">
        <v>318</v>
      </c>
      <c r="C319" s="4" t="s">
        <v>1111</v>
      </c>
      <c r="D319" s="4" t="s">
        <v>1110</v>
      </c>
      <c r="E319" s="4">
        <v>8.0500000000000007</v>
      </c>
      <c r="F319" s="5">
        <v>2.5499999999999998</v>
      </c>
      <c r="G319" s="9">
        <v>40521100</v>
      </c>
      <c r="H319" s="9">
        <v>323598</v>
      </c>
      <c r="I319" s="9">
        <v>96195</v>
      </c>
      <c r="J319" s="4">
        <v>10.77</v>
      </c>
      <c r="K319" s="4">
        <v>2.02</v>
      </c>
      <c r="L319" s="4">
        <v>1.54</v>
      </c>
      <c r="M319" s="4">
        <v>0.2</v>
      </c>
      <c r="N319" s="4">
        <v>0.75</v>
      </c>
      <c r="O319" s="4"/>
      <c r="P319" s="4"/>
      <c r="Q319" s="4"/>
      <c r="R319" s="4">
        <v>8.92</v>
      </c>
      <c r="S319" s="4"/>
      <c r="T319" s="4"/>
      <c r="U319" s="4"/>
      <c r="V319" s="4"/>
      <c r="W319" s="10"/>
      <c r="X319" s="4"/>
    </row>
    <row r="320" spans="1:24" ht="15.75" customHeight="1">
      <c r="A320" s="8" t="s">
        <v>548</v>
      </c>
      <c r="B320" s="8">
        <v>319</v>
      </c>
      <c r="C320" s="4" t="s">
        <v>1111</v>
      </c>
      <c r="D320" s="4" t="s">
        <v>1110</v>
      </c>
      <c r="E320" s="4">
        <v>1.08</v>
      </c>
      <c r="F320" s="10">
        <v>1.89</v>
      </c>
      <c r="G320" s="9">
        <v>1570500</v>
      </c>
      <c r="H320" s="9">
        <v>1680</v>
      </c>
      <c r="I320" s="9">
        <v>22878</v>
      </c>
      <c r="J320" s="4">
        <v>8.27</v>
      </c>
      <c r="K320" s="4">
        <v>0.57999999999999996</v>
      </c>
      <c r="L320" s="4">
        <v>5.4</v>
      </c>
      <c r="M320" s="4"/>
      <c r="N320" s="4">
        <v>0.13</v>
      </c>
      <c r="O320" s="4"/>
      <c r="P320" s="4"/>
      <c r="Q320" s="4"/>
      <c r="R320" s="4">
        <v>7.59</v>
      </c>
      <c r="S320" s="4"/>
      <c r="T320" s="4"/>
      <c r="U320" s="4"/>
      <c r="V320" s="4"/>
      <c r="W320" s="7"/>
      <c r="X320" s="4"/>
    </row>
    <row r="321" spans="1:24" ht="15.75" customHeight="1">
      <c r="A321" s="8" t="s">
        <v>549</v>
      </c>
      <c r="B321" s="8">
        <v>320</v>
      </c>
      <c r="C321" s="4" t="s">
        <v>1111</v>
      </c>
      <c r="D321" s="4" t="s">
        <v>1110</v>
      </c>
      <c r="E321" s="4">
        <v>2.52</v>
      </c>
      <c r="F321" s="5">
        <v>0.8</v>
      </c>
      <c r="G321" s="9">
        <v>321500</v>
      </c>
      <c r="H321" s="9">
        <v>810</v>
      </c>
      <c r="I321" s="9">
        <v>965</v>
      </c>
      <c r="J321" s="4">
        <v>16.3</v>
      </c>
      <c r="K321" s="4">
        <v>0.69</v>
      </c>
      <c r="L321" s="4">
        <v>0.28999999999999998</v>
      </c>
      <c r="M321" s="4">
        <v>0.12</v>
      </c>
      <c r="N321" s="4">
        <v>0.15</v>
      </c>
      <c r="O321" s="4"/>
      <c r="P321" s="4"/>
      <c r="Q321" s="4"/>
      <c r="R321" s="4">
        <v>8.8000000000000007</v>
      </c>
      <c r="S321" s="4"/>
      <c r="T321" s="4"/>
      <c r="U321" s="4"/>
      <c r="V321" s="4"/>
      <c r="W321" s="5"/>
      <c r="X321" s="4"/>
    </row>
    <row r="322" spans="1:24" ht="15.75" customHeight="1">
      <c r="A322" s="8" t="s">
        <v>550</v>
      </c>
      <c r="B322" s="8">
        <v>321</v>
      </c>
      <c r="C322" s="4" t="s">
        <v>1111</v>
      </c>
      <c r="D322" s="4" t="s">
        <v>1110</v>
      </c>
      <c r="E322" s="4">
        <v>3.26</v>
      </c>
      <c r="F322" s="10">
        <v>1.24</v>
      </c>
      <c r="G322" s="9">
        <v>521800</v>
      </c>
      <c r="H322" s="9">
        <v>1703</v>
      </c>
      <c r="I322" s="9">
        <v>722</v>
      </c>
      <c r="J322" s="4">
        <v>13.8</v>
      </c>
      <c r="K322" s="4">
        <v>0.68</v>
      </c>
      <c r="L322" s="4">
        <v>1.47</v>
      </c>
      <c r="M322" s="4"/>
      <c r="N322" s="4">
        <v>0.24</v>
      </c>
      <c r="O322" s="4"/>
      <c r="P322" s="4"/>
      <c r="Q322" s="4"/>
      <c r="R322" s="4">
        <v>7.45</v>
      </c>
      <c r="S322" s="4"/>
      <c r="T322" s="4"/>
      <c r="U322" s="4"/>
      <c r="V322" s="4"/>
      <c r="W322" s="10"/>
      <c r="X322" s="4"/>
    </row>
    <row r="323" spans="1:24" ht="15.75" customHeight="1">
      <c r="A323" s="8" t="s">
        <v>551</v>
      </c>
      <c r="B323" s="8">
        <v>322</v>
      </c>
      <c r="C323" s="4" t="s">
        <v>1111</v>
      </c>
      <c r="D323" s="4" t="s">
        <v>1110</v>
      </c>
      <c r="E323" s="4">
        <v>1.44</v>
      </c>
      <c r="F323" s="5">
        <v>0.7</v>
      </c>
      <c r="G323" s="9">
        <v>1006000</v>
      </c>
      <c r="H323" s="9">
        <v>1455</v>
      </c>
      <c r="I323" s="9">
        <v>3262</v>
      </c>
      <c r="J323" s="4"/>
      <c r="K323" s="4">
        <v>0.67</v>
      </c>
      <c r="L323" s="4">
        <v>2.0099999999999998</v>
      </c>
      <c r="M323" s="4"/>
      <c r="N323" s="4">
        <v>0</v>
      </c>
      <c r="O323" s="4"/>
      <c r="P323" s="4"/>
      <c r="Q323" s="4"/>
      <c r="R323" s="4"/>
      <c r="S323" s="4"/>
      <c r="T323" s="4"/>
      <c r="U323" s="4"/>
      <c r="V323" s="4"/>
      <c r="W323" s="10"/>
      <c r="X323" s="4"/>
    </row>
    <row r="324" spans="1:24" ht="15.75" customHeight="1">
      <c r="A324" s="8" t="s">
        <v>552</v>
      </c>
      <c r="B324" s="8">
        <v>323</v>
      </c>
      <c r="C324" s="4" t="s">
        <v>1111</v>
      </c>
      <c r="D324" s="4" t="s">
        <v>1110</v>
      </c>
      <c r="E324" s="4">
        <v>4.5599999999999996</v>
      </c>
      <c r="F324" s="5">
        <v>0</v>
      </c>
      <c r="G324" s="9">
        <v>228800</v>
      </c>
      <c r="H324" s="9">
        <v>1039</v>
      </c>
      <c r="I324" s="9">
        <v>3420</v>
      </c>
      <c r="J324" s="4">
        <v>27.25</v>
      </c>
      <c r="K324" s="4">
        <v>2.36</v>
      </c>
      <c r="L324" s="4">
        <v>0.52</v>
      </c>
      <c r="M324" s="4">
        <v>0.05</v>
      </c>
      <c r="N324" s="4">
        <v>0.17</v>
      </c>
      <c r="O324" s="4"/>
      <c r="P324" s="4"/>
      <c r="Q324" s="4"/>
      <c r="R324" s="4">
        <v>2.74</v>
      </c>
      <c r="S324" s="4"/>
      <c r="T324" s="4"/>
      <c r="U324" s="4"/>
      <c r="V324" s="4"/>
      <c r="W324" s="7"/>
      <c r="X324" s="4"/>
    </row>
    <row r="325" spans="1:24" ht="15.75" customHeight="1">
      <c r="A325" s="8" t="s">
        <v>553</v>
      </c>
      <c r="B325" s="8">
        <v>324</v>
      </c>
      <c r="C325" s="4" t="s">
        <v>1111</v>
      </c>
      <c r="D325" s="4" t="s">
        <v>1110</v>
      </c>
      <c r="E325" s="4">
        <v>4.84</v>
      </c>
      <c r="F325" s="4">
        <v>2.11</v>
      </c>
      <c r="G325" s="9">
        <v>5987700</v>
      </c>
      <c r="H325" s="9">
        <v>29014</v>
      </c>
      <c r="I325" s="9">
        <v>7142</v>
      </c>
      <c r="J325" s="4">
        <v>6.47</v>
      </c>
      <c r="K325" s="4">
        <v>0.61</v>
      </c>
      <c r="L325" s="4">
        <v>1.0900000000000001</v>
      </c>
      <c r="M325" s="4">
        <v>1</v>
      </c>
      <c r="N325" s="4">
        <v>0.75</v>
      </c>
      <c r="O325" s="4"/>
      <c r="P325" s="4"/>
      <c r="Q325" s="4"/>
      <c r="R325" s="4">
        <v>12.66</v>
      </c>
      <c r="S325" s="4"/>
      <c r="T325" s="4"/>
      <c r="U325" s="4"/>
      <c r="V325" s="4"/>
      <c r="W325" s="5"/>
      <c r="X325" s="4"/>
    </row>
    <row r="326" spans="1:24" ht="15.75" customHeight="1">
      <c r="A326" s="8" t="s">
        <v>554</v>
      </c>
      <c r="B326" s="8">
        <v>325</v>
      </c>
      <c r="C326" s="4" t="s">
        <v>1111</v>
      </c>
      <c r="D326" s="4" t="s">
        <v>1110</v>
      </c>
      <c r="E326" s="4">
        <v>27</v>
      </c>
      <c r="F326" s="5">
        <v>-0.92</v>
      </c>
      <c r="G326" s="9">
        <v>15600</v>
      </c>
      <c r="H326" s="9">
        <v>427</v>
      </c>
      <c r="I326" s="9">
        <v>4500</v>
      </c>
      <c r="J326" s="4"/>
      <c r="K326" s="4">
        <v>0.41</v>
      </c>
      <c r="L326" s="4">
        <v>1.1000000000000001</v>
      </c>
      <c r="M326" s="4">
        <v>3</v>
      </c>
      <c r="N326" s="4">
        <v>0</v>
      </c>
      <c r="O326" s="4"/>
      <c r="P326" s="4"/>
      <c r="Q326" s="4"/>
      <c r="R326" s="4">
        <v>44.04</v>
      </c>
      <c r="S326" s="4"/>
      <c r="T326" s="4"/>
      <c r="U326" s="4"/>
      <c r="V326" s="4"/>
      <c r="W326" s="10"/>
      <c r="X326" s="4"/>
    </row>
    <row r="327" spans="1:24" ht="15.75" customHeight="1">
      <c r="A327" s="8" t="s">
        <v>555</v>
      </c>
      <c r="B327" s="8">
        <v>326</v>
      </c>
      <c r="C327" s="4" t="s">
        <v>1111</v>
      </c>
      <c r="D327" s="4" t="s">
        <v>1110</v>
      </c>
      <c r="E327" s="4">
        <v>4.4800000000000004</v>
      </c>
      <c r="F327" s="5">
        <v>-0.44</v>
      </c>
      <c r="G327" s="9">
        <v>123700</v>
      </c>
      <c r="H327" s="9">
        <v>556</v>
      </c>
      <c r="I327" s="9">
        <v>3674</v>
      </c>
      <c r="J327" s="4">
        <v>10.119999999999999</v>
      </c>
      <c r="K327" s="4">
        <v>0.97</v>
      </c>
      <c r="L327" s="4">
        <v>0.42</v>
      </c>
      <c r="M327" s="4">
        <v>0.4</v>
      </c>
      <c r="N327" s="4">
        <v>0.44</v>
      </c>
      <c r="O327" s="4"/>
      <c r="P327" s="4"/>
      <c r="Q327" s="4"/>
      <c r="R327" s="4">
        <v>8.89</v>
      </c>
      <c r="S327" s="4"/>
      <c r="T327" s="4"/>
      <c r="U327" s="4"/>
      <c r="V327" s="4"/>
      <c r="W327" s="10"/>
      <c r="X327" s="4"/>
    </row>
    <row r="328" spans="1:24" ht="15.75" customHeight="1">
      <c r="A328" s="8" t="s">
        <v>556</v>
      </c>
      <c r="B328" s="8">
        <v>327</v>
      </c>
      <c r="C328" s="4" t="s">
        <v>1111</v>
      </c>
      <c r="D328" s="4" t="s">
        <v>1110</v>
      </c>
      <c r="E328" s="4">
        <v>54.25</v>
      </c>
      <c r="F328" s="4">
        <v>1.4</v>
      </c>
      <c r="G328" s="9">
        <v>2815800</v>
      </c>
      <c r="H328" s="9">
        <v>152436</v>
      </c>
      <c r="I328" s="9">
        <v>49958</v>
      </c>
      <c r="J328" s="4">
        <v>41.15</v>
      </c>
      <c r="K328" s="4">
        <v>3.78</v>
      </c>
      <c r="L328" s="4">
        <v>0.47</v>
      </c>
      <c r="M328" s="4">
        <v>0.5</v>
      </c>
      <c r="N328" s="4">
        <v>1.32</v>
      </c>
      <c r="O328" s="4"/>
      <c r="P328" s="4"/>
      <c r="Q328" s="4"/>
      <c r="R328" s="4">
        <v>4.8600000000000003</v>
      </c>
      <c r="S328" s="4"/>
      <c r="T328" s="4"/>
      <c r="U328" s="4"/>
      <c r="V328" s="4"/>
      <c r="W328" s="7"/>
      <c r="X328" s="4"/>
    </row>
    <row r="329" spans="1:24" ht="15.75" customHeight="1">
      <c r="A329" s="8" t="s">
        <v>557</v>
      </c>
      <c r="B329" s="8">
        <v>328</v>
      </c>
      <c r="C329" s="4" t="s">
        <v>1109</v>
      </c>
      <c r="D329" s="4" t="s">
        <v>1110</v>
      </c>
      <c r="E329" s="4">
        <v>185</v>
      </c>
      <c r="F329" s="5">
        <v>0</v>
      </c>
      <c r="G329" s="9">
        <v>0</v>
      </c>
      <c r="H329" s="9">
        <v>0</v>
      </c>
      <c r="I329" s="9">
        <v>2960</v>
      </c>
      <c r="J329" s="4">
        <v>50.68</v>
      </c>
      <c r="K329" s="4">
        <v>2.1800000000000002</v>
      </c>
      <c r="L329" s="4">
        <v>6</v>
      </c>
      <c r="M329" s="4">
        <v>3</v>
      </c>
      <c r="N329" s="4">
        <v>3.65</v>
      </c>
      <c r="O329" s="4">
        <v>0.05</v>
      </c>
      <c r="P329" s="4">
        <v>4.22</v>
      </c>
      <c r="Q329" s="4">
        <v>1.21</v>
      </c>
      <c r="R329" s="4">
        <v>1.6</v>
      </c>
      <c r="S329" s="4">
        <v>39.770000000000003</v>
      </c>
      <c r="T329" s="4"/>
      <c r="U329" s="4">
        <v>457</v>
      </c>
      <c r="V329" s="4">
        <v>471</v>
      </c>
      <c r="W329" s="10">
        <v>-5.9</v>
      </c>
      <c r="X329" s="4"/>
    </row>
    <row r="330" spans="1:24" ht="15.75" customHeight="1">
      <c r="A330" s="8" t="s">
        <v>558</v>
      </c>
      <c r="B330" s="8">
        <v>329</v>
      </c>
      <c r="C330" s="4" t="s">
        <v>1111</v>
      </c>
      <c r="D330" s="4" t="s">
        <v>1110</v>
      </c>
      <c r="E330" s="4">
        <v>0.61</v>
      </c>
      <c r="F330" s="5">
        <v>-3.17</v>
      </c>
      <c r="G330" s="9">
        <v>18012200</v>
      </c>
      <c r="H330" s="9">
        <v>11123</v>
      </c>
      <c r="I330" s="9">
        <v>3301</v>
      </c>
      <c r="J330" s="4"/>
      <c r="K330" s="4">
        <v>0.88</v>
      </c>
      <c r="L330" s="4">
        <v>1.42</v>
      </c>
      <c r="M330" s="4"/>
      <c r="N330" s="4">
        <v>0</v>
      </c>
      <c r="O330" s="4"/>
      <c r="P330" s="4"/>
      <c r="Q330" s="4"/>
      <c r="R330" s="4">
        <v>4.0599999999999996</v>
      </c>
      <c r="S330" s="4"/>
      <c r="T330" s="4"/>
      <c r="U330" s="4"/>
      <c r="V330" s="4"/>
      <c r="W330" s="10"/>
      <c r="X330" s="4"/>
    </row>
    <row r="331" spans="1:24" ht="15.75" customHeight="1">
      <c r="A331" s="8" t="s">
        <v>559</v>
      </c>
      <c r="B331" s="8">
        <v>330</v>
      </c>
      <c r="C331" s="4" t="s">
        <v>1111</v>
      </c>
      <c r="D331" s="4" t="s">
        <v>1110</v>
      </c>
      <c r="E331" s="4">
        <v>19</v>
      </c>
      <c r="F331" s="5">
        <v>0</v>
      </c>
      <c r="G331" s="9">
        <v>2614600</v>
      </c>
      <c r="H331" s="9">
        <v>49559</v>
      </c>
      <c r="I331" s="9">
        <v>16999</v>
      </c>
      <c r="J331" s="4"/>
      <c r="K331" s="4">
        <v>2.75</v>
      </c>
      <c r="L331" s="4">
        <v>1.77</v>
      </c>
      <c r="M331" s="4">
        <v>0.35</v>
      </c>
      <c r="N331" s="4">
        <v>0</v>
      </c>
      <c r="O331" s="4"/>
      <c r="P331" s="4"/>
      <c r="Q331" s="4"/>
      <c r="R331" s="4">
        <v>5.26</v>
      </c>
      <c r="S331" s="4"/>
      <c r="T331" s="4"/>
      <c r="U331" s="4"/>
      <c r="V331" s="4"/>
      <c r="W331" s="10"/>
      <c r="X331" s="4"/>
    </row>
    <row r="332" spans="1:24" ht="15.75" customHeight="1">
      <c r="A332" s="8" t="s">
        <v>560</v>
      </c>
      <c r="B332" s="8">
        <v>331</v>
      </c>
      <c r="C332" s="4" t="s">
        <v>1111</v>
      </c>
      <c r="D332" s="4" t="s">
        <v>1110</v>
      </c>
      <c r="E332" s="4">
        <v>41.25</v>
      </c>
      <c r="F332" s="4">
        <v>0</v>
      </c>
      <c r="G332" s="9">
        <v>400200</v>
      </c>
      <c r="H332" s="9">
        <v>16404</v>
      </c>
      <c r="I332" s="9">
        <v>198000</v>
      </c>
      <c r="J332" s="4">
        <v>30.5</v>
      </c>
      <c r="K332" s="4">
        <v>9.75</v>
      </c>
      <c r="L332" s="4">
        <v>2.3199999999999998</v>
      </c>
      <c r="M332" s="4">
        <v>0.4</v>
      </c>
      <c r="N332" s="4">
        <v>1.35</v>
      </c>
      <c r="O332" s="4"/>
      <c r="P332" s="4"/>
      <c r="Q332" s="4"/>
      <c r="R332" s="4">
        <v>2.33</v>
      </c>
      <c r="S332" s="4"/>
      <c r="T332" s="4"/>
      <c r="U332" s="4"/>
      <c r="V332" s="4"/>
      <c r="W332" s="10"/>
      <c r="X332" s="4"/>
    </row>
    <row r="333" spans="1:24" ht="15.75" customHeight="1">
      <c r="A333" s="8" t="s">
        <v>561</v>
      </c>
      <c r="B333" s="8">
        <v>332</v>
      </c>
      <c r="C333" s="4" t="s">
        <v>1111</v>
      </c>
      <c r="D333" s="4" t="s">
        <v>1110</v>
      </c>
      <c r="E333" s="4">
        <v>6.4</v>
      </c>
      <c r="F333" s="4">
        <v>-0.78</v>
      </c>
      <c r="G333" s="9">
        <v>139600</v>
      </c>
      <c r="H333" s="9">
        <v>895</v>
      </c>
      <c r="I333" s="9">
        <v>1792</v>
      </c>
      <c r="J333" s="4"/>
      <c r="K333" s="4">
        <v>2.12</v>
      </c>
      <c r="L333" s="4">
        <v>3.93</v>
      </c>
      <c r="M333" s="4"/>
      <c r="N333" s="4">
        <v>0</v>
      </c>
      <c r="O333" s="4"/>
      <c r="P333" s="4"/>
      <c r="Q333" s="4"/>
      <c r="R333" s="4"/>
      <c r="S333" s="4"/>
      <c r="T333" s="4"/>
      <c r="U333" s="4"/>
      <c r="V333" s="4"/>
      <c r="W333" s="5"/>
      <c r="X333" s="4"/>
    </row>
    <row r="334" spans="1:24" ht="15.75" customHeight="1">
      <c r="A334" s="8" t="s">
        <v>562</v>
      </c>
      <c r="B334" s="8">
        <v>333</v>
      </c>
      <c r="C334" s="4" t="s">
        <v>1111</v>
      </c>
      <c r="D334" s="4" t="s">
        <v>1110</v>
      </c>
      <c r="E334" s="4">
        <v>26.75</v>
      </c>
      <c r="F334" s="5">
        <v>11.46</v>
      </c>
      <c r="G334" s="9">
        <v>3000</v>
      </c>
      <c r="H334" s="9">
        <v>78</v>
      </c>
      <c r="I334" s="9">
        <v>720</v>
      </c>
      <c r="J334" s="4"/>
      <c r="K334" s="4">
        <v>1.58</v>
      </c>
      <c r="L334" s="4">
        <v>0.86</v>
      </c>
      <c r="M334" s="4">
        <v>0.47</v>
      </c>
      <c r="N334" s="4">
        <v>0</v>
      </c>
      <c r="O334" s="4"/>
      <c r="P334" s="4"/>
      <c r="Q334" s="4"/>
      <c r="R334" s="4">
        <v>1.96</v>
      </c>
      <c r="S334" s="4"/>
      <c r="T334" s="4"/>
      <c r="U334" s="4"/>
      <c r="V334" s="4"/>
      <c r="W334" s="5"/>
      <c r="X334" s="4"/>
    </row>
    <row r="335" spans="1:24" ht="15.75" customHeight="1">
      <c r="A335" s="8" t="s">
        <v>563</v>
      </c>
      <c r="B335" s="8">
        <v>334</v>
      </c>
      <c r="C335" s="4" t="s">
        <v>1111</v>
      </c>
      <c r="D335" s="4" t="s">
        <v>1110</v>
      </c>
      <c r="E335" s="4">
        <v>1.51</v>
      </c>
      <c r="F335" s="5">
        <v>-2.58</v>
      </c>
      <c r="G335" s="9">
        <v>85200</v>
      </c>
      <c r="H335" s="9">
        <v>128</v>
      </c>
      <c r="I335" s="9">
        <v>1180</v>
      </c>
      <c r="J335" s="4"/>
      <c r="K335" s="4">
        <v>0.86</v>
      </c>
      <c r="L335" s="4">
        <v>0.21</v>
      </c>
      <c r="M335" s="4"/>
      <c r="N335" s="4">
        <v>0</v>
      </c>
      <c r="O335" s="4"/>
      <c r="P335" s="4"/>
      <c r="Q335" s="4"/>
      <c r="R335" s="4"/>
      <c r="S335" s="4"/>
      <c r="T335" s="4"/>
      <c r="U335" s="4"/>
      <c r="V335" s="4"/>
      <c r="W335" s="10"/>
      <c r="X335" s="4"/>
    </row>
    <row r="336" spans="1:24" ht="15.75" customHeight="1">
      <c r="A336" s="8" t="s">
        <v>564</v>
      </c>
      <c r="B336" s="8">
        <v>335</v>
      </c>
      <c r="C336" s="4" t="s">
        <v>1111</v>
      </c>
      <c r="D336" s="4" t="s">
        <v>1110</v>
      </c>
      <c r="E336" s="4">
        <v>4.4400000000000004</v>
      </c>
      <c r="F336" s="5">
        <v>0.91</v>
      </c>
      <c r="G336" s="9">
        <v>31700</v>
      </c>
      <c r="H336" s="9">
        <v>140</v>
      </c>
      <c r="I336" s="9">
        <v>823</v>
      </c>
      <c r="J336" s="4"/>
      <c r="K336" s="4">
        <v>0.62</v>
      </c>
      <c r="L336" s="4">
        <v>0.32</v>
      </c>
      <c r="M336" s="4"/>
      <c r="N336" s="4">
        <v>0</v>
      </c>
      <c r="O336" s="4"/>
      <c r="P336" s="4"/>
      <c r="Q336" s="4"/>
      <c r="R336" s="4">
        <v>2.27</v>
      </c>
      <c r="S336" s="4"/>
      <c r="T336" s="4"/>
      <c r="U336" s="4"/>
      <c r="V336" s="4"/>
      <c r="W336" s="5"/>
      <c r="X336" s="4"/>
    </row>
    <row r="337" spans="1:24" ht="15.75" customHeight="1">
      <c r="A337" s="8" t="s">
        <v>565</v>
      </c>
      <c r="B337" s="8">
        <v>336</v>
      </c>
      <c r="C337" s="4" t="s">
        <v>1111</v>
      </c>
      <c r="D337" s="4" t="s">
        <v>1110</v>
      </c>
      <c r="E337" s="4">
        <v>0.01</v>
      </c>
      <c r="F337" s="5">
        <v>-50</v>
      </c>
      <c r="G337" s="9">
        <v>63958000</v>
      </c>
      <c r="H337" s="9">
        <v>893</v>
      </c>
      <c r="I337" s="9">
        <v>857</v>
      </c>
      <c r="J337" s="4"/>
      <c r="K337" s="4">
        <v>0.5</v>
      </c>
      <c r="L337" s="4">
        <v>0.44</v>
      </c>
      <c r="M337" s="4"/>
      <c r="N337" s="4">
        <v>0</v>
      </c>
      <c r="O337" s="4"/>
      <c r="P337" s="4"/>
      <c r="Q337" s="4"/>
      <c r="R337" s="4"/>
      <c r="S337" s="4"/>
      <c r="T337" s="4"/>
      <c r="U337" s="4"/>
      <c r="V337" s="4"/>
      <c r="W337" s="5"/>
      <c r="X337" s="4"/>
    </row>
    <row r="338" spans="1:24" ht="15.75" customHeight="1">
      <c r="A338" s="8" t="s">
        <v>566</v>
      </c>
      <c r="B338" s="8">
        <v>337</v>
      </c>
      <c r="C338" s="4" t="s">
        <v>1111</v>
      </c>
      <c r="D338" s="4" t="s">
        <v>1110</v>
      </c>
      <c r="E338" s="4">
        <v>7.15</v>
      </c>
      <c r="F338" s="10">
        <v>2.88</v>
      </c>
      <c r="G338" s="9">
        <v>5539800</v>
      </c>
      <c r="H338" s="9">
        <v>39764</v>
      </c>
      <c r="I338" s="9">
        <v>1372</v>
      </c>
      <c r="J338" s="4">
        <v>7.54</v>
      </c>
      <c r="K338" s="4">
        <v>2.37</v>
      </c>
      <c r="L338" s="4">
        <v>1.41</v>
      </c>
      <c r="M338" s="4">
        <v>0.32</v>
      </c>
      <c r="N338" s="4">
        <v>0.95</v>
      </c>
      <c r="O338" s="4"/>
      <c r="P338" s="4"/>
      <c r="Q338" s="4"/>
      <c r="R338" s="4">
        <v>3.6</v>
      </c>
      <c r="S338" s="4"/>
      <c r="T338" s="4"/>
      <c r="U338" s="4"/>
      <c r="V338" s="4"/>
      <c r="W338" s="10"/>
      <c r="X338" s="4"/>
    </row>
    <row r="339" spans="1:24" ht="15.75" customHeight="1">
      <c r="A339" s="8" t="s">
        <v>567</v>
      </c>
      <c r="B339" s="8">
        <v>338</v>
      </c>
      <c r="C339" s="4" t="s">
        <v>1111</v>
      </c>
      <c r="D339" s="4" t="s">
        <v>1110</v>
      </c>
      <c r="E339" s="4">
        <v>13.5</v>
      </c>
      <c r="F339" s="5">
        <v>2.27</v>
      </c>
      <c r="G339" s="9">
        <v>5284200</v>
      </c>
      <c r="H339" s="9">
        <v>71009</v>
      </c>
      <c r="I339" s="9">
        <v>22881</v>
      </c>
      <c r="J339" s="4">
        <v>17.7</v>
      </c>
      <c r="K339" s="4">
        <v>1.1000000000000001</v>
      </c>
      <c r="L339" s="4">
        <v>1.78</v>
      </c>
      <c r="M339" s="4"/>
      <c r="N339" s="4">
        <v>0.76</v>
      </c>
      <c r="O339" s="4"/>
      <c r="P339" s="4"/>
      <c r="Q339" s="4"/>
      <c r="R339" s="4">
        <v>6.06</v>
      </c>
      <c r="S339" s="4"/>
      <c r="T339" s="4"/>
      <c r="U339" s="4"/>
      <c r="V339" s="4"/>
      <c r="W339" s="10"/>
      <c r="X339" s="4"/>
    </row>
    <row r="340" spans="1:24" ht="15.75" customHeight="1">
      <c r="A340" s="8" t="s">
        <v>568</v>
      </c>
      <c r="B340" s="8">
        <v>339</v>
      </c>
      <c r="C340" s="4" t="s">
        <v>1111</v>
      </c>
      <c r="D340" s="4" t="s">
        <v>1110</v>
      </c>
      <c r="E340" s="4">
        <v>8.6</v>
      </c>
      <c r="F340" s="5">
        <v>0</v>
      </c>
      <c r="G340" s="9">
        <v>87000</v>
      </c>
      <c r="H340" s="9">
        <v>747</v>
      </c>
      <c r="I340" s="9">
        <v>4909</v>
      </c>
      <c r="J340" s="4">
        <v>11.8</v>
      </c>
      <c r="K340" s="4">
        <v>1.1100000000000001</v>
      </c>
      <c r="L340" s="4">
        <v>2.33</v>
      </c>
      <c r="M340" s="4">
        <v>0.1</v>
      </c>
      <c r="N340" s="4">
        <v>0.73</v>
      </c>
      <c r="O340" s="4"/>
      <c r="P340" s="4"/>
      <c r="Q340" s="4"/>
      <c r="R340" s="4">
        <v>10</v>
      </c>
      <c r="S340" s="4"/>
      <c r="T340" s="4"/>
      <c r="U340" s="4"/>
      <c r="V340" s="4"/>
      <c r="W340" s="10"/>
      <c r="X340" s="4"/>
    </row>
    <row r="341" spans="1:24" ht="15.75" customHeight="1">
      <c r="A341" s="8" t="s">
        <v>569</v>
      </c>
      <c r="B341" s="8">
        <v>340</v>
      </c>
      <c r="C341" s="4" t="s">
        <v>1111</v>
      </c>
      <c r="D341" s="4" t="s">
        <v>1110</v>
      </c>
      <c r="E341" s="4">
        <v>10.7</v>
      </c>
      <c r="F341" s="5">
        <v>4.9000000000000004</v>
      </c>
      <c r="G341" s="9">
        <v>1081800</v>
      </c>
      <c r="H341" s="9">
        <v>11398</v>
      </c>
      <c r="I341" s="9">
        <v>8560</v>
      </c>
      <c r="J341" s="4">
        <v>18.77</v>
      </c>
      <c r="K341" s="4">
        <v>2.2999999999999998</v>
      </c>
      <c r="L341" s="4">
        <v>0.47</v>
      </c>
      <c r="M341" s="4">
        <v>0.2</v>
      </c>
      <c r="N341" s="4">
        <v>0.56999999999999995</v>
      </c>
      <c r="O341" s="4"/>
      <c r="P341" s="4"/>
      <c r="Q341" s="4"/>
      <c r="R341" s="4">
        <v>5.39</v>
      </c>
      <c r="S341" s="4"/>
      <c r="T341" s="4"/>
      <c r="U341" s="4"/>
      <c r="V341" s="4"/>
      <c r="W341" s="7"/>
      <c r="X341" s="4"/>
    </row>
    <row r="342" spans="1:24" ht="15.75" customHeight="1">
      <c r="A342" s="8" t="s">
        <v>570</v>
      </c>
      <c r="B342" s="8">
        <v>341</v>
      </c>
      <c r="C342" s="4" t="s">
        <v>1111</v>
      </c>
      <c r="D342" s="4" t="s">
        <v>1110</v>
      </c>
      <c r="E342" s="4">
        <v>4.74</v>
      </c>
      <c r="F342" s="4">
        <v>-7.06</v>
      </c>
      <c r="G342" s="9">
        <v>4815900</v>
      </c>
      <c r="H342" s="9">
        <v>22937</v>
      </c>
      <c r="I342" s="9">
        <v>3257</v>
      </c>
      <c r="J342" s="4"/>
      <c r="K342" s="4">
        <v>1.61</v>
      </c>
      <c r="L342" s="4">
        <v>0.84</v>
      </c>
      <c r="M342" s="4"/>
      <c r="N342" s="4">
        <v>0</v>
      </c>
      <c r="O342" s="4"/>
      <c r="P342" s="4"/>
      <c r="Q342" s="4"/>
      <c r="R342" s="4"/>
      <c r="S342" s="4"/>
      <c r="T342" s="4"/>
      <c r="U342" s="4"/>
      <c r="V342" s="4"/>
      <c r="W342" s="10"/>
      <c r="X342" s="4"/>
    </row>
    <row r="343" spans="1:24" ht="15.75" customHeight="1">
      <c r="A343" s="8" t="s">
        <v>571</v>
      </c>
      <c r="B343" s="8">
        <v>342</v>
      </c>
      <c r="C343" s="4" t="s">
        <v>1111</v>
      </c>
      <c r="D343" s="4" t="s">
        <v>1110</v>
      </c>
      <c r="E343" s="4">
        <v>13.1</v>
      </c>
      <c r="F343" s="4">
        <v>1.55</v>
      </c>
      <c r="G343" s="9">
        <v>1157400</v>
      </c>
      <c r="H343" s="9">
        <v>15021</v>
      </c>
      <c r="I343" s="9">
        <v>6249</v>
      </c>
      <c r="J343" s="4">
        <v>6.57</v>
      </c>
      <c r="K343" s="4">
        <v>1.75</v>
      </c>
      <c r="L343" s="4">
        <v>0.64</v>
      </c>
      <c r="M343" s="4">
        <v>0.4</v>
      </c>
      <c r="N343" s="4">
        <v>1.99</v>
      </c>
      <c r="O343" s="4"/>
      <c r="P343" s="4"/>
      <c r="Q343" s="4"/>
      <c r="R343" s="4">
        <v>5.04</v>
      </c>
      <c r="S343" s="4"/>
      <c r="T343" s="4"/>
      <c r="U343" s="4"/>
      <c r="V343" s="4"/>
      <c r="W343" s="5"/>
      <c r="X343" s="4"/>
    </row>
    <row r="344" spans="1:24" ht="15.75" customHeight="1">
      <c r="A344" s="8" t="s">
        <v>572</v>
      </c>
      <c r="B344" s="8">
        <v>343</v>
      </c>
      <c r="C344" s="4" t="s">
        <v>1111</v>
      </c>
      <c r="D344" s="4" t="s">
        <v>1110</v>
      </c>
      <c r="E344" s="4">
        <v>2.58</v>
      </c>
      <c r="F344" s="5">
        <v>2.38</v>
      </c>
      <c r="G344" s="9">
        <v>194400</v>
      </c>
      <c r="H344" s="9">
        <v>501</v>
      </c>
      <c r="I344" s="9">
        <v>1227</v>
      </c>
      <c r="J344" s="4">
        <v>17.850000000000001</v>
      </c>
      <c r="K344" s="4">
        <v>0.34</v>
      </c>
      <c r="L344" s="4">
        <v>0.18</v>
      </c>
      <c r="M344" s="4"/>
      <c r="N344" s="4">
        <v>0.14000000000000001</v>
      </c>
      <c r="O344" s="4"/>
      <c r="P344" s="4"/>
      <c r="Q344" s="4"/>
      <c r="R344" s="4"/>
      <c r="S344" s="4"/>
      <c r="T344" s="4"/>
      <c r="U344" s="4"/>
      <c r="V344" s="4"/>
      <c r="W344" s="5"/>
      <c r="X344" s="4"/>
    </row>
    <row r="345" spans="1:24" ht="15.75" customHeight="1">
      <c r="A345" s="8" t="s">
        <v>573</v>
      </c>
      <c r="B345" s="8">
        <v>344</v>
      </c>
      <c r="C345" s="4" t="s">
        <v>1111</v>
      </c>
      <c r="D345" s="4" t="s">
        <v>1110</v>
      </c>
      <c r="E345" s="4">
        <v>36</v>
      </c>
      <c r="F345" s="5">
        <v>-0.69</v>
      </c>
      <c r="G345" s="9">
        <v>1063500</v>
      </c>
      <c r="H345" s="9">
        <v>38555</v>
      </c>
      <c r="I345" s="9">
        <v>31387</v>
      </c>
      <c r="J345" s="4">
        <v>23.29</v>
      </c>
      <c r="K345" s="4">
        <v>4.7300000000000004</v>
      </c>
      <c r="L345" s="4">
        <v>0.76</v>
      </c>
      <c r="M345" s="4">
        <v>0.36</v>
      </c>
      <c r="N345" s="4">
        <v>1.55</v>
      </c>
      <c r="O345" s="4"/>
      <c r="P345" s="4"/>
      <c r="Q345" s="4"/>
      <c r="R345" s="4">
        <v>1.99</v>
      </c>
      <c r="S345" s="4"/>
      <c r="T345" s="4"/>
      <c r="U345" s="4"/>
      <c r="V345" s="4"/>
      <c r="W345" s="5"/>
      <c r="X345" s="4"/>
    </row>
    <row r="346" spans="1:24" ht="15.75" customHeight="1">
      <c r="A346" s="8" t="s">
        <v>574</v>
      </c>
      <c r="B346" s="8">
        <v>345</v>
      </c>
      <c r="C346" s="4" t="s">
        <v>1111</v>
      </c>
      <c r="D346" s="4" t="s">
        <v>1110</v>
      </c>
      <c r="E346" s="4">
        <v>0.38</v>
      </c>
      <c r="F346" s="5">
        <v>0</v>
      </c>
      <c r="G346" s="9">
        <v>5144400</v>
      </c>
      <c r="H346" s="9">
        <v>1981</v>
      </c>
      <c r="I346" s="9">
        <v>485</v>
      </c>
      <c r="J346" s="4"/>
      <c r="K346" s="4">
        <v>0.26</v>
      </c>
      <c r="L346" s="4">
        <v>1.57</v>
      </c>
      <c r="M346" s="4"/>
      <c r="N346" s="4">
        <v>0</v>
      </c>
      <c r="O346" s="4"/>
      <c r="P346" s="4"/>
      <c r="Q346" s="4"/>
      <c r="R346" s="4"/>
      <c r="S346" s="4"/>
      <c r="T346" s="4"/>
      <c r="U346" s="4"/>
      <c r="V346" s="4"/>
      <c r="W346" s="10"/>
      <c r="X346" s="4"/>
    </row>
    <row r="347" spans="1:24" ht="15.75" customHeight="1">
      <c r="A347" s="8" t="s">
        <v>575</v>
      </c>
      <c r="B347" s="8">
        <v>346</v>
      </c>
      <c r="C347" s="4" t="s">
        <v>1111</v>
      </c>
      <c r="D347" s="4" t="s">
        <v>1110</v>
      </c>
      <c r="E347" s="4">
        <v>190</v>
      </c>
      <c r="F347" s="10">
        <v>1.33</v>
      </c>
      <c r="G347" s="9">
        <v>9200</v>
      </c>
      <c r="H347" s="9">
        <v>1742</v>
      </c>
      <c r="I347" s="9">
        <v>3971</v>
      </c>
      <c r="J347" s="4">
        <v>15.87</v>
      </c>
      <c r="K347" s="4">
        <v>0.72</v>
      </c>
      <c r="L347" s="4">
        <v>0.42</v>
      </c>
      <c r="M347" s="4">
        <v>10</v>
      </c>
      <c r="N347" s="4">
        <v>11.97</v>
      </c>
      <c r="O347" s="4"/>
      <c r="P347" s="4"/>
      <c r="Q347" s="4"/>
      <c r="R347" s="4">
        <v>5.33</v>
      </c>
      <c r="S347" s="4"/>
      <c r="T347" s="4"/>
      <c r="U347" s="4"/>
      <c r="V347" s="4"/>
      <c r="W347" s="10"/>
      <c r="X347" s="4"/>
    </row>
    <row r="348" spans="1:24" ht="15.75" customHeight="1">
      <c r="A348" s="8" t="s">
        <v>576</v>
      </c>
      <c r="B348" s="8">
        <v>347</v>
      </c>
      <c r="C348" s="4" t="s">
        <v>1111</v>
      </c>
      <c r="D348" s="4" t="s">
        <v>1110</v>
      </c>
      <c r="E348" s="4">
        <v>14.2</v>
      </c>
      <c r="F348" s="5">
        <v>0</v>
      </c>
      <c r="G348" s="9">
        <v>8900</v>
      </c>
      <c r="H348" s="9">
        <v>126</v>
      </c>
      <c r="I348" s="9">
        <v>1784</v>
      </c>
      <c r="J348" s="4">
        <v>13.49</v>
      </c>
      <c r="K348" s="4">
        <v>1.76</v>
      </c>
      <c r="L348" s="4">
        <v>0.36</v>
      </c>
      <c r="M348" s="4">
        <v>1</v>
      </c>
      <c r="N348" s="4">
        <v>1.05</v>
      </c>
      <c r="O348" s="4"/>
      <c r="P348" s="4"/>
      <c r="Q348" s="4"/>
      <c r="R348" s="4">
        <v>7.04</v>
      </c>
      <c r="S348" s="4"/>
      <c r="T348" s="4"/>
      <c r="U348" s="4"/>
      <c r="V348" s="4"/>
      <c r="W348" s="5"/>
      <c r="X348" s="4"/>
    </row>
    <row r="349" spans="1:24" ht="15.75" customHeight="1">
      <c r="A349" s="8" t="s">
        <v>577</v>
      </c>
      <c r="B349" s="8">
        <v>348</v>
      </c>
      <c r="C349" s="4" t="s">
        <v>1111</v>
      </c>
      <c r="D349" s="4" t="s">
        <v>1110</v>
      </c>
      <c r="E349" s="4">
        <v>4.96</v>
      </c>
      <c r="F349" s="5">
        <v>-0.8</v>
      </c>
      <c r="G349" s="9">
        <v>143000</v>
      </c>
      <c r="H349" s="9">
        <v>710</v>
      </c>
      <c r="I349" s="9">
        <v>2190</v>
      </c>
      <c r="J349" s="4">
        <v>8.66</v>
      </c>
      <c r="K349" s="4">
        <v>1.21</v>
      </c>
      <c r="L349" s="4">
        <v>1.17</v>
      </c>
      <c r="M349" s="4">
        <v>0.35</v>
      </c>
      <c r="N349" s="4">
        <v>0.56999999999999995</v>
      </c>
      <c r="O349" s="4"/>
      <c r="P349" s="4"/>
      <c r="Q349" s="4"/>
      <c r="R349" s="4">
        <v>7</v>
      </c>
      <c r="S349" s="4"/>
      <c r="T349" s="4"/>
      <c r="U349" s="4"/>
      <c r="V349" s="4"/>
      <c r="W349" s="10"/>
      <c r="X349" s="4"/>
    </row>
    <row r="350" spans="1:24" ht="15.75" customHeight="1">
      <c r="A350" s="8" t="s">
        <v>578</v>
      </c>
      <c r="B350" s="8">
        <v>349</v>
      </c>
      <c r="C350" s="4" t="s">
        <v>1111</v>
      </c>
      <c r="D350" s="4" t="s">
        <v>1110</v>
      </c>
      <c r="E350" s="4">
        <v>2.2799999999999998</v>
      </c>
      <c r="F350" s="10">
        <v>0</v>
      </c>
      <c r="G350" s="9">
        <v>699800</v>
      </c>
      <c r="H350" s="9">
        <v>1597</v>
      </c>
      <c r="I350" s="9">
        <v>912</v>
      </c>
      <c r="J350" s="4">
        <v>8.82</v>
      </c>
      <c r="K350" s="4">
        <v>1.98</v>
      </c>
      <c r="L350" s="4">
        <v>0.17</v>
      </c>
      <c r="M350" s="4">
        <v>0.03</v>
      </c>
      <c r="N350" s="4">
        <v>0.26</v>
      </c>
      <c r="O350" s="4"/>
      <c r="P350" s="4"/>
      <c r="Q350" s="4"/>
      <c r="R350" s="4">
        <v>3.95</v>
      </c>
      <c r="S350" s="4"/>
      <c r="T350" s="4"/>
      <c r="U350" s="4"/>
      <c r="V350" s="4"/>
      <c r="W350" s="7"/>
      <c r="X350" s="4"/>
    </row>
    <row r="351" spans="1:24" ht="15.75" customHeight="1">
      <c r="A351" s="8" t="s">
        <v>1098</v>
      </c>
      <c r="B351" s="8">
        <v>350</v>
      </c>
      <c r="C351" s="4" t="s">
        <v>1111</v>
      </c>
      <c r="D351" s="4" t="s">
        <v>1110</v>
      </c>
      <c r="E351" s="4">
        <v>5.05</v>
      </c>
      <c r="F351" s="10">
        <v>3.06</v>
      </c>
      <c r="G351" s="9">
        <v>10238400</v>
      </c>
      <c r="H351" s="9">
        <v>51094</v>
      </c>
      <c r="I351" s="9">
        <v>4722</v>
      </c>
      <c r="J351" s="4">
        <v>37.04</v>
      </c>
      <c r="K351" s="4"/>
      <c r="L351" s="4">
        <v>0.68</v>
      </c>
      <c r="M351" s="4"/>
      <c r="N351" s="4">
        <v>0.14000000000000001</v>
      </c>
      <c r="O351" s="4"/>
      <c r="P351" s="4"/>
      <c r="Q351" s="4"/>
      <c r="R351" s="4"/>
      <c r="S351" s="4"/>
      <c r="T351" s="4"/>
      <c r="U351" s="4"/>
      <c r="V351" s="4"/>
      <c r="W351" s="5"/>
      <c r="X351" s="4"/>
    </row>
    <row r="352" spans="1:24" ht="15.75" customHeight="1">
      <c r="A352" s="8" t="s">
        <v>579</v>
      </c>
      <c r="B352" s="8">
        <v>351</v>
      </c>
      <c r="C352" s="4" t="s">
        <v>1111</v>
      </c>
      <c r="D352" s="4" t="s">
        <v>1110</v>
      </c>
      <c r="E352" s="4">
        <v>0.5</v>
      </c>
      <c r="F352" s="10">
        <v>-3.85</v>
      </c>
      <c r="G352" s="9">
        <v>361600</v>
      </c>
      <c r="H352" s="9">
        <v>182</v>
      </c>
      <c r="I352" s="9">
        <v>1252</v>
      </c>
      <c r="J352" s="4"/>
      <c r="K352" s="4">
        <v>0.32</v>
      </c>
      <c r="L352" s="4">
        <v>1.46</v>
      </c>
      <c r="M352" s="4"/>
      <c r="N352" s="4">
        <v>0</v>
      </c>
      <c r="O352" s="4"/>
      <c r="P352" s="4"/>
      <c r="Q352" s="4"/>
      <c r="R352" s="4"/>
      <c r="S352" s="4"/>
      <c r="T352" s="4"/>
      <c r="U352" s="4"/>
      <c r="V352" s="4"/>
      <c r="W352" s="10"/>
      <c r="X352" s="4"/>
    </row>
    <row r="353" spans="1:24" ht="15.75" customHeight="1">
      <c r="A353" s="8" t="s">
        <v>580</v>
      </c>
      <c r="B353" s="8">
        <v>352</v>
      </c>
      <c r="C353" s="4" t="s">
        <v>1111</v>
      </c>
      <c r="D353" s="4" t="s">
        <v>1110</v>
      </c>
      <c r="E353" s="4">
        <v>0.7</v>
      </c>
      <c r="F353" s="5">
        <v>0</v>
      </c>
      <c r="G353" s="9">
        <v>581800</v>
      </c>
      <c r="H353" s="9">
        <v>409</v>
      </c>
      <c r="I353" s="9">
        <v>3168</v>
      </c>
      <c r="J353" s="4">
        <v>21.42</v>
      </c>
      <c r="K353" s="4">
        <v>0.53</v>
      </c>
      <c r="L353" s="4">
        <v>2.95</v>
      </c>
      <c r="M353" s="4">
        <v>0.02</v>
      </c>
      <c r="N353" s="4">
        <v>0.03</v>
      </c>
      <c r="O353" s="4"/>
      <c r="P353" s="4"/>
      <c r="Q353" s="4"/>
      <c r="R353" s="4">
        <v>2.86</v>
      </c>
      <c r="S353" s="4"/>
      <c r="T353" s="4"/>
      <c r="U353" s="4"/>
      <c r="V353" s="4"/>
      <c r="W353" s="5"/>
      <c r="X353" s="4"/>
    </row>
    <row r="354" spans="1:24" ht="15.75" customHeight="1">
      <c r="A354" s="8" t="s">
        <v>581</v>
      </c>
      <c r="B354" s="8">
        <v>353</v>
      </c>
      <c r="C354" s="4" t="s">
        <v>1111</v>
      </c>
      <c r="D354" s="4" t="s">
        <v>1110</v>
      </c>
      <c r="E354" s="4">
        <v>25.5</v>
      </c>
      <c r="F354" s="10">
        <v>2.82</v>
      </c>
      <c r="G354" s="9">
        <v>36075600</v>
      </c>
      <c r="H354" s="9">
        <v>918256</v>
      </c>
      <c r="I354" s="9">
        <v>132150</v>
      </c>
      <c r="J354" s="4"/>
      <c r="K354" s="4">
        <v>1.81</v>
      </c>
      <c r="L354" s="4">
        <v>4.03</v>
      </c>
      <c r="M354" s="4"/>
      <c r="N354" s="4">
        <v>0</v>
      </c>
      <c r="O354" s="4"/>
      <c r="P354" s="4"/>
      <c r="Q354" s="4"/>
      <c r="R354" s="4"/>
      <c r="S354" s="4"/>
      <c r="T354" s="4"/>
      <c r="U354" s="4"/>
      <c r="V354" s="4"/>
      <c r="W354" s="10"/>
      <c r="X354" s="4"/>
    </row>
    <row r="355" spans="1:24" ht="15.75" customHeight="1">
      <c r="A355" s="8" t="s">
        <v>582</v>
      </c>
      <c r="B355" s="8">
        <v>354</v>
      </c>
      <c r="C355" s="4" t="s">
        <v>1111</v>
      </c>
      <c r="D355" s="4" t="s">
        <v>1110</v>
      </c>
      <c r="E355" s="4">
        <v>1.01</v>
      </c>
      <c r="F355" s="10">
        <v>1</v>
      </c>
      <c r="G355" s="9">
        <v>66000</v>
      </c>
      <c r="H355" s="9">
        <v>66</v>
      </c>
      <c r="I355" s="9">
        <v>722</v>
      </c>
      <c r="J355" s="4">
        <v>37.42</v>
      </c>
      <c r="K355" s="4">
        <v>0.99</v>
      </c>
      <c r="L355" s="4">
        <v>1.02</v>
      </c>
      <c r="M355" s="4"/>
      <c r="N355" s="4">
        <v>0.03</v>
      </c>
      <c r="O355" s="4"/>
      <c r="P355" s="4"/>
      <c r="Q355" s="4"/>
      <c r="R355" s="4">
        <v>0.37</v>
      </c>
      <c r="S355" s="4"/>
      <c r="T355" s="4"/>
      <c r="U355" s="4"/>
      <c r="V355" s="4"/>
      <c r="W355" s="5"/>
      <c r="X355" s="4"/>
    </row>
    <row r="356" spans="1:24" ht="15.75" customHeight="1">
      <c r="A356" s="8" t="s">
        <v>583</v>
      </c>
      <c r="B356" s="8">
        <v>355</v>
      </c>
      <c r="C356" s="4" t="s">
        <v>1111</v>
      </c>
      <c r="D356" s="4" t="s">
        <v>1110</v>
      </c>
      <c r="E356" s="4">
        <v>1.7</v>
      </c>
      <c r="F356" s="4">
        <v>0</v>
      </c>
      <c r="G356" s="9">
        <v>674600</v>
      </c>
      <c r="H356" s="9">
        <v>1134</v>
      </c>
      <c r="I356" s="9">
        <v>1463</v>
      </c>
      <c r="J356" s="4">
        <v>15.56</v>
      </c>
      <c r="K356" s="4">
        <v>0.26</v>
      </c>
      <c r="L356" s="4">
        <v>2.21</v>
      </c>
      <c r="M356" s="4"/>
      <c r="N356" s="4">
        <v>0.11</v>
      </c>
      <c r="O356" s="4"/>
      <c r="P356" s="4"/>
      <c r="Q356" s="4"/>
      <c r="R356" s="4"/>
      <c r="S356" s="4"/>
      <c r="T356" s="4"/>
      <c r="U356" s="4"/>
      <c r="V356" s="4"/>
      <c r="W356" s="10"/>
      <c r="X356" s="4"/>
    </row>
    <row r="357" spans="1:24" ht="15.75" customHeight="1">
      <c r="A357" s="8" t="s">
        <v>584</v>
      </c>
      <c r="B357" s="8">
        <v>356</v>
      </c>
      <c r="C357" s="4" t="s">
        <v>1111</v>
      </c>
      <c r="D357" s="4" t="s">
        <v>1110</v>
      </c>
      <c r="E357" s="4">
        <v>3.08</v>
      </c>
      <c r="F357" s="4">
        <v>0</v>
      </c>
      <c r="G357" s="9">
        <v>33500</v>
      </c>
      <c r="H357" s="9">
        <v>103</v>
      </c>
      <c r="I357" s="9">
        <v>3361</v>
      </c>
      <c r="J357" s="4"/>
      <c r="K357" s="4">
        <v>0.49</v>
      </c>
      <c r="L357" s="4">
        <v>1.51</v>
      </c>
      <c r="M357" s="4">
        <v>0.11</v>
      </c>
      <c r="N357" s="4">
        <v>0</v>
      </c>
      <c r="O357" s="4"/>
      <c r="P357" s="4"/>
      <c r="Q357" s="4"/>
      <c r="R357" s="4"/>
      <c r="S357" s="4"/>
      <c r="T357" s="4"/>
      <c r="U357" s="4"/>
      <c r="V357" s="4"/>
      <c r="W357" s="10"/>
      <c r="X357" s="4"/>
    </row>
    <row r="358" spans="1:24" ht="15.75" customHeight="1">
      <c r="A358" s="8" t="s">
        <v>585</v>
      </c>
      <c r="B358" s="8">
        <v>357</v>
      </c>
      <c r="C358" s="4" t="s">
        <v>1111</v>
      </c>
      <c r="D358" s="4" t="s">
        <v>1110</v>
      </c>
      <c r="E358" s="4">
        <v>0.85</v>
      </c>
      <c r="F358" s="5">
        <v>0</v>
      </c>
      <c r="G358" s="9">
        <v>16300</v>
      </c>
      <c r="H358" s="9">
        <v>14</v>
      </c>
      <c r="I358" s="9">
        <v>905</v>
      </c>
      <c r="J358" s="4">
        <v>7.92</v>
      </c>
      <c r="K358" s="4">
        <v>0.46</v>
      </c>
      <c r="L358" s="4">
        <v>0.95</v>
      </c>
      <c r="M358" s="4">
        <v>0.03</v>
      </c>
      <c r="N358" s="4">
        <v>0.11</v>
      </c>
      <c r="O358" s="4"/>
      <c r="P358" s="6"/>
      <c r="Q358" s="4"/>
      <c r="R358" s="4">
        <v>3.53</v>
      </c>
      <c r="S358" s="4"/>
      <c r="T358" s="4"/>
      <c r="U358" s="4"/>
      <c r="V358" s="4"/>
      <c r="W358" s="10"/>
      <c r="X358" s="4"/>
    </row>
    <row r="359" spans="1:24" ht="15.75" customHeight="1">
      <c r="A359" s="8" t="s">
        <v>586</v>
      </c>
      <c r="B359" s="8">
        <v>358</v>
      </c>
      <c r="C359" s="4" t="s">
        <v>1111</v>
      </c>
      <c r="D359" s="4" t="s">
        <v>1110</v>
      </c>
      <c r="E359" s="4">
        <v>2.02</v>
      </c>
      <c r="F359" s="10">
        <v>3.59</v>
      </c>
      <c r="G359" s="9">
        <v>66100</v>
      </c>
      <c r="H359" s="4">
        <v>131</v>
      </c>
      <c r="I359" s="9">
        <v>2131</v>
      </c>
      <c r="J359" s="4"/>
      <c r="K359" s="4">
        <v>0.84</v>
      </c>
      <c r="L359" s="4">
        <v>1.04</v>
      </c>
      <c r="M359" s="4">
        <v>0.06</v>
      </c>
      <c r="N359" s="4">
        <v>0</v>
      </c>
      <c r="O359" s="4"/>
      <c r="P359" s="6"/>
      <c r="Q359" s="4"/>
      <c r="R359" s="4">
        <v>2.97</v>
      </c>
      <c r="S359" s="4"/>
      <c r="T359" s="4"/>
      <c r="U359" s="4"/>
      <c r="V359" s="4"/>
      <c r="W359" s="10"/>
      <c r="X359" s="4"/>
    </row>
    <row r="360" spans="1:24" ht="15.75" customHeight="1">
      <c r="A360" s="8" t="s">
        <v>587</v>
      </c>
      <c r="B360" s="8">
        <v>359</v>
      </c>
      <c r="C360" s="4" t="s">
        <v>1111</v>
      </c>
      <c r="D360" s="4" t="s">
        <v>1110</v>
      </c>
      <c r="E360" s="4">
        <v>2.76</v>
      </c>
      <c r="F360" s="10">
        <v>2.2200000000000002</v>
      </c>
      <c r="G360" s="9">
        <v>450700</v>
      </c>
      <c r="H360" s="9">
        <v>1230</v>
      </c>
      <c r="I360" s="9">
        <v>2070</v>
      </c>
      <c r="J360" s="4">
        <v>15.73</v>
      </c>
      <c r="K360" s="4">
        <v>0.92</v>
      </c>
      <c r="L360" s="4">
        <v>0.51</v>
      </c>
      <c r="M360" s="4">
        <v>0.05</v>
      </c>
      <c r="N360" s="4">
        <v>0.18</v>
      </c>
      <c r="O360" s="4"/>
      <c r="P360" s="4"/>
      <c r="Q360" s="4"/>
      <c r="R360" s="4">
        <v>6.3</v>
      </c>
      <c r="S360" s="4"/>
      <c r="T360" s="4"/>
      <c r="U360" s="4"/>
      <c r="V360" s="4"/>
      <c r="W360" s="10"/>
      <c r="X360" s="4"/>
    </row>
    <row r="361" spans="1:24" ht="15.75" customHeight="1">
      <c r="A361" s="8" t="s">
        <v>588</v>
      </c>
      <c r="B361" s="8">
        <v>360</v>
      </c>
      <c r="C361" s="4" t="s">
        <v>1111</v>
      </c>
      <c r="D361" s="4" t="s">
        <v>1110</v>
      </c>
      <c r="E361" s="4">
        <v>2.5</v>
      </c>
      <c r="F361" s="10">
        <v>0.81</v>
      </c>
      <c r="G361" s="9">
        <v>1348100</v>
      </c>
      <c r="H361" s="9">
        <v>3358</v>
      </c>
      <c r="I361" s="9">
        <v>8678</v>
      </c>
      <c r="J361" s="4"/>
      <c r="K361" s="4">
        <v>6.41</v>
      </c>
      <c r="L361" s="4">
        <v>2.2200000000000002</v>
      </c>
      <c r="M361" s="4"/>
      <c r="N361" s="4">
        <v>0</v>
      </c>
      <c r="O361" s="4"/>
      <c r="P361" s="4"/>
      <c r="Q361" s="4"/>
      <c r="R361" s="4"/>
      <c r="S361" s="4"/>
      <c r="T361" s="4"/>
      <c r="U361" s="4"/>
      <c r="V361" s="4"/>
      <c r="W361" s="7"/>
      <c r="X361" s="4"/>
    </row>
    <row r="362" spans="1:24" ht="15.75" customHeight="1">
      <c r="A362" s="8" t="s">
        <v>589</v>
      </c>
      <c r="B362" s="8">
        <v>361</v>
      </c>
      <c r="C362" s="4" t="s">
        <v>1111</v>
      </c>
      <c r="D362" s="4" t="s">
        <v>1110</v>
      </c>
      <c r="E362" s="4">
        <v>4.1399999999999997</v>
      </c>
      <c r="F362" s="5">
        <v>-0.96</v>
      </c>
      <c r="G362" s="9">
        <v>272600</v>
      </c>
      <c r="H362" s="9">
        <v>1119</v>
      </c>
      <c r="I362" s="9">
        <v>699</v>
      </c>
      <c r="J362" s="4">
        <v>10.25</v>
      </c>
      <c r="K362" s="4">
        <v>0.9</v>
      </c>
      <c r="L362" s="4">
        <v>0.3</v>
      </c>
      <c r="M362" s="4">
        <v>0.26</v>
      </c>
      <c r="N362" s="4">
        <v>0.4</v>
      </c>
      <c r="O362" s="4"/>
      <c r="P362" s="4"/>
      <c r="Q362" s="4"/>
      <c r="R362" s="4">
        <v>6.22</v>
      </c>
      <c r="S362" s="4"/>
      <c r="T362" s="4"/>
      <c r="U362" s="4"/>
      <c r="V362" s="4"/>
      <c r="W362" s="10"/>
      <c r="X362" s="4"/>
    </row>
    <row r="363" spans="1:24" ht="15.75" customHeight="1">
      <c r="A363" s="8" t="s">
        <v>590</v>
      </c>
      <c r="B363" s="8">
        <v>362</v>
      </c>
      <c r="C363" s="4" t="s">
        <v>1111</v>
      </c>
      <c r="D363" s="4" t="s">
        <v>1110</v>
      </c>
      <c r="E363" s="4">
        <v>0.76</v>
      </c>
      <c r="F363" s="10">
        <v>-1.3</v>
      </c>
      <c r="G363" s="9">
        <v>21330000</v>
      </c>
      <c r="H363" s="9">
        <v>16337</v>
      </c>
      <c r="I363" s="9">
        <v>4963</v>
      </c>
      <c r="J363" s="4"/>
      <c r="K363" s="4">
        <v>19</v>
      </c>
      <c r="L363" s="4">
        <v>0.64</v>
      </c>
      <c r="M363" s="4"/>
      <c r="N363" s="4">
        <v>0</v>
      </c>
      <c r="O363" s="4"/>
      <c r="P363" s="4"/>
      <c r="Q363" s="4"/>
      <c r="R363" s="4"/>
      <c r="S363" s="4"/>
      <c r="T363" s="4"/>
      <c r="U363" s="4"/>
      <c r="V363" s="4"/>
      <c r="W363" s="5"/>
      <c r="X363" s="4"/>
    </row>
    <row r="364" spans="1:24" ht="15.75" customHeight="1">
      <c r="A364" s="8" t="s">
        <v>591</v>
      </c>
      <c r="B364" s="8">
        <v>363</v>
      </c>
      <c r="C364" s="4" t="s">
        <v>1111</v>
      </c>
      <c r="D364" s="4" t="s">
        <v>248</v>
      </c>
      <c r="E364" s="4">
        <v>0.31</v>
      </c>
      <c r="F364" s="10">
        <v>-3.13</v>
      </c>
      <c r="G364" s="9">
        <v>4170700</v>
      </c>
      <c r="H364" s="9">
        <v>1259</v>
      </c>
      <c r="I364" s="9">
        <v>303</v>
      </c>
      <c r="J364" s="4"/>
      <c r="K364" s="4"/>
      <c r="L364" s="4">
        <v>-5.0599999999999996</v>
      </c>
      <c r="M364" s="4"/>
      <c r="N364" s="4">
        <v>0</v>
      </c>
      <c r="O364" s="4"/>
      <c r="P364" s="4"/>
      <c r="Q364" s="4"/>
      <c r="R364" s="4"/>
      <c r="S364" s="4"/>
      <c r="T364" s="4"/>
      <c r="U364" s="4"/>
      <c r="V364" s="4"/>
      <c r="W364" s="10"/>
      <c r="X364" s="4"/>
    </row>
    <row r="365" spans="1:24" ht="15.75" customHeight="1">
      <c r="A365" s="8" t="s">
        <v>592</v>
      </c>
      <c r="B365" s="8">
        <v>364</v>
      </c>
      <c r="C365" s="4" t="s">
        <v>1111</v>
      </c>
      <c r="D365" s="4" t="s">
        <v>1110</v>
      </c>
      <c r="E365" s="4">
        <v>1.7</v>
      </c>
      <c r="F365" s="10">
        <v>0</v>
      </c>
      <c r="G365" s="9">
        <v>4100</v>
      </c>
      <c r="H365" s="4">
        <v>7</v>
      </c>
      <c r="I365" s="9">
        <v>2210</v>
      </c>
      <c r="J365" s="4"/>
      <c r="K365" s="4">
        <v>5.31</v>
      </c>
      <c r="L365" s="4">
        <v>0.43</v>
      </c>
      <c r="M365" s="4"/>
      <c r="N365" s="4">
        <v>0</v>
      </c>
      <c r="O365" s="4"/>
      <c r="P365" s="4"/>
      <c r="Q365" s="4"/>
      <c r="R365" s="4"/>
      <c r="S365" s="4"/>
      <c r="T365" s="4"/>
      <c r="U365" s="4"/>
      <c r="V365" s="4"/>
      <c r="W365" s="10"/>
      <c r="X365" s="4"/>
    </row>
    <row r="366" spans="1:24" ht="15.75" customHeight="1">
      <c r="A366" s="8" t="s">
        <v>593</v>
      </c>
      <c r="B366" s="8">
        <v>365</v>
      </c>
      <c r="C366" s="4" t="s">
        <v>1111</v>
      </c>
      <c r="D366" s="4" t="s">
        <v>1110</v>
      </c>
      <c r="E366" s="4">
        <v>6.5</v>
      </c>
      <c r="F366" s="4">
        <v>2.36</v>
      </c>
      <c r="G366" s="9">
        <v>15500</v>
      </c>
      <c r="H366" s="9">
        <v>100</v>
      </c>
      <c r="I366" s="9">
        <v>2340</v>
      </c>
      <c r="J366" s="4">
        <v>11.23</v>
      </c>
      <c r="K366" s="4">
        <v>1.25</v>
      </c>
      <c r="L366" s="4">
        <v>0.69</v>
      </c>
      <c r="M366" s="4">
        <v>0.45</v>
      </c>
      <c r="N366" s="4">
        <v>0.57999999999999996</v>
      </c>
      <c r="O366" s="4"/>
      <c r="P366" s="4"/>
      <c r="Q366" s="4"/>
      <c r="R366" s="4">
        <v>7.09</v>
      </c>
      <c r="S366" s="4"/>
      <c r="T366" s="4"/>
      <c r="U366" s="4"/>
      <c r="V366" s="4"/>
      <c r="W366" s="10"/>
      <c r="X366" s="4"/>
    </row>
    <row r="367" spans="1:24" ht="15.75" customHeight="1">
      <c r="A367" s="8" t="s">
        <v>594</v>
      </c>
      <c r="B367" s="8">
        <v>366</v>
      </c>
      <c r="C367" s="4" t="s">
        <v>1111</v>
      </c>
      <c r="D367" s="4" t="s">
        <v>1110</v>
      </c>
      <c r="E367" s="4">
        <v>54.25</v>
      </c>
      <c r="F367" s="10">
        <v>0.46</v>
      </c>
      <c r="G367" s="9">
        <v>7712500</v>
      </c>
      <c r="H367" s="9">
        <v>417766</v>
      </c>
      <c r="I367" s="9">
        <v>115010</v>
      </c>
      <c r="J367" s="4">
        <v>23.12</v>
      </c>
      <c r="K367" s="4">
        <v>5.95</v>
      </c>
      <c r="L367" s="4">
        <v>2.77</v>
      </c>
      <c r="M367" s="4">
        <v>0.3</v>
      </c>
      <c r="N367" s="4">
        <v>2.35</v>
      </c>
      <c r="O367" s="4"/>
      <c r="P367" s="4"/>
      <c r="Q367" s="4"/>
      <c r="R367" s="4">
        <v>0.56000000000000005</v>
      </c>
      <c r="S367" s="4"/>
      <c r="T367" s="4"/>
      <c r="U367" s="4"/>
      <c r="V367" s="4"/>
      <c r="W367" s="10"/>
      <c r="X367" s="4"/>
    </row>
    <row r="368" spans="1:24" ht="15.75" customHeight="1">
      <c r="A368" s="8" t="s">
        <v>595</v>
      </c>
      <c r="B368" s="8">
        <v>367</v>
      </c>
      <c r="C368" s="4" t="s">
        <v>1109</v>
      </c>
      <c r="D368" s="4" t="s">
        <v>1110</v>
      </c>
      <c r="E368" s="4">
        <v>85.75</v>
      </c>
      <c r="F368" s="4">
        <v>-2.2799999999999998</v>
      </c>
      <c r="G368" s="9">
        <v>27100</v>
      </c>
      <c r="H368" s="9">
        <v>2334</v>
      </c>
      <c r="I368" s="9">
        <v>5059</v>
      </c>
      <c r="J368" s="4">
        <v>7.93</v>
      </c>
      <c r="K368" s="4">
        <v>1.02</v>
      </c>
      <c r="L368" s="4">
        <v>3.91</v>
      </c>
      <c r="M368" s="4">
        <v>2.9</v>
      </c>
      <c r="N368" s="4">
        <v>10.81</v>
      </c>
      <c r="O368" s="4">
        <v>3.42</v>
      </c>
      <c r="P368" s="4">
        <v>12.14</v>
      </c>
      <c r="Q368" s="4">
        <v>8.3800000000000008</v>
      </c>
      <c r="R368" s="4">
        <v>3.3</v>
      </c>
      <c r="S368" s="4">
        <v>47.5</v>
      </c>
      <c r="T368" s="4"/>
      <c r="U368" s="4">
        <v>55</v>
      </c>
      <c r="V368" s="4">
        <v>63</v>
      </c>
      <c r="W368" s="10">
        <v>-0.49</v>
      </c>
      <c r="X368" s="4"/>
    </row>
    <row r="369" spans="1:24" ht="15.75" customHeight="1">
      <c r="A369" s="8" t="s">
        <v>596</v>
      </c>
      <c r="B369" s="8">
        <v>368</v>
      </c>
      <c r="C369" s="4" t="s">
        <v>1109</v>
      </c>
      <c r="D369" s="4" t="s">
        <v>1110</v>
      </c>
      <c r="E369" s="4">
        <v>1.18</v>
      </c>
      <c r="F369" s="10">
        <v>-0.84</v>
      </c>
      <c r="G369" s="9">
        <v>65900</v>
      </c>
      <c r="H369" s="9">
        <v>78</v>
      </c>
      <c r="I369" s="4">
        <v>236</v>
      </c>
      <c r="J369" s="4"/>
      <c r="K369" s="4">
        <v>1.59</v>
      </c>
      <c r="L369" s="4">
        <v>1.1200000000000001</v>
      </c>
      <c r="M369" s="4"/>
      <c r="N369" s="4">
        <v>0</v>
      </c>
      <c r="O369" s="4">
        <v>-1.37</v>
      </c>
      <c r="P369" s="4">
        <v>-7.45</v>
      </c>
      <c r="Q369" s="4">
        <v>-12.37</v>
      </c>
      <c r="R369" s="4"/>
      <c r="S369" s="4">
        <v>30.07</v>
      </c>
      <c r="T369" s="4"/>
      <c r="U369" s="4"/>
      <c r="V369" s="4"/>
      <c r="W369" s="10"/>
      <c r="X369" s="4"/>
    </row>
    <row r="370" spans="1:24" ht="15.75" customHeight="1">
      <c r="A370" s="8" t="s">
        <v>597</v>
      </c>
      <c r="B370" s="8">
        <v>369</v>
      </c>
      <c r="C370" s="4" t="s">
        <v>1111</v>
      </c>
      <c r="D370" s="4" t="s">
        <v>1110</v>
      </c>
      <c r="E370" s="4">
        <v>0.5</v>
      </c>
      <c r="F370" s="5">
        <v>0</v>
      </c>
      <c r="G370" s="9">
        <v>376600</v>
      </c>
      <c r="H370" s="9">
        <v>188</v>
      </c>
      <c r="I370" s="9">
        <v>402</v>
      </c>
      <c r="J370" s="4"/>
      <c r="K370" s="4">
        <v>0.7</v>
      </c>
      <c r="L370" s="4">
        <v>0.77</v>
      </c>
      <c r="M370" s="4"/>
      <c r="N370" s="4">
        <v>0</v>
      </c>
      <c r="O370" s="4"/>
      <c r="P370" s="4"/>
      <c r="Q370" s="4"/>
      <c r="R370" s="4"/>
      <c r="S370" s="4"/>
      <c r="T370" s="4"/>
      <c r="U370" s="4"/>
      <c r="V370" s="4"/>
      <c r="W370" s="10"/>
      <c r="X370" s="4"/>
    </row>
    <row r="371" spans="1:24" ht="15.75" customHeight="1">
      <c r="A371" s="8" t="s">
        <v>598</v>
      </c>
      <c r="B371" s="8">
        <v>370</v>
      </c>
      <c r="C371" s="4" t="s">
        <v>1109</v>
      </c>
      <c r="D371" s="4" t="s">
        <v>1110</v>
      </c>
      <c r="E371" s="4">
        <v>11.5</v>
      </c>
      <c r="F371" s="5">
        <v>0</v>
      </c>
      <c r="G371" s="9">
        <v>0</v>
      </c>
      <c r="H371" s="9">
        <v>0</v>
      </c>
      <c r="I371" s="9">
        <v>172</v>
      </c>
      <c r="J371" s="4"/>
      <c r="K371" s="4">
        <v>0.37</v>
      </c>
      <c r="L371" s="4">
        <v>0.89</v>
      </c>
      <c r="M371" s="4">
        <v>0.1</v>
      </c>
      <c r="N371" s="4">
        <v>0</v>
      </c>
      <c r="O371" s="4">
        <v>0.82</v>
      </c>
      <c r="P371" s="4">
        <v>-0.9</v>
      </c>
      <c r="Q371" s="4">
        <v>-2.91</v>
      </c>
      <c r="R371" s="4">
        <v>0.87</v>
      </c>
      <c r="S371" s="4">
        <v>28.07</v>
      </c>
      <c r="T371" s="4"/>
      <c r="U371" s="4"/>
      <c r="V371" s="4"/>
      <c r="W371" s="10"/>
      <c r="X371" s="4"/>
    </row>
    <row r="372" spans="1:24" ht="15.75" customHeight="1">
      <c r="A372" s="8" t="s">
        <v>1099</v>
      </c>
      <c r="B372" s="8">
        <v>371</v>
      </c>
      <c r="C372" s="4" t="s">
        <v>1111</v>
      </c>
      <c r="D372" s="4" t="s">
        <v>1110</v>
      </c>
      <c r="E372" s="4">
        <v>5.25</v>
      </c>
      <c r="F372" s="5">
        <v>-4.55</v>
      </c>
      <c r="G372" s="9">
        <v>41685500</v>
      </c>
      <c r="H372" s="9">
        <v>225875</v>
      </c>
      <c r="I372" s="9">
        <v>4725</v>
      </c>
      <c r="J372" s="4">
        <v>26.57</v>
      </c>
      <c r="K372" s="4"/>
      <c r="L372" s="4">
        <v>3.01</v>
      </c>
      <c r="M372" s="4"/>
      <c r="N372" s="4">
        <v>0.2</v>
      </c>
      <c r="O372" s="4"/>
      <c r="P372" s="4"/>
      <c r="Q372" s="4"/>
      <c r="R372" s="4"/>
      <c r="S372" s="4">
        <v>33.57</v>
      </c>
      <c r="T372" s="4"/>
      <c r="U372" s="4"/>
      <c r="V372" s="4"/>
      <c r="W372" s="7"/>
      <c r="X372" s="4"/>
    </row>
    <row r="373" spans="1:24" ht="15.75" customHeight="1">
      <c r="A373" s="8" t="s">
        <v>599</v>
      </c>
      <c r="B373" s="8">
        <v>372</v>
      </c>
      <c r="C373" s="4" t="s">
        <v>1112</v>
      </c>
      <c r="D373" s="4" t="s">
        <v>1110</v>
      </c>
      <c r="E373" s="4">
        <v>0.81</v>
      </c>
      <c r="F373" s="4">
        <v>2.5299999999999998</v>
      </c>
      <c r="G373" s="9">
        <v>216300</v>
      </c>
      <c r="H373" s="4">
        <v>173</v>
      </c>
      <c r="I373" s="9">
        <v>1009</v>
      </c>
      <c r="J373" s="4">
        <v>19.47</v>
      </c>
      <c r="K373" s="4">
        <v>0.38</v>
      </c>
      <c r="L373" s="4">
        <v>0.48</v>
      </c>
      <c r="M373" s="4"/>
      <c r="N373" s="4">
        <v>0.04</v>
      </c>
      <c r="O373" s="4">
        <v>2.41</v>
      </c>
      <c r="P373" s="4">
        <v>1.98</v>
      </c>
      <c r="Q373" s="4">
        <v>5.68</v>
      </c>
      <c r="R373" s="4"/>
      <c r="S373" s="4">
        <v>37.99</v>
      </c>
      <c r="T373" s="4"/>
      <c r="U373" s="4">
        <v>319</v>
      </c>
      <c r="V373" s="4">
        <v>317</v>
      </c>
      <c r="W373" s="7">
        <v>0.32</v>
      </c>
      <c r="X373" s="4"/>
    </row>
    <row r="374" spans="1:24" ht="15.75" customHeight="1">
      <c r="A374" s="8" t="s">
        <v>600</v>
      </c>
      <c r="B374" s="8">
        <v>373</v>
      </c>
      <c r="C374" s="4" t="s">
        <v>1111</v>
      </c>
      <c r="D374" s="4" t="s">
        <v>1110</v>
      </c>
      <c r="E374" s="4">
        <v>0.59</v>
      </c>
      <c r="F374" s="4">
        <v>-1.67</v>
      </c>
      <c r="G374" s="9">
        <v>411100</v>
      </c>
      <c r="H374" s="9">
        <v>247</v>
      </c>
      <c r="I374" s="9">
        <v>268</v>
      </c>
      <c r="J374" s="4"/>
      <c r="K374" s="4">
        <v>1.02</v>
      </c>
      <c r="L374" s="4">
        <v>2.11</v>
      </c>
      <c r="M374" s="4"/>
      <c r="N374" s="4">
        <v>0</v>
      </c>
      <c r="O374" s="4"/>
      <c r="P374" s="4"/>
      <c r="Q374" s="4"/>
      <c r="R374" s="4"/>
      <c r="S374" s="4"/>
      <c r="T374" s="4"/>
      <c r="U374" s="4"/>
      <c r="V374" s="4"/>
      <c r="W374" s="10"/>
      <c r="X374" s="4"/>
    </row>
    <row r="375" spans="1:24" ht="15.75" customHeight="1">
      <c r="A375" s="8" t="s">
        <v>601</v>
      </c>
      <c r="B375" s="8">
        <v>374</v>
      </c>
      <c r="C375" s="4" t="s">
        <v>1111</v>
      </c>
      <c r="D375" s="4" t="s">
        <v>1110</v>
      </c>
      <c r="E375" s="4">
        <v>1.51</v>
      </c>
      <c r="F375" s="10">
        <v>1.34</v>
      </c>
      <c r="G375" s="9">
        <v>341800</v>
      </c>
      <c r="H375" s="9">
        <v>513</v>
      </c>
      <c r="I375" s="9">
        <v>476</v>
      </c>
      <c r="J375" s="4">
        <v>37.28</v>
      </c>
      <c r="K375" s="4">
        <v>0.64</v>
      </c>
      <c r="L375" s="4">
        <v>0.44</v>
      </c>
      <c r="M375" s="4"/>
      <c r="N375" s="4">
        <v>0.04</v>
      </c>
      <c r="O375" s="4"/>
      <c r="P375" s="4"/>
      <c r="Q375" s="4"/>
      <c r="R375" s="4"/>
      <c r="S375" s="4"/>
      <c r="T375" s="4"/>
      <c r="U375" s="4"/>
      <c r="V375" s="4"/>
      <c r="W375" s="10"/>
      <c r="X375" s="4"/>
    </row>
    <row r="376" spans="1:24" ht="15.75" customHeight="1">
      <c r="A376" s="8" t="s">
        <v>602</v>
      </c>
      <c r="B376" s="8">
        <v>375</v>
      </c>
      <c r="C376" s="4" t="s">
        <v>1111</v>
      </c>
      <c r="D376" s="4" t="s">
        <v>248</v>
      </c>
      <c r="E376" s="4">
        <v>0.25</v>
      </c>
      <c r="F376" s="4">
        <v>4.17</v>
      </c>
      <c r="G376" s="9">
        <v>54100</v>
      </c>
      <c r="H376" s="9">
        <v>13</v>
      </c>
      <c r="I376" s="9">
        <v>581</v>
      </c>
      <c r="J376" s="4"/>
      <c r="K376" s="4">
        <v>0.81</v>
      </c>
      <c r="L376" s="4">
        <v>0.12</v>
      </c>
      <c r="M376" s="4"/>
      <c r="N376" s="4">
        <v>0</v>
      </c>
      <c r="O376" s="4"/>
      <c r="P376" s="4"/>
      <c r="Q376" s="4"/>
      <c r="R376" s="4"/>
      <c r="S376" s="4"/>
      <c r="T376" s="4"/>
      <c r="U376" s="4"/>
      <c r="V376" s="4"/>
      <c r="W376" s="10"/>
      <c r="X376" s="4"/>
    </row>
    <row r="377" spans="1:24" ht="15.75" customHeight="1">
      <c r="A377" s="8" t="s">
        <v>603</v>
      </c>
      <c r="B377" s="8">
        <v>376</v>
      </c>
      <c r="C377" s="4" t="s">
        <v>1111</v>
      </c>
      <c r="D377" s="4" t="s">
        <v>1110</v>
      </c>
      <c r="E377" s="4">
        <v>4.28</v>
      </c>
      <c r="F377" s="4">
        <v>-0.47</v>
      </c>
      <c r="G377" s="9">
        <v>22834200</v>
      </c>
      <c r="H377" s="9">
        <v>98235</v>
      </c>
      <c r="I377" s="9">
        <v>6591</v>
      </c>
      <c r="J377" s="4">
        <v>11.75</v>
      </c>
      <c r="K377" s="4">
        <v>2.04</v>
      </c>
      <c r="L377" s="4">
        <v>1.79</v>
      </c>
      <c r="M377" s="4">
        <v>0.14000000000000001</v>
      </c>
      <c r="N377" s="4">
        <v>0.36</v>
      </c>
      <c r="O377" s="4"/>
      <c r="P377" s="4"/>
      <c r="Q377" s="4"/>
      <c r="R377" s="4">
        <v>3.26</v>
      </c>
      <c r="S377" s="4"/>
      <c r="T377" s="4"/>
      <c r="U377" s="4"/>
      <c r="V377" s="4"/>
      <c r="W377" s="10"/>
      <c r="X377" s="4"/>
    </row>
    <row r="378" spans="1:24" ht="15.75" customHeight="1">
      <c r="A378" s="8" t="s">
        <v>604</v>
      </c>
      <c r="B378" s="8">
        <v>377</v>
      </c>
      <c r="C378" s="4" t="s">
        <v>1111</v>
      </c>
      <c r="D378" s="4" t="s">
        <v>1110</v>
      </c>
      <c r="E378" s="4">
        <v>27.25</v>
      </c>
      <c r="F378" s="10">
        <v>-0.91</v>
      </c>
      <c r="G378" s="9">
        <v>777800</v>
      </c>
      <c r="H378" s="9">
        <v>21348</v>
      </c>
      <c r="I378" s="9">
        <v>5450</v>
      </c>
      <c r="J378" s="4">
        <v>34.909999999999997</v>
      </c>
      <c r="K378" s="4">
        <v>13.23</v>
      </c>
      <c r="L378" s="4">
        <v>0.36</v>
      </c>
      <c r="M378" s="4"/>
      <c r="N378" s="4">
        <v>0.78</v>
      </c>
      <c r="O378" s="4"/>
      <c r="P378" s="4"/>
      <c r="Q378" s="4"/>
      <c r="R378" s="4">
        <v>3.54</v>
      </c>
      <c r="S378" s="4"/>
      <c r="T378" s="4"/>
      <c r="U378" s="4"/>
      <c r="V378" s="4"/>
      <c r="W378" s="7"/>
      <c r="X378" s="4"/>
    </row>
    <row r="379" spans="1:24" ht="15.75" customHeight="1">
      <c r="A379" s="8" t="s">
        <v>605</v>
      </c>
      <c r="B379" s="8">
        <v>378</v>
      </c>
      <c r="C379" s="4" t="s">
        <v>1112</v>
      </c>
      <c r="D379" s="4" t="s">
        <v>1110</v>
      </c>
      <c r="E379" s="4">
        <v>48</v>
      </c>
      <c r="F379" s="4">
        <v>0</v>
      </c>
      <c r="G379" s="9">
        <v>0</v>
      </c>
      <c r="H379" s="4">
        <v>0</v>
      </c>
      <c r="I379" s="9">
        <v>480</v>
      </c>
      <c r="J379" s="4">
        <v>36.200000000000003</v>
      </c>
      <c r="K379" s="4">
        <v>1.37</v>
      </c>
      <c r="L379" s="4">
        <v>0.54</v>
      </c>
      <c r="M379" s="4">
        <v>0.2</v>
      </c>
      <c r="N379" s="4">
        <v>1.33</v>
      </c>
      <c r="O379" s="4">
        <v>2.15</v>
      </c>
      <c r="P379" s="4">
        <v>1.71</v>
      </c>
      <c r="Q379" s="4">
        <v>-0.28000000000000003</v>
      </c>
      <c r="R379" s="4">
        <v>0.43</v>
      </c>
      <c r="S379" s="4">
        <v>18.309999999999999</v>
      </c>
      <c r="T379" s="4"/>
      <c r="U379" s="4">
        <v>427</v>
      </c>
      <c r="V379" s="4">
        <v>424</v>
      </c>
      <c r="W379" s="10">
        <v>3.1</v>
      </c>
      <c r="X379" s="4"/>
    </row>
    <row r="380" spans="1:24" ht="15.75" customHeight="1">
      <c r="A380" s="8" t="s">
        <v>606</v>
      </c>
      <c r="B380" s="8">
        <v>379</v>
      </c>
      <c r="C380" s="4" t="s">
        <v>1111</v>
      </c>
      <c r="D380" s="4" t="s">
        <v>248</v>
      </c>
      <c r="E380" s="4">
        <v>0.01</v>
      </c>
      <c r="F380" s="5">
        <v>0</v>
      </c>
      <c r="G380" s="9">
        <v>816100</v>
      </c>
      <c r="H380" s="9">
        <v>8</v>
      </c>
      <c r="I380" s="9">
        <v>746</v>
      </c>
      <c r="J380" s="4"/>
      <c r="K380" s="4">
        <v>1</v>
      </c>
      <c r="L380" s="4">
        <v>0.17</v>
      </c>
      <c r="M380" s="4"/>
      <c r="N380" s="4">
        <v>0</v>
      </c>
      <c r="O380" s="4"/>
      <c r="P380" s="4"/>
      <c r="Q380" s="4"/>
      <c r="R380" s="4"/>
      <c r="S380" s="4"/>
      <c r="T380" s="4"/>
      <c r="U380" s="4"/>
      <c r="V380" s="4"/>
      <c r="W380" s="5"/>
      <c r="X380" s="4"/>
    </row>
    <row r="381" spans="1:24" ht="15.75" customHeight="1">
      <c r="A381" s="8" t="s">
        <v>607</v>
      </c>
      <c r="B381" s="8">
        <v>380</v>
      </c>
      <c r="C381" s="4" t="s">
        <v>1109</v>
      </c>
      <c r="D381" s="4" t="s">
        <v>1110</v>
      </c>
      <c r="E381" s="4">
        <v>4.54</v>
      </c>
      <c r="F381" s="5">
        <v>0.44</v>
      </c>
      <c r="G381" s="9">
        <v>5278600</v>
      </c>
      <c r="H381" s="9">
        <v>24157</v>
      </c>
      <c r="I381" s="9">
        <v>7602</v>
      </c>
      <c r="J381" s="4"/>
      <c r="K381" s="4">
        <v>2.4500000000000002</v>
      </c>
      <c r="L381" s="4">
        <v>0.14000000000000001</v>
      </c>
      <c r="M381" s="4"/>
      <c r="N381" s="4">
        <v>0</v>
      </c>
      <c r="O381" s="4">
        <v>-5</v>
      </c>
      <c r="P381" s="4">
        <v>-8.5399999999999991</v>
      </c>
      <c r="Q381" s="4">
        <v>-5.43</v>
      </c>
      <c r="R381" s="4"/>
      <c r="S381" s="4">
        <v>71.459999999999994</v>
      </c>
      <c r="T381" s="4"/>
      <c r="U381" s="4"/>
      <c r="V381" s="4"/>
      <c r="W381" s="10"/>
      <c r="X381" s="4"/>
    </row>
    <row r="382" spans="1:24" ht="15.75" customHeight="1">
      <c r="A382" s="8" t="s">
        <v>608</v>
      </c>
      <c r="B382" s="8">
        <v>381</v>
      </c>
      <c r="C382" s="4" t="s">
        <v>1111</v>
      </c>
      <c r="D382" s="4" t="s">
        <v>1110</v>
      </c>
      <c r="E382" s="4">
        <v>5.25</v>
      </c>
      <c r="F382" s="4">
        <v>8.02</v>
      </c>
      <c r="G382" s="9">
        <v>745300</v>
      </c>
      <c r="H382" s="9">
        <v>4292</v>
      </c>
      <c r="I382" s="9">
        <v>5711</v>
      </c>
      <c r="J382" s="4"/>
      <c r="K382" s="4">
        <v>6.25</v>
      </c>
      <c r="L382" s="4">
        <v>1.1299999999999999</v>
      </c>
      <c r="M382" s="4"/>
      <c r="N382" s="4">
        <v>0</v>
      </c>
      <c r="O382" s="4"/>
      <c r="P382" s="4"/>
      <c r="Q382" s="4"/>
      <c r="R382" s="4"/>
      <c r="S382" s="4"/>
      <c r="T382" s="4"/>
      <c r="U382" s="4"/>
      <c r="V382" s="4"/>
      <c r="W382" s="10"/>
      <c r="X382" s="4"/>
    </row>
    <row r="383" spans="1:24" ht="15.75" customHeight="1">
      <c r="A383" s="8" t="s">
        <v>609</v>
      </c>
      <c r="B383" s="8">
        <v>382</v>
      </c>
      <c r="C383" s="4" t="s">
        <v>1111</v>
      </c>
      <c r="D383" s="4" t="s">
        <v>1110</v>
      </c>
      <c r="E383" s="4">
        <v>1.54</v>
      </c>
      <c r="F383" s="5">
        <v>0</v>
      </c>
      <c r="G383" s="9">
        <v>12500</v>
      </c>
      <c r="H383" s="4">
        <v>19</v>
      </c>
      <c r="I383" s="9">
        <v>563</v>
      </c>
      <c r="J383" s="4"/>
      <c r="K383" s="4">
        <v>2.11</v>
      </c>
      <c r="L383" s="4">
        <v>0.25</v>
      </c>
      <c r="M383" s="4"/>
      <c r="N383" s="4">
        <v>0</v>
      </c>
      <c r="O383" s="4"/>
      <c r="P383" s="4"/>
      <c r="Q383" s="4"/>
      <c r="R383" s="4"/>
      <c r="S383" s="4"/>
      <c r="T383" s="4"/>
      <c r="U383" s="4"/>
      <c r="V383" s="4"/>
      <c r="W383" s="5"/>
      <c r="X383" s="4"/>
    </row>
    <row r="384" spans="1:24" ht="15.75" customHeight="1">
      <c r="A384" s="8" t="s">
        <v>610</v>
      </c>
      <c r="B384" s="8">
        <v>383</v>
      </c>
      <c r="C384" s="4" t="s">
        <v>1111</v>
      </c>
      <c r="D384" s="4" t="s">
        <v>1110</v>
      </c>
      <c r="E384" s="4">
        <v>46.75</v>
      </c>
      <c r="F384" s="5">
        <v>-2.6</v>
      </c>
      <c r="G384" s="9">
        <v>14600</v>
      </c>
      <c r="H384" s="4">
        <v>675</v>
      </c>
      <c r="I384" s="9">
        <v>1636</v>
      </c>
      <c r="J384" s="4">
        <v>32.51</v>
      </c>
      <c r="K384" s="4">
        <v>0.8</v>
      </c>
      <c r="L384" s="4">
        <v>1.89</v>
      </c>
      <c r="M384" s="4">
        <v>1.29</v>
      </c>
      <c r="N384" s="4">
        <v>1.44</v>
      </c>
      <c r="O384" s="4"/>
      <c r="P384" s="4"/>
      <c r="Q384" s="4"/>
      <c r="R384" s="4">
        <v>2.68</v>
      </c>
      <c r="S384" s="4"/>
      <c r="T384" s="4"/>
      <c r="U384" s="4"/>
      <c r="V384" s="4"/>
      <c r="W384" s="5"/>
      <c r="X384" s="4"/>
    </row>
    <row r="385" spans="1:24" ht="15.75" customHeight="1">
      <c r="A385" s="8" t="s">
        <v>611</v>
      </c>
      <c r="B385" s="8">
        <v>384</v>
      </c>
      <c r="C385" s="4" t="s">
        <v>1109</v>
      </c>
      <c r="D385" s="4" t="s">
        <v>612</v>
      </c>
      <c r="E385" s="4">
        <v>0.17</v>
      </c>
      <c r="F385" s="4">
        <v>0</v>
      </c>
      <c r="G385" s="9">
        <v>0</v>
      </c>
      <c r="H385" s="4">
        <v>0</v>
      </c>
      <c r="I385" s="9">
        <v>692</v>
      </c>
      <c r="J385" s="4"/>
      <c r="K385" s="4"/>
      <c r="L385" s="4">
        <v>8.36</v>
      </c>
      <c r="M385" s="4"/>
      <c r="N385" s="4">
        <v>0</v>
      </c>
      <c r="O385" s="4">
        <v>3.04</v>
      </c>
      <c r="P385" s="4">
        <v>33.200000000000003</v>
      </c>
      <c r="Q385" s="4">
        <v>-23.39</v>
      </c>
      <c r="R385" s="4"/>
      <c r="S385" s="4">
        <v>52.97</v>
      </c>
      <c r="T385" s="4"/>
      <c r="U385" s="4"/>
      <c r="V385" s="4"/>
      <c r="W385" s="7"/>
      <c r="X385" s="4"/>
    </row>
    <row r="386" spans="1:24" ht="15.75" customHeight="1">
      <c r="A386" s="8" t="s">
        <v>613</v>
      </c>
      <c r="B386" s="8">
        <v>385</v>
      </c>
      <c r="C386" s="4" t="s">
        <v>1109</v>
      </c>
      <c r="D386" s="4" t="s">
        <v>1110</v>
      </c>
      <c r="E386" s="4">
        <v>1.92</v>
      </c>
      <c r="F386" s="4">
        <v>-1.03</v>
      </c>
      <c r="G386" s="9">
        <v>205800</v>
      </c>
      <c r="H386" s="9">
        <v>396</v>
      </c>
      <c r="I386" s="9">
        <v>3933</v>
      </c>
      <c r="J386" s="4">
        <v>10.94</v>
      </c>
      <c r="K386" s="4">
        <v>1.23</v>
      </c>
      <c r="L386" s="4">
        <v>0.37</v>
      </c>
      <c r="M386" s="4"/>
      <c r="N386" s="4">
        <v>0.18</v>
      </c>
      <c r="O386" s="4">
        <v>8.5</v>
      </c>
      <c r="P386" s="4">
        <v>11.3</v>
      </c>
      <c r="Q386" s="4">
        <v>29.91</v>
      </c>
      <c r="R386" s="4">
        <v>4.12</v>
      </c>
      <c r="S386" s="4">
        <v>27.55</v>
      </c>
      <c r="T386" s="4"/>
      <c r="U386" s="4">
        <v>134</v>
      </c>
      <c r="V386" s="4">
        <v>130</v>
      </c>
      <c r="W386" s="10">
        <v>-0.32</v>
      </c>
      <c r="X386" s="4"/>
    </row>
    <row r="387" spans="1:24" ht="15.75" customHeight="1">
      <c r="A387" s="8" t="s">
        <v>614</v>
      </c>
      <c r="B387" s="8">
        <v>386</v>
      </c>
      <c r="C387" s="4" t="s">
        <v>1111</v>
      </c>
      <c r="D387" s="4" t="s">
        <v>1110</v>
      </c>
      <c r="E387" s="4">
        <v>20.2</v>
      </c>
      <c r="F387" s="5">
        <v>-0.49</v>
      </c>
      <c r="G387" s="9">
        <v>1878500</v>
      </c>
      <c r="H387" s="9">
        <v>38055</v>
      </c>
      <c r="I387" s="9">
        <v>9221</v>
      </c>
      <c r="J387" s="4">
        <v>5.47</v>
      </c>
      <c r="K387" s="4">
        <v>1.77</v>
      </c>
      <c r="L387" s="4">
        <v>2.87</v>
      </c>
      <c r="M387" s="4">
        <v>1.1000000000000001</v>
      </c>
      <c r="N387" s="4">
        <v>3.69</v>
      </c>
      <c r="O387" s="4"/>
      <c r="P387" s="4"/>
      <c r="Q387" s="4"/>
      <c r="R387" s="4">
        <v>36.450000000000003</v>
      </c>
      <c r="S387" s="4"/>
      <c r="T387" s="4"/>
      <c r="U387" s="4"/>
      <c r="V387" s="4"/>
      <c r="W387" s="10"/>
      <c r="X387" s="4"/>
    </row>
    <row r="388" spans="1:24" ht="15.75" customHeight="1">
      <c r="A388" s="8" t="s">
        <v>615</v>
      </c>
      <c r="B388" s="8">
        <v>387</v>
      </c>
      <c r="C388" s="4" t="s">
        <v>1111</v>
      </c>
      <c r="D388" s="4" t="s">
        <v>616</v>
      </c>
      <c r="E388" s="4">
        <v>0.67</v>
      </c>
      <c r="F388" s="10">
        <v>0</v>
      </c>
      <c r="G388" s="9">
        <v>410500</v>
      </c>
      <c r="H388" s="9">
        <v>274</v>
      </c>
      <c r="I388" s="9">
        <v>2499</v>
      </c>
      <c r="J388" s="4"/>
      <c r="K388" s="4"/>
      <c r="L388" s="4">
        <v>-5.81</v>
      </c>
      <c r="M388" s="4"/>
      <c r="N388" s="4">
        <v>0</v>
      </c>
      <c r="O388" s="4"/>
      <c r="P388" s="4"/>
      <c r="Q388" s="4"/>
      <c r="R388" s="4"/>
      <c r="S388" s="4"/>
      <c r="T388" s="4"/>
      <c r="U388" s="4"/>
      <c r="V388" s="4"/>
      <c r="W388" s="10"/>
      <c r="X388" s="4"/>
    </row>
    <row r="389" spans="1:24" ht="15.75" customHeight="1">
      <c r="A389" s="8" t="s">
        <v>617</v>
      </c>
      <c r="B389" s="8">
        <v>388</v>
      </c>
      <c r="C389" s="4" t="s">
        <v>1112</v>
      </c>
      <c r="D389" s="4" t="s">
        <v>1110</v>
      </c>
      <c r="E389" s="4">
        <v>15.5</v>
      </c>
      <c r="F389" s="10">
        <v>0</v>
      </c>
      <c r="G389" s="9">
        <v>0</v>
      </c>
      <c r="H389" s="9">
        <v>0</v>
      </c>
      <c r="I389" s="9">
        <v>155</v>
      </c>
      <c r="J389" s="4">
        <v>19.55</v>
      </c>
      <c r="K389" s="4">
        <v>0.36</v>
      </c>
      <c r="L389" s="4">
        <v>0.14000000000000001</v>
      </c>
      <c r="M389" s="4">
        <v>0.2</v>
      </c>
      <c r="N389" s="4">
        <v>0.79</v>
      </c>
      <c r="O389" s="4">
        <v>2.12</v>
      </c>
      <c r="P389" s="4">
        <v>1.85</v>
      </c>
      <c r="Q389" s="4">
        <v>2.3199999999999998</v>
      </c>
      <c r="R389" s="4">
        <v>1.33</v>
      </c>
      <c r="S389" s="4">
        <v>23.98</v>
      </c>
      <c r="T389" s="4"/>
      <c r="U389" s="4">
        <v>323</v>
      </c>
      <c r="V389" s="4">
        <v>322</v>
      </c>
      <c r="W389" s="5">
        <v>-3.91</v>
      </c>
      <c r="X389" s="4"/>
    </row>
    <row r="390" spans="1:24" ht="15.75" customHeight="1">
      <c r="A390" s="8" t="s">
        <v>1100</v>
      </c>
      <c r="B390" s="8">
        <v>389</v>
      </c>
      <c r="C390" s="4" t="s">
        <v>1111</v>
      </c>
      <c r="D390" s="4" t="s">
        <v>1110</v>
      </c>
      <c r="E390" s="4">
        <v>6.95</v>
      </c>
      <c r="F390" s="4">
        <v>7.75</v>
      </c>
      <c r="G390" s="9">
        <v>67219600</v>
      </c>
      <c r="H390" s="9">
        <v>462959</v>
      </c>
      <c r="I390" s="9">
        <v>9423</v>
      </c>
      <c r="J390" s="4">
        <v>97.43</v>
      </c>
      <c r="K390" s="4"/>
      <c r="L390" s="4">
        <v>1.28</v>
      </c>
      <c r="M390" s="4"/>
      <c r="N390" s="4">
        <v>7.0000000000000007E-2</v>
      </c>
      <c r="O390" s="4"/>
      <c r="P390" s="4"/>
      <c r="Q390" s="4"/>
      <c r="R390" s="4"/>
      <c r="S390" s="4"/>
      <c r="T390" s="4"/>
      <c r="U390" s="4"/>
      <c r="V390" s="4"/>
      <c r="W390" s="7"/>
      <c r="X390" s="4"/>
    </row>
    <row r="391" spans="1:24" ht="15.75" customHeight="1">
      <c r="A391" s="8" t="s">
        <v>618</v>
      </c>
      <c r="B391" s="8">
        <v>390</v>
      </c>
      <c r="C391" s="4" t="s">
        <v>1111</v>
      </c>
      <c r="D391" s="4" t="s">
        <v>1110</v>
      </c>
      <c r="E391" s="4">
        <v>75.25</v>
      </c>
      <c r="F391" s="4">
        <v>-0.99</v>
      </c>
      <c r="G391" s="9">
        <v>1400</v>
      </c>
      <c r="H391" s="4">
        <v>106</v>
      </c>
      <c r="I391" s="9">
        <v>1046</v>
      </c>
      <c r="J391" s="4">
        <v>7.15</v>
      </c>
      <c r="K391" s="4">
        <v>0.76</v>
      </c>
      <c r="L391" s="4">
        <v>1.8</v>
      </c>
      <c r="M391" s="4">
        <v>4.5</v>
      </c>
      <c r="N391" s="4">
        <v>10.53</v>
      </c>
      <c r="O391" s="4"/>
      <c r="P391" s="4"/>
      <c r="Q391" s="4"/>
      <c r="R391" s="4">
        <v>9.4700000000000006</v>
      </c>
      <c r="S391" s="4"/>
      <c r="T391" s="4"/>
      <c r="U391" s="4"/>
      <c r="V391" s="4"/>
      <c r="W391" s="10"/>
      <c r="X391" s="4"/>
    </row>
    <row r="392" spans="1:24" ht="15.75" customHeight="1">
      <c r="A392" s="8" t="s">
        <v>619</v>
      </c>
      <c r="B392" s="8">
        <v>391</v>
      </c>
      <c r="C392" s="4" t="s">
        <v>1111</v>
      </c>
      <c r="D392" s="4" t="s">
        <v>1110</v>
      </c>
      <c r="E392" s="4">
        <v>43.5</v>
      </c>
      <c r="F392" s="5">
        <v>0</v>
      </c>
      <c r="G392" s="9">
        <v>4700</v>
      </c>
      <c r="H392" s="9">
        <v>204</v>
      </c>
      <c r="I392" s="9">
        <v>6960</v>
      </c>
      <c r="J392" s="4">
        <v>27.18</v>
      </c>
      <c r="K392" s="4">
        <v>3.27</v>
      </c>
      <c r="L392" s="4">
        <v>0.12</v>
      </c>
      <c r="M392" s="4">
        <v>1.58</v>
      </c>
      <c r="N392" s="4">
        <v>1.6</v>
      </c>
      <c r="O392" s="4"/>
      <c r="P392" s="4"/>
      <c r="Q392" s="4"/>
      <c r="R392" s="4">
        <v>3.63</v>
      </c>
      <c r="S392" s="4"/>
      <c r="T392" s="4"/>
      <c r="U392" s="4"/>
      <c r="V392" s="4"/>
      <c r="W392" s="10"/>
      <c r="X392" s="4"/>
    </row>
    <row r="393" spans="1:24" ht="15.75" customHeight="1">
      <c r="A393" s="8" t="s">
        <v>620</v>
      </c>
      <c r="B393" s="8">
        <v>392</v>
      </c>
      <c r="C393" s="4" t="s">
        <v>1111</v>
      </c>
      <c r="D393" s="4" t="s">
        <v>1110</v>
      </c>
      <c r="E393" s="4">
        <v>0.24</v>
      </c>
      <c r="F393" s="4">
        <v>-4</v>
      </c>
      <c r="G393" s="9">
        <v>2888100</v>
      </c>
      <c r="H393" s="9">
        <v>707</v>
      </c>
      <c r="I393" s="9">
        <v>1834</v>
      </c>
      <c r="J393" s="4"/>
      <c r="K393" s="4">
        <v>0.36</v>
      </c>
      <c r="L393" s="4">
        <v>1.0900000000000001</v>
      </c>
      <c r="M393" s="4"/>
      <c r="N393" s="4">
        <v>0</v>
      </c>
      <c r="O393" s="4"/>
      <c r="P393" s="4"/>
      <c r="Q393" s="4"/>
      <c r="R393" s="4"/>
      <c r="S393" s="4"/>
      <c r="T393" s="4"/>
      <c r="U393" s="4"/>
      <c r="V393" s="4"/>
      <c r="W393" s="10"/>
      <c r="X393" s="4"/>
    </row>
    <row r="394" spans="1:24" ht="15.75" customHeight="1">
      <c r="A394" s="8" t="s">
        <v>621</v>
      </c>
      <c r="B394" s="8">
        <v>393</v>
      </c>
      <c r="C394" s="4" t="s">
        <v>1109</v>
      </c>
      <c r="D394" s="4" t="s">
        <v>1110</v>
      </c>
      <c r="E394" s="4">
        <v>2.2400000000000002</v>
      </c>
      <c r="F394" s="5">
        <v>2.75</v>
      </c>
      <c r="G394" s="9">
        <v>1389000</v>
      </c>
      <c r="H394" s="9">
        <v>3121</v>
      </c>
      <c r="I394" s="9">
        <v>3093</v>
      </c>
      <c r="J394" s="4"/>
      <c r="K394" s="4">
        <v>0.68</v>
      </c>
      <c r="L394" s="4">
        <v>1.79</v>
      </c>
      <c r="M394" s="4">
        <v>0.04</v>
      </c>
      <c r="N394" s="4">
        <v>0</v>
      </c>
      <c r="O394" s="4">
        <v>1.1000000000000001</v>
      </c>
      <c r="P394" s="4">
        <v>-0.67</v>
      </c>
      <c r="Q394" s="4">
        <v>1.3</v>
      </c>
      <c r="R394" s="4">
        <v>1.83</v>
      </c>
      <c r="S394" s="4">
        <v>32.840000000000003</v>
      </c>
      <c r="T394" s="4"/>
      <c r="U394" s="4"/>
      <c r="V394" s="4"/>
      <c r="W394" s="10"/>
      <c r="X394" s="4"/>
    </row>
    <row r="395" spans="1:24" ht="15.75" customHeight="1">
      <c r="A395" s="8" t="s">
        <v>622</v>
      </c>
      <c r="B395" s="8">
        <v>394</v>
      </c>
      <c r="C395" s="4" t="s">
        <v>1111</v>
      </c>
      <c r="D395" s="4" t="s">
        <v>1110</v>
      </c>
      <c r="E395" s="4">
        <v>0.6</v>
      </c>
      <c r="F395" s="5">
        <v>1.69</v>
      </c>
      <c r="G395" s="9">
        <v>36947200</v>
      </c>
      <c r="H395" s="9">
        <v>22556</v>
      </c>
      <c r="I395" s="9">
        <v>1551</v>
      </c>
      <c r="J395" s="4"/>
      <c r="K395" s="4">
        <v>0.47</v>
      </c>
      <c r="L395" s="4">
        <v>3.38</v>
      </c>
      <c r="M395" s="4"/>
      <c r="N395" s="4">
        <v>0</v>
      </c>
      <c r="O395" s="4"/>
      <c r="P395" s="4"/>
      <c r="Q395" s="4"/>
      <c r="R395" s="4"/>
      <c r="S395" s="4"/>
      <c r="T395" s="4"/>
      <c r="U395" s="4"/>
      <c r="V395" s="4"/>
      <c r="W395" s="10"/>
      <c r="X395" s="4"/>
    </row>
    <row r="396" spans="1:24" ht="15.75" customHeight="1">
      <c r="A396" s="8" t="s">
        <v>623</v>
      </c>
      <c r="B396" s="8">
        <v>395</v>
      </c>
      <c r="C396" s="4" t="s">
        <v>1111</v>
      </c>
      <c r="D396" s="4" t="s">
        <v>1110</v>
      </c>
      <c r="E396" s="4">
        <v>3.62</v>
      </c>
      <c r="F396" s="5">
        <v>1.69</v>
      </c>
      <c r="G396" s="9">
        <v>3202100</v>
      </c>
      <c r="H396" s="9">
        <v>11632</v>
      </c>
      <c r="I396" s="9">
        <v>4489</v>
      </c>
      <c r="J396" s="4">
        <v>20.77</v>
      </c>
      <c r="K396" s="4">
        <v>1.41</v>
      </c>
      <c r="L396" s="4">
        <v>0.72</v>
      </c>
      <c r="M396" s="4">
        <v>0.5</v>
      </c>
      <c r="N396" s="4">
        <v>0.17</v>
      </c>
      <c r="O396" s="4"/>
      <c r="P396" s="4"/>
      <c r="Q396" s="4"/>
      <c r="R396" s="4">
        <v>14.04</v>
      </c>
      <c r="S396" s="4"/>
      <c r="T396" s="4"/>
      <c r="U396" s="4"/>
      <c r="V396" s="4"/>
      <c r="W396" s="7"/>
      <c r="X396" s="4"/>
    </row>
    <row r="397" spans="1:24" ht="15.75" customHeight="1">
      <c r="A397" s="8" t="s">
        <v>624</v>
      </c>
      <c r="B397" s="8">
        <v>396</v>
      </c>
      <c r="C397" s="4" t="s">
        <v>1109</v>
      </c>
      <c r="D397" s="4" t="s">
        <v>1110</v>
      </c>
      <c r="E397" s="4">
        <v>9.35</v>
      </c>
      <c r="F397" s="10">
        <v>0</v>
      </c>
      <c r="G397" s="9">
        <v>0</v>
      </c>
      <c r="H397" s="9">
        <v>0</v>
      </c>
      <c r="I397" s="4">
        <v>561</v>
      </c>
      <c r="J397" s="4">
        <v>315.56</v>
      </c>
      <c r="K397" s="4">
        <v>0.59</v>
      </c>
      <c r="L397" s="4">
        <v>0.24</v>
      </c>
      <c r="M397" s="4">
        <v>0.25</v>
      </c>
      <c r="N397" s="4">
        <v>0.03</v>
      </c>
      <c r="O397" s="4">
        <v>0.2</v>
      </c>
      <c r="P397" s="4">
        <v>0.18</v>
      </c>
      <c r="Q397" s="4">
        <v>-1.55</v>
      </c>
      <c r="R397" s="4">
        <v>2.69</v>
      </c>
      <c r="S397" s="4">
        <v>36.9</v>
      </c>
      <c r="T397" s="4"/>
      <c r="U397" s="4">
        <v>515</v>
      </c>
      <c r="V397" s="4">
        <v>518</v>
      </c>
      <c r="W397" s="5">
        <v>20.77</v>
      </c>
      <c r="X397" s="4"/>
    </row>
    <row r="398" spans="1:24" ht="15.75" customHeight="1">
      <c r="A398" s="8" t="s">
        <v>625</v>
      </c>
      <c r="B398" s="8">
        <v>397</v>
      </c>
      <c r="C398" s="4" t="s">
        <v>1111</v>
      </c>
      <c r="D398" s="4" t="s">
        <v>1110</v>
      </c>
      <c r="E398" s="4">
        <v>0.72</v>
      </c>
      <c r="F398" s="4">
        <v>-1.37</v>
      </c>
      <c r="G398" s="9">
        <v>248000</v>
      </c>
      <c r="H398" s="4">
        <v>179</v>
      </c>
      <c r="I398" s="4">
        <v>869</v>
      </c>
      <c r="J398" s="4"/>
      <c r="K398" s="4">
        <v>1.85</v>
      </c>
      <c r="L398" s="4">
        <v>1.45</v>
      </c>
      <c r="M398" s="4"/>
      <c r="N398" s="4">
        <v>0</v>
      </c>
      <c r="O398" s="4"/>
      <c r="P398" s="4"/>
      <c r="Q398" s="4"/>
      <c r="R398" s="4"/>
      <c r="S398" s="4"/>
      <c r="T398" s="4"/>
      <c r="U398" s="4"/>
      <c r="V398" s="4"/>
      <c r="W398" s="10"/>
      <c r="X398" s="4"/>
    </row>
    <row r="399" spans="1:24" ht="15.75" customHeight="1">
      <c r="A399" s="8" t="s">
        <v>626</v>
      </c>
      <c r="B399" s="8">
        <v>398</v>
      </c>
      <c r="C399" s="4" t="s">
        <v>1109</v>
      </c>
      <c r="D399" s="4" t="s">
        <v>1110</v>
      </c>
      <c r="E399" s="4">
        <v>22.6</v>
      </c>
      <c r="F399" s="4">
        <v>0</v>
      </c>
      <c r="G399" s="9">
        <v>0</v>
      </c>
      <c r="H399" s="4">
        <v>0</v>
      </c>
      <c r="I399" s="9">
        <v>482</v>
      </c>
      <c r="J399" s="4"/>
      <c r="K399" s="4">
        <v>0.26</v>
      </c>
      <c r="L399" s="4">
        <v>0.96</v>
      </c>
      <c r="M399" s="4"/>
      <c r="N399" s="4">
        <v>0</v>
      </c>
      <c r="O399" s="4">
        <v>-4.8899999999999997</v>
      </c>
      <c r="P399" s="4">
        <v>-8.23</v>
      </c>
      <c r="Q399" s="4">
        <v>-27.79</v>
      </c>
      <c r="R399" s="4">
        <v>2.57</v>
      </c>
      <c r="S399" s="4">
        <v>36.51</v>
      </c>
      <c r="T399" s="4"/>
      <c r="U399" s="4"/>
      <c r="V399" s="4"/>
      <c r="W399" s="10"/>
      <c r="X399" s="4"/>
    </row>
    <row r="400" spans="1:24" ht="15.75" customHeight="1">
      <c r="A400" s="8" t="s">
        <v>627</v>
      </c>
      <c r="B400" s="8">
        <v>399</v>
      </c>
      <c r="C400" s="4" t="s">
        <v>1109</v>
      </c>
      <c r="D400" s="4" t="s">
        <v>1110</v>
      </c>
      <c r="E400" s="4">
        <v>330</v>
      </c>
      <c r="F400" s="10">
        <v>0</v>
      </c>
      <c r="G400" s="9">
        <v>0</v>
      </c>
      <c r="H400" s="9">
        <v>0</v>
      </c>
      <c r="I400" s="9">
        <v>4982</v>
      </c>
      <c r="J400" s="4"/>
      <c r="K400" s="4">
        <v>2.2599999999999998</v>
      </c>
      <c r="L400" s="4">
        <v>2.04</v>
      </c>
      <c r="M400" s="4"/>
      <c r="N400" s="4">
        <v>0</v>
      </c>
      <c r="O400" s="4">
        <v>-11.2</v>
      </c>
      <c r="P400" s="4">
        <v>-34.97</v>
      </c>
      <c r="Q400" s="4">
        <v>-60.4</v>
      </c>
      <c r="R400" s="4"/>
      <c r="S400" s="4">
        <v>21.1</v>
      </c>
      <c r="T400" s="4"/>
      <c r="U400" s="4"/>
      <c r="V400" s="4"/>
      <c r="W400" s="5"/>
      <c r="X400" s="4"/>
    </row>
    <row r="401" spans="1:24" ht="15.75" customHeight="1">
      <c r="A401" s="8" t="s">
        <v>628</v>
      </c>
      <c r="B401" s="8">
        <v>400</v>
      </c>
      <c r="C401" s="4" t="s">
        <v>1112</v>
      </c>
      <c r="D401" s="4" t="s">
        <v>1110</v>
      </c>
      <c r="E401" s="4">
        <v>43</v>
      </c>
      <c r="F401" s="10">
        <v>0</v>
      </c>
      <c r="G401" s="9">
        <v>30900</v>
      </c>
      <c r="H401" s="9">
        <v>1328</v>
      </c>
      <c r="I401" s="9">
        <v>16125</v>
      </c>
      <c r="J401" s="4">
        <v>15.08</v>
      </c>
      <c r="K401" s="4">
        <v>2.3199999999999998</v>
      </c>
      <c r="L401" s="4">
        <v>0.23</v>
      </c>
      <c r="M401" s="4">
        <v>0.94</v>
      </c>
      <c r="N401" s="4">
        <v>2.85</v>
      </c>
      <c r="O401" s="4">
        <v>11.94</v>
      </c>
      <c r="P401" s="4">
        <v>15.73</v>
      </c>
      <c r="Q401" s="4">
        <v>9.41</v>
      </c>
      <c r="R401" s="4">
        <v>3.37</v>
      </c>
      <c r="S401" s="4">
        <v>20.34</v>
      </c>
      <c r="T401" s="4"/>
      <c r="U401" s="4">
        <v>234</v>
      </c>
      <c r="V401" s="4">
        <v>234</v>
      </c>
      <c r="W401" s="5">
        <v>0.76</v>
      </c>
      <c r="X401" s="4"/>
    </row>
    <row r="402" spans="1:24" ht="15.75" customHeight="1">
      <c r="A402" s="8" t="s">
        <v>629</v>
      </c>
      <c r="B402" s="8">
        <v>401</v>
      </c>
      <c r="C402" s="4" t="s">
        <v>1111</v>
      </c>
      <c r="D402" s="4" t="s">
        <v>1110</v>
      </c>
      <c r="E402" s="4">
        <v>7.85</v>
      </c>
      <c r="F402" s="5">
        <v>1.29</v>
      </c>
      <c r="G402" s="9">
        <v>10712400</v>
      </c>
      <c r="H402" s="9">
        <v>83631</v>
      </c>
      <c r="I402" s="9">
        <v>19255</v>
      </c>
      <c r="J402" s="4">
        <v>6.63</v>
      </c>
      <c r="K402" s="4">
        <v>1.76</v>
      </c>
      <c r="L402" s="4">
        <v>2.02</v>
      </c>
      <c r="M402" s="4">
        <v>0.28999999999999998</v>
      </c>
      <c r="N402" s="4">
        <v>1.18</v>
      </c>
      <c r="O402" s="4"/>
      <c r="P402" s="4"/>
      <c r="Q402" s="4"/>
      <c r="R402" s="4">
        <v>6.38</v>
      </c>
      <c r="S402" s="4"/>
      <c r="T402" s="4"/>
      <c r="U402" s="4"/>
      <c r="V402" s="4"/>
      <c r="W402" s="7"/>
      <c r="X402" s="4"/>
    </row>
    <row r="403" spans="1:24" ht="15.75" customHeight="1">
      <c r="A403" s="8" t="s">
        <v>630</v>
      </c>
      <c r="B403" s="8">
        <v>402</v>
      </c>
      <c r="C403" s="4" t="s">
        <v>1111</v>
      </c>
      <c r="D403" s="4" t="s">
        <v>1110</v>
      </c>
      <c r="E403" s="4">
        <v>36.5</v>
      </c>
      <c r="F403" s="4">
        <v>0</v>
      </c>
      <c r="G403" s="9">
        <v>8170800</v>
      </c>
      <c r="H403" s="9">
        <v>301212</v>
      </c>
      <c r="I403" s="9">
        <v>109637</v>
      </c>
      <c r="J403" s="6">
        <v>31.54</v>
      </c>
      <c r="K403" s="4">
        <v>5.93</v>
      </c>
      <c r="L403" s="4">
        <v>0.37</v>
      </c>
      <c r="M403" s="4">
        <v>0.45</v>
      </c>
      <c r="N403" s="4">
        <v>1.1599999999999999</v>
      </c>
      <c r="O403" s="4"/>
      <c r="P403" s="4"/>
      <c r="Q403" s="4"/>
      <c r="R403" s="4">
        <v>2.74</v>
      </c>
      <c r="S403" s="4"/>
      <c r="T403" s="4"/>
      <c r="U403" s="4"/>
      <c r="V403" s="4"/>
      <c r="W403" s="7"/>
      <c r="X403" s="4"/>
    </row>
    <row r="404" spans="1:24" ht="15.75" customHeight="1">
      <c r="A404" s="8" t="s">
        <v>631</v>
      </c>
      <c r="B404" s="8">
        <v>403</v>
      </c>
      <c r="C404" s="4" t="s">
        <v>1111</v>
      </c>
      <c r="D404" s="4" t="s">
        <v>1110</v>
      </c>
      <c r="E404" s="4">
        <v>5.05</v>
      </c>
      <c r="F404" s="4">
        <v>-0.98</v>
      </c>
      <c r="G404" s="9">
        <v>1885400</v>
      </c>
      <c r="H404" s="9">
        <v>9567</v>
      </c>
      <c r="I404" s="9">
        <v>1414</v>
      </c>
      <c r="J404" s="6">
        <v>2438.52</v>
      </c>
      <c r="K404" s="4">
        <v>1.69</v>
      </c>
      <c r="L404" s="4">
        <v>0.18</v>
      </c>
      <c r="M404" s="4">
        <v>0.8</v>
      </c>
      <c r="N404" s="4">
        <v>0</v>
      </c>
      <c r="O404" s="4"/>
      <c r="P404" s="4"/>
      <c r="Q404" s="4"/>
      <c r="R404" s="4">
        <v>2.5499999999999998</v>
      </c>
      <c r="S404" s="4"/>
      <c r="T404" s="4"/>
      <c r="U404" s="4"/>
      <c r="V404" s="4"/>
      <c r="W404" s="5"/>
      <c r="X404" s="4"/>
    </row>
    <row r="405" spans="1:24" ht="15.75" customHeight="1">
      <c r="A405" s="8" t="s">
        <v>632</v>
      </c>
      <c r="B405" s="8">
        <v>404</v>
      </c>
      <c r="C405" s="4" t="s">
        <v>1109</v>
      </c>
      <c r="D405" s="4" t="s">
        <v>331</v>
      </c>
      <c r="E405" s="4">
        <v>0.03</v>
      </c>
      <c r="F405" s="5">
        <v>0</v>
      </c>
      <c r="G405" s="9">
        <v>0</v>
      </c>
      <c r="H405" s="9">
        <v>0</v>
      </c>
      <c r="I405" s="9">
        <v>431</v>
      </c>
      <c r="J405" s="4"/>
      <c r="K405" s="4">
        <v>1.5</v>
      </c>
      <c r="L405" s="4">
        <v>-31.84</v>
      </c>
      <c r="M405" s="4"/>
      <c r="N405" s="4">
        <v>0</v>
      </c>
      <c r="O405" s="4">
        <v>-8.42</v>
      </c>
      <c r="P405" s="4">
        <v>-706.11</v>
      </c>
      <c r="Q405" s="4">
        <v>-108.87</v>
      </c>
      <c r="R405" s="4"/>
      <c r="S405" s="4">
        <v>51.31</v>
      </c>
      <c r="T405" s="4"/>
      <c r="U405" s="4"/>
      <c r="V405" s="4"/>
      <c r="W405" s="5"/>
      <c r="X405" s="4"/>
    </row>
    <row r="406" spans="1:24" ht="15.75" customHeight="1">
      <c r="A406" s="8" t="s">
        <v>633</v>
      </c>
      <c r="B406" s="8">
        <v>405</v>
      </c>
      <c r="C406" s="4" t="s">
        <v>1109</v>
      </c>
      <c r="D406" s="4" t="s">
        <v>331</v>
      </c>
      <c r="E406" s="4">
        <v>7.0000000000000007E-2</v>
      </c>
      <c r="F406" s="5">
        <v>0</v>
      </c>
      <c r="G406" s="9">
        <v>0</v>
      </c>
      <c r="H406" s="9">
        <v>0</v>
      </c>
      <c r="I406" s="9">
        <v>194</v>
      </c>
      <c r="J406" s="4"/>
      <c r="K406" s="4"/>
      <c r="L406" s="4">
        <v>-1.73</v>
      </c>
      <c r="M406" s="4"/>
      <c r="N406" s="4">
        <v>0</v>
      </c>
      <c r="O406" s="4">
        <v>-2.7</v>
      </c>
      <c r="P406" s="4"/>
      <c r="Q406" s="4">
        <v>-14.11</v>
      </c>
      <c r="R406" s="4"/>
      <c r="S406" s="4">
        <v>100</v>
      </c>
      <c r="T406" s="4"/>
      <c r="U406" s="4"/>
      <c r="V406" s="4"/>
      <c r="W406" s="7"/>
      <c r="X406" s="4"/>
    </row>
    <row r="407" spans="1:24" ht="15.75" customHeight="1">
      <c r="A407" s="8" t="s">
        <v>634</v>
      </c>
      <c r="B407" s="8">
        <v>406</v>
      </c>
      <c r="C407" s="4" t="s">
        <v>1111</v>
      </c>
      <c r="D407" s="4" t="s">
        <v>1110</v>
      </c>
      <c r="E407" s="4">
        <v>0.52</v>
      </c>
      <c r="F407" s="5">
        <v>1.96</v>
      </c>
      <c r="G407" s="9">
        <v>360000</v>
      </c>
      <c r="H407" s="4">
        <v>183</v>
      </c>
      <c r="I407" s="9">
        <v>281</v>
      </c>
      <c r="J407" s="4"/>
      <c r="K407" s="4">
        <v>0.56999999999999995</v>
      </c>
      <c r="L407" s="4">
        <v>0.51</v>
      </c>
      <c r="M407" s="4">
        <v>0.01</v>
      </c>
      <c r="N407" s="4">
        <v>0</v>
      </c>
      <c r="O407" s="4"/>
      <c r="P407" s="4"/>
      <c r="Q407" s="4"/>
      <c r="R407" s="4">
        <v>2</v>
      </c>
      <c r="S407" s="4"/>
      <c r="T407" s="4"/>
      <c r="U407" s="4"/>
      <c r="V407" s="4"/>
      <c r="W407" s="10"/>
      <c r="X407" s="4"/>
    </row>
    <row r="408" spans="1:24" ht="15.75" customHeight="1">
      <c r="A408" s="8" t="s">
        <v>635</v>
      </c>
      <c r="B408" s="8">
        <v>407</v>
      </c>
      <c r="C408" s="4" t="s">
        <v>1109</v>
      </c>
      <c r="D408" s="4" t="s">
        <v>1110</v>
      </c>
      <c r="E408" s="4">
        <v>2.86</v>
      </c>
      <c r="F408" s="4">
        <v>0</v>
      </c>
      <c r="G408" s="9">
        <v>268700</v>
      </c>
      <c r="H408" s="9">
        <v>767</v>
      </c>
      <c r="I408" s="9">
        <v>1888</v>
      </c>
      <c r="J408" s="4">
        <v>12.06</v>
      </c>
      <c r="K408" s="4">
        <v>0.78</v>
      </c>
      <c r="L408" s="4">
        <v>0.81</v>
      </c>
      <c r="M408" s="4">
        <v>0.27</v>
      </c>
      <c r="N408" s="4">
        <v>0.24</v>
      </c>
      <c r="O408" s="4">
        <v>5.21</v>
      </c>
      <c r="P408" s="4">
        <v>6.46</v>
      </c>
      <c r="Q408" s="4">
        <v>2.27</v>
      </c>
      <c r="R408" s="4">
        <v>9.44</v>
      </c>
      <c r="S408" s="4">
        <v>25.57</v>
      </c>
      <c r="T408" s="4"/>
      <c r="U408" s="4">
        <v>177</v>
      </c>
      <c r="V408" s="4">
        <v>174</v>
      </c>
      <c r="W408" s="5">
        <v>-0.03</v>
      </c>
      <c r="X408" s="4"/>
    </row>
    <row r="409" spans="1:24" ht="15.75" customHeight="1">
      <c r="A409" s="8" t="s">
        <v>636</v>
      </c>
      <c r="B409" s="8">
        <v>408</v>
      </c>
      <c r="C409" s="4" t="s">
        <v>1111</v>
      </c>
      <c r="D409" s="4" t="s">
        <v>1110</v>
      </c>
      <c r="E409" s="4">
        <v>10.6</v>
      </c>
      <c r="F409" s="4">
        <v>0.95</v>
      </c>
      <c r="G409" s="9">
        <v>31500</v>
      </c>
      <c r="H409" s="9">
        <v>334</v>
      </c>
      <c r="I409" s="9">
        <v>1509</v>
      </c>
      <c r="J409" s="4">
        <v>19.03</v>
      </c>
      <c r="K409" s="4">
        <v>3.01</v>
      </c>
      <c r="L409" s="4">
        <v>0.24</v>
      </c>
      <c r="M409" s="4">
        <v>0.6</v>
      </c>
      <c r="N409" s="4">
        <v>0.56000000000000005</v>
      </c>
      <c r="O409" s="4"/>
      <c r="P409" s="4"/>
      <c r="Q409" s="4"/>
      <c r="R409" s="4">
        <v>5.71</v>
      </c>
      <c r="S409" s="4"/>
      <c r="T409" s="4"/>
      <c r="U409" s="4"/>
      <c r="V409" s="4"/>
      <c r="W409" s="10"/>
      <c r="X409" s="4"/>
    </row>
    <row r="410" spans="1:24" ht="15.75" customHeight="1">
      <c r="A410" s="8" t="s">
        <v>637</v>
      </c>
      <c r="B410" s="8">
        <v>409</v>
      </c>
      <c r="C410" s="4" t="s">
        <v>1109</v>
      </c>
      <c r="D410" s="4" t="s">
        <v>1110</v>
      </c>
      <c r="E410" s="4">
        <v>70.25</v>
      </c>
      <c r="F410" s="4">
        <v>0</v>
      </c>
      <c r="G410" s="9">
        <v>2300</v>
      </c>
      <c r="H410" s="9">
        <v>162</v>
      </c>
      <c r="I410" s="9">
        <v>31613</v>
      </c>
      <c r="J410" s="4">
        <v>18.059999999999999</v>
      </c>
      <c r="K410" s="4">
        <v>3.58</v>
      </c>
      <c r="L410" s="4">
        <v>0.11</v>
      </c>
      <c r="M410" s="4">
        <v>0.96</v>
      </c>
      <c r="N410" s="4">
        <v>3.89</v>
      </c>
      <c r="O410" s="4">
        <v>20.83</v>
      </c>
      <c r="P410" s="4">
        <v>20.89</v>
      </c>
      <c r="Q410" s="4">
        <v>23.46</v>
      </c>
      <c r="R410" s="4">
        <v>2.7</v>
      </c>
      <c r="S410" s="4">
        <v>18.37</v>
      </c>
      <c r="T410" s="4"/>
      <c r="U410" s="4">
        <v>280</v>
      </c>
      <c r="V410" s="4">
        <v>278</v>
      </c>
      <c r="W410" s="10">
        <v>2.46</v>
      </c>
      <c r="X410" s="4"/>
    </row>
    <row r="411" spans="1:24" ht="15.75" customHeight="1">
      <c r="A411" s="8" t="s">
        <v>638</v>
      </c>
      <c r="B411" s="8">
        <v>410</v>
      </c>
      <c r="C411" s="4" t="s">
        <v>1111</v>
      </c>
      <c r="D411" s="4" t="s">
        <v>1110</v>
      </c>
      <c r="E411" s="4">
        <v>4.74</v>
      </c>
      <c r="F411" s="4">
        <v>0.42</v>
      </c>
      <c r="G411" s="9">
        <v>32500</v>
      </c>
      <c r="H411" s="9">
        <v>154</v>
      </c>
      <c r="I411" s="9">
        <v>7229</v>
      </c>
      <c r="J411" s="4">
        <v>65.42</v>
      </c>
      <c r="K411" s="4">
        <v>1.58</v>
      </c>
      <c r="L411" s="4">
        <v>0.21</v>
      </c>
      <c r="M411" s="4"/>
      <c r="N411" s="4">
        <v>7.0000000000000007E-2</v>
      </c>
      <c r="O411" s="4"/>
      <c r="P411" s="4"/>
      <c r="Q411" s="4"/>
      <c r="R411" s="4">
        <v>8.4700000000000006</v>
      </c>
      <c r="S411" s="4"/>
      <c r="T411" s="4"/>
      <c r="U411" s="4"/>
      <c r="V411" s="4"/>
      <c r="W411" s="10"/>
      <c r="X411" s="4"/>
    </row>
    <row r="412" spans="1:24" ht="15.75" customHeight="1">
      <c r="A412" s="8" t="s">
        <v>639</v>
      </c>
      <c r="B412" s="8">
        <v>411</v>
      </c>
      <c r="C412" s="4" t="s">
        <v>1111</v>
      </c>
      <c r="D412" s="4" t="s">
        <v>1110</v>
      </c>
      <c r="E412" s="4">
        <v>3.36</v>
      </c>
      <c r="F412" s="5">
        <v>1.2</v>
      </c>
      <c r="G412" s="9">
        <v>833100</v>
      </c>
      <c r="H412" s="9">
        <v>2799</v>
      </c>
      <c r="I412" s="9">
        <v>907</v>
      </c>
      <c r="J412" s="4">
        <v>10.55</v>
      </c>
      <c r="K412" s="4">
        <v>1.52</v>
      </c>
      <c r="L412" s="4">
        <v>0.13</v>
      </c>
      <c r="M412" s="4">
        <v>0.1</v>
      </c>
      <c r="N412" s="4">
        <v>0.32</v>
      </c>
      <c r="O412" s="4"/>
      <c r="P412" s="4"/>
      <c r="Q412" s="4"/>
      <c r="R412" s="4">
        <v>6.02</v>
      </c>
      <c r="S412" s="4"/>
      <c r="T412" s="4"/>
      <c r="U412" s="4"/>
      <c r="V412" s="4"/>
      <c r="W412" s="10"/>
      <c r="X412" s="4"/>
    </row>
    <row r="413" spans="1:24" ht="15.75" customHeight="1">
      <c r="A413" s="8" t="s">
        <v>640</v>
      </c>
      <c r="B413" s="8">
        <v>412</v>
      </c>
      <c r="C413" s="4" t="s">
        <v>1111</v>
      </c>
      <c r="D413" s="4" t="s">
        <v>1110</v>
      </c>
      <c r="E413" s="4">
        <v>8.85</v>
      </c>
      <c r="F413" s="10">
        <v>-2.21</v>
      </c>
      <c r="G413" s="9">
        <v>961100</v>
      </c>
      <c r="H413" s="9">
        <v>8621</v>
      </c>
      <c r="I413" s="9">
        <v>2000</v>
      </c>
      <c r="J413" s="4">
        <v>16.920000000000002</v>
      </c>
      <c r="K413" s="4">
        <v>0.42</v>
      </c>
      <c r="L413" s="4">
        <v>0.54</v>
      </c>
      <c r="M413" s="4"/>
      <c r="N413" s="4">
        <v>0.52</v>
      </c>
      <c r="O413" s="4"/>
      <c r="P413" s="4"/>
      <c r="Q413" s="4"/>
      <c r="R413" s="4"/>
      <c r="S413" s="4"/>
      <c r="T413" s="4"/>
      <c r="U413" s="4"/>
      <c r="V413" s="4"/>
      <c r="W413" s="10"/>
      <c r="X413" s="4"/>
    </row>
    <row r="414" spans="1:24" ht="15.75" customHeight="1">
      <c r="A414" s="8" t="s">
        <v>641</v>
      </c>
      <c r="B414" s="8">
        <v>413</v>
      </c>
      <c r="C414" s="4" t="s">
        <v>1111</v>
      </c>
      <c r="D414" s="4" t="s">
        <v>1110</v>
      </c>
      <c r="E414" s="4">
        <v>1.39</v>
      </c>
      <c r="F414" s="5">
        <v>0</v>
      </c>
      <c r="G414" s="9">
        <v>7500</v>
      </c>
      <c r="H414" s="9">
        <v>10</v>
      </c>
      <c r="I414" s="9">
        <v>683</v>
      </c>
      <c r="J414" s="4"/>
      <c r="K414" s="4">
        <v>0.31</v>
      </c>
      <c r="L414" s="4">
        <v>1.03</v>
      </c>
      <c r="M414" s="4"/>
      <c r="N414" s="4">
        <v>0</v>
      </c>
      <c r="O414" s="4"/>
      <c r="P414" s="4"/>
      <c r="Q414" s="4"/>
      <c r="R414" s="4"/>
      <c r="S414" s="4"/>
      <c r="T414" s="4"/>
      <c r="U414" s="4"/>
      <c r="V414" s="4"/>
      <c r="W414" s="7"/>
      <c r="X414" s="4"/>
    </row>
    <row r="415" spans="1:24" ht="15.75" customHeight="1">
      <c r="A415" s="8" t="s">
        <v>642</v>
      </c>
      <c r="B415" s="8">
        <v>414</v>
      </c>
      <c r="C415" s="4" t="s">
        <v>1109</v>
      </c>
      <c r="D415" s="4" t="s">
        <v>331</v>
      </c>
      <c r="E415" s="4">
        <v>0.03</v>
      </c>
      <c r="F415" s="5">
        <v>0</v>
      </c>
      <c r="G415" s="9">
        <v>0</v>
      </c>
      <c r="H415" s="9">
        <v>0</v>
      </c>
      <c r="I415" s="4">
        <v>24</v>
      </c>
      <c r="J415" s="4">
        <v>0.86</v>
      </c>
      <c r="K415" s="4">
        <v>0.18</v>
      </c>
      <c r="L415" s="4">
        <v>8.51</v>
      </c>
      <c r="M415" s="4"/>
      <c r="N415" s="4">
        <v>0.04</v>
      </c>
      <c r="O415" s="4">
        <v>1.32</v>
      </c>
      <c r="P415" s="4">
        <v>14.29</v>
      </c>
      <c r="Q415" s="4">
        <v>1.85</v>
      </c>
      <c r="R415" s="4"/>
      <c r="S415" s="4">
        <v>40.06</v>
      </c>
      <c r="T415" s="4"/>
      <c r="U415" s="4">
        <v>7</v>
      </c>
      <c r="V415" s="4">
        <v>28</v>
      </c>
      <c r="W415" s="5">
        <v>-0.02</v>
      </c>
      <c r="X415" s="4"/>
    </row>
    <row r="416" spans="1:24" ht="15.75" customHeight="1">
      <c r="A416" s="8" t="s">
        <v>643</v>
      </c>
      <c r="B416" s="8">
        <v>415</v>
      </c>
      <c r="C416" s="4" t="s">
        <v>1109</v>
      </c>
      <c r="D416" s="4" t="s">
        <v>1110</v>
      </c>
      <c r="E416" s="4">
        <v>0.78</v>
      </c>
      <c r="F416" s="10">
        <v>-2.5</v>
      </c>
      <c r="G416" s="9">
        <v>367700</v>
      </c>
      <c r="H416" s="9">
        <v>292</v>
      </c>
      <c r="I416" s="9">
        <v>585</v>
      </c>
      <c r="J416" s="4"/>
      <c r="K416" s="4">
        <v>0.56999999999999995</v>
      </c>
      <c r="L416" s="4">
        <v>2.12</v>
      </c>
      <c r="M416" s="4"/>
      <c r="N416" s="4">
        <v>0</v>
      </c>
      <c r="O416" s="4">
        <v>1.04</v>
      </c>
      <c r="P416" s="4">
        <v>-6.89</v>
      </c>
      <c r="Q416" s="4">
        <v>-1.1399999999999999</v>
      </c>
      <c r="R416" s="4"/>
      <c r="S416" s="4">
        <v>48.21</v>
      </c>
      <c r="T416" s="4"/>
      <c r="U416" s="4"/>
      <c r="V416" s="4"/>
      <c r="W416" s="10"/>
      <c r="X416" s="4"/>
    </row>
    <row r="417" spans="1:24" ht="15.75" customHeight="1">
      <c r="A417" s="8" t="s">
        <v>644</v>
      </c>
      <c r="B417" s="8">
        <v>416</v>
      </c>
      <c r="C417" s="4" t="s">
        <v>1109</v>
      </c>
      <c r="D417" s="4" t="s">
        <v>1110</v>
      </c>
      <c r="E417" s="4">
        <v>0.38</v>
      </c>
      <c r="F417" s="4">
        <v>0</v>
      </c>
      <c r="G417" s="9">
        <v>17079400</v>
      </c>
      <c r="H417" s="9">
        <v>6488</v>
      </c>
      <c r="I417" s="9">
        <v>3623</v>
      </c>
      <c r="J417" s="4"/>
      <c r="K417" s="4">
        <v>0.28999999999999998</v>
      </c>
      <c r="L417" s="4">
        <v>3.17</v>
      </c>
      <c r="M417" s="4">
        <v>0.01</v>
      </c>
      <c r="N417" s="4">
        <v>0</v>
      </c>
      <c r="O417" s="4">
        <v>-0.12</v>
      </c>
      <c r="P417" s="4">
        <v>-6</v>
      </c>
      <c r="Q417" s="4">
        <v>-4.5599999999999996</v>
      </c>
      <c r="R417" s="4">
        <v>2.66</v>
      </c>
      <c r="S417" s="4">
        <v>74.88</v>
      </c>
      <c r="T417" s="4"/>
      <c r="U417" s="4"/>
      <c r="V417" s="4"/>
      <c r="W417" s="7"/>
      <c r="X417" s="4"/>
    </row>
    <row r="418" spans="1:24" ht="15.75" customHeight="1">
      <c r="A418" s="8" t="s">
        <v>645</v>
      </c>
      <c r="B418" s="8">
        <v>417</v>
      </c>
      <c r="C418" s="4" t="s">
        <v>1109</v>
      </c>
      <c r="D418" s="4" t="s">
        <v>1110</v>
      </c>
      <c r="E418" s="4">
        <v>4.7</v>
      </c>
      <c r="F418" s="5">
        <v>0</v>
      </c>
      <c r="G418" s="9">
        <v>0</v>
      </c>
      <c r="H418" s="9">
        <v>0</v>
      </c>
      <c r="I418" s="9">
        <v>451</v>
      </c>
      <c r="J418" s="4"/>
      <c r="K418" s="4">
        <v>0.33</v>
      </c>
      <c r="L418" s="4">
        <v>0.15</v>
      </c>
      <c r="M418" s="4"/>
      <c r="N418" s="4">
        <v>0</v>
      </c>
      <c r="O418" s="4">
        <v>-2.79</v>
      </c>
      <c r="P418" s="4">
        <v>-3.46</v>
      </c>
      <c r="Q418" s="4">
        <v>-11.19</v>
      </c>
      <c r="R418" s="4">
        <v>4.26</v>
      </c>
      <c r="S418" s="4">
        <v>33.72</v>
      </c>
      <c r="T418" s="4"/>
      <c r="U418" s="4"/>
      <c r="V418" s="4"/>
      <c r="W418" s="7"/>
      <c r="X418" s="4"/>
    </row>
    <row r="419" spans="1:24" ht="15.75" customHeight="1">
      <c r="A419" s="8" t="s">
        <v>646</v>
      </c>
      <c r="B419" s="8">
        <v>418</v>
      </c>
      <c r="C419" s="4" t="s">
        <v>1111</v>
      </c>
      <c r="D419" s="4" t="s">
        <v>1110</v>
      </c>
      <c r="E419" s="4">
        <v>2.44</v>
      </c>
      <c r="F419" s="5">
        <v>0</v>
      </c>
      <c r="G419" s="9">
        <v>1094300</v>
      </c>
      <c r="H419" s="9">
        <v>2677</v>
      </c>
      <c r="I419" s="9">
        <v>494</v>
      </c>
      <c r="J419" s="4">
        <v>6.51</v>
      </c>
      <c r="K419" s="4">
        <v>1.56</v>
      </c>
      <c r="L419" s="4">
        <v>0.91</v>
      </c>
      <c r="M419" s="4">
        <v>0.15</v>
      </c>
      <c r="N419" s="4">
        <v>0.37</v>
      </c>
      <c r="O419" s="4"/>
      <c r="P419" s="4"/>
      <c r="Q419" s="4"/>
      <c r="R419" s="4">
        <v>6.15</v>
      </c>
      <c r="S419" s="4"/>
      <c r="T419" s="4"/>
      <c r="U419" s="4"/>
      <c r="V419" s="4"/>
      <c r="W419" s="10"/>
      <c r="X419" s="4"/>
    </row>
    <row r="420" spans="1:24" ht="15.75" customHeight="1">
      <c r="A420" s="8" t="s">
        <v>647</v>
      </c>
      <c r="B420" s="8">
        <v>419</v>
      </c>
      <c r="C420" s="4" t="s">
        <v>1111</v>
      </c>
      <c r="D420" s="4" t="s">
        <v>1110</v>
      </c>
      <c r="E420" s="4">
        <v>3.54</v>
      </c>
      <c r="F420" s="5">
        <v>-1.1200000000000001</v>
      </c>
      <c r="G420" s="9">
        <v>5300</v>
      </c>
      <c r="H420" s="9">
        <v>19</v>
      </c>
      <c r="I420" s="9">
        <v>762</v>
      </c>
      <c r="J420" s="4"/>
      <c r="K420" s="4">
        <v>1.99</v>
      </c>
      <c r="L420" s="4">
        <v>0.74</v>
      </c>
      <c r="M420" s="4">
        <v>0.25</v>
      </c>
      <c r="N420" s="4">
        <v>0</v>
      </c>
      <c r="O420" s="4"/>
      <c r="P420" s="4"/>
      <c r="Q420" s="4"/>
      <c r="R420" s="4">
        <v>6.98</v>
      </c>
      <c r="S420" s="4"/>
      <c r="T420" s="4"/>
      <c r="U420" s="4"/>
      <c r="V420" s="4"/>
      <c r="W420" s="7"/>
      <c r="X420" s="4"/>
    </row>
    <row r="421" spans="1:24" ht="15.75" customHeight="1">
      <c r="A421" s="8" t="s">
        <v>648</v>
      </c>
      <c r="B421" s="8">
        <v>420</v>
      </c>
      <c r="C421" s="4" t="s">
        <v>1111</v>
      </c>
      <c r="D421" s="4" t="s">
        <v>1110</v>
      </c>
      <c r="E421" s="4">
        <v>2.44</v>
      </c>
      <c r="F421" s="10">
        <v>-3.17</v>
      </c>
      <c r="G421" s="9">
        <v>3395700</v>
      </c>
      <c r="H421" s="9">
        <v>8399</v>
      </c>
      <c r="I421" s="9">
        <v>1504</v>
      </c>
      <c r="J421" s="4">
        <v>21.97</v>
      </c>
      <c r="K421" s="4">
        <v>3.05</v>
      </c>
      <c r="L421" s="4">
        <v>0.5</v>
      </c>
      <c r="M421" s="4">
        <v>0.02</v>
      </c>
      <c r="N421" s="4">
        <v>0.11</v>
      </c>
      <c r="O421" s="4"/>
      <c r="P421" s="4"/>
      <c r="Q421" s="4"/>
      <c r="R421" s="4">
        <v>0.71</v>
      </c>
      <c r="S421" s="4"/>
      <c r="T421" s="4"/>
      <c r="U421" s="4"/>
      <c r="V421" s="4"/>
      <c r="W421" s="10"/>
      <c r="X421" s="4"/>
    </row>
    <row r="422" spans="1:24" ht="15.75" customHeight="1">
      <c r="A422" s="8" t="s">
        <v>649</v>
      </c>
      <c r="B422" s="8">
        <v>421</v>
      </c>
      <c r="C422" s="4" t="s">
        <v>1111</v>
      </c>
      <c r="D422" s="4" t="s">
        <v>1110</v>
      </c>
      <c r="E422" s="4">
        <v>1.38</v>
      </c>
      <c r="F422" s="5">
        <v>-0.72</v>
      </c>
      <c r="G422" s="9">
        <v>315600</v>
      </c>
      <c r="H422" s="9">
        <v>440</v>
      </c>
      <c r="I422" s="9">
        <v>792</v>
      </c>
      <c r="J422" s="4">
        <v>7.75</v>
      </c>
      <c r="K422" s="4">
        <v>0.76</v>
      </c>
      <c r="L422" s="4">
        <v>1.77</v>
      </c>
      <c r="M422" s="4">
        <v>7.0000000000000007E-2</v>
      </c>
      <c r="N422" s="4">
        <v>0.18</v>
      </c>
      <c r="O422" s="4"/>
      <c r="P422" s="4"/>
      <c r="Q422" s="4"/>
      <c r="R422" s="4">
        <v>5.04</v>
      </c>
      <c r="S422" s="4"/>
      <c r="T422" s="4"/>
      <c r="U422" s="4"/>
      <c r="V422" s="4"/>
      <c r="W422" s="5"/>
      <c r="X422" s="4"/>
    </row>
    <row r="423" spans="1:24" ht="15.75" customHeight="1">
      <c r="A423" s="8" t="s">
        <v>650</v>
      </c>
      <c r="B423" s="8">
        <v>422</v>
      </c>
      <c r="C423" s="4" t="s">
        <v>1111</v>
      </c>
      <c r="D423" s="4" t="s">
        <v>1110</v>
      </c>
      <c r="E423" s="4">
        <v>1.75</v>
      </c>
      <c r="F423" s="10">
        <v>1.1599999999999999</v>
      </c>
      <c r="G423" s="9">
        <v>104800</v>
      </c>
      <c r="H423" s="4">
        <v>182</v>
      </c>
      <c r="I423" s="9">
        <v>726</v>
      </c>
      <c r="J423" s="4">
        <v>225.42</v>
      </c>
      <c r="K423" s="4">
        <v>0.59</v>
      </c>
      <c r="L423" s="4">
        <v>1.42</v>
      </c>
      <c r="M423" s="4"/>
      <c r="N423" s="4">
        <v>0.01</v>
      </c>
      <c r="O423" s="4"/>
      <c r="P423" s="4"/>
      <c r="Q423" s="4"/>
      <c r="R423" s="4"/>
      <c r="S423" s="4"/>
      <c r="T423" s="4"/>
      <c r="U423" s="4"/>
      <c r="V423" s="4"/>
      <c r="W423" s="5"/>
      <c r="X423" s="4"/>
    </row>
    <row r="424" spans="1:24" ht="15.75" customHeight="1">
      <c r="A424" s="8" t="s">
        <v>651</v>
      </c>
      <c r="B424" s="8">
        <v>423</v>
      </c>
      <c r="C424" s="4" t="s">
        <v>1111</v>
      </c>
      <c r="D424" s="4" t="s">
        <v>1110</v>
      </c>
      <c r="E424" s="4">
        <v>2.1</v>
      </c>
      <c r="F424" s="4">
        <v>1.94</v>
      </c>
      <c r="G424" s="9">
        <v>118100</v>
      </c>
      <c r="H424" s="9">
        <v>247</v>
      </c>
      <c r="I424" s="9">
        <v>1253</v>
      </c>
      <c r="J424" s="4">
        <v>13.47</v>
      </c>
      <c r="K424" s="4">
        <v>0.42</v>
      </c>
      <c r="L424" s="4">
        <v>3.24</v>
      </c>
      <c r="M424" s="4">
        <v>0.15</v>
      </c>
      <c r="N424" s="4">
        <v>0.16</v>
      </c>
      <c r="O424" s="4"/>
      <c r="P424" s="4"/>
      <c r="Q424" s="4"/>
      <c r="R424" s="4">
        <v>7.28</v>
      </c>
      <c r="S424" s="4"/>
      <c r="T424" s="4"/>
      <c r="U424" s="4"/>
      <c r="V424" s="4"/>
      <c r="W424" s="10"/>
      <c r="X424" s="4"/>
    </row>
    <row r="425" spans="1:24" ht="15.75" customHeight="1">
      <c r="A425" s="8" t="s">
        <v>652</v>
      </c>
      <c r="B425" s="8">
        <v>424</v>
      </c>
      <c r="C425" s="4" t="s">
        <v>1111</v>
      </c>
      <c r="D425" s="4" t="s">
        <v>1110</v>
      </c>
      <c r="E425" s="4">
        <v>6.4</v>
      </c>
      <c r="F425" s="5">
        <v>2.4</v>
      </c>
      <c r="G425" s="9">
        <v>26333300</v>
      </c>
      <c r="H425" s="9">
        <v>167537</v>
      </c>
      <c r="I425" s="9">
        <v>24848</v>
      </c>
      <c r="J425" s="4">
        <v>111.38</v>
      </c>
      <c r="K425" s="4">
        <v>4.57</v>
      </c>
      <c r="L425" s="4">
        <v>1.21</v>
      </c>
      <c r="M425" s="4">
        <v>0.08</v>
      </c>
      <c r="N425" s="4">
        <v>0.06</v>
      </c>
      <c r="O425" s="4"/>
      <c r="P425" s="4"/>
      <c r="Q425" s="4"/>
      <c r="R425" s="4">
        <v>2.44</v>
      </c>
      <c r="S425" s="4"/>
      <c r="T425" s="4"/>
      <c r="U425" s="4"/>
      <c r="V425" s="4"/>
      <c r="W425" s="10"/>
      <c r="X425" s="4"/>
    </row>
    <row r="426" spans="1:24" ht="15.75" customHeight="1">
      <c r="A426" s="8" t="s">
        <v>653</v>
      </c>
      <c r="B426" s="8">
        <v>425</v>
      </c>
      <c r="C426" s="4" t="s">
        <v>1111</v>
      </c>
      <c r="D426" s="4" t="s">
        <v>1110</v>
      </c>
      <c r="E426" s="4">
        <v>1.18</v>
      </c>
      <c r="F426" s="10">
        <v>-4.07</v>
      </c>
      <c r="G426" s="9">
        <v>351400</v>
      </c>
      <c r="H426" s="9">
        <v>423</v>
      </c>
      <c r="I426" s="9">
        <v>295</v>
      </c>
      <c r="J426" s="4"/>
      <c r="K426" s="4">
        <v>0.72</v>
      </c>
      <c r="L426" s="4">
        <v>1.27</v>
      </c>
      <c r="M426" s="4"/>
      <c r="N426" s="4">
        <v>0</v>
      </c>
      <c r="O426" s="4"/>
      <c r="P426" s="4"/>
      <c r="Q426" s="4"/>
      <c r="R426" s="4"/>
      <c r="S426" s="4"/>
      <c r="T426" s="4"/>
      <c r="U426" s="4"/>
      <c r="V426" s="4"/>
      <c r="W426" s="10"/>
      <c r="X426" s="4"/>
    </row>
    <row r="427" spans="1:24" ht="15.75" customHeight="1">
      <c r="A427" s="8" t="s">
        <v>654</v>
      </c>
      <c r="B427" s="8">
        <v>426</v>
      </c>
      <c r="C427" s="4" t="s">
        <v>1111</v>
      </c>
      <c r="D427" s="4" t="s">
        <v>1110</v>
      </c>
      <c r="E427" s="4">
        <v>2.44</v>
      </c>
      <c r="F427" s="5">
        <v>1.67</v>
      </c>
      <c r="G427" s="9">
        <v>819500</v>
      </c>
      <c r="H427" s="9">
        <v>1979</v>
      </c>
      <c r="I427" s="9">
        <v>6832</v>
      </c>
      <c r="J427" s="4">
        <v>140.80000000000001</v>
      </c>
      <c r="K427" s="4">
        <v>0.81</v>
      </c>
      <c r="L427" s="4">
        <v>0.4</v>
      </c>
      <c r="M427" s="4"/>
      <c r="N427" s="4">
        <v>0.02</v>
      </c>
      <c r="O427" s="4"/>
      <c r="P427" s="4"/>
      <c r="Q427" s="4"/>
      <c r="R427" s="4">
        <v>8.33</v>
      </c>
      <c r="S427" s="4"/>
      <c r="T427" s="4"/>
      <c r="U427" s="4"/>
      <c r="V427" s="4"/>
      <c r="W427" s="10"/>
      <c r="X427" s="4"/>
    </row>
    <row r="428" spans="1:24" ht="15.75" customHeight="1">
      <c r="A428" s="8" t="s">
        <v>655</v>
      </c>
      <c r="B428" s="8">
        <v>427</v>
      </c>
      <c r="C428" s="4" t="s">
        <v>1111</v>
      </c>
      <c r="D428" s="4" t="s">
        <v>1110</v>
      </c>
      <c r="E428" s="4">
        <v>0.73</v>
      </c>
      <c r="F428" s="5">
        <v>1.39</v>
      </c>
      <c r="G428" s="9">
        <v>1849400</v>
      </c>
      <c r="H428" s="9">
        <v>1341</v>
      </c>
      <c r="I428" s="9">
        <v>994</v>
      </c>
      <c r="J428" s="4"/>
      <c r="K428" s="4">
        <v>0.36</v>
      </c>
      <c r="L428" s="4">
        <v>3.16</v>
      </c>
      <c r="M428" s="4">
        <v>7.0000000000000007E-2</v>
      </c>
      <c r="N428" s="4">
        <v>0</v>
      </c>
      <c r="O428" s="4"/>
      <c r="P428" s="4"/>
      <c r="Q428" s="4"/>
      <c r="R428" s="4">
        <v>9.7200000000000006</v>
      </c>
      <c r="S428" s="4"/>
      <c r="T428" s="4"/>
      <c r="U428" s="4"/>
      <c r="V428" s="4"/>
      <c r="W428" s="10"/>
      <c r="X428" s="4"/>
    </row>
    <row r="429" spans="1:24" ht="15.75" customHeight="1">
      <c r="A429" s="8" t="s">
        <v>656</v>
      </c>
      <c r="B429" s="8">
        <v>428</v>
      </c>
      <c r="C429" s="4" t="s">
        <v>1111</v>
      </c>
      <c r="D429" s="4" t="s">
        <v>1110</v>
      </c>
      <c r="E429" s="4">
        <v>8.4499999999999993</v>
      </c>
      <c r="F429" s="5">
        <v>0</v>
      </c>
      <c r="G429" s="9">
        <v>373700</v>
      </c>
      <c r="H429" s="9">
        <v>3167</v>
      </c>
      <c r="I429" s="9">
        <v>5055</v>
      </c>
      <c r="J429" s="4">
        <v>12.45</v>
      </c>
      <c r="K429" s="4">
        <v>3.55</v>
      </c>
      <c r="L429" s="4">
        <v>0.73</v>
      </c>
      <c r="M429" s="4">
        <v>0.1</v>
      </c>
      <c r="N429" s="4">
        <v>0.68</v>
      </c>
      <c r="O429" s="4"/>
      <c r="P429" s="4"/>
      <c r="Q429" s="4"/>
      <c r="R429" s="4">
        <v>9.26</v>
      </c>
      <c r="S429" s="4"/>
      <c r="T429" s="4"/>
      <c r="U429" s="4"/>
      <c r="V429" s="4"/>
      <c r="W429" s="10"/>
      <c r="X429" s="4"/>
    </row>
    <row r="430" spans="1:24" ht="15.75" customHeight="1">
      <c r="A430" s="8" t="s">
        <v>657</v>
      </c>
      <c r="B430" s="8">
        <v>429</v>
      </c>
      <c r="C430" s="4" t="s">
        <v>1111</v>
      </c>
      <c r="D430" s="4" t="s">
        <v>1110</v>
      </c>
      <c r="E430" s="4">
        <v>9</v>
      </c>
      <c r="F430" s="5">
        <v>0.56000000000000005</v>
      </c>
      <c r="G430" s="9">
        <v>7500</v>
      </c>
      <c r="H430" s="9">
        <v>67</v>
      </c>
      <c r="I430" s="9">
        <v>911</v>
      </c>
      <c r="J430" s="4">
        <v>8.32</v>
      </c>
      <c r="K430" s="4">
        <v>0.62</v>
      </c>
      <c r="L430" s="4">
        <v>0.45</v>
      </c>
      <c r="M430" s="4"/>
      <c r="N430" s="4">
        <v>1.08</v>
      </c>
      <c r="O430" s="4"/>
      <c r="P430" s="4"/>
      <c r="Q430" s="4"/>
      <c r="R430" s="4">
        <v>5.59</v>
      </c>
      <c r="S430" s="4"/>
      <c r="T430" s="4"/>
      <c r="U430" s="4"/>
      <c r="V430" s="4"/>
      <c r="W430" s="10"/>
      <c r="X430" s="4"/>
    </row>
    <row r="431" spans="1:24" ht="15.75" customHeight="1">
      <c r="A431" s="8" t="s">
        <v>658</v>
      </c>
      <c r="B431" s="8">
        <v>430</v>
      </c>
      <c r="C431" s="4" t="s">
        <v>1109</v>
      </c>
      <c r="D431" s="4" t="s">
        <v>331</v>
      </c>
      <c r="E431" s="4">
        <v>0.09</v>
      </c>
      <c r="F431" s="5">
        <v>0</v>
      </c>
      <c r="G431" s="9">
        <v>0</v>
      </c>
      <c r="H431" s="9">
        <v>0</v>
      </c>
      <c r="I431" s="9">
        <v>766</v>
      </c>
      <c r="J431" s="4"/>
      <c r="K431" s="4">
        <v>0.17</v>
      </c>
      <c r="L431" s="4">
        <v>0.1</v>
      </c>
      <c r="M431" s="4"/>
      <c r="N431" s="4">
        <v>0</v>
      </c>
      <c r="O431" s="4">
        <v>-12.76</v>
      </c>
      <c r="P431" s="4">
        <v>-14.96</v>
      </c>
      <c r="Q431" s="4">
        <v>-259.77999999999997</v>
      </c>
      <c r="R431" s="4"/>
      <c r="S431" s="4">
        <v>99.77</v>
      </c>
      <c r="T431" s="4"/>
      <c r="U431" s="4"/>
      <c r="V431" s="4"/>
      <c r="W431" s="10"/>
      <c r="X431" s="4"/>
    </row>
    <row r="432" spans="1:24" ht="15.75" customHeight="1">
      <c r="A432" s="8" t="s">
        <v>659</v>
      </c>
      <c r="B432" s="8">
        <v>431</v>
      </c>
      <c r="C432" s="4" t="s">
        <v>1111</v>
      </c>
      <c r="D432" s="4" t="s">
        <v>1110</v>
      </c>
      <c r="E432" s="4">
        <v>2.84</v>
      </c>
      <c r="F432" s="5">
        <v>0.71</v>
      </c>
      <c r="G432" s="9">
        <v>2865400</v>
      </c>
      <c r="H432" s="9">
        <v>8148</v>
      </c>
      <c r="I432" s="9">
        <v>1724</v>
      </c>
      <c r="J432" s="4">
        <v>30.51</v>
      </c>
      <c r="K432" s="4">
        <v>1.24</v>
      </c>
      <c r="L432" s="4">
        <v>1.68</v>
      </c>
      <c r="M432" s="4"/>
      <c r="N432" s="4">
        <v>0.09</v>
      </c>
      <c r="O432" s="4"/>
      <c r="P432" s="4"/>
      <c r="Q432" s="4"/>
      <c r="R432" s="4">
        <v>2.64</v>
      </c>
      <c r="S432" s="4"/>
      <c r="T432" s="4"/>
      <c r="U432" s="4"/>
      <c r="V432" s="4"/>
      <c r="W432" s="5"/>
      <c r="X432" s="4"/>
    </row>
    <row r="433" spans="1:24" ht="15.75" customHeight="1">
      <c r="A433" s="8" t="s">
        <v>660</v>
      </c>
      <c r="B433" s="8">
        <v>432</v>
      </c>
      <c r="C433" s="4" t="s">
        <v>1109</v>
      </c>
      <c r="D433" s="4" t="s">
        <v>248</v>
      </c>
      <c r="E433" s="4">
        <v>1.26</v>
      </c>
      <c r="F433" s="5">
        <v>0</v>
      </c>
      <c r="G433" s="9">
        <v>0</v>
      </c>
      <c r="H433" s="4">
        <v>0</v>
      </c>
      <c r="I433" s="9">
        <v>630</v>
      </c>
      <c r="J433" s="4"/>
      <c r="K433" s="4">
        <v>12.6</v>
      </c>
      <c r="L433" s="4">
        <v>42.92</v>
      </c>
      <c r="M433" s="4"/>
      <c r="N433" s="4">
        <v>0</v>
      </c>
      <c r="O433" s="4">
        <v>-17.21</v>
      </c>
      <c r="P433" s="4">
        <v>-596.91</v>
      </c>
      <c r="Q433" s="4">
        <v>-74.39</v>
      </c>
      <c r="R433" s="4"/>
      <c r="S433" s="4">
        <v>30.5</v>
      </c>
      <c r="T433" s="4"/>
      <c r="U433" s="4"/>
      <c r="V433" s="4"/>
      <c r="W433" s="10"/>
      <c r="X433" s="4"/>
    </row>
    <row r="434" spans="1:24" ht="15.75" customHeight="1">
      <c r="A434" s="8" t="s">
        <v>661</v>
      </c>
      <c r="B434" s="8">
        <v>433</v>
      </c>
      <c r="C434" s="4" t="s">
        <v>1111</v>
      </c>
      <c r="D434" s="4" t="s">
        <v>1110</v>
      </c>
      <c r="E434" s="4">
        <v>0.86</v>
      </c>
      <c r="F434" s="10">
        <v>0</v>
      </c>
      <c r="G434" s="9">
        <v>22200</v>
      </c>
      <c r="H434" s="4">
        <v>19</v>
      </c>
      <c r="I434" s="9">
        <v>363</v>
      </c>
      <c r="J434" s="4"/>
      <c r="K434" s="4">
        <v>0.43</v>
      </c>
      <c r="L434" s="4">
        <v>0.7</v>
      </c>
      <c r="M434" s="4">
        <v>0.02</v>
      </c>
      <c r="N434" s="4">
        <v>0</v>
      </c>
      <c r="O434" s="4"/>
      <c r="P434" s="4"/>
      <c r="Q434" s="4"/>
      <c r="R434" s="4">
        <v>2.09</v>
      </c>
      <c r="S434" s="4"/>
      <c r="T434" s="4"/>
      <c r="U434" s="4"/>
      <c r="V434" s="4"/>
      <c r="W434" s="10"/>
      <c r="X434" s="4"/>
    </row>
    <row r="435" spans="1:24" ht="15.75" customHeight="1">
      <c r="A435" s="8" t="s">
        <v>662</v>
      </c>
      <c r="B435" s="8">
        <v>434</v>
      </c>
      <c r="C435" s="4" t="s">
        <v>1111</v>
      </c>
      <c r="D435" s="4" t="s">
        <v>1110</v>
      </c>
      <c r="E435" s="4">
        <v>2</v>
      </c>
      <c r="F435" s="5">
        <v>0</v>
      </c>
      <c r="G435" s="9">
        <v>6600</v>
      </c>
      <c r="H435" s="9">
        <v>13</v>
      </c>
      <c r="I435" s="9">
        <v>600</v>
      </c>
      <c r="J435" s="4">
        <v>7.88</v>
      </c>
      <c r="K435" s="4">
        <v>0.62</v>
      </c>
      <c r="L435" s="4">
        <v>0.5</v>
      </c>
      <c r="M435" s="4"/>
      <c r="N435" s="4">
        <v>0.25</v>
      </c>
      <c r="O435" s="4"/>
      <c r="P435" s="4"/>
      <c r="Q435" s="4"/>
      <c r="R435" s="4">
        <v>10</v>
      </c>
      <c r="S435" s="4"/>
      <c r="T435" s="4"/>
      <c r="U435" s="4"/>
      <c r="V435" s="4"/>
      <c r="W435" s="7"/>
      <c r="X435" s="4"/>
    </row>
    <row r="436" spans="1:24" ht="15.75" customHeight="1">
      <c r="A436" s="8" t="s">
        <v>663</v>
      </c>
      <c r="B436" s="8">
        <v>435</v>
      </c>
      <c r="C436" s="4" t="s">
        <v>1111</v>
      </c>
      <c r="D436" s="4" t="s">
        <v>664</v>
      </c>
      <c r="E436" s="4">
        <v>0.38</v>
      </c>
      <c r="F436" s="5">
        <v>-2.56</v>
      </c>
      <c r="G436" s="9">
        <v>41800</v>
      </c>
      <c r="H436" s="9">
        <v>16</v>
      </c>
      <c r="I436" s="9">
        <v>261</v>
      </c>
      <c r="J436" s="4"/>
      <c r="K436" s="4">
        <v>0.76</v>
      </c>
      <c r="L436" s="4">
        <v>5.68</v>
      </c>
      <c r="M436" s="4"/>
      <c r="N436" s="4">
        <v>0</v>
      </c>
      <c r="O436" s="4"/>
      <c r="P436" s="4"/>
      <c r="Q436" s="4"/>
      <c r="R436" s="4"/>
      <c r="S436" s="4"/>
      <c r="T436" s="4"/>
      <c r="U436" s="4"/>
      <c r="V436" s="4"/>
      <c r="W436" s="5"/>
      <c r="X436" s="4"/>
    </row>
    <row r="437" spans="1:24" ht="15.75" customHeight="1">
      <c r="A437" s="8" t="s">
        <v>665</v>
      </c>
      <c r="B437" s="8">
        <v>436</v>
      </c>
      <c r="C437" s="4" t="s">
        <v>1111</v>
      </c>
      <c r="D437" s="4" t="s">
        <v>1110</v>
      </c>
      <c r="E437" s="4">
        <v>0.37</v>
      </c>
      <c r="F437" s="4">
        <v>2.78</v>
      </c>
      <c r="G437" s="9">
        <v>3695300</v>
      </c>
      <c r="H437" s="9">
        <v>1365</v>
      </c>
      <c r="I437" s="9">
        <v>318</v>
      </c>
      <c r="J437" s="4"/>
      <c r="K437" s="4">
        <v>1.1200000000000001</v>
      </c>
      <c r="L437" s="4">
        <v>1.1000000000000001</v>
      </c>
      <c r="M437" s="4"/>
      <c r="N437" s="4">
        <v>0</v>
      </c>
      <c r="O437" s="4"/>
      <c r="P437" s="4"/>
      <c r="Q437" s="4"/>
      <c r="R437" s="4"/>
      <c r="S437" s="4"/>
      <c r="T437" s="4"/>
      <c r="U437" s="4"/>
      <c r="V437" s="4"/>
      <c r="W437" s="10"/>
      <c r="X437" s="4"/>
    </row>
    <row r="438" spans="1:24" ht="15.75" customHeight="1">
      <c r="A438" s="8" t="s">
        <v>666</v>
      </c>
      <c r="B438" s="8">
        <v>437</v>
      </c>
      <c r="C438" s="4" t="s">
        <v>1111</v>
      </c>
      <c r="D438" s="4" t="s">
        <v>1110</v>
      </c>
      <c r="E438" s="4">
        <v>9.6999999999999993</v>
      </c>
      <c r="F438" s="5">
        <v>0.52</v>
      </c>
      <c r="G438" s="9">
        <v>1799600</v>
      </c>
      <c r="H438" s="9">
        <v>17529</v>
      </c>
      <c r="I438" s="9">
        <v>7627</v>
      </c>
      <c r="J438" s="4">
        <v>39.15</v>
      </c>
      <c r="K438" s="4">
        <v>1.88</v>
      </c>
      <c r="L438" s="4">
        <v>0.16</v>
      </c>
      <c r="M438" s="4"/>
      <c r="N438" s="4">
        <v>0.25</v>
      </c>
      <c r="O438" s="4"/>
      <c r="P438" s="4"/>
      <c r="Q438" s="4"/>
      <c r="R438" s="4">
        <v>1.45</v>
      </c>
      <c r="S438" s="4"/>
      <c r="T438" s="4"/>
      <c r="U438" s="4"/>
      <c r="V438" s="4"/>
      <c r="W438" s="10"/>
      <c r="X438" s="4"/>
    </row>
    <row r="439" spans="1:24" ht="15.75" customHeight="1">
      <c r="A439" s="8" t="s">
        <v>667</v>
      </c>
      <c r="B439" s="8">
        <v>438</v>
      </c>
      <c r="C439" s="4" t="s">
        <v>1111</v>
      </c>
      <c r="D439" s="4" t="s">
        <v>1110</v>
      </c>
      <c r="E439" s="4">
        <v>7.9</v>
      </c>
      <c r="F439" s="5">
        <v>0</v>
      </c>
      <c r="G439" s="9">
        <v>14300</v>
      </c>
      <c r="H439" s="9">
        <v>113</v>
      </c>
      <c r="I439" s="9">
        <v>478</v>
      </c>
      <c r="J439" s="4">
        <v>17.329999999999998</v>
      </c>
      <c r="K439" s="4">
        <v>0.56000000000000005</v>
      </c>
      <c r="L439" s="4">
        <v>0.43</v>
      </c>
      <c r="M439" s="4">
        <v>0.6</v>
      </c>
      <c r="N439" s="4">
        <v>0.46</v>
      </c>
      <c r="O439" s="4"/>
      <c r="P439" s="4"/>
      <c r="Q439" s="4"/>
      <c r="R439" s="4">
        <v>7.59</v>
      </c>
      <c r="S439" s="4"/>
      <c r="T439" s="4"/>
      <c r="U439" s="4"/>
      <c r="V439" s="4"/>
      <c r="W439" s="7"/>
      <c r="X439" s="4"/>
    </row>
    <row r="440" spans="1:24" ht="15.75" customHeight="1">
      <c r="A440" s="8" t="s">
        <v>1101</v>
      </c>
      <c r="B440" s="8">
        <v>439</v>
      </c>
      <c r="C440" s="4" t="s">
        <v>1111</v>
      </c>
      <c r="D440" s="4" t="s">
        <v>1110</v>
      </c>
      <c r="E440" s="4">
        <v>1.25</v>
      </c>
      <c r="F440" s="4">
        <v>0</v>
      </c>
      <c r="G440" s="9">
        <v>1466700</v>
      </c>
      <c r="H440" s="9">
        <v>1834</v>
      </c>
      <c r="I440" s="9">
        <v>425</v>
      </c>
      <c r="J440" s="4">
        <v>21.57</v>
      </c>
      <c r="K440" s="4"/>
      <c r="L440" s="4">
        <v>1.83</v>
      </c>
      <c r="M440" s="4"/>
      <c r="N440" s="4">
        <v>0.06</v>
      </c>
      <c r="O440" s="4"/>
      <c r="P440" s="4"/>
      <c r="Q440" s="4"/>
      <c r="R440" s="4"/>
      <c r="S440" s="4"/>
      <c r="T440" s="4"/>
      <c r="U440" s="4"/>
      <c r="V440" s="4"/>
      <c r="W440" s="10"/>
      <c r="X440" s="4"/>
    </row>
    <row r="441" spans="1:24" ht="15.75" customHeight="1">
      <c r="A441" s="8" t="s">
        <v>668</v>
      </c>
      <c r="B441" s="8">
        <v>440</v>
      </c>
      <c r="C441" s="4" t="s">
        <v>1111</v>
      </c>
      <c r="D441" s="4" t="s">
        <v>1110</v>
      </c>
      <c r="E441" s="4">
        <v>6.8</v>
      </c>
      <c r="F441" s="5">
        <v>-0.73</v>
      </c>
      <c r="G441" s="9">
        <v>414200</v>
      </c>
      <c r="H441" s="9">
        <v>2812</v>
      </c>
      <c r="I441" s="9">
        <v>2099</v>
      </c>
      <c r="J441" s="4">
        <v>12.31</v>
      </c>
      <c r="K441" s="4">
        <v>0.98</v>
      </c>
      <c r="L441" s="4">
        <v>1.78</v>
      </c>
      <c r="M441" s="4">
        <v>0.6</v>
      </c>
      <c r="N441" s="4">
        <v>0.55000000000000004</v>
      </c>
      <c r="O441" s="4"/>
      <c r="P441" s="4"/>
      <c r="Q441" s="4"/>
      <c r="R441" s="4">
        <v>11.68</v>
      </c>
      <c r="S441" s="4"/>
      <c r="T441" s="4"/>
      <c r="U441" s="4"/>
      <c r="V441" s="4"/>
      <c r="W441" s="10"/>
      <c r="X441" s="4"/>
    </row>
    <row r="442" spans="1:24" ht="15.75" customHeight="1">
      <c r="A442" s="8" t="s">
        <v>669</v>
      </c>
      <c r="B442" s="8">
        <v>441</v>
      </c>
      <c r="C442" s="4" t="s">
        <v>1111</v>
      </c>
      <c r="D442" s="4" t="s">
        <v>1110</v>
      </c>
      <c r="E442" s="4">
        <v>0.84</v>
      </c>
      <c r="F442" s="10">
        <v>0</v>
      </c>
      <c r="G442" s="9">
        <v>4200</v>
      </c>
      <c r="H442" s="9">
        <v>4</v>
      </c>
      <c r="I442" s="9">
        <v>282</v>
      </c>
      <c r="J442" s="4"/>
      <c r="K442" s="4">
        <v>0.66</v>
      </c>
      <c r="L442" s="4">
        <v>0.23</v>
      </c>
      <c r="M442" s="4"/>
      <c r="N442" s="4">
        <v>0</v>
      </c>
      <c r="O442" s="4"/>
      <c r="P442" s="4"/>
      <c r="Q442" s="4"/>
      <c r="R442" s="4"/>
      <c r="S442" s="4"/>
      <c r="T442" s="4"/>
      <c r="U442" s="4"/>
      <c r="V442" s="4"/>
      <c r="W442" s="5"/>
      <c r="X442" s="4"/>
    </row>
    <row r="443" spans="1:24" ht="15.75" customHeight="1">
      <c r="A443" s="8" t="s">
        <v>670</v>
      </c>
      <c r="B443" s="8">
        <v>442</v>
      </c>
      <c r="C443" s="4" t="s">
        <v>1111</v>
      </c>
      <c r="D443" s="4" t="s">
        <v>1110</v>
      </c>
      <c r="E443" s="4">
        <v>10.9</v>
      </c>
      <c r="F443" s="5">
        <v>0.93</v>
      </c>
      <c r="G443" s="9">
        <v>100</v>
      </c>
      <c r="H443" s="9">
        <v>1</v>
      </c>
      <c r="I443" s="9">
        <v>6540</v>
      </c>
      <c r="J443" s="4">
        <v>29.88</v>
      </c>
      <c r="K443" s="4">
        <v>1.21</v>
      </c>
      <c r="L443" s="4">
        <v>0.33</v>
      </c>
      <c r="M443" s="4"/>
      <c r="N443" s="4">
        <v>0.36</v>
      </c>
      <c r="O443" s="4"/>
      <c r="P443" s="4"/>
      <c r="Q443" s="4"/>
      <c r="R443" s="4">
        <v>6.02</v>
      </c>
      <c r="S443" s="4"/>
      <c r="T443" s="4"/>
      <c r="U443" s="4"/>
      <c r="V443" s="4"/>
      <c r="W443" s="10"/>
      <c r="X443" s="4"/>
    </row>
    <row r="444" spans="1:24" ht="15.75" customHeight="1">
      <c r="A444" s="8" t="s">
        <v>671</v>
      </c>
      <c r="B444" s="8">
        <v>443</v>
      </c>
      <c r="C444" s="4" t="s">
        <v>1111</v>
      </c>
      <c r="D444" s="4" t="s">
        <v>1110</v>
      </c>
      <c r="E444" s="4">
        <v>0.48</v>
      </c>
      <c r="F444" s="5">
        <v>0</v>
      </c>
      <c r="G444" s="9">
        <v>4556600</v>
      </c>
      <c r="H444" s="9">
        <v>2218</v>
      </c>
      <c r="I444" s="9">
        <v>8169</v>
      </c>
      <c r="J444" s="4">
        <v>26.67</v>
      </c>
      <c r="K444" s="4">
        <v>3</v>
      </c>
      <c r="L444" s="4">
        <v>1.08</v>
      </c>
      <c r="M444" s="4"/>
      <c r="N444" s="4">
        <v>0.02</v>
      </c>
      <c r="O444" s="4"/>
      <c r="P444" s="4"/>
      <c r="Q444" s="4"/>
      <c r="R444" s="4"/>
      <c r="S444" s="4"/>
      <c r="T444" s="4"/>
      <c r="U444" s="4"/>
      <c r="V444" s="4"/>
      <c r="W444" s="10"/>
      <c r="X444" s="4"/>
    </row>
    <row r="445" spans="1:24" ht="15.75" customHeight="1">
      <c r="A445" s="8" t="s">
        <v>672</v>
      </c>
      <c r="B445" s="8">
        <v>444</v>
      </c>
      <c r="C445" s="4" t="s">
        <v>1111</v>
      </c>
      <c r="D445" s="4" t="s">
        <v>1110</v>
      </c>
      <c r="E445" s="4">
        <v>1.76</v>
      </c>
      <c r="F445" s="4">
        <v>1.1499999999999999</v>
      </c>
      <c r="G445" s="9">
        <v>513400</v>
      </c>
      <c r="H445" s="9">
        <v>904</v>
      </c>
      <c r="I445" s="9">
        <v>2147</v>
      </c>
      <c r="J445" s="4">
        <v>8.56</v>
      </c>
      <c r="K445" s="4">
        <v>0.47</v>
      </c>
      <c r="L445" s="4">
        <v>1.07</v>
      </c>
      <c r="M445" s="4">
        <v>0.03</v>
      </c>
      <c r="N445" s="4">
        <v>0.21</v>
      </c>
      <c r="O445" s="4"/>
      <c r="P445" s="4"/>
      <c r="Q445" s="4"/>
      <c r="R445" s="4">
        <v>1.72</v>
      </c>
      <c r="S445" s="4"/>
      <c r="T445" s="4"/>
      <c r="U445" s="4"/>
      <c r="V445" s="4"/>
      <c r="W445" s="7"/>
      <c r="X445" s="4"/>
    </row>
    <row r="446" spans="1:24" ht="15.75" customHeight="1">
      <c r="A446" s="8" t="s">
        <v>673</v>
      </c>
      <c r="B446" s="8">
        <v>445</v>
      </c>
      <c r="C446" s="4" t="s">
        <v>1111</v>
      </c>
      <c r="D446" s="4" t="s">
        <v>1110</v>
      </c>
      <c r="E446" s="4">
        <v>3.5</v>
      </c>
      <c r="F446" s="5">
        <v>2.94</v>
      </c>
      <c r="G446" s="9">
        <v>5424900</v>
      </c>
      <c r="H446" s="9">
        <v>18604</v>
      </c>
      <c r="I446" s="9">
        <v>12118</v>
      </c>
      <c r="J446" s="4"/>
      <c r="K446" s="4">
        <v>1.45</v>
      </c>
      <c r="L446" s="4">
        <v>0.68</v>
      </c>
      <c r="M446" s="4"/>
      <c r="N446" s="4">
        <v>0</v>
      </c>
      <c r="O446" s="4"/>
      <c r="P446" s="4"/>
      <c r="Q446" s="4"/>
      <c r="R446" s="4"/>
      <c r="S446" s="4"/>
      <c r="T446" s="4"/>
      <c r="U446" s="4"/>
      <c r="V446" s="4"/>
      <c r="W446" s="10"/>
      <c r="X446" s="4"/>
    </row>
    <row r="447" spans="1:24" ht="15.75" customHeight="1">
      <c r="A447" s="8" t="s">
        <v>674</v>
      </c>
      <c r="B447" s="8">
        <v>446</v>
      </c>
      <c r="C447" s="4" t="s">
        <v>1111</v>
      </c>
      <c r="D447" s="4" t="s">
        <v>1110</v>
      </c>
      <c r="E447" s="4">
        <v>7.7</v>
      </c>
      <c r="F447" s="10">
        <v>-0.65</v>
      </c>
      <c r="G447" s="9">
        <v>15995200</v>
      </c>
      <c r="H447" s="9">
        <v>123416</v>
      </c>
      <c r="I447" s="9">
        <v>19250</v>
      </c>
      <c r="J447" s="4">
        <v>13.89</v>
      </c>
      <c r="K447" s="4">
        <v>2.48</v>
      </c>
      <c r="L447" s="4">
        <v>0.73</v>
      </c>
      <c r="M447" s="4">
        <v>7.0000000000000007E-2</v>
      </c>
      <c r="N447" s="4">
        <v>0.55000000000000004</v>
      </c>
      <c r="O447" s="4"/>
      <c r="P447" s="4"/>
      <c r="Q447" s="4"/>
      <c r="R447" s="4">
        <v>2.58</v>
      </c>
      <c r="S447" s="4"/>
      <c r="T447" s="4"/>
      <c r="U447" s="4"/>
      <c r="V447" s="4"/>
      <c r="W447" s="5"/>
      <c r="X447" s="4"/>
    </row>
    <row r="448" spans="1:24" ht="15.75" customHeight="1">
      <c r="A448" s="8" t="s">
        <v>675</v>
      </c>
      <c r="B448" s="8">
        <v>447</v>
      </c>
      <c r="C448" s="4" t="s">
        <v>1109</v>
      </c>
      <c r="D448" s="4" t="s">
        <v>237</v>
      </c>
      <c r="E448" s="4">
        <v>0.35</v>
      </c>
      <c r="F448" s="5">
        <v>0</v>
      </c>
      <c r="G448" s="9">
        <v>0</v>
      </c>
      <c r="H448" s="9">
        <v>0</v>
      </c>
      <c r="I448" s="9">
        <v>709</v>
      </c>
      <c r="J448" s="4"/>
      <c r="K448" s="4">
        <v>2.06</v>
      </c>
      <c r="L448" s="4">
        <v>0.41</v>
      </c>
      <c r="M448" s="4"/>
      <c r="N448" s="4">
        <v>0</v>
      </c>
      <c r="O448" s="4">
        <v>13.31</v>
      </c>
      <c r="P448" s="4">
        <v>18.3</v>
      </c>
      <c r="Q448" s="4">
        <v>-7.99</v>
      </c>
      <c r="R448" s="4"/>
      <c r="S448" s="4">
        <v>64.790000000000006</v>
      </c>
      <c r="T448" s="4"/>
      <c r="U448" s="4"/>
      <c r="V448" s="4"/>
      <c r="W448" s="10"/>
      <c r="X448" s="4"/>
    </row>
    <row r="449" spans="1:24" ht="15.75" customHeight="1">
      <c r="A449" s="8" t="s">
        <v>676</v>
      </c>
      <c r="B449" s="8">
        <v>448</v>
      </c>
      <c r="C449" s="4" t="s">
        <v>1111</v>
      </c>
      <c r="D449" s="4" t="s">
        <v>1110</v>
      </c>
      <c r="E449" s="4">
        <v>0.98</v>
      </c>
      <c r="F449" s="5">
        <v>-5.77</v>
      </c>
      <c r="G449" s="9">
        <v>24500</v>
      </c>
      <c r="H449" s="9">
        <v>24</v>
      </c>
      <c r="I449" s="9">
        <v>629</v>
      </c>
      <c r="J449" s="4"/>
      <c r="K449" s="4">
        <v>0.89</v>
      </c>
      <c r="L449" s="4">
        <v>1.7</v>
      </c>
      <c r="M449" s="4"/>
      <c r="N449" s="4">
        <v>0</v>
      </c>
      <c r="O449" s="4"/>
      <c r="P449" s="4"/>
      <c r="Q449" s="4"/>
      <c r="R449" s="4"/>
      <c r="S449" s="4"/>
      <c r="T449" s="4"/>
      <c r="U449" s="4"/>
      <c r="V449" s="4"/>
      <c r="W449" s="7"/>
      <c r="X449" s="4"/>
    </row>
    <row r="450" spans="1:24" ht="15.75" customHeight="1">
      <c r="A450" s="8" t="s">
        <v>677</v>
      </c>
      <c r="B450" s="8">
        <v>449</v>
      </c>
      <c r="C450" s="4" t="s">
        <v>1111</v>
      </c>
      <c r="D450" s="4" t="s">
        <v>1110</v>
      </c>
      <c r="E450" s="4">
        <v>12.3</v>
      </c>
      <c r="F450" s="5">
        <v>-1.6</v>
      </c>
      <c r="G450" s="9">
        <v>1473500</v>
      </c>
      <c r="H450" s="9">
        <v>18284</v>
      </c>
      <c r="I450" s="9">
        <v>26919</v>
      </c>
      <c r="J450" s="4">
        <v>7.14</v>
      </c>
      <c r="K450" s="4">
        <v>0.64</v>
      </c>
      <c r="L450" s="4">
        <v>0.93</v>
      </c>
      <c r="M450" s="4">
        <v>0.31</v>
      </c>
      <c r="N450" s="4">
        <v>1.72</v>
      </c>
      <c r="O450" s="4"/>
      <c r="P450" s="4"/>
      <c r="Q450" s="4"/>
      <c r="R450" s="4">
        <v>12.4</v>
      </c>
      <c r="S450" s="4"/>
      <c r="T450" s="4"/>
      <c r="U450" s="4"/>
      <c r="V450" s="4"/>
      <c r="W450" s="10"/>
      <c r="X450" s="4"/>
    </row>
    <row r="451" spans="1:24" ht="15.75" customHeight="1">
      <c r="A451" s="8" t="s">
        <v>678</v>
      </c>
      <c r="B451" s="8">
        <v>450</v>
      </c>
      <c r="C451" s="4" t="s">
        <v>1111</v>
      </c>
      <c r="D451" s="4" t="s">
        <v>1110</v>
      </c>
      <c r="E451" s="4">
        <v>6</v>
      </c>
      <c r="F451" s="5">
        <v>-2.44</v>
      </c>
      <c r="G451" s="9">
        <v>9559700</v>
      </c>
      <c r="H451" s="9">
        <v>57779</v>
      </c>
      <c r="I451" s="9">
        <v>9356</v>
      </c>
      <c r="J451" s="4"/>
      <c r="K451" s="4">
        <v>0.88</v>
      </c>
      <c r="L451" s="4">
        <v>1.18</v>
      </c>
      <c r="M451" s="4"/>
      <c r="N451" s="4">
        <v>0</v>
      </c>
      <c r="O451" s="4"/>
      <c r="P451" s="4"/>
      <c r="Q451" s="4"/>
      <c r="R451" s="4"/>
      <c r="S451" s="4"/>
      <c r="T451" s="4"/>
      <c r="U451" s="4"/>
      <c r="V451" s="4"/>
      <c r="W451" s="10"/>
      <c r="X451" s="4"/>
    </row>
    <row r="452" spans="1:24" ht="15.75" customHeight="1">
      <c r="A452" s="8" t="s">
        <v>679</v>
      </c>
      <c r="B452" s="8">
        <v>451</v>
      </c>
      <c r="C452" s="4" t="s">
        <v>1111</v>
      </c>
      <c r="D452" s="4" t="s">
        <v>1110</v>
      </c>
      <c r="E452" s="4">
        <v>1.96</v>
      </c>
      <c r="F452" s="4">
        <v>3.16</v>
      </c>
      <c r="G452" s="9">
        <v>15747100</v>
      </c>
      <c r="H452" s="9">
        <v>30637</v>
      </c>
      <c r="I452" s="9">
        <v>4649</v>
      </c>
      <c r="J452" s="4"/>
      <c r="K452" s="4">
        <v>0.81</v>
      </c>
      <c r="L452" s="4">
        <v>0.51</v>
      </c>
      <c r="M452" s="4">
        <v>0.01</v>
      </c>
      <c r="N452" s="4">
        <v>0</v>
      </c>
      <c r="O452" s="4"/>
      <c r="P452" s="4"/>
      <c r="Q452" s="4"/>
      <c r="R452" s="4">
        <v>2.63</v>
      </c>
      <c r="S452" s="4"/>
      <c r="T452" s="4"/>
      <c r="U452" s="4"/>
      <c r="V452" s="4"/>
      <c r="W452" s="5"/>
      <c r="X452" s="4"/>
    </row>
    <row r="453" spans="1:24" ht="15.75" customHeight="1">
      <c r="A453" s="8" t="s">
        <v>680</v>
      </c>
      <c r="B453" s="8">
        <v>452</v>
      </c>
      <c r="C453" s="4" t="s">
        <v>1111</v>
      </c>
      <c r="D453" s="4" t="s">
        <v>1110</v>
      </c>
      <c r="E453" s="4">
        <v>5.8</v>
      </c>
      <c r="F453" s="5">
        <v>0</v>
      </c>
      <c r="G453" s="9">
        <v>158800</v>
      </c>
      <c r="H453" s="9">
        <v>919</v>
      </c>
      <c r="I453" s="9">
        <v>1647</v>
      </c>
      <c r="J453" s="4">
        <v>9</v>
      </c>
      <c r="K453" s="4">
        <v>2.64</v>
      </c>
      <c r="L453" s="4">
        <v>1.5</v>
      </c>
      <c r="M453" s="4">
        <v>0.1</v>
      </c>
      <c r="N453" s="4">
        <v>0.64</v>
      </c>
      <c r="O453" s="4"/>
      <c r="P453" s="4"/>
      <c r="Q453" s="4"/>
      <c r="R453" s="4">
        <v>8.9700000000000006</v>
      </c>
      <c r="S453" s="4"/>
      <c r="T453" s="4"/>
      <c r="U453" s="4"/>
      <c r="V453" s="4"/>
      <c r="W453" s="5"/>
      <c r="X453" s="4"/>
    </row>
    <row r="454" spans="1:24" ht="15.75" customHeight="1">
      <c r="A454" s="8" t="s">
        <v>681</v>
      </c>
      <c r="B454" s="8">
        <v>453</v>
      </c>
      <c r="C454" s="4" t="s">
        <v>1111</v>
      </c>
      <c r="D454" s="4" t="s">
        <v>1110</v>
      </c>
      <c r="E454" s="4">
        <v>18</v>
      </c>
      <c r="F454" s="5">
        <v>0</v>
      </c>
      <c r="G454" s="9">
        <v>17365300</v>
      </c>
      <c r="H454" s="9">
        <v>314877</v>
      </c>
      <c r="I454" s="9">
        <v>30060</v>
      </c>
      <c r="J454" s="4">
        <v>19.04</v>
      </c>
      <c r="K454" s="4">
        <v>3.97</v>
      </c>
      <c r="L454" s="4">
        <v>4.3600000000000003</v>
      </c>
      <c r="M454" s="4">
        <v>0.2</v>
      </c>
      <c r="N454" s="4">
        <v>0.95</v>
      </c>
      <c r="O454" s="4"/>
      <c r="P454" s="4"/>
      <c r="Q454" s="4"/>
      <c r="R454" s="4">
        <v>2.2200000000000002</v>
      </c>
      <c r="S454" s="4"/>
      <c r="T454" s="4"/>
      <c r="U454" s="4"/>
      <c r="V454" s="4"/>
      <c r="W454" s="10"/>
      <c r="X454" s="4"/>
    </row>
    <row r="455" spans="1:24" ht="15.75" customHeight="1">
      <c r="A455" s="8" t="s">
        <v>682</v>
      </c>
      <c r="B455" s="8">
        <v>454</v>
      </c>
      <c r="C455" s="4" t="s">
        <v>1111</v>
      </c>
      <c r="D455" s="4" t="s">
        <v>1110</v>
      </c>
      <c r="E455" s="4">
        <v>22.5</v>
      </c>
      <c r="F455" s="10">
        <v>-2.17</v>
      </c>
      <c r="G455" s="9">
        <v>2289800</v>
      </c>
      <c r="H455" s="9">
        <v>51964</v>
      </c>
      <c r="I455" s="9">
        <v>20250</v>
      </c>
      <c r="J455" s="4">
        <v>10.45</v>
      </c>
      <c r="K455" s="4">
        <v>1.4</v>
      </c>
      <c r="L455" s="4">
        <v>0.28999999999999998</v>
      </c>
      <c r="M455" s="4">
        <v>0.54</v>
      </c>
      <c r="N455" s="4">
        <v>2.15</v>
      </c>
      <c r="O455" s="4"/>
      <c r="P455" s="4"/>
      <c r="Q455" s="4"/>
      <c r="R455" s="4">
        <v>2.83</v>
      </c>
      <c r="S455" s="4"/>
      <c r="T455" s="4"/>
      <c r="U455" s="4"/>
      <c r="V455" s="4"/>
      <c r="W455" s="10"/>
      <c r="X455" s="4"/>
    </row>
    <row r="456" spans="1:24" ht="15.75" customHeight="1">
      <c r="A456" s="8" t="s">
        <v>683</v>
      </c>
      <c r="B456" s="8">
        <v>455</v>
      </c>
      <c r="C456" s="4" t="s">
        <v>1111</v>
      </c>
      <c r="D456" s="4" t="s">
        <v>1110</v>
      </c>
      <c r="E456" s="4">
        <v>41</v>
      </c>
      <c r="F456" s="4">
        <v>2.5</v>
      </c>
      <c r="G456" s="9">
        <v>55254600</v>
      </c>
      <c r="H456" s="9">
        <v>2266024</v>
      </c>
      <c r="I456" s="9">
        <v>1171083</v>
      </c>
      <c r="J456" s="4">
        <v>27.84</v>
      </c>
      <c r="K456" s="4">
        <v>1.33</v>
      </c>
      <c r="L456" s="4">
        <v>1.45</v>
      </c>
      <c r="M456" s="4">
        <v>0.18</v>
      </c>
      <c r="N456" s="4">
        <v>1.47</v>
      </c>
      <c r="O456" s="4"/>
      <c r="P456" s="4"/>
      <c r="Q456" s="4"/>
      <c r="R456" s="4">
        <v>5</v>
      </c>
      <c r="S456" s="4"/>
      <c r="T456" s="4"/>
      <c r="U456" s="4"/>
      <c r="V456" s="4"/>
      <c r="W456" s="7"/>
      <c r="X456" s="4"/>
    </row>
    <row r="457" spans="1:24" ht="15.75" customHeight="1">
      <c r="A457" s="8" t="s">
        <v>684</v>
      </c>
      <c r="B457" s="8">
        <v>456</v>
      </c>
      <c r="C457" s="4" t="s">
        <v>1111</v>
      </c>
      <c r="D457" s="4" t="s">
        <v>1110</v>
      </c>
      <c r="E457" s="4">
        <v>98.5</v>
      </c>
      <c r="F457" s="4">
        <v>1.81</v>
      </c>
      <c r="G457" s="9">
        <v>15647400</v>
      </c>
      <c r="H457" s="9">
        <v>1541522</v>
      </c>
      <c r="I457" s="9">
        <v>391044</v>
      </c>
      <c r="J457" s="4">
        <v>12.31</v>
      </c>
      <c r="K457" s="4">
        <v>1.06</v>
      </c>
      <c r="L457" s="4">
        <v>0.87</v>
      </c>
      <c r="M457" s="4">
        <v>1.5</v>
      </c>
      <c r="N457" s="4">
        <v>8</v>
      </c>
      <c r="O457" s="4"/>
      <c r="P457" s="4"/>
      <c r="Q457" s="4"/>
      <c r="R457" s="4">
        <v>6.2</v>
      </c>
      <c r="S457" s="4"/>
      <c r="T457" s="4"/>
      <c r="U457" s="4"/>
      <c r="V457" s="4"/>
      <c r="W457" s="10"/>
      <c r="X457" s="4"/>
    </row>
    <row r="458" spans="1:24" ht="15.75" customHeight="1">
      <c r="A458" s="8" t="s">
        <v>685</v>
      </c>
      <c r="B458" s="8">
        <v>457</v>
      </c>
      <c r="C458" s="4" t="s">
        <v>1111</v>
      </c>
      <c r="D458" s="4" t="s">
        <v>1110</v>
      </c>
      <c r="E458" s="4">
        <v>57.5</v>
      </c>
      <c r="F458" s="5">
        <v>0.44</v>
      </c>
      <c r="G458" s="9">
        <v>23615900</v>
      </c>
      <c r="H458" s="9">
        <v>1356488</v>
      </c>
      <c r="I458" s="9">
        <v>259259</v>
      </c>
      <c r="J458" s="4"/>
      <c r="K458" s="4">
        <v>0.94</v>
      </c>
      <c r="L458" s="4">
        <v>0.63</v>
      </c>
      <c r="M458" s="4"/>
      <c r="N458" s="4">
        <v>0</v>
      </c>
      <c r="O458" s="4"/>
      <c r="P458" s="4"/>
      <c r="Q458" s="4"/>
      <c r="R458" s="4">
        <v>3.5</v>
      </c>
      <c r="S458" s="4"/>
      <c r="T458" s="4"/>
      <c r="U458" s="4"/>
      <c r="V458" s="4"/>
      <c r="W458" s="10"/>
      <c r="X458" s="4"/>
    </row>
    <row r="459" spans="1:24" ht="15.75" customHeight="1">
      <c r="A459" s="8" t="s">
        <v>686</v>
      </c>
      <c r="B459" s="8">
        <v>458</v>
      </c>
      <c r="C459" s="4" t="s">
        <v>1111</v>
      </c>
      <c r="D459" s="4" t="s">
        <v>1110</v>
      </c>
      <c r="E459" s="4">
        <v>4.04</v>
      </c>
      <c r="F459" s="4">
        <v>0.5</v>
      </c>
      <c r="G459" s="9">
        <v>2539900</v>
      </c>
      <c r="H459" s="9">
        <v>10281</v>
      </c>
      <c r="I459" s="9">
        <v>3029</v>
      </c>
      <c r="J459" s="4">
        <v>12.23</v>
      </c>
      <c r="K459" s="4">
        <v>2.97</v>
      </c>
      <c r="L459" s="4">
        <v>0.27</v>
      </c>
      <c r="M459" s="4">
        <v>0.27</v>
      </c>
      <c r="N459" s="4">
        <v>0.33</v>
      </c>
      <c r="O459" s="4"/>
      <c r="P459" s="4"/>
      <c r="Q459" s="4"/>
      <c r="R459" s="4">
        <v>6.72</v>
      </c>
      <c r="S459" s="4"/>
      <c r="T459" s="4"/>
      <c r="U459" s="4"/>
      <c r="V459" s="4"/>
      <c r="W459" s="10"/>
      <c r="X459" s="4"/>
    </row>
    <row r="460" spans="1:24" ht="15.75" customHeight="1">
      <c r="A460" s="8" t="s">
        <v>687</v>
      </c>
      <c r="B460" s="8">
        <v>459</v>
      </c>
      <c r="C460" s="4" t="s">
        <v>1111</v>
      </c>
      <c r="D460" s="4" t="s">
        <v>1110</v>
      </c>
      <c r="E460" s="4">
        <v>4.66</v>
      </c>
      <c r="F460" s="5">
        <v>1.3</v>
      </c>
      <c r="G460" s="9">
        <v>13100</v>
      </c>
      <c r="H460" s="9">
        <v>61</v>
      </c>
      <c r="I460" s="9">
        <v>1864</v>
      </c>
      <c r="J460" s="4">
        <v>13.82</v>
      </c>
      <c r="K460" s="4">
        <v>0.92</v>
      </c>
      <c r="L460" s="4">
        <v>0.15</v>
      </c>
      <c r="M460" s="4">
        <v>0.18</v>
      </c>
      <c r="N460" s="4">
        <v>0.34</v>
      </c>
      <c r="O460" s="4"/>
      <c r="P460" s="4"/>
      <c r="Q460" s="4"/>
      <c r="R460" s="4">
        <v>3.91</v>
      </c>
      <c r="S460" s="4"/>
      <c r="T460" s="4"/>
      <c r="U460" s="4"/>
      <c r="V460" s="4"/>
      <c r="W460" s="10"/>
      <c r="X460" s="4"/>
    </row>
    <row r="461" spans="1:24" ht="15.75" customHeight="1">
      <c r="A461" s="8" t="s">
        <v>688</v>
      </c>
      <c r="B461" s="8">
        <v>460</v>
      </c>
      <c r="C461" s="4" t="s">
        <v>1111</v>
      </c>
      <c r="D461" s="4" t="s">
        <v>1110</v>
      </c>
      <c r="E461" s="4">
        <v>2.34</v>
      </c>
      <c r="F461" s="4">
        <v>0.86</v>
      </c>
      <c r="G461" s="9">
        <v>24374000</v>
      </c>
      <c r="H461" s="9">
        <v>56521</v>
      </c>
      <c r="I461" s="9">
        <v>25072</v>
      </c>
      <c r="J461" s="4">
        <v>11.3</v>
      </c>
      <c r="K461" s="4">
        <v>0.96</v>
      </c>
      <c r="L461" s="4">
        <v>0.91</v>
      </c>
      <c r="M461" s="4">
        <v>0.04</v>
      </c>
      <c r="N461" s="4">
        <v>0.21</v>
      </c>
      <c r="O461" s="4"/>
      <c r="P461" s="4"/>
      <c r="Q461" s="4"/>
      <c r="R461" s="4">
        <v>8.6199999999999992</v>
      </c>
      <c r="S461" s="4"/>
      <c r="T461" s="4"/>
      <c r="U461" s="4"/>
      <c r="V461" s="4"/>
      <c r="W461" s="10"/>
      <c r="X461" s="4"/>
    </row>
    <row r="462" spans="1:24" ht="15.75" customHeight="1">
      <c r="A462" s="8" t="s">
        <v>689</v>
      </c>
      <c r="B462" s="8">
        <v>461</v>
      </c>
      <c r="C462" s="4" t="s">
        <v>1109</v>
      </c>
      <c r="D462" s="4" t="s">
        <v>1110</v>
      </c>
      <c r="E462" s="4">
        <v>4</v>
      </c>
      <c r="F462" s="4">
        <v>0</v>
      </c>
      <c r="G462" s="9">
        <v>19000</v>
      </c>
      <c r="H462" s="9">
        <v>76</v>
      </c>
      <c r="I462" s="9">
        <v>394</v>
      </c>
      <c r="J462" s="4">
        <v>12.95</v>
      </c>
      <c r="K462" s="4">
        <v>0.93</v>
      </c>
      <c r="L462" s="4">
        <v>0.19</v>
      </c>
      <c r="M462" s="4">
        <v>0.05</v>
      </c>
      <c r="N462" s="4">
        <v>0.31</v>
      </c>
      <c r="O462" s="4">
        <v>6.11</v>
      </c>
      <c r="P462" s="4">
        <v>7.06</v>
      </c>
      <c r="Q462" s="4">
        <v>2.89</v>
      </c>
      <c r="R462" s="4">
        <v>8.75</v>
      </c>
      <c r="S462" s="4">
        <v>41.87</v>
      </c>
      <c r="T462" s="4"/>
      <c r="U462" s="4">
        <v>194</v>
      </c>
      <c r="V462" s="4">
        <v>192</v>
      </c>
      <c r="W462" s="10">
        <v>0.21</v>
      </c>
      <c r="X462" s="4"/>
    </row>
    <row r="463" spans="1:24" ht="15.75" customHeight="1">
      <c r="A463" s="8" t="s">
        <v>690</v>
      </c>
      <c r="B463" s="8">
        <v>462</v>
      </c>
      <c r="C463" s="4" t="s">
        <v>1111</v>
      </c>
      <c r="D463" s="4" t="s">
        <v>1110</v>
      </c>
      <c r="E463" s="4">
        <v>3.96</v>
      </c>
      <c r="F463" s="4">
        <v>1.54</v>
      </c>
      <c r="G463" s="9">
        <v>233900</v>
      </c>
      <c r="H463" s="9">
        <v>917</v>
      </c>
      <c r="I463" s="9">
        <v>1351</v>
      </c>
      <c r="J463" s="4">
        <v>7.69</v>
      </c>
      <c r="K463" s="4">
        <v>0.81</v>
      </c>
      <c r="L463" s="4">
        <v>0.11</v>
      </c>
      <c r="M463" s="4">
        <v>0.15</v>
      </c>
      <c r="N463" s="4">
        <v>0.52</v>
      </c>
      <c r="O463" s="4"/>
      <c r="P463" s="4"/>
      <c r="Q463" s="4"/>
      <c r="R463" s="4">
        <v>3.85</v>
      </c>
      <c r="S463" s="4"/>
      <c r="T463" s="4"/>
      <c r="U463" s="4"/>
      <c r="V463" s="4"/>
      <c r="W463" s="10"/>
      <c r="X463" s="4"/>
    </row>
    <row r="464" spans="1:24" ht="15.75" customHeight="1">
      <c r="A464" s="8" t="s">
        <v>691</v>
      </c>
      <c r="B464" s="8">
        <v>463</v>
      </c>
      <c r="C464" s="4" t="s">
        <v>1109</v>
      </c>
      <c r="D464" s="4" t="s">
        <v>1110</v>
      </c>
      <c r="E464" s="4">
        <v>140.5</v>
      </c>
      <c r="F464" s="5">
        <v>0.36</v>
      </c>
      <c r="G464" s="9">
        <v>10500</v>
      </c>
      <c r="H464" s="9">
        <v>1475</v>
      </c>
      <c r="I464" s="9">
        <v>33720</v>
      </c>
      <c r="J464" s="4">
        <v>69.150000000000006</v>
      </c>
      <c r="K464" s="4">
        <v>3.19</v>
      </c>
      <c r="L464" s="4">
        <v>0.97</v>
      </c>
      <c r="M464" s="4">
        <v>0.9</v>
      </c>
      <c r="N464" s="4">
        <v>2.0299999999999998</v>
      </c>
      <c r="O464" s="4">
        <v>2.4300000000000002</v>
      </c>
      <c r="P464" s="4">
        <v>4.18</v>
      </c>
      <c r="Q464" s="4">
        <v>6.51</v>
      </c>
      <c r="R464" s="4">
        <v>2.57</v>
      </c>
      <c r="S464" s="4">
        <v>25.76</v>
      </c>
      <c r="T464" s="4"/>
      <c r="U464" s="4">
        <v>479</v>
      </c>
      <c r="V464" s="4">
        <v>480</v>
      </c>
      <c r="W464" s="10">
        <v>5.86</v>
      </c>
      <c r="X464" s="4"/>
    </row>
    <row r="465" spans="1:24" ht="15.75" customHeight="1">
      <c r="A465" s="8" t="s">
        <v>692</v>
      </c>
      <c r="B465" s="8">
        <v>464</v>
      </c>
      <c r="C465" s="4" t="s">
        <v>1111</v>
      </c>
      <c r="D465" s="4" t="s">
        <v>1110</v>
      </c>
      <c r="E465" s="4">
        <v>55.75</v>
      </c>
      <c r="F465" s="4">
        <v>-1.76</v>
      </c>
      <c r="G465" s="9">
        <v>8351600</v>
      </c>
      <c r="H465" s="9">
        <v>465961</v>
      </c>
      <c r="I465" s="9">
        <v>80838</v>
      </c>
      <c r="J465" s="4">
        <v>15.97</v>
      </c>
      <c r="K465" s="4">
        <v>1.35</v>
      </c>
      <c r="L465" s="4">
        <v>0.85</v>
      </c>
      <c r="M465" s="4">
        <v>1.1499999999999999</v>
      </c>
      <c r="N465" s="4">
        <v>3.49</v>
      </c>
      <c r="O465" s="4"/>
      <c r="P465" s="4"/>
      <c r="Q465" s="4"/>
      <c r="R465" s="4">
        <v>4.2300000000000004</v>
      </c>
      <c r="S465" s="4"/>
      <c r="T465" s="4"/>
      <c r="U465" s="4"/>
      <c r="V465" s="4"/>
      <c r="W465" s="5"/>
      <c r="X465" s="4"/>
    </row>
    <row r="466" spans="1:24" ht="15.75" customHeight="1">
      <c r="A466" s="8" t="s">
        <v>693</v>
      </c>
      <c r="B466" s="8">
        <v>465</v>
      </c>
      <c r="C466" s="4" t="s">
        <v>1111</v>
      </c>
      <c r="D466" s="4" t="s">
        <v>1110</v>
      </c>
      <c r="E466" s="4">
        <v>9.4</v>
      </c>
      <c r="F466" s="4">
        <v>-1.05</v>
      </c>
      <c r="G466" s="9">
        <v>10613500</v>
      </c>
      <c r="H466" s="9">
        <v>100581</v>
      </c>
      <c r="I466" s="9">
        <v>18800</v>
      </c>
      <c r="J466" s="4">
        <v>37.869999999999997</v>
      </c>
      <c r="K466" s="4">
        <v>4.72</v>
      </c>
      <c r="L466" s="4">
        <v>0.2</v>
      </c>
      <c r="M466" s="4"/>
      <c r="N466" s="4">
        <v>0.25</v>
      </c>
      <c r="O466" s="4"/>
      <c r="P466" s="4"/>
      <c r="Q466" s="4"/>
      <c r="R466" s="4">
        <v>1.58</v>
      </c>
      <c r="S466" s="4"/>
      <c r="T466" s="4"/>
      <c r="U466" s="4"/>
      <c r="V466" s="4"/>
      <c r="W466" s="7"/>
      <c r="X466" s="4"/>
    </row>
    <row r="467" spans="1:24" ht="15.75" customHeight="1">
      <c r="A467" s="8" t="s">
        <v>694</v>
      </c>
      <c r="B467" s="8">
        <v>466</v>
      </c>
      <c r="C467" s="4" t="s">
        <v>1111</v>
      </c>
      <c r="D467" s="4" t="s">
        <v>1110</v>
      </c>
      <c r="E467" s="4">
        <v>3.54</v>
      </c>
      <c r="F467" s="4">
        <v>0.56999999999999995</v>
      </c>
      <c r="G467" s="9">
        <v>1600</v>
      </c>
      <c r="H467" s="9">
        <v>6</v>
      </c>
      <c r="I467" s="9">
        <v>2184</v>
      </c>
      <c r="J467" s="4">
        <v>22.15</v>
      </c>
      <c r="K467" s="4">
        <v>2.66</v>
      </c>
      <c r="L467" s="4">
        <v>0.34</v>
      </c>
      <c r="M467" s="4"/>
      <c r="N467" s="4">
        <v>0.16</v>
      </c>
      <c r="O467" s="4"/>
      <c r="P467" s="4"/>
      <c r="Q467" s="4"/>
      <c r="R467" s="4"/>
      <c r="S467" s="4"/>
      <c r="T467" s="4"/>
      <c r="U467" s="4"/>
      <c r="V467" s="4"/>
      <c r="W467" s="10"/>
      <c r="X467" s="4"/>
    </row>
    <row r="468" spans="1:24" ht="15.75" customHeight="1">
      <c r="A468" s="8" t="s">
        <v>695</v>
      </c>
      <c r="B468" s="8">
        <v>467</v>
      </c>
      <c r="C468" s="4" t="s">
        <v>1111</v>
      </c>
      <c r="D468" s="4" t="s">
        <v>1110</v>
      </c>
      <c r="E468" s="4">
        <v>10</v>
      </c>
      <c r="F468" s="10">
        <v>0</v>
      </c>
      <c r="G468" s="9">
        <v>3140700</v>
      </c>
      <c r="H468" s="9">
        <v>31561</v>
      </c>
      <c r="I468" s="9">
        <v>8288</v>
      </c>
      <c r="J468" s="4">
        <v>26.26</v>
      </c>
      <c r="K468" s="4">
        <v>1</v>
      </c>
      <c r="L468" s="4">
        <v>1.18</v>
      </c>
      <c r="M468" s="4"/>
      <c r="N468" s="4">
        <v>0.38</v>
      </c>
      <c r="O468" s="4"/>
      <c r="P468" s="4"/>
      <c r="Q468" s="4"/>
      <c r="R468" s="4"/>
      <c r="S468" s="4"/>
      <c r="T468" s="4"/>
      <c r="U468" s="4"/>
      <c r="V468" s="4"/>
      <c r="W468" s="10"/>
      <c r="X468" s="4"/>
    </row>
    <row r="469" spans="1:24" ht="15.75" customHeight="1">
      <c r="A469" s="8" t="s">
        <v>696</v>
      </c>
      <c r="B469" s="8">
        <v>468</v>
      </c>
      <c r="C469" s="4" t="s">
        <v>1112</v>
      </c>
      <c r="D469" s="4" t="s">
        <v>1110</v>
      </c>
      <c r="E469" s="4">
        <v>0.01</v>
      </c>
      <c r="F469" s="10">
        <v>0</v>
      </c>
      <c r="G469" s="9">
        <v>3919000</v>
      </c>
      <c r="H469" s="9">
        <v>39</v>
      </c>
      <c r="I469" s="9">
        <v>31</v>
      </c>
      <c r="J469" s="4"/>
      <c r="K469" s="4"/>
      <c r="L469" s="4">
        <v>-1.24</v>
      </c>
      <c r="M469" s="4"/>
      <c r="N469" s="4">
        <v>0</v>
      </c>
      <c r="O469" s="4"/>
      <c r="P469" s="4"/>
      <c r="Q469" s="4"/>
      <c r="R469" s="4"/>
      <c r="S469" s="4"/>
      <c r="T469" s="4"/>
      <c r="U469" s="4"/>
      <c r="V469" s="4"/>
      <c r="W469" s="10"/>
      <c r="X469" s="4"/>
    </row>
    <row r="470" spans="1:24" ht="15.75" customHeight="1">
      <c r="A470" s="8" t="s">
        <v>697</v>
      </c>
      <c r="B470" s="8">
        <v>469</v>
      </c>
      <c r="C470" s="4" t="s">
        <v>1111</v>
      </c>
      <c r="D470" s="4" t="s">
        <v>1110</v>
      </c>
      <c r="E470" s="4">
        <v>0.66</v>
      </c>
      <c r="F470" s="5">
        <v>0</v>
      </c>
      <c r="G470" s="9">
        <v>801900</v>
      </c>
      <c r="H470" s="9">
        <v>530</v>
      </c>
      <c r="I470" s="9">
        <v>788</v>
      </c>
      <c r="J470" s="4">
        <v>9.33</v>
      </c>
      <c r="K470" s="4">
        <v>0.33</v>
      </c>
      <c r="L470" s="4">
        <v>2.02</v>
      </c>
      <c r="M470" s="4">
        <v>0.06</v>
      </c>
      <c r="N470" s="4">
        <v>7.0000000000000007E-2</v>
      </c>
      <c r="O470" s="4"/>
      <c r="P470" s="4"/>
      <c r="Q470" s="4"/>
      <c r="R470" s="4">
        <v>8.7899999999999991</v>
      </c>
      <c r="S470" s="4"/>
      <c r="T470" s="4"/>
      <c r="U470" s="4"/>
      <c r="V470" s="4"/>
      <c r="W470" s="7"/>
      <c r="X470" s="4"/>
    </row>
    <row r="471" spans="1:24" ht="15.75" customHeight="1">
      <c r="A471" s="8" t="s">
        <v>698</v>
      </c>
      <c r="B471" s="8">
        <v>470</v>
      </c>
      <c r="C471" s="4" t="s">
        <v>1111</v>
      </c>
      <c r="D471" s="4" t="s">
        <v>1110</v>
      </c>
      <c r="E471" s="4">
        <v>23</v>
      </c>
      <c r="F471" s="5">
        <v>-0.43</v>
      </c>
      <c r="G471" s="9">
        <v>81400</v>
      </c>
      <c r="H471" s="9">
        <v>1878</v>
      </c>
      <c r="I471" s="9">
        <v>6900</v>
      </c>
      <c r="J471" s="4">
        <v>19.72</v>
      </c>
      <c r="K471" s="4">
        <v>4.95</v>
      </c>
      <c r="L471" s="4">
        <v>0.28999999999999998</v>
      </c>
      <c r="M471" s="4">
        <v>0.15</v>
      </c>
      <c r="N471" s="4">
        <v>1.17</v>
      </c>
      <c r="O471" s="4"/>
      <c r="P471" s="4"/>
      <c r="Q471" s="4"/>
      <c r="R471" s="4">
        <v>4.76</v>
      </c>
      <c r="S471" s="4"/>
      <c r="T471" s="4"/>
      <c r="U471" s="4"/>
      <c r="V471" s="4"/>
      <c r="W471" s="5"/>
      <c r="X471" s="4"/>
    </row>
    <row r="472" spans="1:24" ht="15.75" customHeight="1">
      <c r="A472" s="8" t="s">
        <v>699</v>
      </c>
      <c r="B472" s="8">
        <v>471</v>
      </c>
      <c r="C472" s="4" t="s">
        <v>1109</v>
      </c>
      <c r="D472" s="4" t="s">
        <v>1110</v>
      </c>
      <c r="E472" s="4">
        <v>0.61</v>
      </c>
      <c r="F472" s="5">
        <v>0</v>
      </c>
      <c r="G472" s="9">
        <v>3360500</v>
      </c>
      <c r="H472" s="9">
        <v>2074</v>
      </c>
      <c r="I472" s="9">
        <v>2545</v>
      </c>
      <c r="J472" s="4"/>
      <c r="K472" s="4">
        <v>0.5</v>
      </c>
      <c r="L472" s="4">
        <v>1.1000000000000001</v>
      </c>
      <c r="M472" s="4"/>
      <c r="N472" s="4">
        <v>0</v>
      </c>
      <c r="O472" s="4">
        <v>-4.45</v>
      </c>
      <c r="P472" s="4">
        <v>-14.1</v>
      </c>
      <c r="Q472" s="4">
        <v>-26.39</v>
      </c>
      <c r="R472" s="4"/>
      <c r="S472" s="4">
        <v>47.23</v>
      </c>
      <c r="T472" s="4"/>
      <c r="U472" s="4"/>
      <c r="V472" s="4"/>
      <c r="W472" s="5"/>
      <c r="X472" s="4"/>
    </row>
    <row r="473" spans="1:24" ht="15.75" customHeight="1">
      <c r="A473" s="8" t="s">
        <v>700</v>
      </c>
      <c r="B473" s="8">
        <v>472</v>
      </c>
      <c r="C473" s="4" t="s">
        <v>1109</v>
      </c>
      <c r="D473" s="4" t="s">
        <v>1110</v>
      </c>
      <c r="E473" s="4">
        <v>10.3</v>
      </c>
      <c r="F473" s="4">
        <v>0</v>
      </c>
      <c r="G473" s="9">
        <v>0</v>
      </c>
      <c r="H473" s="4">
        <v>0</v>
      </c>
      <c r="I473" s="9">
        <v>206</v>
      </c>
      <c r="J473" s="4"/>
      <c r="K473" s="4">
        <v>0.48</v>
      </c>
      <c r="L473" s="4">
        <v>0.79</v>
      </c>
      <c r="M473" s="4"/>
      <c r="N473" s="4">
        <v>0</v>
      </c>
      <c r="O473" s="4">
        <v>1.39</v>
      </c>
      <c r="P473" s="4">
        <v>-1.3</v>
      </c>
      <c r="Q473" s="4">
        <v>-6.05</v>
      </c>
      <c r="R473" s="4"/>
      <c r="S473" s="4">
        <v>28.06</v>
      </c>
      <c r="T473" s="4"/>
      <c r="U473" s="4"/>
      <c r="V473" s="4"/>
      <c r="W473" s="10"/>
      <c r="X473" s="4"/>
    </row>
    <row r="474" spans="1:24" ht="15.75" customHeight="1">
      <c r="A474" s="8" t="s">
        <v>701</v>
      </c>
      <c r="B474" s="8">
        <v>473</v>
      </c>
      <c r="C474" s="8" t="s">
        <v>1112</v>
      </c>
      <c r="D474" s="4" t="s">
        <v>1110</v>
      </c>
      <c r="E474" s="4">
        <v>38</v>
      </c>
      <c r="F474" s="10">
        <v>0</v>
      </c>
      <c r="G474" s="9">
        <v>0</v>
      </c>
      <c r="H474" s="9">
        <v>0</v>
      </c>
      <c r="I474" s="9">
        <v>3563</v>
      </c>
      <c r="J474" s="4"/>
      <c r="K474" s="4">
        <v>5.03</v>
      </c>
      <c r="L474" s="4">
        <v>0.36</v>
      </c>
      <c r="M474" s="4">
        <v>1.43</v>
      </c>
      <c r="N474" s="4">
        <v>0</v>
      </c>
      <c r="O474" s="4">
        <v>-6.53</v>
      </c>
      <c r="P474" s="4">
        <v>-7.18</v>
      </c>
      <c r="Q474" s="4">
        <v>-53.86</v>
      </c>
      <c r="R474" s="4">
        <v>3.73</v>
      </c>
      <c r="S474" s="4">
        <v>1.52</v>
      </c>
      <c r="T474" s="4"/>
      <c r="U474" s="4"/>
      <c r="V474" s="4"/>
      <c r="W474" s="10"/>
      <c r="X474" s="4"/>
    </row>
    <row r="475" spans="1:24" ht="15.75" customHeight="1">
      <c r="A475" s="8" t="s">
        <v>702</v>
      </c>
      <c r="B475" s="8">
        <v>474</v>
      </c>
      <c r="C475" s="4" t="s">
        <v>1111</v>
      </c>
      <c r="D475" s="4" t="s">
        <v>1110</v>
      </c>
      <c r="E475" s="4">
        <v>4.4800000000000004</v>
      </c>
      <c r="F475" s="5">
        <v>-0.88</v>
      </c>
      <c r="G475" s="9">
        <v>2708100</v>
      </c>
      <c r="H475" s="9">
        <v>12144</v>
      </c>
      <c r="I475" s="9">
        <v>9052</v>
      </c>
      <c r="J475" s="4">
        <v>11.07</v>
      </c>
      <c r="K475" s="4">
        <v>0.65</v>
      </c>
      <c r="L475" s="4">
        <v>2.14</v>
      </c>
      <c r="M475" s="4">
        <v>0.2</v>
      </c>
      <c r="N475" s="4">
        <v>0.4</v>
      </c>
      <c r="O475" s="4"/>
      <c r="P475" s="4"/>
      <c r="Q475" s="4"/>
      <c r="R475" s="4">
        <v>8.85</v>
      </c>
      <c r="S475" s="4"/>
      <c r="T475" s="4"/>
      <c r="U475" s="4"/>
      <c r="V475" s="4"/>
      <c r="W475" s="10"/>
      <c r="X475" s="4"/>
    </row>
    <row r="476" spans="1:24" ht="15.75" customHeight="1">
      <c r="A476" s="8" t="s">
        <v>703</v>
      </c>
      <c r="B476" s="8">
        <v>475</v>
      </c>
      <c r="C476" s="4" t="s">
        <v>1111</v>
      </c>
      <c r="D476" s="4" t="s">
        <v>1110</v>
      </c>
      <c r="E476" s="4">
        <v>1.2</v>
      </c>
      <c r="F476" s="5">
        <v>-0.83</v>
      </c>
      <c r="G476" s="9">
        <v>465500</v>
      </c>
      <c r="H476" s="9">
        <v>563</v>
      </c>
      <c r="I476" s="9">
        <v>241</v>
      </c>
      <c r="J476" s="4"/>
      <c r="K476" s="4">
        <v>0.28999999999999998</v>
      </c>
      <c r="L476" s="4">
        <v>0.52</v>
      </c>
      <c r="M476" s="4">
        <v>0.01</v>
      </c>
      <c r="N476" s="4">
        <v>0</v>
      </c>
      <c r="O476" s="4"/>
      <c r="P476" s="4"/>
      <c r="Q476" s="4"/>
      <c r="R476" s="4">
        <v>0.44</v>
      </c>
      <c r="S476" s="4"/>
      <c r="T476" s="4"/>
      <c r="U476" s="4"/>
      <c r="V476" s="4"/>
      <c r="W476" s="10"/>
      <c r="X476" s="4"/>
    </row>
    <row r="477" spans="1:24" ht="15.75" customHeight="1">
      <c r="A477" s="8" t="s">
        <v>704</v>
      </c>
      <c r="B477" s="8">
        <v>476</v>
      </c>
      <c r="C477" s="4" t="s">
        <v>1111</v>
      </c>
      <c r="D477" s="4" t="s">
        <v>1110</v>
      </c>
      <c r="E477" s="4">
        <v>0.52</v>
      </c>
      <c r="F477" s="10">
        <v>1.96</v>
      </c>
      <c r="G477" s="9">
        <v>655100</v>
      </c>
      <c r="H477" s="9">
        <v>341</v>
      </c>
      <c r="I477" s="9">
        <v>678</v>
      </c>
      <c r="J477" s="4">
        <v>2.0099999999999998</v>
      </c>
      <c r="K477" s="4">
        <v>0.4</v>
      </c>
      <c r="L477" s="4">
        <v>1.66</v>
      </c>
      <c r="M477" s="4"/>
      <c r="N477" s="4">
        <v>0.26</v>
      </c>
      <c r="O477" s="4"/>
      <c r="P477" s="4"/>
      <c r="Q477" s="4"/>
      <c r="R477" s="4"/>
      <c r="S477" s="4"/>
      <c r="T477" s="4"/>
      <c r="U477" s="4"/>
      <c r="V477" s="4"/>
      <c r="W477" s="7"/>
      <c r="X477" s="4"/>
    </row>
    <row r="478" spans="1:24" ht="15.75" customHeight="1">
      <c r="A478" s="8" t="s">
        <v>705</v>
      </c>
      <c r="B478" s="8">
        <v>477</v>
      </c>
      <c r="C478" s="4" t="s">
        <v>1111</v>
      </c>
      <c r="D478" s="4" t="s">
        <v>1110</v>
      </c>
      <c r="E478" s="4">
        <v>5.65</v>
      </c>
      <c r="F478" s="5">
        <v>-3.42</v>
      </c>
      <c r="G478" s="9">
        <v>609100</v>
      </c>
      <c r="H478" s="9">
        <v>3487</v>
      </c>
      <c r="I478" s="9">
        <v>3085</v>
      </c>
      <c r="J478" s="4">
        <v>40.64</v>
      </c>
      <c r="K478" s="4">
        <v>2.34</v>
      </c>
      <c r="L478" s="4">
        <v>0.34</v>
      </c>
      <c r="M478" s="4">
        <v>0.03</v>
      </c>
      <c r="N478" s="4">
        <v>0.14000000000000001</v>
      </c>
      <c r="O478" s="4"/>
      <c r="P478" s="4"/>
      <c r="Q478" s="4"/>
      <c r="R478" s="4">
        <v>2.39</v>
      </c>
      <c r="S478" s="4"/>
      <c r="T478" s="4"/>
      <c r="U478" s="4"/>
      <c r="V478" s="4"/>
      <c r="W478" s="10"/>
      <c r="X478" s="4"/>
    </row>
    <row r="479" spans="1:24" ht="15.75" customHeight="1">
      <c r="A479" s="8" t="s">
        <v>706</v>
      </c>
      <c r="B479" s="8">
        <v>478</v>
      </c>
      <c r="C479" s="4" t="s">
        <v>1111</v>
      </c>
      <c r="D479" s="4" t="s">
        <v>1110</v>
      </c>
      <c r="E479" s="4">
        <v>18.399999999999999</v>
      </c>
      <c r="F479" s="5">
        <v>3.95</v>
      </c>
      <c r="G479" s="9">
        <v>20856900</v>
      </c>
      <c r="H479" s="9">
        <v>378070</v>
      </c>
      <c r="I479" s="9">
        <v>17894</v>
      </c>
      <c r="J479" s="4">
        <v>35.85</v>
      </c>
      <c r="K479" s="4">
        <v>9.2899999999999991</v>
      </c>
      <c r="L479" s="4">
        <v>1.26</v>
      </c>
      <c r="M479" s="4">
        <v>0.1</v>
      </c>
      <c r="N479" s="4">
        <v>0.51</v>
      </c>
      <c r="O479" s="4"/>
      <c r="P479" s="4"/>
      <c r="Q479" s="4"/>
      <c r="R479" s="4">
        <v>1.71</v>
      </c>
      <c r="S479" s="4"/>
      <c r="T479" s="4"/>
      <c r="U479" s="4"/>
      <c r="V479" s="4"/>
      <c r="W479" s="10"/>
      <c r="X479" s="4"/>
    </row>
    <row r="480" spans="1:24" ht="15.75" customHeight="1">
      <c r="A480" s="8" t="s">
        <v>707</v>
      </c>
      <c r="B480" s="8">
        <v>479</v>
      </c>
      <c r="C480" s="4" t="s">
        <v>1111</v>
      </c>
      <c r="D480" s="4" t="s">
        <v>1110</v>
      </c>
      <c r="E480" s="4">
        <v>1.7</v>
      </c>
      <c r="F480" s="5">
        <v>-0.57999999999999996</v>
      </c>
      <c r="G480" s="9">
        <v>388600</v>
      </c>
      <c r="H480" s="9">
        <v>665</v>
      </c>
      <c r="I480" s="9">
        <v>1309</v>
      </c>
      <c r="J480" s="4"/>
      <c r="K480" s="4">
        <v>0.74</v>
      </c>
      <c r="L480" s="4">
        <v>0.18</v>
      </c>
      <c r="M480" s="4">
        <v>0.05</v>
      </c>
      <c r="N480" s="4">
        <v>0</v>
      </c>
      <c r="O480" s="4"/>
      <c r="P480" s="4"/>
      <c r="Q480" s="4"/>
      <c r="R480" s="4">
        <v>2.92</v>
      </c>
      <c r="S480" s="4"/>
      <c r="T480" s="4"/>
      <c r="U480" s="4"/>
      <c r="V480" s="4"/>
      <c r="W480" s="10"/>
      <c r="X480" s="4"/>
    </row>
    <row r="481" spans="1:24" ht="15.75" customHeight="1">
      <c r="A481" s="8" t="s">
        <v>1102</v>
      </c>
      <c r="B481" s="8">
        <v>480</v>
      </c>
      <c r="C481" s="4" t="s">
        <v>1111</v>
      </c>
      <c r="D481" s="4" t="s">
        <v>1110</v>
      </c>
      <c r="E481" s="4">
        <v>1.97</v>
      </c>
      <c r="F481" s="5">
        <v>-1.5</v>
      </c>
      <c r="G481" s="9">
        <v>32552600</v>
      </c>
      <c r="H481" s="9">
        <v>64556</v>
      </c>
      <c r="I481" s="9">
        <v>2167</v>
      </c>
      <c r="J481" s="4">
        <v>8.08</v>
      </c>
      <c r="K481" s="4"/>
      <c r="L481" s="4">
        <v>3.76</v>
      </c>
      <c r="M481" s="4"/>
      <c r="N481" s="4">
        <v>0.24</v>
      </c>
      <c r="O481" s="4"/>
      <c r="P481" s="4"/>
      <c r="Q481" s="4"/>
      <c r="R481" s="4"/>
      <c r="S481" s="4"/>
      <c r="T481" s="4"/>
      <c r="U481" s="4"/>
      <c r="V481" s="4"/>
      <c r="W481" s="5"/>
      <c r="X481" s="4"/>
    </row>
    <row r="482" spans="1:24" ht="15.75" customHeight="1">
      <c r="A482" s="8" t="s">
        <v>708</v>
      </c>
      <c r="B482" s="8">
        <v>481</v>
      </c>
      <c r="C482" s="4" t="s">
        <v>1111</v>
      </c>
      <c r="D482" s="4" t="s">
        <v>1110</v>
      </c>
      <c r="E482" s="4">
        <v>1.27</v>
      </c>
      <c r="F482" s="5">
        <v>0.79</v>
      </c>
      <c r="G482" s="9">
        <v>21600</v>
      </c>
      <c r="H482" s="4">
        <v>27</v>
      </c>
      <c r="I482" s="9">
        <v>808</v>
      </c>
      <c r="J482" s="4"/>
      <c r="K482" s="4">
        <v>1</v>
      </c>
      <c r="L482" s="4">
        <v>0.46</v>
      </c>
      <c r="M482" s="4"/>
      <c r="N482" s="4">
        <v>0</v>
      </c>
      <c r="O482" s="4"/>
      <c r="P482" s="4"/>
      <c r="Q482" s="4"/>
      <c r="R482" s="4"/>
      <c r="S482" s="4"/>
      <c r="T482" s="4"/>
      <c r="U482" s="4"/>
      <c r="V482" s="4"/>
      <c r="W482" s="10"/>
      <c r="X482" s="4"/>
    </row>
    <row r="483" spans="1:24" ht="15.75" customHeight="1">
      <c r="A483" s="8" t="s">
        <v>709</v>
      </c>
      <c r="B483" s="8">
        <v>482</v>
      </c>
      <c r="C483" s="4" t="s">
        <v>1111</v>
      </c>
      <c r="D483" s="4" t="s">
        <v>1110</v>
      </c>
      <c r="E483" s="4">
        <v>25.5</v>
      </c>
      <c r="F483" s="5">
        <v>-0.97</v>
      </c>
      <c r="G483" s="9">
        <v>400</v>
      </c>
      <c r="H483" s="9">
        <v>10</v>
      </c>
      <c r="I483" s="9">
        <v>0</v>
      </c>
      <c r="J483" s="4"/>
      <c r="K483" s="4"/>
      <c r="L483" s="4">
        <v>0.27</v>
      </c>
      <c r="M483" s="4"/>
      <c r="N483" s="4">
        <v>0</v>
      </c>
      <c r="O483" s="4">
        <v>8.07</v>
      </c>
      <c r="P483" s="4">
        <v>8.76</v>
      </c>
      <c r="Q483" s="4">
        <v>6.55</v>
      </c>
      <c r="R483" s="4"/>
      <c r="S483" s="4">
        <v>36.68</v>
      </c>
      <c r="T483" s="4"/>
      <c r="U483" s="4"/>
      <c r="V483" s="4"/>
      <c r="W483" s="7"/>
      <c r="X483" s="4"/>
    </row>
    <row r="484" spans="1:24" ht="15.75" customHeight="1">
      <c r="A484" s="8" t="s">
        <v>710</v>
      </c>
      <c r="B484" s="8">
        <v>483</v>
      </c>
      <c r="C484" s="4" t="s">
        <v>1109</v>
      </c>
      <c r="D484" s="4" t="s">
        <v>1110</v>
      </c>
      <c r="E484" s="4">
        <v>1.52</v>
      </c>
      <c r="F484" s="4">
        <v>2.0099999999999998</v>
      </c>
      <c r="G484" s="9">
        <v>5235100</v>
      </c>
      <c r="H484" s="9">
        <v>7869</v>
      </c>
      <c r="I484" s="9">
        <v>10418</v>
      </c>
      <c r="J484" s="4"/>
      <c r="K484" s="4">
        <v>0.6</v>
      </c>
      <c r="L484" s="4">
        <v>2.4300000000000002</v>
      </c>
      <c r="M484" s="4">
        <v>0.05</v>
      </c>
      <c r="N484" s="4">
        <v>0</v>
      </c>
      <c r="O484" s="4">
        <v>1.25</v>
      </c>
      <c r="P484" s="4">
        <v>-0.5</v>
      </c>
      <c r="Q484" s="4">
        <v>-10.28</v>
      </c>
      <c r="R484" s="4">
        <v>3.02</v>
      </c>
      <c r="S484" s="4">
        <v>37.590000000000003</v>
      </c>
      <c r="T484" s="4"/>
      <c r="U484" s="4"/>
      <c r="V484" s="4"/>
      <c r="W484" s="10"/>
      <c r="X484" s="4"/>
    </row>
    <row r="485" spans="1:24" ht="15.75" customHeight="1">
      <c r="A485" s="8" t="s">
        <v>711</v>
      </c>
      <c r="B485" s="8">
        <v>484</v>
      </c>
      <c r="C485" s="4" t="s">
        <v>1111</v>
      </c>
      <c r="D485" s="4" t="s">
        <v>1110</v>
      </c>
      <c r="E485" s="4">
        <v>6.45</v>
      </c>
      <c r="F485" s="5">
        <v>0.78</v>
      </c>
      <c r="G485" s="9">
        <v>456200</v>
      </c>
      <c r="H485" s="9">
        <v>2940</v>
      </c>
      <c r="I485" s="9">
        <v>3954</v>
      </c>
      <c r="J485" s="4">
        <v>7.48</v>
      </c>
      <c r="K485" s="4">
        <v>1.41</v>
      </c>
      <c r="L485" s="4">
        <v>1.39</v>
      </c>
      <c r="M485" s="4">
        <v>0.1</v>
      </c>
      <c r="N485" s="4">
        <v>0.86</v>
      </c>
      <c r="O485" s="4"/>
      <c r="P485" s="4"/>
      <c r="Q485" s="4"/>
      <c r="R485" s="4">
        <v>6.72</v>
      </c>
      <c r="S485" s="4"/>
      <c r="T485" s="4"/>
      <c r="U485" s="4"/>
      <c r="V485" s="4"/>
      <c r="W485" s="7"/>
      <c r="X485" s="4"/>
    </row>
    <row r="486" spans="1:24" ht="15.75" customHeight="1">
      <c r="A486" s="8" t="s">
        <v>712</v>
      </c>
      <c r="B486" s="8">
        <v>485</v>
      </c>
      <c r="C486" s="4" t="s">
        <v>1111</v>
      </c>
      <c r="D486" s="4" t="s">
        <v>1110</v>
      </c>
      <c r="E486" s="4">
        <v>1.05</v>
      </c>
      <c r="F486" s="10">
        <v>0</v>
      </c>
      <c r="G486" s="9">
        <v>37900</v>
      </c>
      <c r="H486" s="9">
        <v>40</v>
      </c>
      <c r="I486" s="9">
        <v>315</v>
      </c>
      <c r="J486" s="4">
        <v>12.25</v>
      </c>
      <c r="K486" s="4">
        <v>1.07</v>
      </c>
      <c r="L486" s="4">
        <v>0.41</v>
      </c>
      <c r="M486" s="4">
        <v>0.01</v>
      </c>
      <c r="N486" s="4">
        <v>0.09</v>
      </c>
      <c r="O486" s="4"/>
      <c r="P486" s="4"/>
      <c r="Q486" s="4"/>
      <c r="R486" s="4">
        <v>7.14</v>
      </c>
      <c r="S486" s="4"/>
      <c r="T486" s="4"/>
      <c r="U486" s="4"/>
      <c r="V486" s="4"/>
      <c r="W486" s="7"/>
      <c r="X486" s="4"/>
    </row>
    <row r="487" spans="1:24" ht="15.75" customHeight="1">
      <c r="A487" s="8" t="s">
        <v>713</v>
      </c>
      <c r="B487" s="8">
        <v>486</v>
      </c>
      <c r="C487" s="4" t="s">
        <v>1111</v>
      </c>
      <c r="D487" s="4" t="s">
        <v>1110</v>
      </c>
      <c r="E487" s="4">
        <v>21.4</v>
      </c>
      <c r="F487" s="4">
        <v>0.94</v>
      </c>
      <c r="G487" s="9">
        <v>550600</v>
      </c>
      <c r="H487" s="9">
        <v>11729</v>
      </c>
      <c r="I487" s="9">
        <v>7437</v>
      </c>
      <c r="J487" s="4">
        <v>24.52</v>
      </c>
      <c r="K487" s="4">
        <v>4.3099999999999996</v>
      </c>
      <c r="L487" s="4">
        <v>0.62</v>
      </c>
      <c r="M487" s="4">
        <v>0.35</v>
      </c>
      <c r="N487" s="4">
        <v>0.87</v>
      </c>
      <c r="O487" s="4"/>
      <c r="P487" s="4"/>
      <c r="Q487" s="4"/>
      <c r="R487" s="4">
        <v>5.61</v>
      </c>
      <c r="S487" s="4"/>
      <c r="T487" s="4"/>
      <c r="U487" s="4"/>
      <c r="V487" s="4"/>
      <c r="W487" s="7"/>
      <c r="X487" s="4"/>
    </row>
    <row r="488" spans="1:24" ht="15.75" customHeight="1">
      <c r="A488" s="8" t="s">
        <v>1103</v>
      </c>
      <c r="B488" s="8">
        <v>487</v>
      </c>
      <c r="C488" s="4" t="s">
        <v>1111</v>
      </c>
      <c r="D488" s="4" t="s">
        <v>1110</v>
      </c>
      <c r="E488" s="4">
        <v>2.02</v>
      </c>
      <c r="F488" s="5">
        <v>2.02</v>
      </c>
      <c r="G488" s="9">
        <v>47661100</v>
      </c>
      <c r="H488" s="9">
        <v>95472</v>
      </c>
      <c r="I488" s="9">
        <v>2030</v>
      </c>
      <c r="J488" s="4">
        <v>26.67</v>
      </c>
      <c r="K488" s="4"/>
      <c r="L488" s="4">
        <v>1.04</v>
      </c>
      <c r="M488" s="4"/>
      <c r="N488" s="4">
        <v>0.08</v>
      </c>
      <c r="O488" s="4"/>
      <c r="P488" s="4"/>
      <c r="Q488" s="4"/>
      <c r="R488" s="4"/>
      <c r="S488" s="4"/>
      <c r="T488" s="4"/>
      <c r="U488" s="4"/>
      <c r="V488" s="4"/>
      <c r="W488" s="10"/>
      <c r="X488" s="4"/>
    </row>
    <row r="489" spans="1:24" ht="15.75" customHeight="1">
      <c r="A489" s="8" t="s">
        <v>714</v>
      </c>
      <c r="B489" s="8">
        <v>488</v>
      </c>
      <c r="C489" s="4" t="s">
        <v>1111</v>
      </c>
      <c r="D489" s="4" t="s">
        <v>1110</v>
      </c>
      <c r="E489" s="4">
        <v>0.67</v>
      </c>
      <c r="F489" s="4">
        <v>0</v>
      </c>
      <c r="G489" s="9">
        <v>8300</v>
      </c>
      <c r="H489" s="9">
        <v>6</v>
      </c>
      <c r="I489" s="9">
        <v>1019</v>
      </c>
      <c r="J489" s="4"/>
      <c r="K489" s="4">
        <v>0.85</v>
      </c>
      <c r="L489" s="4">
        <v>0.34</v>
      </c>
      <c r="M489" s="4"/>
      <c r="N489" s="4">
        <v>0</v>
      </c>
      <c r="O489" s="4"/>
      <c r="P489" s="4"/>
      <c r="Q489" s="4"/>
      <c r="R489" s="4"/>
      <c r="S489" s="4"/>
      <c r="T489" s="4"/>
      <c r="U489" s="4"/>
      <c r="V489" s="4"/>
      <c r="W489" s="10"/>
      <c r="X489" s="4"/>
    </row>
    <row r="490" spans="1:24" ht="15.75" customHeight="1">
      <c r="A490" s="8" t="s">
        <v>715</v>
      </c>
      <c r="B490" s="8">
        <v>489</v>
      </c>
      <c r="C490" s="4" t="s">
        <v>1111</v>
      </c>
      <c r="D490" s="4" t="s">
        <v>1110</v>
      </c>
      <c r="E490" s="4">
        <v>0.38</v>
      </c>
      <c r="F490" s="10">
        <v>2.7</v>
      </c>
      <c r="G490" s="9">
        <v>164100</v>
      </c>
      <c r="H490" s="9">
        <v>62</v>
      </c>
      <c r="I490" s="9">
        <v>397</v>
      </c>
      <c r="J490" s="4"/>
      <c r="K490" s="4">
        <v>0.24</v>
      </c>
      <c r="L490" s="4">
        <v>1.05</v>
      </c>
      <c r="M490" s="4"/>
      <c r="N490" s="4">
        <v>0</v>
      </c>
      <c r="O490" s="4"/>
      <c r="P490" s="4"/>
      <c r="Q490" s="4"/>
      <c r="R490" s="4"/>
      <c r="S490" s="4"/>
      <c r="T490" s="4"/>
      <c r="U490" s="4"/>
      <c r="V490" s="4"/>
      <c r="W490" s="10"/>
      <c r="X490" s="4"/>
    </row>
    <row r="491" spans="1:24" ht="15.75" customHeight="1">
      <c r="A491" s="8" t="s">
        <v>716</v>
      </c>
      <c r="B491" s="8">
        <v>490</v>
      </c>
      <c r="C491" s="4" t="s">
        <v>1111</v>
      </c>
      <c r="D491" s="4" t="s">
        <v>1110</v>
      </c>
      <c r="E491" s="4">
        <v>5.4</v>
      </c>
      <c r="F491" s="4">
        <v>-0.92</v>
      </c>
      <c r="G491" s="9">
        <v>1148300</v>
      </c>
      <c r="H491" s="9">
        <v>6184</v>
      </c>
      <c r="I491" s="9">
        <v>5435</v>
      </c>
      <c r="J491" s="4"/>
      <c r="K491" s="4">
        <v>1.64</v>
      </c>
      <c r="L491" s="4">
        <v>4.2699999999999996</v>
      </c>
      <c r="M491" s="4"/>
      <c r="N491" s="4">
        <v>0</v>
      </c>
      <c r="O491" s="4"/>
      <c r="P491" s="4"/>
      <c r="Q491" s="4"/>
      <c r="R491" s="4">
        <v>2.75</v>
      </c>
      <c r="S491" s="4"/>
      <c r="T491" s="4"/>
      <c r="U491" s="4"/>
      <c r="V491" s="4"/>
      <c r="W491" s="5"/>
      <c r="X491" s="4"/>
    </row>
    <row r="492" spans="1:24" ht="15.75" customHeight="1">
      <c r="A492" s="8" t="s">
        <v>717</v>
      </c>
      <c r="B492" s="8">
        <v>491</v>
      </c>
      <c r="C492" s="4" t="s">
        <v>1111</v>
      </c>
      <c r="D492" s="4" t="s">
        <v>1110</v>
      </c>
      <c r="E492" s="4">
        <v>1.19</v>
      </c>
      <c r="F492" s="5">
        <v>0.85</v>
      </c>
      <c r="G492" s="9">
        <v>167100</v>
      </c>
      <c r="H492" s="9">
        <v>197</v>
      </c>
      <c r="I492" s="9">
        <v>764</v>
      </c>
      <c r="J492" s="4"/>
      <c r="K492" s="4">
        <v>0.34</v>
      </c>
      <c r="L492" s="4">
        <v>1.25</v>
      </c>
      <c r="M492" s="4"/>
      <c r="N492" s="4">
        <v>0</v>
      </c>
      <c r="O492" s="4"/>
      <c r="P492" s="4"/>
      <c r="Q492" s="4"/>
      <c r="R492" s="4">
        <v>7.63</v>
      </c>
      <c r="S492" s="4"/>
      <c r="T492" s="4"/>
      <c r="U492" s="4"/>
      <c r="V492" s="4"/>
      <c r="W492" s="5"/>
      <c r="X492" s="4"/>
    </row>
    <row r="493" spans="1:24" ht="15.75" customHeight="1">
      <c r="A493" s="8" t="s">
        <v>718</v>
      </c>
      <c r="B493" s="8">
        <v>492</v>
      </c>
      <c r="C493" s="4" t="s">
        <v>1111</v>
      </c>
      <c r="D493" s="4" t="s">
        <v>1110</v>
      </c>
      <c r="E493" s="4">
        <v>5.4</v>
      </c>
      <c r="F493" s="5">
        <v>-1.82</v>
      </c>
      <c r="G493" s="9">
        <v>350500</v>
      </c>
      <c r="H493" s="9">
        <v>1888</v>
      </c>
      <c r="I493" s="9">
        <v>3337</v>
      </c>
      <c r="J493" s="4"/>
      <c r="K493" s="4">
        <v>0.98</v>
      </c>
      <c r="L493" s="4">
        <v>1.1299999999999999</v>
      </c>
      <c r="M493" s="4"/>
      <c r="N493" s="4">
        <v>0</v>
      </c>
      <c r="O493" s="4"/>
      <c r="P493" s="4"/>
      <c r="Q493" s="4"/>
      <c r="R493" s="4">
        <v>9.4499999999999993</v>
      </c>
      <c r="S493" s="4"/>
      <c r="T493" s="4"/>
      <c r="U493" s="4"/>
      <c r="V493" s="4"/>
      <c r="W493" s="7"/>
      <c r="X493" s="4"/>
    </row>
    <row r="494" spans="1:24" ht="15.75" customHeight="1">
      <c r="A494" s="8" t="s">
        <v>719</v>
      </c>
      <c r="B494" s="8">
        <v>493</v>
      </c>
      <c r="C494" s="4" t="s">
        <v>1111</v>
      </c>
      <c r="D494" s="4" t="s">
        <v>1110</v>
      </c>
      <c r="E494" s="4">
        <v>0.94</v>
      </c>
      <c r="F494" s="5">
        <v>0</v>
      </c>
      <c r="G494" s="9">
        <v>30500</v>
      </c>
      <c r="H494" s="9">
        <v>29</v>
      </c>
      <c r="I494" s="9">
        <v>290</v>
      </c>
      <c r="J494" s="4"/>
      <c r="K494" s="4">
        <v>1.71</v>
      </c>
      <c r="L494" s="4">
        <v>1.37</v>
      </c>
      <c r="M494" s="4">
        <v>0.05</v>
      </c>
      <c r="N494" s="4">
        <v>0</v>
      </c>
      <c r="O494" s="4"/>
      <c r="P494" s="4"/>
      <c r="Q494" s="4"/>
      <c r="R494" s="4">
        <v>5.26</v>
      </c>
      <c r="S494" s="4"/>
      <c r="T494" s="4"/>
      <c r="U494" s="4"/>
      <c r="V494" s="4"/>
      <c r="W494" s="10"/>
      <c r="X494" s="4"/>
    </row>
    <row r="495" spans="1:24" ht="15.75" customHeight="1">
      <c r="A495" s="8" t="s">
        <v>720</v>
      </c>
      <c r="B495" s="8">
        <v>494</v>
      </c>
      <c r="C495" s="4" t="s">
        <v>1111</v>
      </c>
      <c r="D495" s="4" t="s">
        <v>1110</v>
      </c>
      <c r="E495" s="4">
        <v>22.8</v>
      </c>
      <c r="F495" s="5">
        <v>1.33</v>
      </c>
      <c r="G495" s="9">
        <v>332500</v>
      </c>
      <c r="H495" s="9">
        <v>7528</v>
      </c>
      <c r="I495" s="9">
        <v>6940</v>
      </c>
      <c r="J495" s="4">
        <v>19.97</v>
      </c>
      <c r="K495" s="4">
        <v>2.58</v>
      </c>
      <c r="L495" s="4">
        <v>0.27</v>
      </c>
      <c r="M495" s="4">
        <v>0.83</v>
      </c>
      <c r="N495" s="4">
        <v>1.1399999999999999</v>
      </c>
      <c r="O495" s="4"/>
      <c r="P495" s="4"/>
      <c r="Q495" s="4"/>
      <c r="R495" s="4">
        <v>3.69</v>
      </c>
      <c r="S495" s="4"/>
      <c r="T495" s="4"/>
      <c r="U495" s="4"/>
      <c r="V495" s="4"/>
      <c r="W495" s="10"/>
      <c r="X495" s="4"/>
    </row>
    <row r="496" spans="1:24" ht="15.75" customHeight="1">
      <c r="A496" s="8" t="s">
        <v>721</v>
      </c>
      <c r="B496" s="8">
        <v>495</v>
      </c>
      <c r="C496" s="8" t="s">
        <v>1111</v>
      </c>
      <c r="D496" s="4" t="s">
        <v>1110</v>
      </c>
      <c r="E496" s="4">
        <v>14.3</v>
      </c>
      <c r="F496" s="5">
        <v>-0.69</v>
      </c>
      <c r="G496" s="9">
        <v>2378300</v>
      </c>
      <c r="H496" s="9">
        <v>34155</v>
      </c>
      <c r="I496" s="9">
        <v>6080</v>
      </c>
      <c r="J496" s="4">
        <v>17.809999999999999</v>
      </c>
      <c r="K496" s="4">
        <v>0.89</v>
      </c>
      <c r="L496" s="4">
        <v>0.25</v>
      </c>
      <c r="M496" s="4">
        <v>0.12</v>
      </c>
      <c r="N496" s="4">
        <v>0.8</v>
      </c>
      <c r="O496" s="4"/>
      <c r="P496" s="4"/>
      <c r="Q496" s="4"/>
      <c r="R496" s="4">
        <v>9.3699999999999992</v>
      </c>
      <c r="S496" s="4"/>
      <c r="T496" s="4"/>
      <c r="U496" s="4"/>
      <c r="V496" s="4"/>
      <c r="W496" s="10"/>
      <c r="X496" s="4"/>
    </row>
    <row r="497" spans="1:24" ht="15.75" customHeight="1">
      <c r="A497" s="8" t="s">
        <v>722</v>
      </c>
      <c r="B497" s="8">
        <v>496</v>
      </c>
      <c r="C497" s="4" t="s">
        <v>1111</v>
      </c>
      <c r="D497" s="4" t="s">
        <v>1110</v>
      </c>
      <c r="E497" s="4">
        <v>25.5</v>
      </c>
      <c r="F497" s="5">
        <v>0.99</v>
      </c>
      <c r="G497" s="9">
        <v>1600</v>
      </c>
      <c r="H497" s="9">
        <v>40</v>
      </c>
      <c r="I497" s="9">
        <v>9180</v>
      </c>
      <c r="J497" s="4">
        <v>18.03</v>
      </c>
      <c r="K497" s="4">
        <v>3.72</v>
      </c>
      <c r="L497" s="4">
        <v>0.11</v>
      </c>
      <c r="M497" s="4">
        <v>1.1499999999999999</v>
      </c>
      <c r="N497" s="4">
        <v>1.41</v>
      </c>
      <c r="O497" s="4"/>
      <c r="P497" s="4"/>
      <c r="Q497" s="4"/>
      <c r="R497" s="4">
        <v>4.55</v>
      </c>
      <c r="S497" s="4"/>
      <c r="T497" s="4"/>
      <c r="U497" s="4"/>
      <c r="V497" s="4"/>
      <c r="W497" s="5"/>
      <c r="X497" s="4"/>
    </row>
    <row r="498" spans="1:24" ht="15.75" customHeight="1">
      <c r="A498" s="8" t="s">
        <v>723</v>
      </c>
      <c r="B498" s="8">
        <v>497</v>
      </c>
      <c r="C498" s="4" t="s">
        <v>1111</v>
      </c>
      <c r="D498" s="4" t="s">
        <v>1110</v>
      </c>
      <c r="E498" s="4">
        <v>58.5</v>
      </c>
      <c r="F498" s="4">
        <v>0.43</v>
      </c>
      <c r="G498" s="9">
        <v>13712400</v>
      </c>
      <c r="H498" s="9">
        <v>804665</v>
      </c>
      <c r="I498" s="9">
        <v>80329</v>
      </c>
      <c r="J498" s="4">
        <v>18.63</v>
      </c>
      <c r="K498" s="4">
        <v>3.86</v>
      </c>
      <c r="L498" s="4">
        <v>1.36</v>
      </c>
      <c r="M498" s="4">
        <v>1.4</v>
      </c>
      <c r="N498" s="4">
        <v>3.14</v>
      </c>
      <c r="O498" s="4"/>
      <c r="P498" s="4"/>
      <c r="Q498" s="4"/>
      <c r="R498" s="4">
        <v>2.4</v>
      </c>
      <c r="S498" s="4"/>
      <c r="T498" s="4"/>
      <c r="U498" s="4"/>
      <c r="V498" s="4"/>
      <c r="W498" s="5"/>
      <c r="X498" s="4"/>
    </row>
    <row r="499" spans="1:24" ht="15.75" customHeight="1">
      <c r="A499" s="8" t="s">
        <v>724</v>
      </c>
      <c r="B499" s="8">
        <v>498</v>
      </c>
      <c r="C499" s="4" t="s">
        <v>1111</v>
      </c>
      <c r="D499" s="4" t="s">
        <v>1110</v>
      </c>
      <c r="E499" s="4">
        <v>11.9</v>
      </c>
      <c r="F499" s="10">
        <v>-0.83</v>
      </c>
      <c r="G499" s="9">
        <v>900</v>
      </c>
      <c r="H499" s="9">
        <v>10</v>
      </c>
      <c r="I499" s="9">
        <v>286</v>
      </c>
      <c r="J499" s="4"/>
      <c r="K499" s="4">
        <v>0.74</v>
      </c>
      <c r="L499" s="4">
        <v>7.0000000000000007E-2</v>
      </c>
      <c r="M499" s="4"/>
      <c r="N499" s="4">
        <v>0</v>
      </c>
      <c r="O499" s="4"/>
      <c r="P499" s="4"/>
      <c r="Q499" s="4"/>
      <c r="R499" s="4"/>
      <c r="S499" s="4"/>
      <c r="T499" s="4"/>
      <c r="U499" s="4"/>
      <c r="V499" s="4"/>
      <c r="W499" s="10"/>
      <c r="X499" s="4"/>
    </row>
    <row r="500" spans="1:24" ht="15.75" customHeight="1">
      <c r="A500" s="8" t="s">
        <v>725</v>
      </c>
      <c r="B500" s="8">
        <v>499</v>
      </c>
      <c r="C500" s="4" t="s">
        <v>1111</v>
      </c>
      <c r="D500" s="4" t="s">
        <v>1110</v>
      </c>
      <c r="E500" s="4">
        <v>2.76</v>
      </c>
      <c r="F500" s="10">
        <v>0.73</v>
      </c>
      <c r="G500" s="9">
        <v>4362600</v>
      </c>
      <c r="H500" s="9">
        <v>12053</v>
      </c>
      <c r="I500" s="9">
        <v>11536</v>
      </c>
      <c r="J500" s="4">
        <v>4.75</v>
      </c>
      <c r="K500" s="4">
        <v>0.63</v>
      </c>
      <c r="L500" s="4">
        <v>1.4</v>
      </c>
      <c r="M500" s="4">
        <v>0.19</v>
      </c>
      <c r="N500" s="4">
        <v>0.57999999999999996</v>
      </c>
      <c r="O500" s="4"/>
      <c r="P500" s="4"/>
      <c r="Q500" s="4"/>
      <c r="R500" s="4">
        <v>6.93</v>
      </c>
      <c r="S500" s="4"/>
      <c r="T500" s="4"/>
      <c r="U500" s="4"/>
      <c r="V500" s="4"/>
      <c r="W500" s="10"/>
      <c r="X500" s="4"/>
    </row>
    <row r="501" spans="1:24" ht="15.75" customHeight="1">
      <c r="A501" s="8" t="s">
        <v>726</v>
      </c>
      <c r="B501" s="8">
        <v>500</v>
      </c>
      <c r="C501" s="4" t="s">
        <v>1111</v>
      </c>
      <c r="D501" s="4" t="s">
        <v>1110</v>
      </c>
      <c r="E501" s="4">
        <v>88.25</v>
      </c>
      <c r="F501" s="10">
        <v>3.22</v>
      </c>
      <c r="G501" s="9">
        <v>17730600</v>
      </c>
      <c r="H501" s="9">
        <v>1569065</v>
      </c>
      <c r="I501" s="9">
        <v>299661</v>
      </c>
      <c r="J501" s="4">
        <v>10.81</v>
      </c>
      <c r="K501" s="4">
        <v>0.74</v>
      </c>
      <c r="L501" s="4">
        <v>6.94</v>
      </c>
      <c r="M501" s="4">
        <v>4</v>
      </c>
      <c r="N501" s="4">
        <v>8.17</v>
      </c>
      <c r="O501" s="4"/>
      <c r="P501" s="4"/>
      <c r="Q501" s="4"/>
      <c r="R501" s="4">
        <v>7.31</v>
      </c>
      <c r="S501" s="4"/>
      <c r="T501" s="4"/>
      <c r="U501" s="4"/>
      <c r="V501" s="4"/>
      <c r="W501" s="10"/>
      <c r="X501" s="4"/>
    </row>
    <row r="502" spans="1:24" ht="15.75" customHeight="1">
      <c r="A502" s="8" t="s">
        <v>727</v>
      </c>
      <c r="B502" s="8">
        <v>501</v>
      </c>
      <c r="C502" s="4" t="s">
        <v>1111</v>
      </c>
      <c r="D502" s="4" t="s">
        <v>1110</v>
      </c>
      <c r="E502" s="4">
        <v>375</v>
      </c>
      <c r="F502" s="4">
        <v>0.27</v>
      </c>
      <c r="G502" s="9">
        <v>1812100</v>
      </c>
      <c r="H502" s="9">
        <v>680156</v>
      </c>
      <c r="I502" s="9">
        <v>450000</v>
      </c>
      <c r="J502" s="4">
        <v>13.56</v>
      </c>
      <c r="K502" s="4">
        <v>1.49</v>
      </c>
      <c r="L502" s="4">
        <v>1.23</v>
      </c>
      <c r="M502" s="4">
        <v>5.5</v>
      </c>
      <c r="N502" s="4">
        <v>27.66</v>
      </c>
      <c r="O502" s="4"/>
      <c r="P502" s="4"/>
      <c r="Q502" s="4"/>
      <c r="R502" s="4">
        <v>3.74</v>
      </c>
      <c r="S502" s="4"/>
      <c r="T502" s="4"/>
      <c r="U502" s="4"/>
      <c r="V502" s="4"/>
      <c r="W502" s="10"/>
      <c r="X502" s="4"/>
    </row>
    <row r="503" spans="1:24" ht="15.75" customHeight="1">
      <c r="A503" s="8" t="s">
        <v>728</v>
      </c>
      <c r="B503" s="8">
        <v>502</v>
      </c>
      <c r="C503" s="4" t="s">
        <v>1111</v>
      </c>
      <c r="D503" s="4" t="s">
        <v>1110</v>
      </c>
      <c r="E503" s="4">
        <v>135.5</v>
      </c>
      <c r="F503" s="5">
        <v>-0.73</v>
      </c>
      <c r="G503" s="9">
        <v>190300</v>
      </c>
      <c r="H503" s="9">
        <v>25930</v>
      </c>
      <c r="I503" s="9">
        <v>40379</v>
      </c>
      <c r="J503" s="4">
        <v>12.51</v>
      </c>
      <c r="K503" s="4">
        <v>1.19</v>
      </c>
      <c r="L503" s="4">
        <v>1.34</v>
      </c>
      <c r="M503" s="4">
        <v>4</v>
      </c>
      <c r="N503" s="4">
        <v>10.83</v>
      </c>
      <c r="O503" s="4"/>
      <c r="P503" s="4"/>
      <c r="Q503" s="4"/>
      <c r="R503" s="4">
        <v>5.86</v>
      </c>
      <c r="S503" s="4"/>
      <c r="T503" s="4"/>
      <c r="U503" s="4"/>
      <c r="V503" s="4"/>
      <c r="W503" s="5"/>
      <c r="X503" s="4"/>
    </row>
    <row r="504" spans="1:24" ht="15.75" customHeight="1">
      <c r="A504" s="8" t="s">
        <v>729</v>
      </c>
      <c r="B504" s="8">
        <v>503</v>
      </c>
      <c r="C504" s="4" t="s">
        <v>1111</v>
      </c>
      <c r="D504" s="4" t="s">
        <v>1110</v>
      </c>
      <c r="E504" s="4">
        <v>3.52</v>
      </c>
      <c r="F504" s="5">
        <v>0.56999999999999995</v>
      </c>
      <c r="G504" s="9">
        <v>21400</v>
      </c>
      <c r="H504" s="9">
        <v>76</v>
      </c>
      <c r="I504" s="9">
        <v>3362</v>
      </c>
      <c r="J504" s="4">
        <v>39.64</v>
      </c>
      <c r="K504" s="4">
        <v>1.28</v>
      </c>
      <c r="L504" s="4">
        <v>1.48</v>
      </c>
      <c r="M504" s="4">
        <v>0.06</v>
      </c>
      <c r="N504" s="4">
        <v>0.09</v>
      </c>
      <c r="O504" s="4"/>
      <c r="P504" s="4"/>
      <c r="Q504" s="4"/>
      <c r="R504" s="4">
        <v>1.74</v>
      </c>
      <c r="S504" s="4"/>
      <c r="T504" s="4"/>
      <c r="U504" s="4"/>
      <c r="V504" s="4"/>
      <c r="W504" s="10"/>
      <c r="X504" s="4"/>
    </row>
    <row r="505" spans="1:24" ht="15.75" customHeight="1">
      <c r="A505" s="8" t="s">
        <v>1104</v>
      </c>
      <c r="B505" s="8">
        <v>504</v>
      </c>
      <c r="C505" s="4" t="s">
        <v>1111</v>
      </c>
      <c r="D505" s="4" t="s">
        <v>1110</v>
      </c>
      <c r="E505" s="4">
        <v>43.5</v>
      </c>
      <c r="F505" s="10">
        <v>2.96</v>
      </c>
      <c r="G505" s="9">
        <v>35099100</v>
      </c>
      <c r="H505" s="9">
        <v>1508425</v>
      </c>
      <c r="I505" s="9">
        <v>186742</v>
      </c>
      <c r="J505" s="4">
        <v>30.28</v>
      </c>
      <c r="K505" s="4"/>
      <c r="L505" s="4">
        <v>1.67</v>
      </c>
      <c r="M505" s="4"/>
      <c r="N505" s="4">
        <v>1.44</v>
      </c>
      <c r="O505" s="4"/>
      <c r="P505" s="4"/>
      <c r="Q505" s="4"/>
      <c r="R505" s="4"/>
      <c r="S505" s="4"/>
      <c r="T505" s="4"/>
      <c r="U505" s="4"/>
      <c r="V505" s="4"/>
      <c r="W505" s="5"/>
      <c r="X505" s="4"/>
    </row>
    <row r="506" spans="1:24" ht="15.75" customHeight="1">
      <c r="A506" s="8" t="s">
        <v>730</v>
      </c>
      <c r="B506" s="8">
        <v>505</v>
      </c>
      <c r="C506" s="4" t="s">
        <v>1111</v>
      </c>
      <c r="D506" s="4" t="s">
        <v>1110</v>
      </c>
      <c r="E506" s="4">
        <v>1.33</v>
      </c>
      <c r="F506" s="4">
        <v>0.76</v>
      </c>
      <c r="G506" s="9">
        <v>176500</v>
      </c>
      <c r="H506" s="9">
        <v>235</v>
      </c>
      <c r="I506" s="9">
        <v>998</v>
      </c>
      <c r="J506" s="4"/>
      <c r="K506" s="4">
        <v>0.61</v>
      </c>
      <c r="L506" s="4">
        <v>0.98</v>
      </c>
      <c r="M506" s="4">
        <v>0.02</v>
      </c>
      <c r="N506" s="4">
        <v>0</v>
      </c>
      <c r="O506" s="4"/>
      <c r="P506" s="4"/>
      <c r="Q506" s="4"/>
      <c r="R506" s="4">
        <v>1.52</v>
      </c>
      <c r="S506" s="4"/>
      <c r="T506" s="4"/>
      <c r="U506" s="4"/>
      <c r="V506" s="4"/>
      <c r="W506" s="10"/>
      <c r="X506" s="4"/>
    </row>
    <row r="507" spans="1:24" ht="15.75" customHeight="1">
      <c r="A507" s="8" t="s">
        <v>731</v>
      </c>
      <c r="B507" s="8">
        <v>506</v>
      </c>
      <c r="C507" s="4" t="s">
        <v>1111</v>
      </c>
      <c r="D507" s="4" t="s">
        <v>1110</v>
      </c>
      <c r="E507" s="4">
        <v>1.96</v>
      </c>
      <c r="F507" s="10">
        <v>1.03</v>
      </c>
      <c r="G507" s="9">
        <v>2427400</v>
      </c>
      <c r="H507" s="9">
        <v>4796</v>
      </c>
      <c r="I507" s="9">
        <v>1176</v>
      </c>
      <c r="J507" s="4">
        <v>19.27</v>
      </c>
      <c r="K507" s="4">
        <v>2.1800000000000002</v>
      </c>
      <c r="L507" s="4">
        <v>0.46</v>
      </c>
      <c r="M507" s="4"/>
      <c r="N507" s="4">
        <v>0.1</v>
      </c>
      <c r="O507" s="4"/>
      <c r="P507" s="4"/>
      <c r="Q507" s="4"/>
      <c r="R507" s="4"/>
      <c r="S507" s="4"/>
      <c r="T507" s="4"/>
      <c r="U507" s="4"/>
      <c r="V507" s="4"/>
      <c r="W507" s="10"/>
      <c r="X507" s="4"/>
    </row>
    <row r="508" spans="1:24" ht="15.75" customHeight="1">
      <c r="A508" s="8" t="s">
        <v>732</v>
      </c>
      <c r="B508" s="8">
        <v>507</v>
      </c>
      <c r="C508" s="8" t="s">
        <v>1111</v>
      </c>
      <c r="D508" s="4" t="s">
        <v>1110</v>
      </c>
      <c r="E508" s="4">
        <v>1.81</v>
      </c>
      <c r="F508" s="4">
        <v>1.1200000000000001</v>
      </c>
      <c r="G508" s="9">
        <v>1147800</v>
      </c>
      <c r="H508" s="9">
        <v>2067</v>
      </c>
      <c r="I508" s="9">
        <v>2172</v>
      </c>
      <c r="J508" s="4">
        <v>20.52</v>
      </c>
      <c r="K508" s="4">
        <v>0.83</v>
      </c>
      <c r="L508" s="4">
        <v>0.96</v>
      </c>
      <c r="M508" s="4"/>
      <c r="N508" s="4">
        <v>0.09</v>
      </c>
      <c r="O508" s="4"/>
      <c r="P508" s="4"/>
      <c r="Q508" s="4"/>
      <c r="R508" s="4">
        <v>5.59</v>
      </c>
      <c r="S508" s="4"/>
      <c r="T508" s="4"/>
      <c r="U508" s="4"/>
      <c r="V508" s="4"/>
      <c r="W508" s="10"/>
      <c r="X508" s="4"/>
    </row>
    <row r="509" spans="1:24" ht="15.75" customHeight="1">
      <c r="A509" s="8" t="s">
        <v>733</v>
      </c>
      <c r="B509" s="8">
        <v>508</v>
      </c>
      <c r="C509" s="4" t="s">
        <v>1111</v>
      </c>
      <c r="D509" s="4" t="s">
        <v>1110</v>
      </c>
      <c r="E509" s="4">
        <v>6.15</v>
      </c>
      <c r="F509" s="4">
        <v>0.82</v>
      </c>
      <c r="G509" s="9">
        <v>107800</v>
      </c>
      <c r="H509" s="9">
        <v>663</v>
      </c>
      <c r="I509" s="9">
        <v>1845</v>
      </c>
      <c r="J509" s="4">
        <v>7.54</v>
      </c>
      <c r="K509" s="4">
        <v>0.88</v>
      </c>
      <c r="L509" s="4">
        <v>0.18</v>
      </c>
      <c r="M509" s="4">
        <v>0.4</v>
      </c>
      <c r="N509" s="4">
        <v>0.82</v>
      </c>
      <c r="O509" s="4"/>
      <c r="P509" s="4"/>
      <c r="Q509" s="4"/>
      <c r="R509" s="4">
        <v>6.76</v>
      </c>
      <c r="S509" s="4"/>
      <c r="T509" s="4"/>
      <c r="U509" s="4"/>
      <c r="V509" s="4"/>
      <c r="W509" s="10"/>
      <c r="X509" s="4"/>
    </row>
    <row r="510" spans="1:24" ht="15.75" customHeight="1">
      <c r="A510" s="8" t="s">
        <v>734</v>
      </c>
      <c r="B510" s="8">
        <v>509</v>
      </c>
      <c r="C510" s="4" t="s">
        <v>1111</v>
      </c>
      <c r="D510" s="4" t="s">
        <v>1110</v>
      </c>
      <c r="E510" s="4">
        <v>0.18</v>
      </c>
      <c r="F510" s="10">
        <v>-5.26</v>
      </c>
      <c r="G510" s="9">
        <v>2896800</v>
      </c>
      <c r="H510" s="9">
        <v>529</v>
      </c>
      <c r="I510" s="9">
        <v>2038</v>
      </c>
      <c r="J510" s="4"/>
      <c r="K510" s="4">
        <v>3.6</v>
      </c>
      <c r="L510" s="4">
        <v>6.52</v>
      </c>
      <c r="M510" s="4"/>
      <c r="N510" s="4">
        <v>0</v>
      </c>
      <c r="O510" s="4"/>
      <c r="P510" s="4"/>
      <c r="Q510" s="4"/>
      <c r="R510" s="4"/>
      <c r="S510" s="4"/>
      <c r="T510" s="4"/>
      <c r="U510" s="4"/>
      <c r="V510" s="4"/>
      <c r="W510" s="10"/>
      <c r="X510" s="4"/>
    </row>
    <row r="511" spans="1:24" ht="15.75" customHeight="1">
      <c r="A511" s="8" t="s">
        <v>735</v>
      </c>
      <c r="B511" s="8">
        <v>510</v>
      </c>
      <c r="C511" s="4" t="s">
        <v>1111</v>
      </c>
      <c r="D511" s="4" t="s">
        <v>1110</v>
      </c>
      <c r="E511" s="4">
        <v>1.25</v>
      </c>
      <c r="F511" s="5">
        <v>1.63</v>
      </c>
      <c r="G511" s="9">
        <v>140600</v>
      </c>
      <c r="H511" s="9">
        <v>174</v>
      </c>
      <c r="I511" s="9">
        <v>300</v>
      </c>
      <c r="J511" s="4">
        <v>11.2</v>
      </c>
      <c r="K511" s="4">
        <v>0.87</v>
      </c>
      <c r="L511" s="4">
        <v>0.3</v>
      </c>
      <c r="M511" s="4">
        <v>0.05</v>
      </c>
      <c r="N511" s="4">
        <v>0.11</v>
      </c>
      <c r="O511" s="4"/>
      <c r="P511" s="4"/>
      <c r="Q511" s="4"/>
      <c r="R511" s="4">
        <v>4.07</v>
      </c>
      <c r="S511" s="4"/>
      <c r="T511" s="4"/>
      <c r="U511" s="4"/>
      <c r="V511" s="4"/>
      <c r="W511" s="10"/>
      <c r="X511" s="4"/>
    </row>
    <row r="512" spans="1:24" ht="15.75" customHeight="1">
      <c r="A512" s="8" t="s">
        <v>736</v>
      </c>
      <c r="B512" s="8">
        <v>511</v>
      </c>
      <c r="C512" s="4" t="s">
        <v>1111</v>
      </c>
      <c r="D512" s="4" t="s">
        <v>1110</v>
      </c>
      <c r="E512" s="4">
        <v>1.55</v>
      </c>
      <c r="F512" s="5">
        <v>4.03</v>
      </c>
      <c r="G512" s="9">
        <v>2300</v>
      </c>
      <c r="H512" s="9">
        <v>4</v>
      </c>
      <c r="I512" s="9">
        <v>608</v>
      </c>
      <c r="J512" s="4"/>
      <c r="K512" s="4">
        <v>0.53</v>
      </c>
      <c r="L512" s="4">
        <v>1.43</v>
      </c>
      <c r="M512" s="4"/>
      <c r="N512" s="4">
        <v>0</v>
      </c>
      <c r="O512" s="4"/>
      <c r="P512" s="4"/>
      <c r="Q512" s="4"/>
      <c r="R512" s="4"/>
      <c r="S512" s="4"/>
      <c r="T512" s="4"/>
      <c r="U512" s="4"/>
      <c r="V512" s="4"/>
      <c r="W512" s="7"/>
      <c r="X512" s="4"/>
    </row>
    <row r="513" spans="1:24" ht="15.75" customHeight="1">
      <c r="A513" s="8" t="s">
        <v>737</v>
      </c>
      <c r="B513" s="8">
        <v>512</v>
      </c>
      <c r="C513" s="4" t="s">
        <v>1111</v>
      </c>
      <c r="D513" s="4" t="s">
        <v>1110</v>
      </c>
      <c r="E513" s="4">
        <v>4.9800000000000004</v>
      </c>
      <c r="F513" s="5">
        <v>-3.3</v>
      </c>
      <c r="G513" s="9">
        <v>6252800</v>
      </c>
      <c r="H513" s="9">
        <v>31496</v>
      </c>
      <c r="I513" s="9">
        <v>3684</v>
      </c>
      <c r="J513" s="4">
        <v>13.41</v>
      </c>
      <c r="K513" s="4">
        <v>2.21</v>
      </c>
      <c r="L513" s="4">
        <v>1.02</v>
      </c>
      <c r="M513" s="4">
        <v>0.03</v>
      </c>
      <c r="N513" s="4">
        <v>0.37</v>
      </c>
      <c r="O513" s="4"/>
      <c r="P513" s="4"/>
      <c r="Q513" s="4"/>
      <c r="R513" s="4">
        <v>5.05</v>
      </c>
      <c r="S513" s="4"/>
      <c r="T513" s="4"/>
      <c r="U513" s="4"/>
      <c r="V513" s="4"/>
      <c r="W513" s="10"/>
      <c r="X513" s="4"/>
    </row>
    <row r="514" spans="1:24" ht="15.75" customHeight="1">
      <c r="A514" s="8" t="s">
        <v>738</v>
      </c>
      <c r="B514" s="8">
        <v>513</v>
      </c>
      <c r="C514" s="4" t="s">
        <v>1111</v>
      </c>
      <c r="D514" s="4" t="s">
        <v>1110</v>
      </c>
      <c r="E514" s="4">
        <v>2.52</v>
      </c>
      <c r="F514" s="4">
        <v>0</v>
      </c>
      <c r="G514" s="9">
        <v>1500300</v>
      </c>
      <c r="H514" s="9">
        <v>3823</v>
      </c>
      <c r="I514" s="9">
        <v>1534</v>
      </c>
      <c r="J514" s="4">
        <v>31.57</v>
      </c>
      <c r="K514" s="4">
        <v>1.06</v>
      </c>
      <c r="L514" s="4">
        <v>0.52</v>
      </c>
      <c r="M514" s="4">
        <v>0.01</v>
      </c>
      <c r="N514" s="4">
        <v>0.08</v>
      </c>
      <c r="O514" s="4"/>
      <c r="P514" s="4"/>
      <c r="Q514" s="4"/>
      <c r="R514" s="4">
        <v>0.4</v>
      </c>
      <c r="S514" s="4"/>
      <c r="T514" s="4"/>
      <c r="U514" s="4"/>
      <c r="V514" s="4"/>
      <c r="W514" s="5"/>
      <c r="X514" s="4"/>
    </row>
    <row r="515" spans="1:24" ht="15.75" customHeight="1">
      <c r="A515" s="8" t="s">
        <v>739</v>
      </c>
      <c r="B515" s="8">
        <v>514</v>
      </c>
      <c r="C515" s="8" t="s">
        <v>1111</v>
      </c>
      <c r="D515" s="4" t="s">
        <v>1110</v>
      </c>
      <c r="E515" s="4">
        <v>31.25</v>
      </c>
      <c r="F515" s="5">
        <v>-2.34</v>
      </c>
      <c r="G515" s="9">
        <v>2600</v>
      </c>
      <c r="H515" s="9">
        <v>82</v>
      </c>
      <c r="I515" s="9">
        <v>23503</v>
      </c>
      <c r="J515" s="4"/>
      <c r="K515" s="4">
        <v>1.78</v>
      </c>
      <c r="L515" s="4">
        <v>5.86</v>
      </c>
      <c r="M515" s="4"/>
      <c r="N515" s="4">
        <v>0</v>
      </c>
      <c r="O515" s="4"/>
      <c r="P515" s="4"/>
      <c r="Q515" s="4"/>
      <c r="R515" s="4"/>
      <c r="S515" s="4"/>
      <c r="T515" s="4"/>
      <c r="U515" s="4"/>
      <c r="V515" s="4"/>
      <c r="W515" s="10"/>
      <c r="X515" s="4"/>
    </row>
    <row r="516" spans="1:24" ht="15.75" customHeight="1">
      <c r="A516" s="8" t="s">
        <v>740</v>
      </c>
      <c r="B516" s="8">
        <v>515</v>
      </c>
      <c r="C516" s="4" t="s">
        <v>1111</v>
      </c>
      <c r="D516" s="4" t="s">
        <v>1110</v>
      </c>
      <c r="E516" s="4">
        <v>2.1</v>
      </c>
      <c r="F516" s="4">
        <v>-1.87</v>
      </c>
      <c r="G516" s="9">
        <v>264200</v>
      </c>
      <c r="H516" s="9">
        <v>554</v>
      </c>
      <c r="I516" s="9">
        <v>693</v>
      </c>
      <c r="J516" s="4">
        <v>8.66</v>
      </c>
      <c r="K516" s="4">
        <v>1.39</v>
      </c>
      <c r="L516" s="4">
        <v>2.25</v>
      </c>
      <c r="M516" s="4">
        <v>0.01</v>
      </c>
      <c r="N516" s="4">
        <v>0.24</v>
      </c>
      <c r="O516" s="4"/>
      <c r="P516" s="4"/>
      <c r="Q516" s="4"/>
      <c r="R516" s="4">
        <v>0.31</v>
      </c>
      <c r="S516" s="4"/>
      <c r="T516" s="4"/>
      <c r="U516" s="4"/>
      <c r="V516" s="4"/>
      <c r="W516" s="10"/>
      <c r="X516" s="4"/>
    </row>
    <row r="517" spans="1:24" ht="15.75" customHeight="1">
      <c r="A517" s="8" t="s">
        <v>741</v>
      </c>
      <c r="B517" s="8">
        <v>516</v>
      </c>
      <c r="C517" s="4" t="s">
        <v>1111</v>
      </c>
      <c r="D517" s="4" t="s">
        <v>1110</v>
      </c>
      <c r="E517" s="4">
        <v>3.4</v>
      </c>
      <c r="F517" s="5">
        <v>1.19</v>
      </c>
      <c r="G517" s="9">
        <v>1727400</v>
      </c>
      <c r="H517" s="9">
        <v>5851</v>
      </c>
      <c r="I517" s="9">
        <v>4841</v>
      </c>
      <c r="J517" s="4">
        <v>3.92</v>
      </c>
      <c r="K517" s="4">
        <v>0.76</v>
      </c>
      <c r="L517" s="4">
        <v>1.52</v>
      </c>
      <c r="M517" s="4">
        <v>0.13</v>
      </c>
      <c r="N517" s="4">
        <v>0.87</v>
      </c>
      <c r="O517" s="4"/>
      <c r="P517" s="4"/>
      <c r="Q517" s="4"/>
      <c r="R517" s="4">
        <v>7.44</v>
      </c>
      <c r="S517" s="4"/>
      <c r="T517" s="4"/>
      <c r="U517" s="4"/>
      <c r="V517" s="4"/>
      <c r="W517" s="10"/>
      <c r="X517" s="4"/>
    </row>
    <row r="518" spans="1:24" ht="15.75" customHeight="1">
      <c r="A518" s="8" t="s">
        <v>742</v>
      </c>
      <c r="B518" s="8">
        <v>517</v>
      </c>
      <c r="C518" s="4" t="s">
        <v>1111</v>
      </c>
      <c r="D518" s="4" t="s">
        <v>1110</v>
      </c>
      <c r="E518" s="4">
        <v>4.96</v>
      </c>
      <c r="F518" s="4">
        <v>1.22</v>
      </c>
      <c r="G518" s="9">
        <v>982300</v>
      </c>
      <c r="H518" s="9">
        <v>4844</v>
      </c>
      <c r="I518" s="9">
        <v>10574</v>
      </c>
      <c r="J518" s="4">
        <v>5.24</v>
      </c>
      <c r="K518" s="4">
        <v>0.77</v>
      </c>
      <c r="L518" s="4">
        <v>0.61</v>
      </c>
      <c r="M518" s="4">
        <v>0.22</v>
      </c>
      <c r="N518" s="4">
        <v>0.95</v>
      </c>
      <c r="O518" s="4"/>
      <c r="P518" s="4"/>
      <c r="Q518" s="4"/>
      <c r="R518" s="4">
        <v>4.49</v>
      </c>
      <c r="S518" s="4"/>
      <c r="T518" s="4"/>
      <c r="U518" s="4"/>
      <c r="V518" s="4"/>
      <c r="W518" s="5"/>
      <c r="X518" s="4"/>
    </row>
    <row r="519" spans="1:24" ht="15.75" customHeight="1">
      <c r="A519" s="8" t="s">
        <v>743</v>
      </c>
      <c r="B519" s="8">
        <v>518</v>
      </c>
      <c r="C519" s="4" t="s">
        <v>1111</v>
      </c>
      <c r="D519" s="4" t="s">
        <v>1110</v>
      </c>
      <c r="E519" s="4">
        <v>5.35</v>
      </c>
      <c r="F519" s="5">
        <v>0</v>
      </c>
      <c r="G519" s="9">
        <v>2409800</v>
      </c>
      <c r="H519" s="9">
        <v>12868</v>
      </c>
      <c r="I519" s="9">
        <v>4387</v>
      </c>
      <c r="J519" s="4">
        <v>32.590000000000003</v>
      </c>
      <c r="K519" s="4">
        <v>5.25</v>
      </c>
      <c r="L519" s="4">
        <v>0.5</v>
      </c>
      <c r="M519" s="4">
        <v>0.08</v>
      </c>
      <c r="N519" s="4">
        <v>0.16</v>
      </c>
      <c r="O519" s="4"/>
      <c r="P519" s="4"/>
      <c r="Q519" s="4"/>
      <c r="R519" s="4">
        <v>1.4</v>
      </c>
      <c r="S519" s="4"/>
      <c r="T519" s="4"/>
      <c r="U519" s="4"/>
      <c r="V519" s="4"/>
      <c r="W519" s="10"/>
      <c r="X519" s="4"/>
    </row>
    <row r="520" spans="1:24" ht="15.75" customHeight="1">
      <c r="A520" s="8" t="s">
        <v>744</v>
      </c>
      <c r="B520" s="8">
        <v>519</v>
      </c>
      <c r="C520" s="4" t="s">
        <v>1109</v>
      </c>
      <c r="D520" s="4" t="s">
        <v>1110</v>
      </c>
      <c r="E520" s="4">
        <v>129.5</v>
      </c>
      <c r="F520" s="5">
        <v>0</v>
      </c>
      <c r="G520" s="9">
        <v>0</v>
      </c>
      <c r="H520" s="9">
        <v>0</v>
      </c>
      <c r="I520" s="9">
        <v>2720</v>
      </c>
      <c r="J520" s="4"/>
      <c r="K520" s="4">
        <v>1.83</v>
      </c>
      <c r="L520" s="4">
        <v>0.22</v>
      </c>
      <c r="M520" s="4"/>
      <c r="N520" s="4">
        <v>0</v>
      </c>
      <c r="O520" s="4">
        <v>-15.61</v>
      </c>
      <c r="P520" s="4">
        <v>-15.43</v>
      </c>
      <c r="Q520" s="4">
        <v>-11.47</v>
      </c>
      <c r="R520" s="4"/>
      <c r="S520" s="4">
        <v>28.73</v>
      </c>
      <c r="T520" s="4"/>
      <c r="U520" s="4"/>
      <c r="V520" s="4"/>
      <c r="W520" s="10"/>
      <c r="X520" s="4"/>
    </row>
    <row r="521" spans="1:24" ht="15.75" customHeight="1">
      <c r="A521" s="8" t="s">
        <v>1105</v>
      </c>
      <c r="B521" s="8">
        <v>520</v>
      </c>
      <c r="C521" s="4" t="s">
        <v>1111</v>
      </c>
      <c r="D521" s="4" t="s">
        <v>1110</v>
      </c>
      <c r="E521" s="4">
        <v>4.8600000000000003</v>
      </c>
      <c r="F521" s="10">
        <v>10.96</v>
      </c>
      <c r="G521" s="9">
        <v>54568100</v>
      </c>
      <c r="H521" s="9">
        <v>258648</v>
      </c>
      <c r="I521" s="9">
        <v>2138</v>
      </c>
      <c r="J521" s="4">
        <v>31.88</v>
      </c>
      <c r="K521" s="4"/>
      <c r="L521" s="4">
        <v>1.9</v>
      </c>
      <c r="M521" s="4"/>
      <c r="N521" s="4">
        <v>0.15</v>
      </c>
      <c r="O521" s="4"/>
      <c r="P521" s="4"/>
      <c r="Q521" s="4"/>
      <c r="R521" s="4"/>
      <c r="S521" s="4"/>
      <c r="T521" s="4"/>
      <c r="U521" s="4"/>
      <c r="V521" s="4"/>
      <c r="W521" s="10"/>
      <c r="X521" s="4"/>
    </row>
    <row r="522" spans="1:24" ht="15.75" customHeight="1">
      <c r="A522" s="8" t="s">
        <v>745</v>
      </c>
      <c r="B522" s="8">
        <v>521</v>
      </c>
      <c r="C522" s="4" t="s">
        <v>1111</v>
      </c>
      <c r="D522" s="4" t="s">
        <v>1110</v>
      </c>
      <c r="E522" s="4">
        <v>0.56999999999999995</v>
      </c>
      <c r="F522" s="5">
        <v>0</v>
      </c>
      <c r="G522" s="9">
        <v>1161300</v>
      </c>
      <c r="H522" s="9">
        <v>662</v>
      </c>
      <c r="I522" s="9">
        <v>747</v>
      </c>
      <c r="J522" s="4"/>
      <c r="K522" s="4">
        <v>0.45</v>
      </c>
      <c r="L522" s="4">
        <v>0.35</v>
      </c>
      <c r="M522" s="4"/>
      <c r="N522" s="4">
        <v>0</v>
      </c>
      <c r="O522" s="4"/>
      <c r="P522" s="4"/>
      <c r="Q522" s="4"/>
      <c r="R522" s="4"/>
      <c r="S522" s="4"/>
      <c r="T522" s="4"/>
      <c r="U522" s="4"/>
      <c r="V522" s="4"/>
      <c r="W522" s="5"/>
      <c r="X522" s="4"/>
    </row>
    <row r="523" spans="1:24" ht="15.75" customHeight="1">
      <c r="A523" s="8" t="s">
        <v>746</v>
      </c>
      <c r="B523" s="8">
        <v>522</v>
      </c>
      <c r="C523" s="4" t="s">
        <v>1111</v>
      </c>
      <c r="D523" s="4" t="s">
        <v>1110</v>
      </c>
      <c r="E523" s="4">
        <v>10.4</v>
      </c>
      <c r="F523" s="5">
        <v>0.97</v>
      </c>
      <c r="G523" s="9">
        <v>3278700</v>
      </c>
      <c r="H523" s="9">
        <v>33780</v>
      </c>
      <c r="I523" s="9">
        <v>19114</v>
      </c>
      <c r="J523" s="4">
        <v>8.75</v>
      </c>
      <c r="K523" s="4">
        <v>1.64</v>
      </c>
      <c r="L523" s="4">
        <v>2.5</v>
      </c>
      <c r="M523" s="4">
        <v>0.1</v>
      </c>
      <c r="N523" s="4">
        <v>1.19</v>
      </c>
      <c r="O523" s="4"/>
      <c r="P523" s="4"/>
      <c r="Q523" s="4"/>
      <c r="R523" s="4">
        <v>3.4</v>
      </c>
      <c r="S523" s="4"/>
      <c r="T523" s="4"/>
      <c r="U523" s="4"/>
      <c r="V523" s="4"/>
      <c r="W523" s="5"/>
      <c r="X523" s="4"/>
    </row>
    <row r="524" spans="1:24" ht="15.75" customHeight="1">
      <c r="A524" s="8" t="s">
        <v>747</v>
      </c>
      <c r="B524" s="8">
        <v>523</v>
      </c>
      <c r="C524" s="4" t="s">
        <v>1111</v>
      </c>
      <c r="D524" s="4" t="s">
        <v>1110</v>
      </c>
      <c r="E524" s="4">
        <v>54.5</v>
      </c>
      <c r="F524" s="5">
        <v>-0.91</v>
      </c>
      <c r="G524" s="9">
        <v>3500</v>
      </c>
      <c r="H524" s="9">
        <v>185</v>
      </c>
      <c r="I524" s="9">
        <v>7085</v>
      </c>
      <c r="J524" s="4"/>
      <c r="K524" s="4">
        <v>0.86</v>
      </c>
      <c r="L524" s="4">
        <v>0.04</v>
      </c>
      <c r="M524" s="4">
        <v>2.25</v>
      </c>
      <c r="N524" s="4">
        <v>0</v>
      </c>
      <c r="O524" s="4"/>
      <c r="P524" s="4"/>
      <c r="Q524" s="4"/>
      <c r="R524" s="4">
        <v>4.09</v>
      </c>
      <c r="S524" s="4"/>
      <c r="T524" s="4"/>
      <c r="U524" s="4"/>
      <c r="V524" s="4"/>
      <c r="W524" s="7"/>
      <c r="X524" s="4"/>
    </row>
    <row r="525" spans="1:24" ht="15.75" customHeight="1">
      <c r="A525" s="8" t="s">
        <v>748</v>
      </c>
      <c r="B525" s="8">
        <v>524</v>
      </c>
      <c r="C525" s="4" t="s">
        <v>1111</v>
      </c>
      <c r="D525" s="4" t="s">
        <v>1110</v>
      </c>
      <c r="E525" s="4">
        <v>2.44</v>
      </c>
      <c r="F525" s="5">
        <v>1.67</v>
      </c>
      <c r="G525" s="9">
        <v>20424400</v>
      </c>
      <c r="H525" s="9">
        <v>49366</v>
      </c>
      <c r="I525" s="9">
        <v>8768</v>
      </c>
      <c r="J525" s="4"/>
      <c r="K525" s="4">
        <v>0.5</v>
      </c>
      <c r="L525" s="4">
        <v>0.67</v>
      </c>
      <c r="M525" s="4"/>
      <c r="N525" s="4">
        <v>0</v>
      </c>
      <c r="O525" s="4"/>
      <c r="P525" s="4"/>
      <c r="Q525" s="4"/>
      <c r="R525" s="4"/>
      <c r="S525" s="4"/>
      <c r="T525" s="4"/>
      <c r="U525" s="4"/>
      <c r="V525" s="4"/>
      <c r="W525" s="10"/>
      <c r="X525" s="4"/>
    </row>
    <row r="526" spans="1:24" ht="15.75" customHeight="1">
      <c r="A526" s="8" t="s">
        <v>749</v>
      </c>
      <c r="B526" s="8">
        <v>525</v>
      </c>
      <c r="C526" s="4" t="s">
        <v>1111</v>
      </c>
      <c r="D526" s="4" t="s">
        <v>1110</v>
      </c>
      <c r="E526" s="4">
        <v>1.37</v>
      </c>
      <c r="F526" s="4">
        <v>0.74</v>
      </c>
      <c r="G526" s="9">
        <v>184000</v>
      </c>
      <c r="H526" s="9">
        <v>250</v>
      </c>
      <c r="I526" s="9">
        <v>813</v>
      </c>
      <c r="J526" s="4"/>
      <c r="K526" s="4">
        <v>0.33</v>
      </c>
      <c r="L526" s="4">
        <v>1.1000000000000001</v>
      </c>
      <c r="M526" s="4">
        <v>0.05</v>
      </c>
      <c r="N526" s="4">
        <v>0</v>
      </c>
      <c r="O526" s="4"/>
      <c r="P526" s="4"/>
      <c r="Q526" s="4"/>
      <c r="R526" s="4">
        <v>3.68</v>
      </c>
      <c r="S526" s="4"/>
      <c r="T526" s="4"/>
      <c r="U526" s="4"/>
      <c r="V526" s="4"/>
      <c r="W526" s="10"/>
      <c r="X526" s="4"/>
    </row>
    <row r="527" spans="1:24" ht="15.75" customHeight="1">
      <c r="A527" s="8" t="s">
        <v>750</v>
      </c>
      <c r="B527" s="8">
        <v>526</v>
      </c>
      <c r="C527" s="4" t="s">
        <v>1111</v>
      </c>
      <c r="D527" s="4" t="s">
        <v>1110</v>
      </c>
      <c r="E527" s="4">
        <v>4.24</v>
      </c>
      <c r="F527" s="4">
        <v>2.91</v>
      </c>
      <c r="G527" s="9">
        <v>5703000</v>
      </c>
      <c r="H527" s="9">
        <v>24179</v>
      </c>
      <c r="I527" s="9">
        <v>1696</v>
      </c>
      <c r="J527" s="4">
        <v>48.72</v>
      </c>
      <c r="K527" s="4">
        <v>4.93</v>
      </c>
      <c r="L527" s="4">
        <v>0.24</v>
      </c>
      <c r="M527" s="4"/>
      <c r="N527" s="4">
        <v>0.09</v>
      </c>
      <c r="O527" s="4"/>
      <c r="P527" s="4"/>
      <c r="Q527" s="4"/>
      <c r="R527" s="4"/>
      <c r="S527" s="4"/>
      <c r="T527" s="4"/>
      <c r="U527" s="4"/>
      <c r="V527" s="4"/>
      <c r="W527" s="10"/>
      <c r="X527" s="4"/>
    </row>
    <row r="528" spans="1:24" ht="15.75" customHeight="1">
      <c r="A528" s="8" t="s">
        <v>751</v>
      </c>
      <c r="B528" s="8">
        <v>527</v>
      </c>
      <c r="C528" s="4" t="s">
        <v>1111</v>
      </c>
      <c r="D528" s="4" t="s">
        <v>1110</v>
      </c>
      <c r="E528" s="4">
        <v>3.44</v>
      </c>
      <c r="F528" s="5">
        <v>-1.1499999999999999</v>
      </c>
      <c r="G528" s="9">
        <v>923600</v>
      </c>
      <c r="H528" s="9">
        <v>3175</v>
      </c>
      <c r="I528" s="9">
        <v>1812</v>
      </c>
      <c r="J528" s="4">
        <v>41.69</v>
      </c>
      <c r="K528" s="4">
        <v>3.51</v>
      </c>
      <c r="L528" s="4">
        <v>2.52</v>
      </c>
      <c r="M528" s="4"/>
      <c r="N528" s="4">
        <v>0.08</v>
      </c>
      <c r="O528" s="4"/>
      <c r="P528" s="4"/>
      <c r="Q528" s="4"/>
      <c r="R528" s="4"/>
      <c r="S528" s="4"/>
      <c r="T528" s="4"/>
      <c r="U528" s="4"/>
      <c r="V528" s="4"/>
      <c r="W528" s="5"/>
      <c r="X528" s="4"/>
    </row>
    <row r="529" spans="1:24" ht="15.75" customHeight="1">
      <c r="A529" s="8" t="s">
        <v>752</v>
      </c>
      <c r="B529" s="8">
        <v>528</v>
      </c>
      <c r="C529" s="4" t="s">
        <v>1111</v>
      </c>
      <c r="D529" s="4" t="s">
        <v>1110</v>
      </c>
      <c r="E529" s="4">
        <v>17.100000000000001</v>
      </c>
      <c r="F529" s="5">
        <v>1.18</v>
      </c>
      <c r="G529" s="9">
        <v>9934300</v>
      </c>
      <c r="H529" s="9">
        <v>170147</v>
      </c>
      <c r="I529" s="9">
        <v>7054</v>
      </c>
      <c r="J529" s="4">
        <v>19.55</v>
      </c>
      <c r="K529" s="4">
        <v>2.92</v>
      </c>
      <c r="L529" s="4">
        <v>2.37</v>
      </c>
      <c r="M529" s="4">
        <v>0.1</v>
      </c>
      <c r="N529" s="4">
        <v>0.87</v>
      </c>
      <c r="O529" s="4"/>
      <c r="P529" s="4"/>
      <c r="Q529" s="4"/>
      <c r="R529" s="4">
        <v>0.57999999999999996</v>
      </c>
      <c r="S529" s="4"/>
      <c r="T529" s="4"/>
      <c r="U529" s="4"/>
      <c r="V529" s="4"/>
      <c r="W529" s="7"/>
      <c r="X529" s="4"/>
    </row>
    <row r="530" spans="1:24" ht="15.75" customHeight="1">
      <c r="A530" s="8" t="s">
        <v>753</v>
      </c>
      <c r="B530" s="8">
        <v>529</v>
      </c>
      <c r="C530" s="4" t="s">
        <v>1111</v>
      </c>
      <c r="D530" s="4" t="s">
        <v>1110</v>
      </c>
      <c r="E530" s="4">
        <v>0.8</v>
      </c>
      <c r="F530" s="10">
        <v>1.27</v>
      </c>
      <c r="G530" s="9">
        <v>85788400</v>
      </c>
      <c r="H530" s="9">
        <v>69083</v>
      </c>
      <c r="I530" s="9">
        <v>11890</v>
      </c>
      <c r="J530" s="4">
        <v>5.09</v>
      </c>
      <c r="K530" s="4">
        <v>0.34</v>
      </c>
      <c r="L530" s="4">
        <v>2.06</v>
      </c>
      <c r="M530" s="4"/>
      <c r="N530" s="4">
        <v>0.16</v>
      </c>
      <c r="O530" s="4"/>
      <c r="P530" s="4"/>
      <c r="Q530" s="4"/>
      <c r="R530" s="4">
        <v>9.64</v>
      </c>
      <c r="S530" s="4"/>
      <c r="T530" s="4"/>
      <c r="U530" s="4"/>
      <c r="V530" s="4"/>
      <c r="W530" s="5"/>
      <c r="X530" s="4"/>
    </row>
    <row r="531" spans="1:24" ht="15.75" customHeight="1">
      <c r="A531" s="8" t="s">
        <v>754</v>
      </c>
      <c r="B531" s="8">
        <v>530</v>
      </c>
      <c r="C531" s="4" t="s">
        <v>1111</v>
      </c>
      <c r="D531" s="4" t="s">
        <v>1110</v>
      </c>
      <c r="E531" s="4">
        <v>18.8</v>
      </c>
      <c r="F531" s="4">
        <v>1.62</v>
      </c>
      <c r="G531" s="9">
        <v>1329900</v>
      </c>
      <c r="H531" s="9">
        <v>24851</v>
      </c>
      <c r="I531" s="9">
        <v>6584</v>
      </c>
      <c r="J531" s="4">
        <v>11.64</v>
      </c>
      <c r="K531" s="4">
        <v>2.5</v>
      </c>
      <c r="L531" s="4">
        <v>1.82</v>
      </c>
      <c r="M531" s="4">
        <v>0.55000000000000004</v>
      </c>
      <c r="N531" s="4">
        <v>1.62</v>
      </c>
      <c r="O531" s="4"/>
      <c r="P531" s="4"/>
      <c r="Q531" s="4"/>
      <c r="R531" s="4">
        <v>2.97</v>
      </c>
      <c r="S531" s="4"/>
      <c r="T531" s="4"/>
      <c r="U531" s="4"/>
      <c r="V531" s="4"/>
      <c r="W531" s="5"/>
      <c r="X531" s="4"/>
    </row>
    <row r="532" spans="1:24" ht="15.75" customHeight="1">
      <c r="A532" s="8" t="s">
        <v>755</v>
      </c>
      <c r="B532" s="8">
        <v>531</v>
      </c>
      <c r="C532" s="4" t="s">
        <v>1111</v>
      </c>
      <c r="D532" s="4" t="s">
        <v>1110</v>
      </c>
      <c r="E532" s="4">
        <v>9.0500000000000007</v>
      </c>
      <c r="F532" s="5">
        <v>0</v>
      </c>
      <c r="G532" s="9">
        <v>975800</v>
      </c>
      <c r="H532" s="9">
        <v>8813</v>
      </c>
      <c r="I532" s="9">
        <v>8507</v>
      </c>
      <c r="J532" s="4">
        <v>53.9</v>
      </c>
      <c r="K532" s="4">
        <v>4.6900000000000004</v>
      </c>
      <c r="L532" s="4">
        <v>0.69</v>
      </c>
      <c r="M532" s="4">
        <v>0.1</v>
      </c>
      <c r="N532" s="4">
        <v>0.17</v>
      </c>
      <c r="O532" s="4"/>
      <c r="P532" s="4"/>
      <c r="Q532" s="4"/>
      <c r="R532" s="4">
        <v>1.1000000000000001</v>
      </c>
      <c r="S532" s="4"/>
      <c r="T532" s="4"/>
      <c r="U532" s="4"/>
      <c r="V532" s="4"/>
      <c r="W532" s="10"/>
      <c r="X532" s="4"/>
    </row>
    <row r="533" spans="1:24" ht="15.75" customHeight="1">
      <c r="A533" s="8" t="s">
        <v>756</v>
      </c>
      <c r="B533" s="8">
        <v>532</v>
      </c>
      <c r="C533" s="4" t="s">
        <v>1111</v>
      </c>
      <c r="D533" s="4" t="s">
        <v>1110</v>
      </c>
      <c r="E533" s="4">
        <v>0.68</v>
      </c>
      <c r="F533" s="4">
        <v>3.03</v>
      </c>
      <c r="G533" s="9">
        <v>3743600</v>
      </c>
      <c r="H533" s="9">
        <v>2504</v>
      </c>
      <c r="I533" s="9">
        <v>1843</v>
      </c>
      <c r="J533" s="4"/>
      <c r="K533" s="4">
        <v>0.5</v>
      </c>
      <c r="L533" s="4">
        <v>1.1000000000000001</v>
      </c>
      <c r="M533" s="4"/>
      <c r="N533" s="4">
        <v>0</v>
      </c>
      <c r="O533" s="4"/>
      <c r="P533" s="4"/>
      <c r="Q533" s="4"/>
      <c r="R533" s="4"/>
      <c r="S533" s="4"/>
      <c r="T533" s="4"/>
      <c r="U533" s="4"/>
      <c r="V533" s="4"/>
      <c r="W533" s="10"/>
      <c r="X533" s="4"/>
    </row>
    <row r="534" spans="1:24" ht="15.75" customHeight="1">
      <c r="A534" s="8" t="s">
        <v>1106</v>
      </c>
      <c r="B534" s="8">
        <v>533</v>
      </c>
      <c r="C534" s="4" t="s">
        <v>1111</v>
      </c>
      <c r="D534" s="4" t="s">
        <v>1110</v>
      </c>
      <c r="E534" s="4">
        <v>0.9</v>
      </c>
      <c r="F534" s="4">
        <v>0</v>
      </c>
      <c r="G534" s="9">
        <v>471700</v>
      </c>
      <c r="H534" s="9">
        <v>423</v>
      </c>
      <c r="I534" s="9">
        <v>414</v>
      </c>
      <c r="J534" s="4">
        <v>14.35</v>
      </c>
      <c r="K534" s="4"/>
      <c r="L534" s="4">
        <v>0.71</v>
      </c>
      <c r="M534" s="4"/>
      <c r="N534" s="4">
        <v>0.06</v>
      </c>
      <c r="O534" s="4"/>
      <c r="P534" s="4"/>
      <c r="Q534" s="4"/>
      <c r="R534" s="4"/>
      <c r="S534" s="4"/>
      <c r="T534" s="4"/>
      <c r="U534" s="4"/>
      <c r="V534" s="4"/>
      <c r="W534" s="5"/>
      <c r="X534" s="4"/>
    </row>
    <row r="535" spans="1:24" ht="15.75" customHeight="1">
      <c r="A535" s="8" t="s">
        <v>757</v>
      </c>
      <c r="B535" s="8">
        <v>534</v>
      </c>
      <c r="C535" s="4" t="s">
        <v>1111</v>
      </c>
      <c r="D535" s="4" t="s">
        <v>1110</v>
      </c>
      <c r="E535" s="4">
        <v>0.6</v>
      </c>
      <c r="F535" s="5">
        <v>3.45</v>
      </c>
      <c r="G535" s="9">
        <v>7243000</v>
      </c>
      <c r="H535" s="9">
        <v>4314</v>
      </c>
      <c r="I535" s="9">
        <v>558</v>
      </c>
      <c r="J535" s="4">
        <v>14.37</v>
      </c>
      <c r="K535" s="4">
        <v>0.61</v>
      </c>
      <c r="L535" s="4">
        <v>0.69</v>
      </c>
      <c r="M535" s="4"/>
      <c r="N535" s="4">
        <v>0.04</v>
      </c>
      <c r="O535" s="4"/>
      <c r="P535" s="4"/>
      <c r="Q535" s="4"/>
      <c r="R535" s="4">
        <v>4.3099999999999996</v>
      </c>
      <c r="S535" s="4"/>
      <c r="T535" s="4"/>
      <c r="U535" s="4"/>
      <c r="V535" s="4"/>
      <c r="W535" s="10"/>
      <c r="X535" s="4"/>
    </row>
    <row r="536" spans="1:24" ht="15.75" customHeight="1">
      <c r="A536" s="8" t="s">
        <v>758</v>
      </c>
      <c r="B536" s="8">
        <v>535</v>
      </c>
      <c r="C536" s="4" t="s">
        <v>1111</v>
      </c>
      <c r="D536" s="4" t="s">
        <v>1093</v>
      </c>
      <c r="E536" s="4">
        <v>2.3199999999999998</v>
      </c>
      <c r="F536" s="4">
        <v>2.65</v>
      </c>
      <c r="G536" s="9">
        <v>524700</v>
      </c>
      <c r="H536" s="9">
        <v>1206</v>
      </c>
      <c r="I536" s="9">
        <v>1856</v>
      </c>
      <c r="J536" s="4">
        <v>13.19</v>
      </c>
      <c r="K536" s="4">
        <v>0.75</v>
      </c>
      <c r="L536" s="4">
        <v>0.42</v>
      </c>
      <c r="M536" s="4">
        <v>0.17</v>
      </c>
      <c r="N536" s="4">
        <v>0.18</v>
      </c>
      <c r="O536" s="4"/>
      <c r="P536" s="4"/>
      <c r="Q536" s="4"/>
      <c r="R536" s="4">
        <v>1.35</v>
      </c>
      <c r="S536" s="4"/>
      <c r="T536" s="4"/>
      <c r="U536" s="4"/>
      <c r="V536" s="4"/>
      <c r="W536" s="5"/>
      <c r="X536" s="4"/>
    </row>
    <row r="537" spans="1:24" ht="15.75" customHeight="1">
      <c r="A537" s="8" t="s">
        <v>759</v>
      </c>
      <c r="B537" s="8">
        <v>536</v>
      </c>
      <c r="C537" s="4" t="s">
        <v>1111</v>
      </c>
      <c r="D537" s="4" t="s">
        <v>1110</v>
      </c>
      <c r="E537" s="4">
        <v>6.85</v>
      </c>
      <c r="F537" s="5">
        <v>0</v>
      </c>
      <c r="G537" s="9">
        <v>274000</v>
      </c>
      <c r="H537" s="9">
        <v>1857</v>
      </c>
      <c r="I537" s="9">
        <v>13695</v>
      </c>
      <c r="J537" s="4">
        <v>45.78</v>
      </c>
      <c r="K537" s="4">
        <v>3.46</v>
      </c>
      <c r="L537" s="4">
        <v>0.53</v>
      </c>
      <c r="M537" s="4">
        <v>7.0000000000000007E-2</v>
      </c>
      <c r="N537" s="4">
        <v>0.15</v>
      </c>
      <c r="O537" s="4"/>
      <c r="P537" s="4"/>
      <c r="Q537" s="4"/>
      <c r="R537" s="4">
        <v>1.02</v>
      </c>
      <c r="S537" s="4"/>
      <c r="T537" s="4"/>
      <c r="U537" s="4"/>
      <c r="V537" s="4"/>
      <c r="W537" s="7"/>
      <c r="X537" s="4"/>
    </row>
    <row r="538" spans="1:24" ht="15.75" customHeight="1">
      <c r="A538" s="8" t="s">
        <v>760</v>
      </c>
      <c r="B538" s="8">
        <v>537</v>
      </c>
      <c r="C538" s="4" t="s">
        <v>1111</v>
      </c>
      <c r="D538" s="4" t="s">
        <v>1110</v>
      </c>
      <c r="E538" s="4">
        <v>12.3</v>
      </c>
      <c r="F538" s="5">
        <v>-1.6</v>
      </c>
      <c r="G538" s="9">
        <v>215900</v>
      </c>
      <c r="H538" s="9">
        <v>2662</v>
      </c>
      <c r="I538" s="9">
        <v>7441</v>
      </c>
      <c r="J538" s="4">
        <v>213.16</v>
      </c>
      <c r="K538" s="4">
        <v>3.86</v>
      </c>
      <c r="L538" s="4">
        <v>2.52</v>
      </c>
      <c r="M538" s="4"/>
      <c r="N538" s="4">
        <v>0.06</v>
      </c>
      <c r="O538" s="4"/>
      <c r="P538" s="4"/>
      <c r="Q538" s="4"/>
      <c r="R538" s="4"/>
      <c r="S538" s="4"/>
      <c r="T538" s="4"/>
      <c r="U538" s="4"/>
      <c r="V538" s="4"/>
      <c r="W538" s="7"/>
      <c r="X538" s="4"/>
    </row>
    <row r="539" spans="1:24" ht="15.75" customHeight="1">
      <c r="A539" s="8" t="s">
        <v>761</v>
      </c>
      <c r="B539" s="8">
        <v>538</v>
      </c>
      <c r="C539" s="4" t="s">
        <v>1109</v>
      </c>
      <c r="D539" s="4" t="s">
        <v>331</v>
      </c>
      <c r="E539" s="4">
        <v>0</v>
      </c>
      <c r="F539" s="5">
        <v>0</v>
      </c>
      <c r="G539" s="9">
        <v>0</v>
      </c>
      <c r="H539" s="9">
        <v>0</v>
      </c>
      <c r="I539" s="9">
        <v>0</v>
      </c>
      <c r="J539" s="4"/>
      <c r="K539" s="4"/>
      <c r="L539" s="4">
        <v>-4.8499999999999996</v>
      </c>
      <c r="M539" s="4"/>
      <c r="N539" s="4">
        <v>0</v>
      </c>
      <c r="O539" s="4">
        <v>-67.03</v>
      </c>
      <c r="P539" s="4"/>
      <c r="Q539" s="4">
        <v>-36.630000000000003</v>
      </c>
      <c r="R539" s="4"/>
      <c r="S539" s="4">
        <v>45.51</v>
      </c>
      <c r="T539" s="4"/>
      <c r="U539" s="4"/>
      <c r="V539" s="4"/>
      <c r="W539" s="10"/>
      <c r="X539" s="4"/>
    </row>
    <row r="540" spans="1:24" ht="15.75" customHeight="1">
      <c r="A540" s="8" t="s">
        <v>762</v>
      </c>
      <c r="B540" s="8">
        <v>539</v>
      </c>
      <c r="C540" s="4" t="s">
        <v>1111</v>
      </c>
      <c r="D540" s="4" t="s">
        <v>1110</v>
      </c>
      <c r="E540" s="4">
        <v>0.42</v>
      </c>
      <c r="F540" s="5">
        <v>-4.55</v>
      </c>
      <c r="G540" s="9">
        <v>50300</v>
      </c>
      <c r="H540" s="9">
        <v>22</v>
      </c>
      <c r="I540" s="9">
        <v>504</v>
      </c>
      <c r="J540" s="4"/>
      <c r="K540" s="4">
        <v>0.56000000000000005</v>
      </c>
      <c r="L540" s="4">
        <v>0.1</v>
      </c>
      <c r="M540" s="4"/>
      <c r="N540" s="4">
        <v>0</v>
      </c>
      <c r="O540" s="4"/>
      <c r="P540" s="4"/>
      <c r="Q540" s="4"/>
      <c r="R540" s="4"/>
      <c r="S540" s="4"/>
      <c r="T540" s="4"/>
      <c r="U540" s="4"/>
      <c r="V540" s="4"/>
      <c r="W540" s="7"/>
      <c r="X540" s="4"/>
    </row>
    <row r="541" spans="1:24" ht="15.75" customHeight="1">
      <c r="A541" s="8" t="s">
        <v>763</v>
      </c>
      <c r="B541" s="8">
        <v>540</v>
      </c>
      <c r="C541" s="4" t="s">
        <v>1111</v>
      </c>
      <c r="D541" s="4" t="s">
        <v>1110</v>
      </c>
      <c r="E541" s="4">
        <v>1.03</v>
      </c>
      <c r="F541" s="5">
        <v>0</v>
      </c>
      <c r="G541" s="9">
        <v>468700</v>
      </c>
      <c r="H541" s="9">
        <v>474</v>
      </c>
      <c r="I541" s="9">
        <v>474</v>
      </c>
      <c r="J541" s="4">
        <v>9.2899999999999991</v>
      </c>
      <c r="K541" s="4">
        <v>0.94</v>
      </c>
      <c r="L541" s="4">
        <v>0.21</v>
      </c>
      <c r="M541" s="4">
        <v>0.05</v>
      </c>
      <c r="N541" s="4">
        <v>0.11</v>
      </c>
      <c r="O541" s="4"/>
      <c r="P541" s="4"/>
      <c r="Q541" s="4"/>
      <c r="R541" s="4">
        <v>4.8499999999999996</v>
      </c>
      <c r="S541" s="4"/>
      <c r="T541" s="4"/>
      <c r="U541" s="4"/>
      <c r="V541" s="4"/>
      <c r="W541" s="7"/>
      <c r="X541" s="4"/>
    </row>
    <row r="542" spans="1:24" ht="15.75" customHeight="1">
      <c r="A542" s="8" t="s">
        <v>764</v>
      </c>
      <c r="B542" s="8">
        <v>541</v>
      </c>
      <c r="C542" s="4" t="s">
        <v>1111</v>
      </c>
      <c r="D542" s="4" t="s">
        <v>1110</v>
      </c>
      <c r="E542" s="4">
        <v>3.7</v>
      </c>
      <c r="F542" s="5">
        <v>0</v>
      </c>
      <c r="G542" s="9">
        <v>95200</v>
      </c>
      <c r="H542" s="9">
        <v>354</v>
      </c>
      <c r="I542" s="9">
        <v>1961</v>
      </c>
      <c r="J542" s="4">
        <v>13.35</v>
      </c>
      <c r="K542" s="4">
        <v>0.89</v>
      </c>
      <c r="L542" s="4">
        <v>0.1</v>
      </c>
      <c r="M542" s="4">
        <v>0.1</v>
      </c>
      <c r="N542" s="4">
        <v>0.28000000000000003</v>
      </c>
      <c r="O542" s="4"/>
      <c r="P542" s="4"/>
      <c r="Q542" s="4"/>
      <c r="R542" s="4">
        <v>8.65</v>
      </c>
      <c r="S542" s="4"/>
      <c r="T542" s="4"/>
      <c r="U542" s="4"/>
      <c r="V542" s="4"/>
      <c r="W542" s="7"/>
      <c r="X542" s="4"/>
    </row>
    <row r="543" spans="1:24" ht="15.75" customHeight="1">
      <c r="A543" s="8" t="s">
        <v>765</v>
      </c>
      <c r="B543" s="8">
        <v>542</v>
      </c>
      <c r="C543" s="4" t="s">
        <v>1111</v>
      </c>
      <c r="D543" s="4" t="s">
        <v>1110</v>
      </c>
      <c r="E543" s="4">
        <v>38</v>
      </c>
      <c r="F543" s="4">
        <v>0</v>
      </c>
      <c r="G543" s="9">
        <v>1800</v>
      </c>
      <c r="H543" s="9">
        <v>68</v>
      </c>
      <c r="I543" s="9">
        <v>7600</v>
      </c>
      <c r="J543" s="4">
        <v>9.82</v>
      </c>
      <c r="K543" s="4">
        <v>1.1399999999999999</v>
      </c>
      <c r="L543" s="4">
        <v>1.35</v>
      </c>
      <c r="M543" s="4"/>
      <c r="N543" s="4">
        <v>3.87</v>
      </c>
      <c r="O543" s="4"/>
      <c r="P543" s="4"/>
      <c r="Q543" s="4"/>
      <c r="R543" s="4">
        <v>5.34</v>
      </c>
      <c r="S543" s="4"/>
      <c r="T543" s="4"/>
      <c r="U543" s="4"/>
      <c r="V543" s="4"/>
      <c r="W543" s="5"/>
      <c r="X543" s="4"/>
    </row>
    <row r="544" spans="1:24" ht="15.75" customHeight="1">
      <c r="A544" s="8" t="s">
        <v>766</v>
      </c>
      <c r="B544" s="8">
        <v>543</v>
      </c>
      <c r="C544" s="4" t="s">
        <v>1111</v>
      </c>
      <c r="D544" s="4" t="s">
        <v>1110</v>
      </c>
      <c r="E544" s="4">
        <v>11.3</v>
      </c>
      <c r="F544" s="4">
        <v>3.67</v>
      </c>
      <c r="G544" s="9">
        <v>1362900</v>
      </c>
      <c r="H544" s="9">
        <v>15190</v>
      </c>
      <c r="I544" s="9">
        <v>6051</v>
      </c>
      <c r="J544" s="4">
        <v>10.3</v>
      </c>
      <c r="K544" s="4">
        <v>2.96</v>
      </c>
      <c r="L544" s="4">
        <v>0.56000000000000005</v>
      </c>
      <c r="M544" s="4">
        <v>0.37</v>
      </c>
      <c r="N544" s="4">
        <v>1.1000000000000001</v>
      </c>
      <c r="O544" s="4"/>
      <c r="P544" s="4"/>
      <c r="Q544" s="4"/>
      <c r="R544" s="4">
        <v>3.85</v>
      </c>
      <c r="S544" s="4"/>
      <c r="T544" s="4"/>
      <c r="U544" s="4"/>
      <c r="V544" s="4"/>
      <c r="W544" s="10"/>
      <c r="X544" s="4"/>
    </row>
    <row r="545" spans="1:24" ht="15.75" customHeight="1">
      <c r="A545" s="8" t="s">
        <v>767</v>
      </c>
      <c r="B545" s="8">
        <v>544</v>
      </c>
      <c r="C545" s="4" t="s">
        <v>1111</v>
      </c>
      <c r="D545" s="4" t="s">
        <v>1110</v>
      </c>
      <c r="E545" s="4">
        <v>2.78</v>
      </c>
      <c r="F545" s="5">
        <v>-2.8</v>
      </c>
      <c r="G545" s="9">
        <v>3752100</v>
      </c>
      <c r="H545" s="9">
        <v>10494</v>
      </c>
      <c r="I545" s="9">
        <v>2325</v>
      </c>
      <c r="J545" s="4">
        <v>78.91</v>
      </c>
      <c r="K545" s="4">
        <v>1.79</v>
      </c>
      <c r="L545" s="4">
        <v>1.03</v>
      </c>
      <c r="M545" s="4"/>
      <c r="N545" s="4">
        <v>0.04</v>
      </c>
      <c r="O545" s="4"/>
      <c r="P545" s="4"/>
      <c r="Q545" s="4"/>
      <c r="R545" s="4"/>
      <c r="S545" s="4"/>
      <c r="T545" s="4"/>
      <c r="U545" s="4"/>
      <c r="V545" s="4"/>
      <c r="W545" s="10"/>
      <c r="X545" s="4"/>
    </row>
    <row r="546" spans="1:24" ht="15.75" customHeight="1">
      <c r="A546" s="8" t="s">
        <v>768</v>
      </c>
      <c r="B546" s="8">
        <v>545</v>
      </c>
      <c r="C546" s="4" t="s">
        <v>1111</v>
      </c>
      <c r="D546" s="4" t="s">
        <v>1110</v>
      </c>
      <c r="E546" s="4">
        <v>12.7</v>
      </c>
      <c r="F546" s="5">
        <v>-1.55</v>
      </c>
      <c r="G546" s="9">
        <v>326600</v>
      </c>
      <c r="H546" s="9">
        <v>4147</v>
      </c>
      <c r="I546" s="9">
        <v>3655</v>
      </c>
      <c r="J546" s="4">
        <v>11.08</v>
      </c>
      <c r="K546" s="4">
        <v>1.1000000000000001</v>
      </c>
      <c r="L546" s="4">
        <v>0.96</v>
      </c>
      <c r="M546" s="4">
        <v>0.35</v>
      </c>
      <c r="N546" s="4">
        <v>1.1499999999999999</v>
      </c>
      <c r="O546" s="4"/>
      <c r="P546" s="4"/>
      <c r="Q546" s="4"/>
      <c r="R546" s="4">
        <v>6.59</v>
      </c>
      <c r="S546" s="4"/>
      <c r="T546" s="4"/>
      <c r="U546" s="4"/>
      <c r="V546" s="4"/>
      <c r="W546" s="10"/>
      <c r="X546" s="4"/>
    </row>
    <row r="547" spans="1:24" ht="15.75" customHeight="1">
      <c r="A547" s="8" t="s">
        <v>769</v>
      </c>
      <c r="B547" s="8">
        <v>546</v>
      </c>
      <c r="C547" s="4" t="s">
        <v>1111</v>
      </c>
      <c r="D547" s="4" t="s">
        <v>1093</v>
      </c>
      <c r="E547" s="4">
        <v>12.1</v>
      </c>
      <c r="F547" s="4">
        <v>0.83</v>
      </c>
      <c r="G547" s="9">
        <v>66500</v>
      </c>
      <c r="H547" s="9">
        <v>795</v>
      </c>
      <c r="I547" s="9">
        <v>5934</v>
      </c>
      <c r="J547" s="4">
        <v>36.64</v>
      </c>
      <c r="K547" s="4">
        <v>2.61</v>
      </c>
      <c r="L547" s="4">
        <v>1.45</v>
      </c>
      <c r="M547" s="4">
        <v>0.05</v>
      </c>
      <c r="N547" s="4">
        <v>0.33</v>
      </c>
      <c r="O547" s="4"/>
      <c r="P547" s="4"/>
      <c r="Q547" s="4"/>
      <c r="R547" s="4">
        <v>4.67</v>
      </c>
      <c r="S547" s="4"/>
      <c r="T547" s="4"/>
      <c r="U547" s="4"/>
      <c r="V547" s="4"/>
      <c r="W547" s="5"/>
      <c r="X547" s="4"/>
    </row>
    <row r="548" spans="1:24" ht="15.75" customHeight="1">
      <c r="A548" s="8" t="s">
        <v>1107</v>
      </c>
      <c r="B548" s="8">
        <v>547</v>
      </c>
      <c r="C548" s="4" t="s">
        <v>1111</v>
      </c>
      <c r="D548" s="4" t="s">
        <v>1110</v>
      </c>
      <c r="E548" s="4">
        <v>9.4</v>
      </c>
      <c r="F548" s="10">
        <v>11.9</v>
      </c>
      <c r="G548" s="9">
        <v>1504700</v>
      </c>
      <c r="H548" s="9">
        <v>13335</v>
      </c>
      <c r="I548" s="9">
        <v>2914</v>
      </c>
      <c r="J548" s="4">
        <v>21.94</v>
      </c>
      <c r="K548" s="4"/>
      <c r="L548" s="4">
        <v>3.04</v>
      </c>
      <c r="M548" s="4">
        <v>0.16</v>
      </c>
      <c r="N548" s="4">
        <v>0.43</v>
      </c>
      <c r="O548" s="4"/>
      <c r="P548" s="4"/>
      <c r="Q548" s="4"/>
      <c r="R548" s="4"/>
      <c r="S548" s="4"/>
      <c r="T548" s="4"/>
      <c r="U548" s="4"/>
      <c r="V548" s="4"/>
      <c r="W548" s="10"/>
      <c r="X548" s="4"/>
    </row>
    <row r="549" spans="1:24" ht="15.75" customHeight="1">
      <c r="A549" s="8" t="s">
        <v>770</v>
      </c>
      <c r="B549" s="8">
        <v>548</v>
      </c>
      <c r="C549" s="4" t="s">
        <v>1109</v>
      </c>
      <c r="D549" s="4" t="s">
        <v>1110</v>
      </c>
      <c r="E549" s="4">
        <v>0.93</v>
      </c>
      <c r="F549" s="5">
        <v>-3.13</v>
      </c>
      <c r="G549" s="9">
        <v>1098900</v>
      </c>
      <c r="H549" s="9">
        <v>1032</v>
      </c>
      <c r="I549" s="9">
        <v>506</v>
      </c>
      <c r="J549" s="4"/>
      <c r="K549" s="4">
        <v>0.64</v>
      </c>
      <c r="L549" s="4">
        <v>1.81</v>
      </c>
      <c r="M549" s="4"/>
      <c r="N549" s="4">
        <v>0</v>
      </c>
      <c r="O549" s="4">
        <v>-7.02</v>
      </c>
      <c r="P549" s="4">
        <v>-28.53</v>
      </c>
      <c r="Q549" s="4">
        <v>-68.650000000000006</v>
      </c>
      <c r="R549" s="4"/>
      <c r="S549" s="4">
        <v>59.08</v>
      </c>
      <c r="T549" s="4"/>
      <c r="U549" s="4"/>
      <c r="V549" s="4"/>
      <c r="W549" s="10"/>
      <c r="X549" s="4"/>
    </row>
    <row r="550" spans="1:24" ht="15.75" customHeight="1">
      <c r="A550" s="8" t="s">
        <v>771</v>
      </c>
      <c r="B550" s="8">
        <v>549</v>
      </c>
      <c r="C550" s="4" t="s">
        <v>1111</v>
      </c>
      <c r="D550" s="4" t="s">
        <v>1110</v>
      </c>
      <c r="E550" s="4">
        <v>1.32</v>
      </c>
      <c r="F550" s="4">
        <v>0</v>
      </c>
      <c r="G550" s="9">
        <v>1659300</v>
      </c>
      <c r="H550" s="9">
        <v>2206</v>
      </c>
      <c r="I550" s="9">
        <v>726</v>
      </c>
      <c r="J550" s="4">
        <v>16.190000000000001</v>
      </c>
      <c r="K550" s="4">
        <v>1.18</v>
      </c>
      <c r="L550" s="4">
        <v>0.45</v>
      </c>
      <c r="M550" s="4">
        <v>0.05</v>
      </c>
      <c r="N550" s="4">
        <v>0.08</v>
      </c>
      <c r="O550" s="4"/>
      <c r="P550" s="4"/>
      <c r="Q550" s="4"/>
      <c r="R550" s="4">
        <v>3.79</v>
      </c>
      <c r="S550" s="4"/>
      <c r="T550" s="4"/>
      <c r="U550" s="4"/>
      <c r="V550" s="4"/>
      <c r="W550" s="10"/>
      <c r="X550" s="4"/>
    </row>
    <row r="551" spans="1:24" ht="15.75" customHeight="1">
      <c r="A551" s="8" t="s">
        <v>772</v>
      </c>
      <c r="B551" s="8">
        <v>550</v>
      </c>
      <c r="C551" s="4" t="s">
        <v>1111</v>
      </c>
      <c r="D551" s="4" t="s">
        <v>1110</v>
      </c>
      <c r="E551" s="4">
        <v>5.6</v>
      </c>
      <c r="F551" s="10">
        <v>-0.88</v>
      </c>
      <c r="G551" s="9">
        <v>37500</v>
      </c>
      <c r="H551" s="9">
        <v>211</v>
      </c>
      <c r="I551" s="9">
        <v>1811</v>
      </c>
      <c r="J551" s="4">
        <v>11.68</v>
      </c>
      <c r="K551" s="4">
        <v>1.61</v>
      </c>
      <c r="L551" s="4">
        <v>1.28</v>
      </c>
      <c r="M551" s="4"/>
      <c r="N551" s="4">
        <v>0.48</v>
      </c>
      <c r="O551" s="4"/>
      <c r="P551" s="4"/>
      <c r="Q551" s="4"/>
      <c r="R551" s="4">
        <v>3.54</v>
      </c>
      <c r="S551" s="4"/>
      <c r="T551" s="4"/>
      <c r="U551" s="4"/>
      <c r="V551" s="4"/>
      <c r="W551" s="10"/>
      <c r="X551" s="4"/>
    </row>
    <row r="552" spans="1:24" ht="15.75" customHeight="1">
      <c r="A552" s="8" t="s">
        <v>773</v>
      </c>
      <c r="B552" s="8">
        <v>551</v>
      </c>
      <c r="C552" s="4" t="s">
        <v>1111</v>
      </c>
      <c r="D552" s="4" t="s">
        <v>1110</v>
      </c>
      <c r="E552" s="4">
        <v>7.05</v>
      </c>
      <c r="F552" s="10">
        <v>0</v>
      </c>
      <c r="G552" s="9">
        <v>2113300</v>
      </c>
      <c r="H552" s="9">
        <v>14943</v>
      </c>
      <c r="I552" s="9">
        <v>6028</v>
      </c>
      <c r="J552" s="4"/>
      <c r="K552" s="4">
        <v>6.13</v>
      </c>
      <c r="L552" s="4">
        <v>1.54</v>
      </c>
      <c r="M552" s="4">
        <v>0.03</v>
      </c>
      <c r="N552" s="4">
        <v>0</v>
      </c>
      <c r="O552" s="4"/>
      <c r="P552" s="4"/>
      <c r="Q552" s="4"/>
      <c r="R552" s="4">
        <v>0.28000000000000003</v>
      </c>
      <c r="S552" s="4"/>
      <c r="T552" s="4"/>
      <c r="U552" s="4"/>
      <c r="V552" s="4"/>
      <c r="W552" s="10"/>
      <c r="X552" s="4"/>
    </row>
    <row r="553" spans="1:24" ht="15.75" customHeight="1">
      <c r="A553" s="8" t="s">
        <v>774</v>
      </c>
      <c r="B553" s="8">
        <v>552</v>
      </c>
      <c r="C553" s="4" t="s">
        <v>1111</v>
      </c>
      <c r="D553" s="4" t="s">
        <v>1110</v>
      </c>
      <c r="E553" s="4">
        <v>2.38</v>
      </c>
      <c r="F553" s="5">
        <v>0</v>
      </c>
      <c r="G553" s="9">
        <v>653000</v>
      </c>
      <c r="H553" s="9">
        <v>1564</v>
      </c>
      <c r="I553" s="9">
        <v>714</v>
      </c>
      <c r="J553" s="4">
        <v>10.86</v>
      </c>
      <c r="K553" s="4">
        <v>1.41</v>
      </c>
      <c r="L553" s="4">
        <v>1.53</v>
      </c>
      <c r="M553" s="4"/>
      <c r="N553" s="4">
        <v>0.22</v>
      </c>
      <c r="O553" s="4"/>
      <c r="P553" s="4"/>
      <c r="Q553" s="4"/>
      <c r="R553" s="4"/>
      <c r="S553" s="4"/>
      <c r="T553" s="4"/>
      <c r="U553" s="4"/>
      <c r="V553" s="4"/>
      <c r="W553" s="7"/>
      <c r="X553" s="4"/>
    </row>
    <row r="554" spans="1:24" ht="15.75" customHeight="1">
      <c r="A554" s="8" t="s">
        <v>775</v>
      </c>
      <c r="B554" s="8">
        <v>553</v>
      </c>
      <c r="C554" s="4" t="s">
        <v>1111</v>
      </c>
      <c r="D554" s="4" t="s">
        <v>1110</v>
      </c>
      <c r="E554" s="4">
        <v>18.2</v>
      </c>
      <c r="F554" s="10">
        <v>1.68</v>
      </c>
      <c r="G554" s="9">
        <v>2809600</v>
      </c>
      <c r="H554" s="9">
        <v>50834</v>
      </c>
      <c r="I554" s="9">
        <v>39004</v>
      </c>
      <c r="J554" s="4">
        <v>8.39</v>
      </c>
      <c r="K554" s="4">
        <v>1.03</v>
      </c>
      <c r="L554" s="4">
        <v>0.97</v>
      </c>
      <c r="M554" s="4">
        <v>0.5</v>
      </c>
      <c r="N554" s="4">
        <v>2.17</v>
      </c>
      <c r="O554" s="4"/>
      <c r="P554" s="4"/>
      <c r="Q554" s="4"/>
      <c r="R554" s="4">
        <v>5.86</v>
      </c>
      <c r="S554" s="4"/>
      <c r="T554" s="4"/>
      <c r="U554" s="4"/>
      <c r="V554" s="4"/>
      <c r="W554" s="5"/>
      <c r="X554" s="4"/>
    </row>
    <row r="555" spans="1:24" ht="15.75" customHeight="1">
      <c r="A555" s="8" t="s">
        <v>612</v>
      </c>
      <c r="B555" s="8">
        <v>554</v>
      </c>
      <c r="C555" s="4" t="s">
        <v>1111</v>
      </c>
      <c r="D555" s="4" t="s">
        <v>1110</v>
      </c>
      <c r="E555" s="4">
        <v>69</v>
      </c>
      <c r="F555" s="4">
        <v>-1.43</v>
      </c>
      <c r="G555" s="9">
        <v>4900</v>
      </c>
      <c r="H555" s="9">
        <v>340</v>
      </c>
      <c r="I555" s="9">
        <v>22770</v>
      </c>
      <c r="J555" s="4">
        <v>13.55</v>
      </c>
      <c r="K555" s="4">
        <v>1.02</v>
      </c>
      <c r="L555" s="4">
        <v>0.39</v>
      </c>
      <c r="M555" s="4">
        <v>1</v>
      </c>
      <c r="N555" s="4">
        <v>5.09</v>
      </c>
      <c r="O555" s="4"/>
      <c r="P555" s="4"/>
      <c r="Q555" s="4"/>
      <c r="R555" s="4">
        <v>2.2999999999999998</v>
      </c>
      <c r="S555" s="4"/>
      <c r="T555" s="4"/>
      <c r="U555" s="4"/>
      <c r="V555" s="4"/>
      <c r="W555" s="10"/>
      <c r="X555" s="4"/>
    </row>
    <row r="556" spans="1:24" ht="15.75" customHeight="1">
      <c r="A556" s="8" t="s">
        <v>776</v>
      </c>
      <c r="B556" s="8">
        <v>555</v>
      </c>
      <c r="C556" s="4" t="s">
        <v>1111</v>
      </c>
      <c r="D556" s="4" t="s">
        <v>1110</v>
      </c>
      <c r="E556" s="4">
        <v>21</v>
      </c>
      <c r="F556" s="10">
        <v>-2.33</v>
      </c>
      <c r="G556" s="9">
        <v>6515200</v>
      </c>
      <c r="H556" s="9">
        <v>137612</v>
      </c>
      <c r="I556" s="9">
        <v>20454</v>
      </c>
      <c r="J556" s="4">
        <v>7.19</v>
      </c>
      <c r="K556" s="4">
        <v>1.4</v>
      </c>
      <c r="L556" s="4">
        <v>0.44</v>
      </c>
      <c r="M556" s="4">
        <v>0.55000000000000004</v>
      </c>
      <c r="N556" s="4">
        <v>2.92</v>
      </c>
      <c r="O556" s="4"/>
      <c r="P556" s="4"/>
      <c r="Q556" s="4"/>
      <c r="R556" s="4">
        <v>5.67</v>
      </c>
      <c r="S556" s="4"/>
      <c r="T556" s="4"/>
      <c r="U556" s="4"/>
      <c r="V556" s="4"/>
      <c r="W556" s="5"/>
      <c r="X556" s="4"/>
    </row>
    <row r="557" spans="1:24" ht="15.75" customHeight="1">
      <c r="A557" s="8" t="s">
        <v>777</v>
      </c>
      <c r="B557" s="8">
        <v>556</v>
      </c>
      <c r="C557" s="4" t="s">
        <v>1111</v>
      </c>
      <c r="D557" s="4" t="s">
        <v>1110</v>
      </c>
      <c r="E557" s="4">
        <v>14.3</v>
      </c>
      <c r="F557" s="10">
        <v>-2.0499999999999998</v>
      </c>
      <c r="G557" s="9">
        <v>1300</v>
      </c>
      <c r="H557" s="9">
        <v>19</v>
      </c>
      <c r="I557" s="9">
        <v>4934</v>
      </c>
      <c r="J557" s="4">
        <v>13.01</v>
      </c>
      <c r="K557" s="4">
        <v>0.96</v>
      </c>
      <c r="L557" s="4">
        <v>0.11</v>
      </c>
      <c r="M557" s="4"/>
      <c r="N557" s="4">
        <v>1.1000000000000001</v>
      </c>
      <c r="O557" s="4"/>
      <c r="P557" s="4"/>
      <c r="Q557" s="6"/>
      <c r="R557" s="4">
        <v>4.79</v>
      </c>
      <c r="S557" s="4"/>
      <c r="T557" s="4"/>
      <c r="U557" s="4"/>
      <c r="V557" s="4"/>
      <c r="W557" s="10"/>
      <c r="X557" s="4"/>
    </row>
    <row r="558" spans="1:24" ht="15.75" customHeight="1">
      <c r="A558" s="8" t="s">
        <v>778</v>
      </c>
      <c r="B558" s="8">
        <v>557</v>
      </c>
      <c r="C558" s="4" t="s">
        <v>1111</v>
      </c>
      <c r="D558" s="4" t="s">
        <v>1093</v>
      </c>
      <c r="E558" s="4">
        <v>60</v>
      </c>
      <c r="F558" s="5">
        <v>0</v>
      </c>
      <c r="G558" s="9">
        <v>623700</v>
      </c>
      <c r="H558" s="9">
        <v>37422</v>
      </c>
      <c r="I558" s="9">
        <v>34313</v>
      </c>
      <c r="J558" s="4">
        <v>15.07</v>
      </c>
      <c r="K558" s="4">
        <v>0.9</v>
      </c>
      <c r="L558" s="4">
        <v>0.33</v>
      </c>
      <c r="M558" s="4">
        <v>0.2</v>
      </c>
      <c r="N558" s="4">
        <v>3.98</v>
      </c>
      <c r="O558" s="4"/>
      <c r="P558" s="4"/>
      <c r="Q558" s="6"/>
      <c r="R558" s="4">
        <v>1.17</v>
      </c>
      <c r="S558" s="4"/>
      <c r="T558" s="4"/>
      <c r="U558" s="4"/>
      <c r="V558" s="4"/>
      <c r="W558" s="10"/>
      <c r="X558" s="4"/>
    </row>
    <row r="559" spans="1:24" ht="15.75" customHeight="1">
      <c r="A559" s="8" t="s">
        <v>779</v>
      </c>
      <c r="B559" s="8">
        <v>558</v>
      </c>
      <c r="C559" s="4" t="s">
        <v>1111</v>
      </c>
      <c r="D559" s="4" t="s">
        <v>1110</v>
      </c>
      <c r="E559" s="4">
        <v>7.5</v>
      </c>
      <c r="F559" s="5">
        <v>-1.32</v>
      </c>
      <c r="G559" s="9">
        <v>43884400</v>
      </c>
      <c r="H559" s="9">
        <v>331334</v>
      </c>
      <c r="I559" s="9">
        <v>32519</v>
      </c>
      <c r="J559" s="4"/>
      <c r="K559" s="4">
        <v>1.21</v>
      </c>
      <c r="L559" s="4">
        <v>0.73</v>
      </c>
      <c r="M559" s="4"/>
      <c r="N559" s="4">
        <v>0</v>
      </c>
      <c r="O559" s="4"/>
      <c r="P559" s="4"/>
      <c r="Q559" s="4"/>
      <c r="R559" s="4">
        <v>2.4</v>
      </c>
      <c r="S559" s="4"/>
      <c r="T559" s="4"/>
      <c r="U559" s="4"/>
      <c r="V559" s="4"/>
      <c r="W559" s="10"/>
      <c r="X559" s="4"/>
    </row>
    <row r="560" spans="1:24" ht="15.75" customHeight="1">
      <c r="A560" s="8" t="s">
        <v>780</v>
      </c>
      <c r="B560" s="8">
        <v>559</v>
      </c>
      <c r="C560" s="8" t="s">
        <v>1111</v>
      </c>
      <c r="D560" s="4" t="s">
        <v>1110</v>
      </c>
      <c r="E560" s="4">
        <v>3.24</v>
      </c>
      <c r="F560" s="4">
        <v>-2.41</v>
      </c>
      <c r="G560" s="9">
        <v>5592700</v>
      </c>
      <c r="H560" s="9">
        <v>18457</v>
      </c>
      <c r="I560" s="9">
        <v>1296</v>
      </c>
      <c r="J560" s="4">
        <v>20.420000000000002</v>
      </c>
      <c r="K560" s="4">
        <v>3.48</v>
      </c>
      <c r="L560" s="4">
        <v>0.67</v>
      </c>
      <c r="M560" s="4">
        <v>0.1</v>
      </c>
      <c r="N560" s="4">
        <v>0.16</v>
      </c>
      <c r="O560" s="4"/>
      <c r="P560" s="4"/>
      <c r="Q560" s="4"/>
      <c r="R560" s="4">
        <v>3.01</v>
      </c>
      <c r="S560" s="4"/>
      <c r="T560" s="4"/>
      <c r="U560" s="4"/>
      <c r="V560" s="4"/>
      <c r="W560" s="10"/>
      <c r="X560" s="4"/>
    </row>
    <row r="561" spans="1:24" ht="15.75" customHeight="1">
      <c r="A561" s="8" t="s">
        <v>781</v>
      </c>
      <c r="B561" s="8">
        <v>560</v>
      </c>
      <c r="C561" s="4" t="s">
        <v>1111</v>
      </c>
      <c r="D561" s="4" t="s">
        <v>1110</v>
      </c>
      <c r="E561" s="4">
        <v>1.87</v>
      </c>
      <c r="F561" s="10">
        <v>-1.58</v>
      </c>
      <c r="G561" s="9">
        <v>5058100</v>
      </c>
      <c r="H561" s="9">
        <v>9603</v>
      </c>
      <c r="I561" s="9">
        <v>2134</v>
      </c>
      <c r="J561" s="4">
        <v>7.46</v>
      </c>
      <c r="K561" s="4">
        <v>0.91</v>
      </c>
      <c r="L561" s="4">
        <v>3.37</v>
      </c>
      <c r="M561" s="4"/>
      <c r="N561" s="4">
        <v>0.25</v>
      </c>
      <c r="O561" s="4"/>
      <c r="P561" s="4"/>
      <c r="Q561" s="4"/>
      <c r="R561" s="4"/>
      <c r="S561" s="4"/>
      <c r="T561" s="4"/>
      <c r="U561" s="4"/>
      <c r="V561" s="4"/>
      <c r="W561" s="5"/>
      <c r="X561" s="4"/>
    </row>
    <row r="562" spans="1:24" ht="15.75" customHeight="1">
      <c r="A562" s="8" t="s">
        <v>782</v>
      </c>
      <c r="B562" s="8">
        <v>561</v>
      </c>
      <c r="C562" s="8" t="s">
        <v>1111</v>
      </c>
      <c r="D562" s="4" t="s">
        <v>1110</v>
      </c>
      <c r="E562" s="4">
        <v>0.62</v>
      </c>
      <c r="F562" s="10">
        <v>0</v>
      </c>
      <c r="G562" s="9">
        <v>148400</v>
      </c>
      <c r="H562" s="9">
        <v>92</v>
      </c>
      <c r="I562" s="9">
        <v>420</v>
      </c>
      <c r="J562" s="4"/>
      <c r="K562" s="4">
        <v>0.42</v>
      </c>
      <c r="L562" s="4">
        <v>1.38</v>
      </c>
      <c r="M562" s="4">
        <v>0.03</v>
      </c>
      <c r="N562" s="4">
        <v>0</v>
      </c>
      <c r="O562" s="4"/>
      <c r="P562" s="4"/>
      <c r="Q562" s="4"/>
      <c r="R562" s="4">
        <v>4.84</v>
      </c>
      <c r="S562" s="4"/>
      <c r="T562" s="4"/>
      <c r="U562" s="4"/>
      <c r="V562" s="4"/>
      <c r="W562" s="10"/>
      <c r="X562" s="4"/>
    </row>
    <row r="563" spans="1:24" ht="15.75" customHeight="1">
      <c r="A563" s="8" t="s">
        <v>783</v>
      </c>
      <c r="B563" s="8">
        <v>562</v>
      </c>
      <c r="C563" s="4" t="s">
        <v>1111</v>
      </c>
      <c r="D563" s="4" t="s">
        <v>1110</v>
      </c>
      <c r="E563" s="4">
        <v>10.4</v>
      </c>
      <c r="F563" s="4">
        <v>0</v>
      </c>
      <c r="G563" s="9">
        <v>1538800</v>
      </c>
      <c r="H563" s="9">
        <v>16080</v>
      </c>
      <c r="I563" s="9">
        <v>3223</v>
      </c>
      <c r="J563" s="4">
        <v>49</v>
      </c>
      <c r="K563" s="4">
        <v>2.0499999999999998</v>
      </c>
      <c r="L563" s="4">
        <v>0.31</v>
      </c>
      <c r="M563" s="4"/>
      <c r="N563" s="4">
        <v>0.21</v>
      </c>
      <c r="O563" s="4"/>
      <c r="P563" s="4"/>
      <c r="Q563" s="4"/>
      <c r="R563" s="4"/>
      <c r="S563" s="4"/>
      <c r="T563" s="4"/>
      <c r="U563" s="4"/>
      <c r="V563" s="4"/>
      <c r="W563" s="10"/>
      <c r="X563" s="4"/>
    </row>
    <row r="564" spans="1:24" ht="15.75" customHeight="1">
      <c r="A564" s="8" t="s">
        <v>784</v>
      </c>
      <c r="B564" s="8">
        <v>563</v>
      </c>
      <c r="C564" s="4" t="s">
        <v>1111</v>
      </c>
      <c r="D564" s="4" t="s">
        <v>1110</v>
      </c>
      <c r="E564" s="4">
        <v>33.5</v>
      </c>
      <c r="F564" s="5">
        <v>0.75</v>
      </c>
      <c r="G564" s="9">
        <v>600</v>
      </c>
      <c r="H564" s="9">
        <v>20</v>
      </c>
      <c r="I564" s="9">
        <v>8908</v>
      </c>
      <c r="J564" s="4">
        <v>52.66</v>
      </c>
      <c r="K564" s="4">
        <v>1</v>
      </c>
      <c r="L564" s="4">
        <v>0.4</v>
      </c>
      <c r="M564" s="4">
        <v>0.32</v>
      </c>
      <c r="N564" s="4">
        <v>0.64</v>
      </c>
      <c r="O564" s="4"/>
      <c r="P564" s="4"/>
      <c r="Q564" s="4"/>
      <c r="R564" s="4">
        <v>0.96</v>
      </c>
      <c r="S564" s="4"/>
      <c r="T564" s="4"/>
      <c r="U564" s="4"/>
      <c r="V564" s="4"/>
      <c r="W564" s="10"/>
      <c r="X564" s="4"/>
    </row>
    <row r="565" spans="1:24" ht="15.75" customHeight="1">
      <c r="A565" s="8" t="s">
        <v>785</v>
      </c>
      <c r="B565" s="8">
        <v>564</v>
      </c>
      <c r="C565" s="4" t="s">
        <v>1111</v>
      </c>
      <c r="D565" s="4" t="s">
        <v>1110</v>
      </c>
      <c r="E565" s="4">
        <v>7</v>
      </c>
      <c r="F565" s="4">
        <v>0</v>
      </c>
      <c r="G565" s="9">
        <v>1000</v>
      </c>
      <c r="H565" s="9">
        <v>7</v>
      </c>
      <c r="I565" s="9">
        <v>1890</v>
      </c>
      <c r="J565" s="4">
        <v>14.17</v>
      </c>
      <c r="K565" s="4">
        <v>1.1399999999999999</v>
      </c>
      <c r="L565" s="4">
        <v>1.21</v>
      </c>
      <c r="M565" s="4"/>
      <c r="N565" s="4">
        <v>0.49</v>
      </c>
      <c r="O565" s="4"/>
      <c r="P565" s="4"/>
      <c r="Q565" s="4"/>
      <c r="R565" s="4">
        <v>2.95</v>
      </c>
      <c r="S565" s="4"/>
      <c r="T565" s="4"/>
      <c r="U565" s="4"/>
      <c r="V565" s="4"/>
      <c r="W565" s="5"/>
      <c r="X565" s="4"/>
    </row>
    <row r="566" spans="1:24" ht="15.75" customHeight="1">
      <c r="A566" s="8" t="s">
        <v>786</v>
      </c>
      <c r="B566" s="8">
        <v>565</v>
      </c>
      <c r="C566" s="4" t="s">
        <v>1109</v>
      </c>
      <c r="D566" s="4" t="s">
        <v>1110</v>
      </c>
      <c r="E566" s="4">
        <v>0.04</v>
      </c>
      <c r="F566" s="5">
        <v>33.33</v>
      </c>
      <c r="G566" s="9">
        <v>131234200</v>
      </c>
      <c r="H566" s="9">
        <v>4322</v>
      </c>
      <c r="I566" s="9">
        <v>445</v>
      </c>
      <c r="J566" s="4"/>
      <c r="K566" s="4"/>
      <c r="L566" s="4">
        <v>-1.51</v>
      </c>
      <c r="M566" s="4"/>
      <c r="N566" s="4">
        <v>0</v>
      </c>
      <c r="O566" s="4"/>
      <c r="P566" s="4"/>
      <c r="Q566" s="4"/>
      <c r="R566" s="4"/>
      <c r="S566" s="4"/>
      <c r="T566" s="4"/>
      <c r="U566" s="4"/>
      <c r="V566" s="4"/>
      <c r="W566" s="7"/>
      <c r="X566" s="4"/>
    </row>
    <row r="567" spans="1:24" ht="15.75" customHeight="1">
      <c r="A567" s="8" t="s">
        <v>787</v>
      </c>
      <c r="B567" s="8">
        <v>566</v>
      </c>
      <c r="C567" s="4" t="s">
        <v>1111</v>
      </c>
      <c r="D567" s="4" t="s">
        <v>1110</v>
      </c>
      <c r="E567" s="4">
        <v>11</v>
      </c>
      <c r="F567" s="4">
        <v>10</v>
      </c>
      <c r="G567" s="9">
        <v>16825500</v>
      </c>
      <c r="H567" s="9">
        <v>180800</v>
      </c>
      <c r="I567" s="9">
        <v>10142</v>
      </c>
      <c r="J567" s="4">
        <v>14.25</v>
      </c>
      <c r="K567" s="4">
        <v>2.3199999999999998</v>
      </c>
      <c r="L567" s="4">
        <v>2.7</v>
      </c>
      <c r="M567" s="4">
        <v>0.11</v>
      </c>
      <c r="N567" s="4">
        <v>0.77</v>
      </c>
      <c r="O567" s="4"/>
      <c r="P567" s="4"/>
      <c r="Q567" s="4"/>
      <c r="R567" s="4">
        <v>1.1000000000000001</v>
      </c>
      <c r="S567" s="4"/>
      <c r="T567" s="4"/>
      <c r="U567" s="4"/>
      <c r="V567" s="4"/>
      <c r="W567" s="5"/>
      <c r="X567" s="4"/>
    </row>
    <row r="568" spans="1:24" ht="15.75" customHeight="1">
      <c r="A568" s="8" t="s">
        <v>788</v>
      </c>
      <c r="B568" s="8">
        <v>567</v>
      </c>
      <c r="C568" s="4" t="s">
        <v>1111</v>
      </c>
      <c r="D568" s="4" t="s">
        <v>1110</v>
      </c>
      <c r="E568" s="4">
        <v>2.12</v>
      </c>
      <c r="F568" s="5">
        <v>0.95</v>
      </c>
      <c r="G568" s="9">
        <v>32000</v>
      </c>
      <c r="H568" s="9">
        <v>67</v>
      </c>
      <c r="I568" s="9">
        <v>1357</v>
      </c>
      <c r="J568" s="4">
        <v>17.78</v>
      </c>
      <c r="K568" s="4">
        <v>0.48</v>
      </c>
      <c r="L568" s="4">
        <v>0.15</v>
      </c>
      <c r="M568" s="4">
        <v>0.17</v>
      </c>
      <c r="N568" s="4">
        <v>0.12</v>
      </c>
      <c r="O568" s="4"/>
      <c r="P568" s="4"/>
      <c r="Q568" s="4"/>
      <c r="R568" s="4">
        <v>7.86</v>
      </c>
      <c r="S568" s="4"/>
      <c r="T568" s="4"/>
      <c r="U568" s="4"/>
      <c r="V568" s="4"/>
      <c r="W568" s="10"/>
      <c r="X568" s="4"/>
    </row>
    <row r="569" spans="1:24" ht="15.75" customHeight="1">
      <c r="A569" s="8" t="s">
        <v>789</v>
      </c>
      <c r="B569" s="8">
        <v>568</v>
      </c>
      <c r="C569" s="4" t="s">
        <v>1111</v>
      </c>
      <c r="D569" s="4" t="s">
        <v>1110</v>
      </c>
      <c r="E569" s="4">
        <v>2.2200000000000002</v>
      </c>
      <c r="F569" s="5">
        <v>0.91</v>
      </c>
      <c r="G569" s="9">
        <v>138500</v>
      </c>
      <c r="H569" s="9">
        <v>307</v>
      </c>
      <c r="I569" s="9">
        <v>1113</v>
      </c>
      <c r="J569" s="4"/>
      <c r="K569" s="4">
        <v>0.5</v>
      </c>
      <c r="L569" s="4">
        <v>1.98</v>
      </c>
      <c r="M569" s="4">
        <v>0.01</v>
      </c>
      <c r="N569" s="4">
        <v>0</v>
      </c>
      <c r="O569" s="4"/>
      <c r="P569" s="4"/>
      <c r="Q569" s="4"/>
      <c r="R569" s="4">
        <v>0.46</v>
      </c>
      <c r="S569" s="4"/>
      <c r="T569" s="4"/>
      <c r="U569" s="4"/>
      <c r="V569" s="4"/>
      <c r="W569" s="10"/>
      <c r="X569" s="4"/>
    </row>
    <row r="570" spans="1:24" ht="15.75" customHeight="1">
      <c r="A570" s="8" t="s">
        <v>790</v>
      </c>
      <c r="B570" s="8">
        <v>569</v>
      </c>
      <c r="C570" s="4" t="s">
        <v>1111</v>
      </c>
      <c r="D570" s="4" t="s">
        <v>1110</v>
      </c>
      <c r="E570" s="4">
        <v>26.5</v>
      </c>
      <c r="F570" s="5">
        <v>-0.93</v>
      </c>
      <c r="G570" s="9">
        <v>10453700</v>
      </c>
      <c r="H570" s="9">
        <v>280819</v>
      </c>
      <c r="I570" s="9">
        <v>40704</v>
      </c>
      <c r="J570" s="4">
        <v>9.92</v>
      </c>
      <c r="K570" s="4">
        <v>1.21</v>
      </c>
      <c r="L570" s="4">
        <v>0.83</v>
      </c>
      <c r="M570" s="4">
        <v>0.5</v>
      </c>
      <c r="N570" s="4">
        <v>2.67</v>
      </c>
      <c r="O570" s="4"/>
      <c r="P570" s="4"/>
      <c r="Q570" s="4"/>
      <c r="R570" s="4">
        <v>1.31</v>
      </c>
      <c r="S570" s="4"/>
      <c r="T570" s="4"/>
      <c r="U570" s="4"/>
      <c r="V570" s="4"/>
      <c r="W570" s="5"/>
      <c r="X570" s="4"/>
    </row>
    <row r="571" spans="1:24" ht="15.75" customHeight="1">
      <c r="A571" s="8" t="s">
        <v>791</v>
      </c>
      <c r="B571" s="8">
        <v>570</v>
      </c>
      <c r="C571" s="4" t="s">
        <v>1111</v>
      </c>
      <c r="D571" s="4" t="s">
        <v>1110</v>
      </c>
      <c r="E571" s="4">
        <v>161.5</v>
      </c>
      <c r="F571" s="4">
        <v>-0.62</v>
      </c>
      <c r="G571" s="9">
        <v>78300</v>
      </c>
      <c r="H571" s="9">
        <v>12672</v>
      </c>
      <c r="I571" s="9">
        <v>12375</v>
      </c>
      <c r="J571" s="4">
        <v>10.91</v>
      </c>
      <c r="K571" s="4">
        <v>0.7</v>
      </c>
      <c r="L571" s="4">
        <v>0.13</v>
      </c>
      <c r="M571" s="4">
        <v>8.25</v>
      </c>
      <c r="N571" s="4">
        <v>14.8</v>
      </c>
      <c r="O571" s="4"/>
      <c r="P571" s="4"/>
      <c r="Q571" s="4"/>
      <c r="R571" s="4">
        <v>5.08</v>
      </c>
      <c r="S571" s="4"/>
      <c r="T571" s="4"/>
      <c r="U571" s="4"/>
      <c r="V571" s="4"/>
      <c r="W571" s="7"/>
      <c r="X571" s="4"/>
    </row>
    <row r="572" spans="1:24" ht="15.75" customHeight="1">
      <c r="A572" s="8" t="s">
        <v>792</v>
      </c>
      <c r="B572" s="8">
        <v>571</v>
      </c>
      <c r="C572" s="4" t="s">
        <v>1111</v>
      </c>
      <c r="D572" s="4" t="s">
        <v>1110</v>
      </c>
      <c r="E572" s="4">
        <v>2</v>
      </c>
      <c r="F572" s="5">
        <v>0</v>
      </c>
      <c r="G572" s="9">
        <v>117200</v>
      </c>
      <c r="H572" s="9">
        <v>233</v>
      </c>
      <c r="I572" s="9">
        <v>542</v>
      </c>
      <c r="J572" s="4"/>
      <c r="K572" s="4">
        <v>3.28</v>
      </c>
      <c r="L572" s="4">
        <v>1.91</v>
      </c>
      <c r="M572" s="4"/>
      <c r="N572" s="4">
        <v>0</v>
      </c>
      <c r="O572" s="4"/>
      <c r="P572" s="4"/>
      <c r="Q572" s="4"/>
      <c r="R572" s="4"/>
      <c r="S572" s="4"/>
      <c r="T572" s="4"/>
      <c r="U572" s="4"/>
      <c r="V572" s="4"/>
      <c r="W572" s="5"/>
      <c r="X572" s="4"/>
    </row>
    <row r="573" spans="1:24" ht="15.75" customHeight="1">
      <c r="A573" s="8" t="s">
        <v>793</v>
      </c>
      <c r="B573" s="8">
        <v>572</v>
      </c>
      <c r="C573" s="4" t="s">
        <v>1111</v>
      </c>
      <c r="D573" s="4" t="s">
        <v>1110</v>
      </c>
      <c r="E573" s="4">
        <v>1.82</v>
      </c>
      <c r="F573" s="5">
        <v>0</v>
      </c>
      <c r="G573" s="9">
        <v>37229800</v>
      </c>
      <c r="H573" s="9">
        <v>68027</v>
      </c>
      <c r="I573" s="9">
        <v>43339</v>
      </c>
      <c r="J573" s="4">
        <v>35.06</v>
      </c>
      <c r="K573" s="4">
        <v>13</v>
      </c>
      <c r="L573" s="4">
        <v>6.63</v>
      </c>
      <c r="M573" s="4"/>
      <c r="N573" s="4">
        <v>0.05</v>
      </c>
      <c r="O573" s="4"/>
      <c r="P573" s="4"/>
      <c r="Q573" s="4"/>
      <c r="R573" s="4"/>
      <c r="S573" s="4"/>
      <c r="T573" s="4"/>
      <c r="U573" s="4"/>
      <c r="V573" s="4"/>
      <c r="W573" s="10"/>
      <c r="X573" s="4"/>
    </row>
    <row r="574" spans="1:24" ht="15.75" customHeight="1">
      <c r="A574" s="8" t="s">
        <v>794</v>
      </c>
      <c r="B574" s="8">
        <v>573</v>
      </c>
      <c r="C574" s="4" t="s">
        <v>1111</v>
      </c>
      <c r="D574" s="4" t="s">
        <v>1110</v>
      </c>
      <c r="E574" s="4">
        <v>0.66</v>
      </c>
      <c r="F574" s="5">
        <v>-1.49</v>
      </c>
      <c r="G574" s="9">
        <v>767800</v>
      </c>
      <c r="H574" s="9">
        <v>509</v>
      </c>
      <c r="I574" s="9">
        <v>375</v>
      </c>
      <c r="J574" s="4">
        <v>17.940000000000001</v>
      </c>
      <c r="K574" s="4">
        <v>1</v>
      </c>
      <c r="L574" s="4">
        <v>0.46</v>
      </c>
      <c r="M574" s="4">
        <v>0.1</v>
      </c>
      <c r="N574" s="4">
        <v>0.04</v>
      </c>
      <c r="O574" s="4"/>
      <c r="P574" s="4"/>
      <c r="Q574" s="4"/>
      <c r="R574" s="4">
        <v>14.93</v>
      </c>
      <c r="S574" s="4"/>
      <c r="T574" s="4"/>
      <c r="U574" s="4"/>
      <c r="V574" s="4"/>
      <c r="W574" s="10"/>
      <c r="X574" s="4"/>
    </row>
    <row r="575" spans="1:24" ht="15.75" customHeight="1">
      <c r="A575" s="8" t="s">
        <v>795</v>
      </c>
      <c r="B575" s="8">
        <v>574</v>
      </c>
      <c r="C575" s="4" t="s">
        <v>1111</v>
      </c>
      <c r="D575" s="4" t="s">
        <v>1110</v>
      </c>
      <c r="E575" s="4">
        <v>13.4</v>
      </c>
      <c r="F575" s="10">
        <v>0.75</v>
      </c>
      <c r="G575" s="9">
        <v>16042900</v>
      </c>
      <c r="H575" s="9">
        <v>215180</v>
      </c>
      <c r="I575" s="9">
        <v>20436</v>
      </c>
      <c r="J575" s="4">
        <v>16.68</v>
      </c>
      <c r="K575" s="4">
        <v>1.54</v>
      </c>
      <c r="L575" s="4">
        <v>2.4500000000000002</v>
      </c>
      <c r="M575" s="4"/>
      <c r="N575" s="4">
        <v>0.8</v>
      </c>
      <c r="O575" s="4"/>
      <c r="P575" s="4"/>
      <c r="Q575" s="4"/>
      <c r="R575" s="4">
        <v>2.2599999999999998</v>
      </c>
      <c r="S575" s="4"/>
      <c r="T575" s="4"/>
      <c r="U575" s="4"/>
      <c r="V575" s="4"/>
      <c r="W575" s="5"/>
      <c r="X575" s="4"/>
    </row>
    <row r="576" spans="1:24" ht="15.75" customHeight="1">
      <c r="A576" s="8" t="s">
        <v>796</v>
      </c>
      <c r="B576" s="8">
        <v>575</v>
      </c>
      <c r="C576" s="4" t="s">
        <v>1111</v>
      </c>
      <c r="D576" s="4" t="s">
        <v>1093</v>
      </c>
      <c r="E576" s="4">
        <v>74.25</v>
      </c>
      <c r="F576" s="5">
        <v>-1.33</v>
      </c>
      <c r="G576" s="9">
        <v>15942600</v>
      </c>
      <c r="H576" s="9">
        <v>1200304</v>
      </c>
      <c r="I576" s="9">
        <v>106087</v>
      </c>
      <c r="J576" s="4">
        <v>17.5</v>
      </c>
      <c r="K576" s="4">
        <v>4.25</v>
      </c>
      <c r="L576" s="4">
        <v>0.32</v>
      </c>
      <c r="M576" s="4">
        <v>1.25</v>
      </c>
      <c r="N576" s="4">
        <v>4.24</v>
      </c>
      <c r="O576" s="4"/>
      <c r="P576" s="4"/>
      <c r="Q576" s="4"/>
      <c r="R576" s="4"/>
      <c r="S576" s="4"/>
      <c r="T576" s="4"/>
      <c r="U576" s="4"/>
      <c r="V576" s="4"/>
      <c r="W576" s="7"/>
      <c r="X576" s="4"/>
    </row>
    <row r="577" spans="1:24" ht="15.75" customHeight="1">
      <c r="A577" s="8" t="s">
        <v>797</v>
      </c>
      <c r="B577" s="8">
        <v>576</v>
      </c>
      <c r="C577" s="4" t="s">
        <v>1109</v>
      </c>
      <c r="D577" s="4" t="s">
        <v>331</v>
      </c>
      <c r="E577" s="4">
        <v>0.01</v>
      </c>
      <c r="F577" s="5">
        <v>0</v>
      </c>
      <c r="G577" s="9">
        <v>0</v>
      </c>
      <c r="H577" s="9">
        <v>0</v>
      </c>
      <c r="I577" s="9">
        <v>160</v>
      </c>
      <c r="J577" s="4"/>
      <c r="K577" s="4">
        <v>0.14000000000000001</v>
      </c>
      <c r="L577" s="4">
        <v>0.18</v>
      </c>
      <c r="M577" s="4"/>
      <c r="N577" s="4">
        <v>0</v>
      </c>
      <c r="O577" s="4">
        <v>-1.31</v>
      </c>
      <c r="P577" s="4">
        <v>-1.54</v>
      </c>
      <c r="Q577" s="4">
        <v>21.64</v>
      </c>
      <c r="R577" s="4"/>
      <c r="S577" s="4">
        <v>74.47</v>
      </c>
      <c r="T577" s="4"/>
      <c r="U577" s="4"/>
      <c r="V577" s="4"/>
      <c r="W577" s="5"/>
      <c r="X577" s="4"/>
    </row>
    <row r="578" spans="1:24" ht="15.75" customHeight="1">
      <c r="A578" s="8" t="s">
        <v>798</v>
      </c>
      <c r="B578" s="8">
        <v>577</v>
      </c>
      <c r="C578" s="4" t="s">
        <v>1111</v>
      </c>
      <c r="D578" s="4" t="s">
        <v>1110</v>
      </c>
      <c r="E578" s="4">
        <v>6.85</v>
      </c>
      <c r="F578" s="10">
        <v>0.74</v>
      </c>
      <c r="G578" s="9">
        <v>287300</v>
      </c>
      <c r="H578" s="9">
        <v>1954</v>
      </c>
      <c r="I578" s="9">
        <v>1836</v>
      </c>
      <c r="J578" s="4">
        <v>13.78</v>
      </c>
      <c r="K578" s="4">
        <v>2.75</v>
      </c>
      <c r="L578" s="4">
        <v>1.51</v>
      </c>
      <c r="M578" s="4">
        <v>0.25</v>
      </c>
      <c r="N578" s="4">
        <v>0.5</v>
      </c>
      <c r="O578" s="4"/>
      <c r="P578" s="4"/>
      <c r="Q578" s="4"/>
      <c r="R578" s="4">
        <v>3.68</v>
      </c>
      <c r="S578" s="4"/>
      <c r="T578" s="4"/>
      <c r="U578" s="4"/>
      <c r="V578" s="4"/>
      <c r="W578" s="10"/>
      <c r="X578" s="4"/>
    </row>
    <row r="579" spans="1:24" ht="15.75" customHeight="1">
      <c r="A579" s="8" t="s">
        <v>799</v>
      </c>
      <c r="B579" s="8">
        <v>578</v>
      </c>
      <c r="C579" s="4" t="s">
        <v>1111</v>
      </c>
      <c r="D579" s="4" t="s">
        <v>1110</v>
      </c>
      <c r="E579" s="4">
        <v>3.88</v>
      </c>
      <c r="F579" s="5">
        <v>0.52</v>
      </c>
      <c r="G579" s="9">
        <v>2732600</v>
      </c>
      <c r="H579" s="9">
        <v>10691</v>
      </c>
      <c r="I579" s="9">
        <v>6304</v>
      </c>
      <c r="J579" s="4"/>
      <c r="K579" s="4">
        <v>0.78</v>
      </c>
      <c r="L579" s="4">
        <v>0.64</v>
      </c>
      <c r="M579" s="4"/>
      <c r="N579" s="4">
        <v>0</v>
      </c>
      <c r="O579" s="4"/>
      <c r="P579" s="4"/>
      <c r="Q579" s="4"/>
      <c r="R579" s="4">
        <v>10.53</v>
      </c>
      <c r="S579" s="4"/>
      <c r="T579" s="4"/>
      <c r="U579" s="4"/>
      <c r="V579" s="4"/>
      <c r="W579" s="10"/>
      <c r="X579" s="4"/>
    </row>
    <row r="580" spans="1:24" ht="15.75" customHeight="1">
      <c r="A580" s="8" t="s">
        <v>800</v>
      </c>
      <c r="B580" s="8">
        <v>579</v>
      </c>
      <c r="C580" s="4" t="s">
        <v>1111</v>
      </c>
      <c r="D580" s="4" t="s">
        <v>1110</v>
      </c>
      <c r="E580" s="4">
        <v>34.5</v>
      </c>
      <c r="F580" s="5">
        <v>0</v>
      </c>
      <c r="G580" s="9">
        <v>1400</v>
      </c>
      <c r="H580" s="9">
        <v>48</v>
      </c>
      <c r="I580" s="9">
        <v>10350</v>
      </c>
      <c r="J580" s="4">
        <v>15.08</v>
      </c>
      <c r="K580" s="4">
        <v>0.5</v>
      </c>
      <c r="L580" s="4">
        <v>0.14000000000000001</v>
      </c>
      <c r="M580" s="4">
        <v>1.5</v>
      </c>
      <c r="N580" s="4">
        <v>2.29</v>
      </c>
      <c r="O580" s="4"/>
      <c r="P580" s="4"/>
      <c r="Q580" s="4"/>
      <c r="R580" s="4">
        <v>4.3499999999999996</v>
      </c>
      <c r="S580" s="4"/>
      <c r="T580" s="4"/>
      <c r="U580" s="4"/>
      <c r="V580" s="4"/>
      <c r="W580" s="10"/>
      <c r="X580" s="4"/>
    </row>
    <row r="581" spans="1:24" ht="15.75" customHeight="1">
      <c r="A581" s="8" t="s">
        <v>801</v>
      </c>
      <c r="B581" s="8">
        <v>580</v>
      </c>
      <c r="C581" s="4" t="s">
        <v>1111</v>
      </c>
      <c r="D581" s="4" t="s">
        <v>1110</v>
      </c>
      <c r="E581" s="4">
        <v>4.12</v>
      </c>
      <c r="F581" s="4">
        <v>0.49</v>
      </c>
      <c r="G581" s="9">
        <v>1924300</v>
      </c>
      <c r="H581" s="9">
        <v>7947</v>
      </c>
      <c r="I581" s="9">
        <v>1772</v>
      </c>
      <c r="J581" s="4">
        <v>12.31</v>
      </c>
      <c r="K581" s="4">
        <v>1.81</v>
      </c>
      <c r="L581" s="4">
        <v>0.36</v>
      </c>
      <c r="M581" s="4">
        <v>0.05</v>
      </c>
      <c r="N581" s="4">
        <v>0.33</v>
      </c>
      <c r="O581" s="4"/>
      <c r="P581" s="4"/>
      <c r="Q581" s="4"/>
      <c r="R581" s="4"/>
      <c r="S581" s="4"/>
      <c r="T581" s="4"/>
      <c r="U581" s="4"/>
      <c r="V581" s="4"/>
      <c r="W581" s="5"/>
      <c r="X581" s="4"/>
    </row>
    <row r="582" spans="1:24" ht="15.75" customHeight="1">
      <c r="A582" s="8" t="s">
        <v>802</v>
      </c>
      <c r="B582" s="8">
        <v>581</v>
      </c>
      <c r="C582" s="4" t="s">
        <v>1111</v>
      </c>
      <c r="D582" s="4" t="s">
        <v>1110</v>
      </c>
      <c r="E582" s="4">
        <v>0.91</v>
      </c>
      <c r="F582" s="5">
        <v>-1.0900000000000001</v>
      </c>
      <c r="G582" s="9">
        <v>123087200</v>
      </c>
      <c r="H582" s="9">
        <v>113110</v>
      </c>
      <c r="I582" s="9">
        <v>24888</v>
      </c>
      <c r="J582" s="4">
        <v>15.11</v>
      </c>
      <c r="K582" s="4">
        <v>1.47</v>
      </c>
      <c r="L582" s="4">
        <v>2.4700000000000002</v>
      </c>
      <c r="M582" s="4"/>
      <c r="N582" s="4">
        <v>0.06</v>
      </c>
      <c r="O582" s="4"/>
      <c r="P582" s="4"/>
      <c r="Q582" s="4"/>
      <c r="R582" s="4">
        <v>1.2</v>
      </c>
      <c r="S582" s="4"/>
      <c r="T582" s="4"/>
      <c r="U582" s="4"/>
      <c r="V582" s="4"/>
      <c r="W582" s="10"/>
      <c r="X582" s="4"/>
    </row>
    <row r="583" spans="1:24" ht="15.75" customHeight="1">
      <c r="A583" s="8" t="s">
        <v>803</v>
      </c>
      <c r="B583" s="8">
        <v>582</v>
      </c>
      <c r="C583" s="4" t="s">
        <v>1111</v>
      </c>
      <c r="D583" s="4" t="s">
        <v>1110</v>
      </c>
      <c r="E583" s="4">
        <v>2.78</v>
      </c>
      <c r="F583" s="5">
        <v>0.72</v>
      </c>
      <c r="G583" s="9">
        <v>1445200</v>
      </c>
      <c r="H583" s="9">
        <v>4042</v>
      </c>
      <c r="I583" s="9">
        <v>3058</v>
      </c>
      <c r="J583" s="4">
        <v>16.440000000000001</v>
      </c>
      <c r="K583" s="4">
        <v>0.84</v>
      </c>
      <c r="L583" s="4">
        <v>0.75</v>
      </c>
      <c r="M583" s="4">
        <v>0.02</v>
      </c>
      <c r="N583" s="4">
        <v>0.17</v>
      </c>
      <c r="O583" s="4"/>
      <c r="P583" s="4"/>
      <c r="Q583" s="4"/>
      <c r="R583" s="4">
        <v>7.11</v>
      </c>
      <c r="S583" s="4"/>
      <c r="T583" s="4"/>
      <c r="U583" s="4"/>
      <c r="V583" s="4"/>
      <c r="W583" s="10"/>
      <c r="X583" s="4"/>
    </row>
    <row r="584" spans="1:24" ht="15.75" customHeight="1">
      <c r="A584" s="8" t="s">
        <v>804</v>
      </c>
      <c r="B584" s="8">
        <v>583</v>
      </c>
      <c r="C584" s="4" t="s">
        <v>1111</v>
      </c>
      <c r="D584" s="4" t="s">
        <v>1093</v>
      </c>
      <c r="E584" s="4">
        <v>3.96</v>
      </c>
      <c r="F584" s="5">
        <v>-0.5</v>
      </c>
      <c r="G584" s="9">
        <v>31400</v>
      </c>
      <c r="H584" s="9">
        <v>123</v>
      </c>
      <c r="I584" s="9">
        <v>1188</v>
      </c>
      <c r="J584" s="4">
        <v>6.43</v>
      </c>
      <c r="K584" s="4">
        <v>1.8</v>
      </c>
      <c r="L584" s="4">
        <v>2.42</v>
      </c>
      <c r="M584" s="4">
        <v>0.21</v>
      </c>
      <c r="N584" s="4">
        <v>0.62</v>
      </c>
      <c r="O584" s="4"/>
      <c r="P584" s="4"/>
      <c r="Q584" s="4"/>
      <c r="R584" s="4">
        <v>6.03</v>
      </c>
      <c r="S584" s="4"/>
      <c r="T584" s="4"/>
      <c r="U584" s="4"/>
      <c r="V584" s="4"/>
      <c r="W584" s="10"/>
      <c r="X584" s="4"/>
    </row>
    <row r="585" spans="1:24" ht="15.75" customHeight="1">
      <c r="A585" s="8" t="s">
        <v>805</v>
      </c>
      <c r="B585" s="8">
        <v>584</v>
      </c>
      <c r="C585" s="4" t="s">
        <v>1111</v>
      </c>
      <c r="D585" s="4" t="s">
        <v>1110</v>
      </c>
      <c r="E585" s="4">
        <v>400</v>
      </c>
      <c r="F585" s="5">
        <v>-0.99</v>
      </c>
      <c r="G585" s="9">
        <v>3800</v>
      </c>
      <c r="H585" s="9">
        <v>1528</v>
      </c>
      <c r="I585" s="9">
        <v>40000</v>
      </c>
      <c r="J585" s="4">
        <v>25.35</v>
      </c>
      <c r="K585" s="4">
        <v>4.2699999999999996</v>
      </c>
      <c r="L585" s="4">
        <v>0.32</v>
      </c>
      <c r="M585" s="4">
        <v>10</v>
      </c>
      <c r="N585" s="4">
        <v>15.78</v>
      </c>
      <c r="O585" s="4"/>
      <c r="P585" s="4"/>
      <c r="Q585" s="4"/>
      <c r="R585" s="4">
        <v>4.21</v>
      </c>
      <c r="S585" s="4"/>
      <c r="T585" s="4"/>
      <c r="U585" s="4"/>
      <c r="V585" s="4"/>
      <c r="W585" s="5"/>
      <c r="X585" s="4"/>
    </row>
    <row r="586" spans="1:24" ht="15.75" customHeight="1">
      <c r="A586" s="8" t="s">
        <v>806</v>
      </c>
      <c r="B586" s="8">
        <v>585</v>
      </c>
      <c r="C586" s="4" t="s">
        <v>1111</v>
      </c>
      <c r="D586" s="4" t="s">
        <v>1110</v>
      </c>
      <c r="E586" s="4">
        <v>4.84</v>
      </c>
      <c r="F586" s="5">
        <v>-1.22</v>
      </c>
      <c r="G586" s="9">
        <v>5618900</v>
      </c>
      <c r="H586" s="9">
        <v>27409</v>
      </c>
      <c r="I586" s="9">
        <v>10971</v>
      </c>
      <c r="J586" s="4">
        <v>17</v>
      </c>
      <c r="K586" s="4">
        <v>2.64</v>
      </c>
      <c r="L586" s="4">
        <v>1.79</v>
      </c>
      <c r="M586" s="4">
        <v>1.93</v>
      </c>
      <c r="N586" s="4">
        <v>0.28000000000000003</v>
      </c>
      <c r="O586" s="4"/>
      <c r="P586" s="4"/>
      <c r="Q586" s="4"/>
      <c r="R586" s="4">
        <v>39.35</v>
      </c>
      <c r="S586" s="4"/>
      <c r="T586" s="4"/>
      <c r="U586" s="4"/>
      <c r="V586" s="4"/>
      <c r="W586" s="10"/>
      <c r="X586" s="4"/>
    </row>
    <row r="587" spans="1:24" ht="15.75" customHeight="1">
      <c r="A587" s="8" t="s">
        <v>807</v>
      </c>
      <c r="B587" s="8">
        <v>586</v>
      </c>
      <c r="C587" s="4" t="s">
        <v>1111</v>
      </c>
      <c r="D587" s="4" t="s">
        <v>1110</v>
      </c>
      <c r="E587" s="4">
        <v>1.31</v>
      </c>
      <c r="F587" s="4">
        <v>0</v>
      </c>
      <c r="G587" s="9">
        <v>2607800</v>
      </c>
      <c r="H587" s="9">
        <v>3422</v>
      </c>
      <c r="I587" s="9">
        <v>926</v>
      </c>
      <c r="J587" s="4">
        <v>13.64</v>
      </c>
      <c r="K587" s="4">
        <v>0.56000000000000005</v>
      </c>
      <c r="L587" s="4">
        <v>1.67</v>
      </c>
      <c r="M587" s="4">
        <v>0.04</v>
      </c>
      <c r="N587" s="4">
        <v>0.1</v>
      </c>
      <c r="O587" s="4"/>
      <c r="P587" s="4"/>
      <c r="Q587" s="4"/>
      <c r="R587" s="4">
        <v>3.05</v>
      </c>
      <c r="S587" s="4"/>
      <c r="T587" s="4"/>
      <c r="U587" s="4"/>
      <c r="V587" s="4"/>
      <c r="W587" s="10"/>
      <c r="X587" s="4"/>
    </row>
    <row r="588" spans="1:24" ht="15.75" customHeight="1">
      <c r="A588" s="8" t="s">
        <v>808</v>
      </c>
      <c r="B588" s="8">
        <v>587</v>
      </c>
      <c r="C588" s="4" t="s">
        <v>1111</v>
      </c>
      <c r="D588" s="4" t="s">
        <v>1110</v>
      </c>
      <c r="E588" s="4">
        <v>4.74</v>
      </c>
      <c r="F588" s="4">
        <v>-0.42</v>
      </c>
      <c r="G588" s="9">
        <v>114800</v>
      </c>
      <c r="H588" s="4">
        <v>544</v>
      </c>
      <c r="I588" s="9">
        <v>1511</v>
      </c>
      <c r="J588" s="4">
        <v>10.95</v>
      </c>
      <c r="K588" s="4">
        <v>2.37</v>
      </c>
      <c r="L588" s="4">
        <v>0.95</v>
      </c>
      <c r="M588" s="4">
        <v>0.13</v>
      </c>
      <c r="N588" s="4">
        <v>0.43</v>
      </c>
      <c r="O588" s="4"/>
      <c r="P588" s="4"/>
      <c r="Q588" s="4"/>
      <c r="R588" s="4">
        <v>7.62</v>
      </c>
      <c r="S588" s="4"/>
      <c r="T588" s="4"/>
      <c r="U588" s="4"/>
      <c r="V588" s="4"/>
      <c r="W588" s="5"/>
      <c r="X588" s="4"/>
    </row>
    <row r="589" spans="1:24" ht="15.75" customHeight="1">
      <c r="A589" s="8" t="s">
        <v>809</v>
      </c>
      <c r="B589" s="8">
        <v>588</v>
      </c>
      <c r="C589" s="4" t="s">
        <v>1111</v>
      </c>
      <c r="D589" s="4" t="s">
        <v>1110</v>
      </c>
      <c r="E589" s="4">
        <v>4.04</v>
      </c>
      <c r="F589" s="10">
        <v>0</v>
      </c>
      <c r="G589" s="9">
        <v>1400</v>
      </c>
      <c r="H589" s="9">
        <v>6</v>
      </c>
      <c r="I589" s="9">
        <v>1752</v>
      </c>
      <c r="J589" s="4">
        <v>18.43</v>
      </c>
      <c r="K589" s="4">
        <v>0.73</v>
      </c>
      <c r="L589" s="4">
        <v>0.65</v>
      </c>
      <c r="M589" s="4">
        <v>0.02</v>
      </c>
      <c r="N589" s="4">
        <v>0.22</v>
      </c>
      <c r="O589" s="4"/>
      <c r="P589" s="4"/>
      <c r="Q589" s="4"/>
      <c r="R589" s="4">
        <v>0.52</v>
      </c>
      <c r="S589" s="4"/>
      <c r="T589" s="4"/>
      <c r="U589" s="4"/>
      <c r="V589" s="4"/>
      <c r="W589" s="10"/>
      <c r="X589" s="4"/>
    </row>
    <row r="590" spans="1:24" ht="15.75" customHeight="1">
      <c r="A590" s="8" t="s">
        <v>810</v>
      </c>
      <c r="B590" s="8">
        <v>589</v>
      </c>
      <c r="C590" s="4" t="s">
        <v>1111</v>
      </c>
      <c r="D590" s="4" t="s">
        <v>1110</v>
      </c>
      <c r="E590" s="4">
        <v>15.1</v>
      </c>
      <c r="F590" s="5">
        <v>1.34</v>
      </c>
      <c r="G590" s="9">
        <v>7637600</v>
      </c>
      <c r="H590" s="9">
        <v>114872</v>
      </c>
      <c r="I590" s="9">
        <v>12795</v>
      </c>
      <c r="J590" s="4">
        <v>21.47</v>
      </c>
      <c r="K590" s="4">
        <v>3.89</v>
      </c>
      <c r="L590" s="4">
        <v>1.79</v>
      </c>
      <c r="M590" s="4">
        <v>0.14000000000000001</v>
      </c>
      <c r="N590" s="4">
        <v>0.7</v>
      </c>
      <c r="O590" s="4"/>
      <c r="P590" s="4"/>
      <c r="Q590" s="4"/>
      <c r="R590" s="4">
        <v>3.15</v>
      </c>
      <c r="S590" s="4"/>
      <c r="T590" s="4"/>
      <c r="U590" s="4"/>
      <c r="V590" s="4"/>
      <c r="W590" s="10"/>
      <c r="X590" s="4"/>
    </row>
    <row r="591" spans="1:24" ht="15.75" customHeight="1">
      <c r="A591" s="8" t="s">
        <v>811</v>
      </c>
      <c r="B591" s="8">
        <v>590</v>
      </c>
      <c r="C591" s="4" t="s">
        <v>1111</v>
      </c>
      <c r="D591" s="4" t="s">
        <v>1110</v>
      </c>
      <c r="E591" s="4">
        <v>1.51</v>
      </c>
      <c r="F591" s="4">
        <v>0</v>
      </c>
      <c r="G591" s="9">
        <v>1733900</v>
      </c>
      <c r="H591" s="9">
        <v>2627</v>
      </c>
      <c r="I591" s="9">
        <v>2416</v>
      </c>
      <c r="J591" s="4">
        <v>15.53</v>
      </c>
      <c r="K591" s="4">
        <v>0.44</v>
      </c>
      <c r="L591" s="4">
        <v>0.77</v>
      </c>
      <c r="M591" s="4">
        <v>0.03</v>
      </c>
      <c r="N591" s="4">
        <v>0.1</v>
      </c>
      <c r="O591" s="4"/>
      <c r="P591" s="4"/>
      <c r="Q591" s="4"/>
      <c r="R591" s="4">
        <v>5.96</v>
      </c>
      <c r="S591" s="4"/>
      <c r="T591" s="4"/>
      <c r="U591" s="4"/>
      <c r="V591" s="4"/>
      <c r="W591" s="7"/>
      <c r="X591" s="4"/>
    </row>
    <row r="592" spans="1:24" ht="15.75" customHeight="1">
      <c r="A592" s="8" t="s">
        <v>812</v>
      </c>
      <c r="B592" s="8">
        <v>591</v>
      </c>
      <c r="C592" s="4" t="s">
        <v>1109</v>
      </c>
      <c r="D592" s="4" t="s">
        <v>248</v>
      </c>
      <c r="E592" s="4">
        <v>0.04</v>
      </c>
      <c r="F592" s="4">
        <v>0</v>
      </c>
      <c r="G592" s="9">
        <v>3002700</v>
      </c>
      <c r="H592" s="9">
        <v>90</v>
      </c>
      <c r="I592" s="9">
        <v>438</v>
      </c>
      <c r="J592" s="4"/>
      <c r="K592" s="4">
        <v>2</v>
      </c>
      <c r="L592" s="4">
        <v>0.84</v>
      </c>
      <c r="M592" s="4"/>
      <c r="N592" s="4">
        <v>0</v>
      </c>
      <c r="O592" s="4">
        <v>-27.83</v>
      </c>
      <c r="P592" s="4">
        <v>-60.1</v>
      </c>
      <c r="Q592" s="4">
        <v>-14.61</v>
      </c>
      <c r="R592" s="4"/>
      <c r="S592" s="4">
        <v>69.41</v>
      </c>
      <c r="T592" s="4"/>
      <c r="U592" s="4"/>
      <c r="V592" s="4"/>
      <c r="W592" s="10"/>
      <c r="X592" s="4"/>
    </row>
    <row r="593" spans="1:24" ht="15.75" customHeight="1">
      <c r="A593" s="8" t="s">
        <v>813</v>
      </c>
      <c r="B593" s="8">
        <v>592</v>
      </c>
      <c r="C593" s="4" t="s">
        <v>1111</v>
      </c>
      <c r="D593" s="4" t="s">
        <v>1110</v>
      </c>
      <c r="E593" s="4">
        <v>6.6</v>
      </c>
      <c r="F593" s="5">
        <v>0</v>
      </c>
      <c r="G593" s="9">
        <v>2889500</v>
      </c>
      <c r="H593" s="9">
        <v>19115</v>
      </c>
      <c r="I593" s="9">
        <v>4013</v>
      </c>
      <c r="J593" s="4">
        <v>22.07</v>
      </c>
      <c r="K593" s="4">
        <v>6</v>
      </c>
      <c r="L593" s="4">
        <v>0.45</v>
      </c>
      <c r="M593" s="4">
        <v>0.13</v>
      </c>
      <c r="N593" s="4">
        <v>0.3</v>
      </c>
      <c r="O593" s="4"/>
      <c r="P593" s="4"/>
      <c r="Q593" s="4"/>
      <c r="R593" s="4">
        <v>3.64</v>
      </c>
      <c r="S593" s="4"/>
      <c r="T593" s="4"/>
      <c r="U593" s="4"/>
      <c r="V593" s="4"/>
      <c r="W593" s="7"/>
      <c r="X593" s="4"/>
    </row>
    <row r="594" spans="1:24" ht="15.75" customHeight="1">
      <c r="A594" s="8" t="s">
        <v>814</v>
      </c>
      <c r="B594" s="8">
        <v>593</v>
      </c>
      <c r="C594" s="4" t="s">
        <v>1111</v>
      </c>
      <c r="D594" s="4" t="s">
        <v>1110</v>
      </c>
      <c r="E594" s="4">
        <v>2.38</v>
      </c>
      <c r="F594" s="5">
        <v>0.85</v>
      </c>
      <c r="G594" s="9">
        <v>208400</v>
      </c>
      <c r="H594" s="9">
        <v>493</v>
      </c>
      <c r="I594" s="9">
        <v>2380</v>
      </c>
      <c r="J594" s="4">
        <v>17.2</v>
      </c>
      <c r="K594" s="4">
        <v>1.3</v>
      </c>
      <c r="L594" s="4">
        <v>0.88</v>
      </c>
      <c r="M594" s="4">
        <v>0.06</v>
      </c>
      <c r="N594" s="4">
        <v>0.14000000000000001</v>
      </c>
      <c r="O594" s="4"/>
      <c r="P594" s="4"/>
      <c r="Q594" s="6"/>
      <c r="R594" s="4">
        <v>14.83</v>
      </c>
      <c r="S594" s="4"/>
      <c r="T594" s="4"/>
      <c r="U594" s="4"/>
      <c r="V594" s="4"/>
      <c r="W594" s="5"/>
      <c r="X594" s="4"/>
    </row>
    <row r="595" spans="1:24" ht="15.75" customHeight="1">
      <c r="A595" s="8" t="s">
        <v>815</v>
      </c>
      <c r="B595" s="8">
        <v>594</v>
      </c>
      <c r="C595" s="4" t="s">
        <v>1111</v>
      </c>
      <c r="D595" s="4" t="s">
        <v>1110</v>
      </c>
      <c r="E595" s="4">
        <v>0.42</v>
      </c>
      <c r="F595" s="10">
        <v>0</v>
      </c>
      <c r="G595" s="9">
        <v>2207400</v>
      </c>
      <c r="H595" s="9">
        <v>927</v>
      </c>
      <c r="I595" s="9">
        <v>336</v>
      </c>
      <c r="J595" s="4">
        <v>10.74</v>
      </c>
      <c r="K595" s="4">
        <v>0.39</v>
      </c>
      <c r="L595" s="4">
        <v>1.18</v>
      </c>
      <c r="M595" s="4">
        <v>0.03</v>
      </c>
      <c r="N595" s="4">
        <v>0.04</v>
      </c>
      <c r="O595" s="4"/>
      <c r="P595" s="4"/>
      <c r="Q595" s="6"/>
      <c r="R595" s="4">
        <v>6.52</v>
      </c>
      <c r="S595" s="4"/>
      <c r="T595" s="4"/>
      <c r="U595" s="4"/>
      <c r="V595" s="4"/>
      <c r="W595" s="10"/>
      <c r="X595" s="4"/>
    </row>
    <row r="596" spans="1:24" ht="15.75" customHeight="1">
      <c r="A596" s="8" t="s">
        <v>816</v>
      </c>
      <c r="B596" s="8">
        <v>595</v>
      </c>
      <c r="C596" s="4" t="s">
        <v>1111</v>
      </c>
      <c r="D596" s="4" t="s">
        <v>1110</v>
      </c>
      <c r="E596" s="4">
        <v>3.38</v>
      </c>
      <c r="F596" s="10">
        <v>9.74</v>
      </c>
      <c r="G596" s="9">
        <v>4973400</v>
      </c>
      <c r="H596" s="9">
        <v>16254</v>
      </c>
      <c r="I596" s="9">
        <v>1392</v>
      </c>
      <c r="J596" s="4">
        <v>107.61</v>
      </c>
      <c r="K596" s="4">
        <v>1.33</v>
      </c>
      <c r="L596" s="4">
        <v>1.1599999999999999</v>
      </c>
      <c r="M596" s="4">
        <v>0.06</v>
      </c>
      <c r="N596" s="4">
        <v>0.03</v>
      </c>
      <c r="O596" s="4"/>
      <c r="P596" s="4"/>
      <c r="Q596" s="4"/>
      <c r="R596" s="4">
        <v>1.95</v>
      </c>
      <c r="S596" s="4"/>
      <c r="T596" s="4"/>
      <c r="U596" s="4"/>
      <c r="V596" s="4"/>
      <c r="W596" s="10"/>
      <c r="X596" s="4"/>
    </row>
    <row r="597" spans="1:24" ht="15.75" customHeight="1">
      <c r="A597" s="8" t="s">
        <v>817</v>
      </c>
      <c r="B597" s="8">
        <v>596</v>
      </c>
      <c r="C597" s="4" t="s">
        <v>1111</v>
      </c>
      <c r="D597" s="4" t="s">
        <v>1110</v>
      </c>
      <c r="E597" s="4">
        <v>18.3</v>
      </c>
      <c r="F597" s="4">
        <v>0</v>
      </c>
      <c r="G597" s="9">
        <v>14441800</v>
      </c>
      <c r="H597" s="9">
        <v>266315</v>
      </c>
      <c r="I597" s="9">
        <v>28884</v>
      </c>
      <c r="J597" s="4">
        <v>8.4</v>
      </c>
      <c r="K597" s="4">
        <v>1.99</v>
      </c>
      <c r="L597" s="4">
        <v>0.61</v>
      </c>
      <c r="M597" s="4">
        <v>0.3</v>
      </c>
      <c r="N597" s="4">
        <v>2.1800000000000002</v>
      </c>
      <c r="O597" s="4"/>
      <c r="P597" s="4"/>
      <c r="Q597" s="4"/>
      <c r="R597" s="4">
        <v>8.19</v>
      </c>
      <c r="S597" s="4"/>
      <c r="T597" s="4"/>
      <c r="U597" s="4"/>
      <c r="V597" s="4"/>
      <c r="W597" s="10"/>
      <c r="X597" s="4"/>
    </row>
    <row r="598" spans="1:24" ht="15.75" customHeight="1">
      <c r="A598" s="8" t="s">
        <v>818</v>
      </c>
      <c r="B598" s="8">
        <v>597</v>
      </c>
      <c r="C598" s="4" t="s">
        <v>1111</v>
      </c>
      <c r="D598" s="4" t="s">
        <v>1110</v>
      </c>
      <c r="E598" s="4">
        <v>12.6</v>
      </c>
      <c r="F598" s="5">
        <v>2.44</v>
      </c>
      <c r="G598" s="9">
        <v>200</v>
      </c>
      <c r="H598" s="9">
        <v>3</v>
      </c>
      <c r="I598" s="9">
        <v>2573</v>
      </c>
      <c r="J598" s="4"/>
      <c r="K598" s="4">
        <v>2.86</v>
      </c>
      <c r="L598" s="4">
        <v>1.27</v>
      </c>
      <c r="M598" s="4">
        <v>0.45</v>
      </c>
      <c r="N598" s="4">
        <v>0</v>
      </c>
      <c r="O598" s="4"/>
      <c r="P598" s="4"/>
      <c r="Q598" s="4"/>
      <c r="R598" s="4">
        <v>4.95</v>
      </c>
      <c r="S598" s="4"/>
      <c r="T598" s="4"/>
      <c r="U598" s="4"/>
      <c r="V598" s="4"/>
      <c r="W598" s="5"/>
      <c r="X598" s="4"/>
    </row>
    <row r="599" spans="1:24" ht="15.75" customHeight="1">
      <c r="A599" s="8" t="s">
        <v>819</v>
      </c>
      <c r="B599" s="8">
        <v>598</v>
      </c>
      <c r="C599" s="4" t="s">
        <v>1111</v>
      </c>
      <c r="D599" s="4" t="s">
        <v>1110</v>
      </c>
      <c r="E599" s="4">
        <v>5.2</v>
      </c>
      <c r="F599" s="5">
        <v>-0.95</v>
      </c>
      <c r="G599" s="9">
        <v>454800</v>
      </c>
      <c r="H599" s="9">
        <v>2359</v>
      </c>
      <c r="I599" s="9">
        <v>1716</v>
      </c>
      <c r="J599" s="4">
        <v>7.22</v>
      </c>
      <c r="K599" s="4">
        <v>0.85</v>
      </c>
      <c r="L599" s="4">
        <v>0.34</v>
      </c>
      <c r="M599" s="4">
        <v>0.12</v>
      </c>
      <c r="N599" s="4">
        <v>0.72</v>
      </c>
      <c r="O599" s="4"/>
      <c r="P599" s="4"/>
      <c r="Q599" s="4"/>
      <c r="R599" s="4">
        <v>2.29</v>
      </c>
      <c r="S599" s="4"/>
      <c r="T599" s="4"/>
      <c r="U599" s="4"/>
      <c r="V599" s="4"/>
      <c r="W599" s="10"/>
      <c r="X599" s="4"/>
    </row>
    <row r="600" spans="1:24" ht="15.75" customHeight="1">
      <c r="A600" s="8" t="s">
        <v>820</v>
      </c>
      <c r="B600" s="8">
        <v>599</v>
      </c>
      <c r="C600" s="4" t="s">
        <v>1111</v>
      </c>
      <c r="D600" s="4" t="s">
        <v>1110</v>
      </c>
      <c r="E600" s="4">
        <v>34.25</v>
      </c>
      <c r="F600" s="10">
        <v>0.74</v>
      </c>
      <c r="G600" s="9">
        <v>8651500</v>
      </c>
      <c r="H600" s="9">
        <v>297160</v>
      </c>
      <c r="I600" s="9">
        <v>39905</v>
      </c>
      <c r="J600" s="4">
        <v>3.46</v>
      </c>
      <c r="K600" s="4">
        <v>0.56999999999999995</v>
      </c>
      <c r="L600" s="4">
        <v>1.1399999999999999</v>
      </c>
      <c r="M600" s="4">
        <v>1.2</v>
      </c>
      <c r="N600" s="4">
        <v>9.91</v>
      </c>
      <c r="O600" s="4"/>
      <c r="P600" s="4"/>
      <c r="Q600" s="4"/>
      <c r="R600" s="4">
        <v>22</v>
      </c>
      <c r="S600" s="4"/>
      <c r="T600" s="4"/>
      <c r="U600" s="4"/>
      <c r="V600" s="4"/>
      <c r="W600" s="10"/>
      <c r="X600" s="4"/>
    </row>
    <row r="601" spans="1:24" ht="15.75" customHeight="1">
      <c r="A601" s="8" t="s">
        <v>821</v>
      </c>
      <c r="B601" s="8">
        <v>600</v>
      </c>
      <c r="C601" s="4" t="s">
        <v>1111</v>
      </c>
      <c r="D601" s="4" t="s">
        <v>1110</v>
      </c>
      <c r="E601" s="4">
        <v>0.2</v>
      </c>
      <c r="F601" s="5">
        <v>5.26</v>
      </c>
      <c r="G601" s="9">
        <v>655000</v>
      </c>
      <c r="H601" s="9">
        <v>125</v>
      </c>
      <c r="I601" s="9">
        <v>256</v>
      </c>
      <c r="J601" s="4"/>
      <c r="K601" s="4">
        <v>0.33</v>
      </c>
      <c r="L601" s="4">
        <v>0.21</v>
      </c>
      <c r="M601" s="4"/>
      <c r="N601" s="4">
        <v>0</v>
      </c>
      <c r="O601" s="4"/>
      <c r="P601" s="4"/>
      <c r="Q601" s="4"/>
      <c r="R601" s="4"/>
      <c r="S601" s="4"/>
      <c r="T601" s="4"/>
      <c r="U601" s="4"/>
      <c r="V601" s="4"/>
      <c r="W601" s="10"/>
      <c r="X601" s="4"/>
    </row>
    <row r="602" spans="1:24" ht="15.75" customHeight="1">
      <c r="A602" s="8" t="s">
        <v>822</v>
      </c>
      <c r="B602" s="8">
        <v>601</v>
      </c>
      <c r="C602" s="4" t="s">
        <v>1111</v>
      </c>
      <c r="D602" s="4" t="s">
        <v>1110</v>
      </c>
      <c r="E602" s="4">
        <v>29.5</v>
      </c>
      <c r="F602" s="5">
        <v>1.72</v>
      </c>
      <c r="G602" s="9">
        <v>27700</v>
      </c>
      <c r="H602" s="9">
        <v>820</v>
      </c>
      <c r="I602" s="9">
        <v>17249</v>
      </c>
      <c r="J602" s="4">
        <v>11.69</v>
      </c>
      <c r="K602" s="4">
        <v>1.63</v>
      </c>
      <c r="L602" s="4">
        <v>0.19</v>
      </c>
      <c r="M602" s="4">
        <v>1.1000000000000001</v>
      </c>
      <c r="N602" s="4">
        <v>2.52</v>
      </c>
      <c r="O602" s="4"/>
      <c r="P602" s="4"/>
      <c r="Q602" s="4"/>
      <c r="R602" s="4">
        <v>3.79</v>
      </c>
      <c r="S602" s="4"/>
      <c r="T602" s="4"/>
      <c r="U602" s="4"/>
      <c r="V602" s="4"/>
      <c r="W602" s="10"/>
      <c r="X602" s="4"/>
    </row>
    <row r="603" spans="1:24" ht="15.75" customHeight="1">
      <c r="A603" s="8" t="s">
        <v>823</v>
      </c>
      <c r="B603" s="8">
        <v>602</v>
      </c>
      <c r="C603" s="4" t="s">
        <v>1111</v>
      </c>
      <c r="D603" s="4" t="s">
        <v>1110</v>
      </c>
      <c r="E603" s="4">
        <v>3.24</v>
      </c>
      <c r="F603" s="4">
        <v>0</v>
      </c>
      <c r="G603" s="9">
        <v>7900</v>
      </c>
      <c r="H603" s="9">
        <v>25</v>
      </c>
      <c r="I603" s="9">
        <v>342</v>
      </c>
      <c r="J603" s="4"/>
      <c r="K603" s="4">
        <v>0.23</v>
      </c>
      <c r="L603" s="4">
        <v>0.7</v>
      </c>
      <c r="M603" s="4"/>
      <c r="N603" s="4">
        <v>0</v>
      </c>
      <c r="O603" s="4"/>
      <c r="P603" s="4"/>
      <c r="Q603" s="4"/>
      <c r="R603" s="4"/>
      <c r="S603" s="4"/>
      <c r="T603" s="4"/>
      <c r="U603" s="4"/>
      <c r="V603" s="4"/>
      <c r="W603" s="10"/>
      <c r="X603" s="4"/>
    </row>
    <row r="604" spans="1:24" ht="15.75" customHeight="1">
      <c r="A604" s="8" t="s">
        <v>824</v>
      </c>
      <c r="B604" s="8">
        <v>603</v>
      </c>
      <c r="C604" s="4" t="s">
        <v>1111</v>
      </c>
      <c r="D604" s="4" t="s">
        <v>1110</v>
      </c>
      <c r="E604" s="4">
        <v>1.72</v>
      </c>
      <c r="F604" s="4">
        <v>4.24</v>
      </c>
      <c r="G604" s="9">
        <v>7508800</v>
      </c>
      <c r="H604" s="9">
        <v>12551</v>
      </c>
      <c r="I604" s="9">
        <v>1313</v>
      </c>
      <c r="J604" s="4">
        <v>23.69</v>
      </c>
      <c r="K604" s="4">
        <v>0.55000000000000004</v>
      </c>
      <c r="L604" s="4">
        <v>2.27</v>
      </c>
      <c r="M604" s="4"/>
      <c r="N604" s="4">
        <v>7.0000000000000007E-2</v>
      </c>
      <c r="O604" s="4"/>
      <c r="P604" s="4"/>
      <c r="Q604" s="4"/>
      <c r="R604" s="4"/>
      <c r="S604" s="4"/>
      <c r="T604" s="4"/>
      <c r="U604" s="4"/>
      <c r="V604" s="4"/>
      <c r="W604" s="5"/>
      <c r="X604" s="4"/>
    </row>
    <row r="605" spans="1:24" ht="15.75" customHeight="1">
      <c r="A605" s="8" t="s">
        <v>825</v>
      </c>
      <c r="B605" s="8">
        <v>604</v>
      </c>
      <c r="C605" s="4" t="s">
        <v>1109</v>
      </c>
      <c r="D605" s="4" t="s">
        <v>1110</v>
      </c>
      <c r="E605" s="4">
        <v>23.6</v>
      </c>
      <c r="F605" s="10">
        <v>0</v>
      </c>
      <c r="G605" s="9">
        <v>0</v>
      </c>
      <c r="H605" s="4">
        <v>0</v>
      </c>
      <c r="I605" s="9">
        <v>248</v>
      </c>
      <c r="J605" s="4">
        <v>19.34</v>
      </c>
      <c r="K605" s="4">
        <v>0.46</v>
      </c>
      <c r="L605" s="4">
        <v>0.22</v>
      </c>
      <c r="M605" s="4">
        <v>0.75</v>
      </c>
      <c r="N605" s="4">
        <v>1.22</v>
      </c>
      <c r="O605" s="4">
        <v>2.5099999999999998</v>
      </c>
      <c r="P605" s="4">
        <v>2.4</v>
      </c>
      <c r="Q605" s="4">
        <v>2.8</v>
      </c>
      <c r="R605" s="4">
        <v>3.18</v>
      </c>
      <c r="S605" s="4">
        <v>26.66</v>
      </c>
      <c r="T605" s="4"/>
      <c r="U605" s="4">
        <v>316</v>
      </c>
      <c r="V605" s="4">
        <v>313</v>
      </c>
      <c r="W605" s="7">
        <v>4.68</v>
      </c>
      <c r="X605" s="4"/>
    </row>
    <row r="606" spans="1:24" ht="15.75" customHeight="1">
      <c r="A606" s="8" t="s">
        <v>826</v>
      </c>
      <c r="B606" s="8">
        <v>605</v>
      </c>
      <c r="C606" s="4" t="s">
        <v>1111</v>
      </c>
      <c r="D606" s="4" t="s">
        <v>1110</v>
      </c>
      <c r="E606" s="4">
        <v>0.9</v>
      </c>
      <c r="F606" s="4">
        <v>0</v>
      </c>
      <c r="G606" s="9">
        <v>371200</v>
      </c>
      <c r="H606" s="9">
        <v>334</v>
      </c>
      <c r="I606" s="9">
        <v>573</v>
      </c>
      <c r="J606" s="4"/>
      <c r="K606" s="4">
        <v>0.79</v>
      </c>
      <c r="L606" s="4">
        <v>0.9</v>
      </c>
      <c r="M606" s="4"/>
      <c r="N606" s="4">
        <v>0</v>
      </c>
      <c r="O606" s="4"/>
      <c r="P606" s="4"/>
      <c r="Q606" s="4"/>
      <c r="R606" s="4"/>
      <c r="S606" s="4"/>
      <c r="T606" s="4"/>
      <c r="U606" s="4"/>
      <c r="V606" s="4"/>
      <c r="W606" s="10"/>
      <c r="X606" s="4"/>
    </row>
    <row r="607" spans="1:24" ht="15.75" customHeight="1">
      <c r="A607" s="8" t="s">
        <v>827</v>
      </c>
      <c r="B607" s="8">
        <v>606</v>
      </c>
      <c r="C607" s="4" t="s">
        <v>1111</v>
      </c>
      <c r="D607" s="4" t="s">
        <v>1110</v>
      </c>
      <c r="E607" s="4">
        <v>2.14</v>
      </c>
      <c r="F607" s="4">
        <v>0</v>
      </c>
      <c r="G607" s="9">
        <v>1483500</v>
      </c>
      <c r="H607" s="9">
        <v>3161</v>
      </c>
      <c r="I607" s="9">
        <v>1455</v>
      </c>
      <c r="J607" s="4">
        <v>10.96</v>
      </c>
      <c r="K607" s="4">
        <v>1.62</v>
      </c>
      <c r="L607" s="4">
        <v>1.25</v>
      </c>
      <c r="M607" s="4">
        <v>0.11</v>
      </c>
      <c r="N607" s="4">
        <v>0.2</v>
      </c>
      <c r="O607" s="4"/>
      <c r="P607" s="4"/>
      <c r="Q607" s="4"/>
      <c r="R607" s="4">
        <v>5.14</v>
      </c>
      <c r="S607" s="4"/>
      <c r="T607" s="4"/>
      <c r="U607" s="4"/>
      <c r="V607" s="4"/>
      <c r="W607" s="10"/>
      <c r="X607" s="4"/>
    </row>
    <row r="608" spans="1:24" ht="15.75" customHeight="1">
      <c r="A608" s="8" t="s">
        <v>828</v>
      </c>
      <c r="B608" s="8">
        <v>607</v>
      </c>
      <c r="C608" s="4" t="s">
        <v>1111</v>
      </c>
      <c r="D608" s="4" t="s">
        <v>1110</v>
      </c>
      <c r="E608" s="4">
        <v>4.9000000000000004</v>
      </c>
      <c r="F608" s="10">
        <v>-2.97</v>
      </c>
      <c r="G608" s="9">
        <v>18730600</v>
      </c>
      <c r="H608" s="9">
        <v>92851</v>
      </c>
      <c r="I608" s="9">
        <v>27477</v>
      </c>
      <c r="J608" s="4">
        <v>12.14</v>
      </c>
      <c r="K608" s="4">
        <v>2.57</v>
      </c>
      <c r="L608" s="4">
        <v>1.37</v>
      </c>
      <c r="M608" s="4">
        <v>0.03</v>
      </c>
      <c r="N608" s="4">
        <v>0.4</v>
      </c>
      <c r="O608" s="4"/>
      <c r="P608" s="4"/>
      <c r="Q608" s="6"/>
      <c r="R608" s="4">
        <v>5.35</v>
      </c>
      <c r="S608" s="4"/>
      <c r="T608" s="4"/>
      <c r="U608" s="4"/>
      <c r="V608" s="4"/>
      <c r="W608" s="10"/>
      <c r="X608" s="4"/>
    </row>
    <row r="609" spans="1:24" ht="15.75" customHeight="1">
      <c r="A609" s="8" t="s">
        <v>829</v>
      </c>
      <c r="B609" s="8">
        <v>608</v>
      </c>
      <c r="C609" s="4" t="s">
        <v>1111</v>
      </c>
      <c r="D609" s="4" t="s">
        <v>616</v>
      </c>
      <c r="E609" s="4">
        <v>0.16</v>
      </c>
      <c r="F609" s="4">
        <v>23.08</v>
      </c>
      <c r="G609" s="9">
        <v>6756200</v>
      </c>
      <c r="H609" s="9">
        <v>1069</v>
      </c>
      <c r="I609" s="9">
        <v>328</v>
      </c>
      <c r="J609" s="4"/>
      <c r="K609" s="4"/>
      <c r="L609" s="4">
        <v>-11.65</v>
      </c>
      <c r="M609" s="4"/>
      <c r="N609" s="4">
        <v>0</v>
      </c>
      <c r="O609" s="4"/>
      <c r="P609" s="4"/>
      <c r="Q609" s="6"/>
      <c r="R609" s="4"/>
      <c r="S609" s="4"/>
      <c r="T609" s="4"/>
      <c r="U609" s="4"/>
      <c r="V609" s="4"/>
      <c r="W609" s="5"/>
      <c r="X609" s="4"/>
    </row>
    <row r="610" spans="1:24" ht="15.75" customHeight="1">
      <c r="A610" s="8" t="s">
        <v>830</v>
      </c>
      <c r="B610" s="8">
        <v>609</v>
      </c>
      <c r="C610" s="4" t="s">
        <v>1111</v>
      </c>
      <c r="D610" s="4" t="s">
        <v>1110</v>
      </c>
      <c r="E610" s="4">
        <v>193</v>
      </c>
      <c r="F610" s="4">
        <v>0</v>
      </c>
      <c r="G610" s="9">
        <v>2300</v>
      </c>
      <c r="H610" s="9">
        <v>444</v>
      </c>
      <c r="I610" s="9">
        <v>63633</v>
      </c>
      <c r="J610" s="4">
        <v>15.24</v>
      </c>
      <c r="K610" s="4">
        <v>2.5499999999999998</v>
      </c>
      <c r="L610" s="4">
        <v>0.19</v>
      </c>
      <c r="M610" s="4">
        <v>2.7</v>
      </c>
      <c r="N610" s="4">
        <v>12.66</v>
      </c>
      <c r="O610" s="4"/>
      <c r="P610" s="4"/>
      <c r="Q610" s="4"/>
      <c r="R610" s="4">
        <v>2.31</v>
      </c>
      <c r="S610" s="4"/>
      <c r="T610" s="4"/>
      <c r="U610" s="4"/>
      <c r="V610" s="4"/>
      <c r="W610" s="5"/>
      <c r="X610" s="4"/>
    </row>
    <row r="611" spans="1:24" ht="15.75" customHeight="1">
      <c r="A611" s="8" t="s">
        <v>831</v>
      </c>
      <c r="B611" s="8">
        <v>610</v>
      </c>
      <c r="C611" s="4" t="s">
        <v>1111</v>
      </c>
      <c r="D611" s="4" t="s">
        <v>1110</v>
      </c>
      <c r="E611" s="4">
        <v>7.0000000000000007E-2</v>
      </c>
      <c r="F611" s="5">
        <v>0</v>
      </c>
      <c r="G611" s="9">
        <v>20455400</v>
      </c>
      <c r="H611" s="9">
        <v>1464</v>
      </c>
      <c r="I611" s="9">
        <v>330</v>
      </c>
      <c r="J611" s="4"/>
      <c r="K611" s="4">
        <v>0.16</v>
      </c>
      <c r="L611" s="4">
        <v>0.62</v>
      </c>
      <c r="M611" s="4"/>
      <c r="N611" s="4">
        <v>0</v>
      </c>
      <c r="O611" s="4"/>
      <c r="P611" s="4"/>
      <c r="Q611" s="4"/>
      <c r="R611" s="4"/>
      <c r="S611" s="4"/>
      <c r="T611" s="4"/>
      <c r="U611" s="4"/>
      <c r="V611" s="4"/>
      <c r="W611" s="7"/>
      <c r="X611" s="4"/>
    </row>
    <row r="612" spans="1:24" ht="15.75" customHeight="1">
      <c r="A612" s="8" t="s">
        <v>832</v>
      </c>
      <c r="B612" s="8">
        <v>611</v>
      </c>
      <c r="C612" s="4" t="s">
        <v>1111</v>
      </c>
      <c r="D612" s="4" t="s">
        <v>1110</v>
      </c>
      <c r="E612" s="4">
        <v>0.47</v>
      </c>
      <c r="F612" s="10">
        <v>0</v>
      </c>
      <c r="G612" s="9">
        <v>339300</v>
      </c>
      <c r="H612" s="9">
        <v>156</v>
      </c>
      <c r="I612" s="9">
        <v>454</v>
      </c>
      <c r="J612" s="4">
        <v>15.28</v>
      </c>
      <c r="K612" s="4">
        <v>0.38</v>
      </c>
      <c r="L612" s="4">
        <v>0.04</v>
      </c>
      <c r="M612" s="4"/>
      <c r="N612" s="4">
        <v>0.03</v>
      </c>
      <c r="O612" s="4"/>
      <c r="P612" s="4"/>
      <c r="Q612" s="4"/>
      <c r="R612" s="4"/>
      <c r="S612" s="4"/>
      <c r="T612" s="4"/>
      <c r="U612" s="4"/>
      <c r="V612" s="4"/>
      <c r="W612" s="5"/>
      <c r="X612" s="4"/>
    </row>
    <row r="613" spans="1:24" ht="15.75" customHeight="1">
      <c r="A613" s="8" t="s">
        <v>833</v>
      </c>
      <c r="B613" s="8">
        <v>612</v>
      </c>
      <c r="C613" s="4" t="s">
        <v>1111</v>
      </c>
      <c r="D613" s="4" t="s">
        <v>616</v>
      </c>
      <c r="E613" s="4">
        <v>3</v>
      </c>
      <c r="F613" s="5">
        <v>2.04</v>
      </c>
      <c r="G613" s="9">
        <v>3081200</v>
      </c>
      <c r="H613" s="9">
        <v>9266</v>
      </c>
      <c r="I613" s="9">
        <v>6548</v>
      </c>
      <c r="J613" s="4"/>
      <c r="K613" s="4"/>
      <c r="L613" s="4">
        <v>-8.4700000000000006</v>
      </c>
      <c r="M613" s="4"/>
      <c r="N613" s="4">
        <v>0</v>
      </c>
      <c r="O613" s="4"/>
      <c r="P613" s="4"/>
      <c r="Q613" s="4"/>
      <c r="R613" s="4"/>
      <c r="S613" s="4"/>
      <c r="T613" s="4"/>
      <c r="U613" s="4"/>
      <c r="V613" s="4"/>
      <c r="W613" s="10"/>
      <c r="X613" s="4"/>
    </row>
    <row r="614" spans="1:24" ht="15.75" customHeight="1">
      <c r="A614" s="8" t="s">
        <v>834</v>
      </c>
      <c r="B614" s="8">
        <v>613</v>
      </c>
      <c r="C614" s="4" t="s">
        <v>1111</v>
      </c>
      <c r="D614" s="4" t="s">
        <v>1110</v>
      </c>
      <c r="E614" s="4">
        <v>0.9</v>
      </c>
      <c r="F614" s="4">
        <v>2.27</v>
      </c>
      <c r="G614" s="9">
        <v>1300</v>
      </c>
      <c r="H614" s="9">
        <v>1</v>
      </c>
      <c r="I614" s="9">
        <v>228</v>
      </c>
      <c r="J614" s="4"/>
      <c r="K614" s="4">
        <v>0.6</v>
      </c>
      <c r="L614" s="4">
        <v>0.72</v>
      </c>
      <c r="M614" s="4"/>
      <c r="N614" s="4">
        <v>0</v>
      </c>
      <c r="O614" s="4"/>
      <c r="P614" s="4"/>
      <c r="Q614" s="4"/>
      <c r="R614" s="4"/>
      <c r="S614" s="4"/>
      <c r="T614" s="4"/>
      <c r="U614" s="4"/>
      <c r="V614" s="4"/>
      <c r="W614" s="10"/>
      <c r="X614" s="4"/>
    </row>
    <row r="615" spans="1:24" ht="15.75" customHeight="1">
      <c r="A615" s="8" t="s">
        <v>835</v>
      </c>
      <c r="B615" s="8">
        <v>614</v>
      </c>
      <c r="C615" s="4" t="s">
        <v>1111</v>
      </c>
      <c r="D615" s="4" t="s">
        <v>1110</v>
      </c>
      <c r="E615" s="4">
        <v>3.72</v>
      </c>
      <c r="F615" s="4">
        <v>0</v>
      </c>
      <c r="G615" s="9">
        <v>42960200</v>
      </c>
      <c r="H615" s="9">
        <v>161017</v>
      </c>
      <c r="I615" s="9">
        <v>21066</v>
      </c>
      <c r="J615" s="4">
        <v>11.31</v>
      </c>
      <c r="K615" s="4">
        <v>1.66</v>
      </c>
      <c r="L615" s="4">
        <v>4.78</v>
      </c>
      <c r="M615" s="4">
        <v>0.16</v>
      </c>
      <c r="N615" s="4">
        <v>0.33</v>
      </c>
      <c r="O615" s="4"/>
      <c r="P615" s="4"/>
      <c r="Q615" s="4"/>
      <c r="R615" s="4">
        <v>5.73</v>
      </c>
      <c r="S615" s="4"/>
      <c r="T615" s="4"/>
      <c r="U615" s="4"/>
      <c r="V615" s="4"/>
      <c r="W615" s="10"/>
      <c r="X615" s="4"/>
    </row>
    <row r="616" spans="1:24" ht="15.75" customHeight="1">
      <c r="A616" s="8" t="s">
        <v>836</v>
      </c>
      <c r="B616" s="8">
        <v>615</v>
      </c>
      <c r="C616" s="4" t="s">
        <v>1111</v>
      </c>
      <c r="D616" s="4" t="s">
        <v>1110</v>
      </c>
      <c r="E616" s="4">
        <v>5.5</v>
      </c>
      <c r="F616" s="10">
        <v>-0.9</v>
      </c>
      <c r="G616" s="9">
        <v>2953700</v>
      </c>
      <c r="H616" s="9">
        <v>16328</v>
      </c>
      <c r="I616" s="9">
        <v>6029</v>
      </c>
      <c r="J616" s="4"/>
      <c r="K616" s="4">
        <v>0.52</v>
      </c>
      <c r="L616" s="4">
        <v>0.48</v>
      </c>
      <c r="M616" s="4">
        <v>0.2</v>
      </c>
      <c r="N616" s="4">
        <v>0</v>
      </c>
      <c r="O616" s="4"/>
      <c r="P616" s="4"/>
      <c r="Q616" s="4"/>
      <c r="R616" s="4">
        <v>3.6</v>
      </c>
      <c r="S616" s="4"/>
      <c r="T616" s="4"/>
      <c r="U616" s="4"/>
      <c r="V616" s="4"/>
      <c r="W616" s="7"/>
      <c r="X616" s="4"/>
    </row>
    <row r="617" spans="1:24" ht="15.75" customHeight="1">
      <c r="A617" s="8" t="s">
        <v>837</v>
      </c>
      <c r="B617" s="8">
        <v>616</v>
      </c>
      <c r="C617" s="4" t="s">
        <v>1111</v>
      </c>
      <c r="D617" s="4" t="s">
        <v>1110</v>
      </c>
      <c r="E617" s="4">
        <v>1.4</v>
      </c>
      <c r="F617" s="5">
        <v>3.7</v>
      </c>
      <c r="G617" s="9">
        <v>1800</v>
      </c>
      <c r="H617" s="9">
        <v>2</v>
      </c>
      <c r="I617" s="9">
        <v>1543</v>
      </c>
      <c r="J617" s="4"/>
      <c r="K617" s="4">
        <v>0.97</v>
      </c>
      <c r="L617" s="4">
        <v>1.87</v>
      </c>
      <c r="M617" s="4">
        <v>0.03</v>
      </c>
      <c r="N617" s="4">
        <v>0</v>
      </c>
      <c r="O617" s="4"/>
      <c r="P617" s="4"/>
      <c r="Q617" s="4"/>
      <c r="R617" s="4">
        <v>2.2200000000000002</v>
      </c>
      <c r="S617" s="4"/>
      <c r="T617" s="4"/>
      <c r="U617" s="4"/>
      <c r="V617" s="4"/>
      <c r="W617" s="7"/>
      <c r="X617" s="4"/>
    </row>
    <row r="618" spans="1:24" ht="15.75" customHeight="1">
      <c r="A618" s="8" t="s">
        <v>838</v>
      </c>
      <c r="B618" s="8">
        <v>617</v>
      </c>
      <c r="C618" s="4" t="s">
        <v>1111</v>
      </c>
      <c r="D618" s="4" t="s">
        <v>1110</v>
      </c>
      <c r="E618" s="4">
        <v>23.7</v>
      </c>
      <c r="F618" s="5">
        <v>0.42</v>
      </c>
      <c r="G618" s="9">
        <v>803700</v>
      </c>
      <c r="H618" s="9">
        <v>18971</v>
      </c>
      <c r="I618" s="9">
        <v>20123</v>
      </c>
      <c r="J618" s="4">
        <v>175.19</v>
      </c>
      <c r="K618" s="4">
        <v>2.5499999999999998</v>
      </c>
      <c r="L618" s="4">
        <v>1.6</v>
      </c>
      <c r="M618" s="4">
        <v>0.3</v>
      </c>
      <c r="N618" s="4">
        <v>0.14000000000000001</v>
      </c>
      <c r="O618" s="4"/>
      <c r="P618" s="4"/>
      <c r="Q618" s="4"/>
      <c r="R618" s="4">
        <v>1.71</v>
      </c>
      <c r="S618" s="4"/>
      <c r="T618" s="4"/>
      <c r="U618" s="4"/>
      <c r="V618" s="4"/>
      <c r="W618" s="7"/>
      <c r="X618" s="4"/>
    </row>
    <row r="619" spans="1:24" ht="15.75" customHeight="1">
      <c r="A619" s="8" t="s">
        <v>839</v>
      </c>
      <c r="B619" s="8">
        <v>618</v>
      </c>
      <c r="C619" s="4" t="s">
        <v>1111</v>
      </c>
      <c r="D619" s="4" t="s">
        <v>1110</v>
      </c>
      <c r="E619" s="4">
        <v>33</v>
      </c>
      <c r="F619" s="10">
        <v>-1.49</v>
      </c>
      <c r="G619" s="9">
        <v>27500</v>
      </c>
      <c r="H619" s="9">
        <v>914</v>
      </c>
      <c r="I619" s="9">
        <v>2640</v>
      </c>
      <c r="J619" s="4">
        <v>8.02</v>
      </c>
      <c r="K619" s="4">
        <v>1.38</v>
      </c>
      <c r="L619" s="4">
        <v>0.26</v>
      </c>
      <c r="M619" s="4">
        <v>0.5</v>
      </c>
      <c r="N619" s="4">
        <v>4.12</v>
      </c>
      <c r="O619" s="4"/>
      <c r="P619" s="4"/>
      <c r="Q619" s="4"/>
      <c r="R619" s="4">
        <v>3.73</v>
      </c>
      <c r="S619" s="4"/>
      <c r="T619" s="4"/>
      <c r="U619" s="4"/>
      <c r="V619" s="4"/>
      <c r="W619" s="10"/>
      <c r="X619" s="4"/>
    </row>
    <row r="620" spans="1:24" ht="15.75" customHeight="1">
      <c r="A620" s="8" t="s">
        <v>840</v>
      </c>
      <c r="B620" s="8">
        <v>619</v>
      </c>
      <c r="C620" s="4" t="s">
        <v>1109</v>
      </c>
      <c r="D620" s="4" t="s">
        <v>237</v>
      </c>
      <c r="E620" s="4">
        <v>0.46</v>
      </c>
      <c r="F620" s="10">
        <v>0</v>
      </c>
      <c r="G620" s="9">
        <v>0</v>
      </c>
      <c r="H620" s="9">
        <v>0</v>
      </c>
      <c r="I620" s="9">
        <v>348</v>
      </c>
      <c r="J620" s="4"/>
      <c r="K620" s="4"/>
      <c r="L620" s="4">
        <v>0.18</v>
      </c>
      <c r="M620" s="4"/>
      <c r="N620" s="4">
        <v>0</v>
      </c>
      <c r="O620" s="4">
        <v>7.79</v>
      </c>
      <c r="P620" s="4">
        <v>6.42</v>
      </c>
      <c r="Q620" s="4">
        <v>18.940000000000001</v>
      </c>
      <c r="R620" s="4"/>
      <c r="S620" s="4">
        <v>43.46</v>
      </c>
      <c r="T620" s="4"/>
      <c r="U620" s="4"/>
      <c r="V620" s="4"/>
      <c r="W620" s="10"/>
      <c r="X620" s="4"/>
    </row>
    <row r="621" spans="1:24" ht="15.75" customHeight="1">
      <c r="A621" s="8" t="s">
        <v>841</v>
      </c>
      <c r="B621" s="8">
        <v>620</v>
      </c>
      <c r="C621" s="4" t="s">
        <v>1111</v>
      </c>
      <c r="D621" s="4" t="s">
        <v>1110</v>
      </c>
      <c r="E621" s="4">
        <v>0.61</v>
      </c>
      <c r="F621" s="5">
        <v>-1.61</v>
      </c>
      <c r="G621" s="9">
        <v>35700</v>
      </c>
      <c r="H621" s="9">
        <v>22</v>
      </c>
      <c r="I621" s="9">
        <v>207</v>
      </c>
      <c r="J621" s="4"/>
      <c r="K621" s="4">
        <v>0.56000000000000005</v>
      </c>
      <c r="L621" s="4">
        <v>0.71</v>
      </c>
      <c r="M621" s="4"/>
      <c r="N621" s="4">
        <v>0</v>
      </c>
      <c r="O621" s="4"/>
      <c r="P621" s="4"/>
      <c r="Q621" s="4"/>
      <c r="R621" s="4">
        <v>7.26</v>
      </c>
      <c r="S621" s="4"/>
      <c r="T621" s="4"/>
      <c r="U621" s="4"/>
      <c r="V621" s="4"/>
      <c r="W621" s="5"/>
      <c r="X621" s="4"/>
    </row>
    <row r="622" spans="1:24" ht="15.75" customHeight="1">
      <c r="A622" s="8" t="s">
        <v>842</v>
      </c>
      <c r="B622" s="8">
        <v>621</v>
      </c>
      <c r="C622" s="4" t="s">
        <v>1111</v>
      </c>
      <c r="D622" s="4" t="s">
        <v>1110</v>
      </c>
      <c r="E622" s="4">
        <v>1.31</v>
      </c>
      <c r="F622" s="4">
        <v>2.34</v>
      </c>
      <c r="G622" s="9">
        <v>21131300</v>
      </c>
      <c r="H622" s="9">
        <v>27789</v>
      </c>
      <c r="I622" s="9">
        <v>5522</v>
      </c>
      <c r="J622" s="4">
        <v>31.1</v>
      </c>
      <c r="K622" s="4">
        <v>1.56</v>
      </c>
      <c r="L622" s="4">
        <v>1.07</v>
      </c>
      <c r="M622" s="4"/>
      <c r="N622" s="4">
        <v>0.04</v>
      </c>
      <c r="O622" s="4"/>
      <c r="P622" s="4"/>
      <c r="Q622" s="4"/>
      <c r="R622" s="4"/>
      <c r="S622" s="4"/>
      <c r="T622" s="4"/>
      <c r="U622" s="4"/>
      <c r="V622" s="4"/>
      <c r="W622" s="10"/>
      <c r="X622" s="4"/>
    </row>
    <row r="623" spans="1:24" ht="15.75" customHeight="1">
      <c r="A623" s="8" t="s">
        <v>843</v>
      </c>
      <c r="B623" s="8">
        <v>622</v>
      </c>
      <c r="C623" s="4" t="s">
        <v>1111</v>
      </c>
      <c r="D623" s="4" t="s">
        <v>1110</v>
      </c>
      <c r="E623" s="4">
        <v>3.16</v>
      </c>
      <c r="F623" s="10">
        <v>3.27</v>
      </c>
      <c r="G623" s="9">
        <v>4375500</v>
      </c>
      <c r="H623" s="9">
        <v>13768</v>
      </c>
      <c r="I623" s="9">
        <v>1896</v>
      </c>
      <c r="J623" s="4">
        <v>21.36</v>
      </c>
      <c r="K623" s="4">
        <v>1.44</v>
      </c>
      <c r="L623" s="4">
        <v>0.8</v>
      </c>
      <c r="M623" s="4"/>
      <c r="N623" s="4">
        <v>0.15</v>
      </c>
      <c r="O623" s="4"/>
      <c r="P623" s="4"/>
      <c r="Q623" s="4"/>
      <c r="R623" s="4">
        <v>8.5</v>
      </c>
      <c r="S623" s="4"/>
      <c r="T623" s="4"/>
      <c r="U623" s="4"/>
      <c r="V623" s="4"/>
      <c r="W623" s="7"/>
      <c r="X623" s="4"/>
    </row>
    <row r="624" spans="1:24" ht="15.75" customHeight="1">
      <c r="A624" s="8" t="s">
        <v>844</v>
      </c>
      <c r="B624" s="8">
        <v>623</v>
      </c>
      <c r="C624" s="4" t="s">
        <v>1111</v>
      </c>
      <c r="D624" s="4" t="s">
        <v>1110</v>
      </c>
      <c r="E624" s="4">
        <v>1.75</v>
      </c>
      <c r="F624" s="10">
        <v>1.74</v>
      </c>
      <c r="G624" s="9">
        <v>10300</v>
      </c>
      <c r="H624" s="9">
        <v>18</v>
      </c>
      <c r="I624" s="9">
        <v>805</v>
      </c>
      <c r="J624" s="4">
        <v>11.03</v>
      </c>
      <c r="K624" s="4">
        <v>1.32</v>
      </c>
      <c r="L624" s="4">
        <v>0.28999999999999998</v>
      </c>
      <c r="M624" s="4">
        <v>0.18</v>
      </c>
      <c r="N624" s="4">
        <v>0.16</v>
      </c>
      <c r="O624" s="4"/>
      <c r="P624" s="4"/>
      <c r="Q624" s="4"/>
      <c r="R624" s="4">
        <v>10.47</v>
      </c>
      <c r="S624" s="4"/>
      <c r="T624" s="4"/>
      <c r="U624" s="4"/>
      <c r="V624" s="4"/>
      <c r="W624" s="10"/>
      <c r="X624" s="4"/>
    </row>
    <row r="625" spans="1:24" ht="15.75" customHeight="1">
      <c r="A625" s="8" t="s">
        <v>845</v>
      </c>
      <c r="B625" s="8">
        <v>624</v>
      </c>
      <c r="C625" s="4" t="s">
        <v>1111</v>
      </c>
      <c r="D625" s="4" t="s">
        <v>1110</v>
      </c>
      <c r="E625" s="4">
        <v>26.5</v>
      </c>
      <c r="F625" s="5">
        <v>0.95</v>
      </c>
      <c r="G625" s="9">
        <v>542100</v>
      </c>
      <c r="H625" s="9">
        <v>14423</v>
      </c>
      <c r="I625" s="9">
        <v>15900</v>
      </c>
      <c r="J625" s="4">
        <v>7.72</v>
      </c>
      <c r="K625" s="4">
        <v>2.1</v>
      </c>
      <c r="L625" s="4">
        <v>4.46</v>
      </c>
      <c r="M625" s="4">
        <v>0.5</v>
      </c>
      <c r="N625" s="4">
        <v>3.43</v>
      </c>
      <c r="O625" s="4"/>
      <c r="P625" s="4"/>
      <c r="Q625" s="4"/>
      <c r="R625" s="4">
        <v>6.1</v>
      </c>
      <c r="S625" s="4"/>
      <c r="T625" s="4"/>
      <c r="U625" s="4"/>
      <c r="V625" s="4"/>
      <c r="W625" s="10"/>
      <c r="X625" s="4"/>
    </row>
    <row r="626" spans="1:24" ht="15.75" customHeight="1">
      <c r="A626" s="8" t="s">
        <v>846</v>
      </c>
      <c r="B626" s="8">
        <v>625</v>
      </c>
      <c r="C626" s="4" t="s">
        <v>1111</v>
      </c>
      <c r="D626" s="4" t="s">
        <v>1110</v>
      </c>
      <c r="E626" s="4">
        <v>7.1</v>
      </c>
      <c r="F626" s="5">
        <v>0</v>
      </c>
      <c r="G626" s="9">
        <v>592600</v>
      </c>
      <c r="H626" s="9">
        <v>4207</v>
      </c>
      <c r="I626" s="9">
        <v>3426</v>
      </c>
      <c r="J626" s="4">
        <v>10.18</v>
      </c>
      <c r="K626" s="4">
        <v>0.81</v>
      </c>
      <c r="L626" s="4">
        <v>0.52</v>
      </c>
      <c r="M626" s="4">
        <v>0.25</v>
      </c>
      <c r="N626" s="4">
        <v>0.7</v>
      </c>
      <c r="O626" s="4"/>
      <c r="P626" s="4"/>
      <c r="Q626" s="4"/>
      <c r="R626" s="4">
        <v>4.79</v>
      </c>
      <c r="S626" s="4"/>
      <c r="T626" s="4"/>
      <c r="U626" s="4"/>
      <c r="V626" s="4"/>
      <c r="W626" s="10"/>
      <c r="X626" s="4"/>
    </row>
    <row r="627" spans="1:24" ht="15.75" customHeight="1">
      <c r="A627" s="8" t="s">
        <v>847</v>
      </c>
      <c r="B627" s="8">
        <v>626</v>
      </c>
      <c r="C627" s="4" t="s">
        <v>1111</v>
      </c>
      <c r="D627" s="4" t="s">
        <v>1110</v>
      </c>
      <c r="E627" s="4">
        <v>80.5</v>
      </c>
      <c r="F627" s="4">
        <v>2.5499999999999998</v>
      </c>
      <c r="G627" s="9">
        <v>9148600</v>
      </c>
      <c r="H627" s="9">
        <v>738033</v>
      </c>
      <c r="I627" s="9">
        <v>64452</v>
      </c>
      <c r="J627" s="4">
        <v>10.24</v>
      </c>
      <c r="K627" s="4">
        <v>1.7</v>
      </c>
      <c r="L627" s="4">
        <v>6.29</v>
      </c>
      <c r="M627" s="4"/>
      <c r="N627" s="4">
        <v>7.86</v>
      </c>
      <c r="O627" s="4"/>
      <c r="P627" s="4"/>
      <c r="Q627" s="4"/>
      <c r="R627" s="4">
        <v>9.8699999999999992</v>
      </c>
      <c r="S627" s="4"/>
      <c r="T627" s="4"/>
      <c r="U627" s="4"/>
      <c r="V627" s="4"/>
      <c r="W627" s="10"/>
      <c r="X627" s="4"/>
    </row>
    <row r="628" spans="1:24" ht="15.75" customHeight="1">
      <c r="A628" s="8" t="s">
        <v>848</v>
      </c>
      <c r="B628" s="8">
        <v>627</v>
      </c>
      <c r="C628" s="4" t="s">
        <v>1111</v>
      </c>
      <c r="D628" s="4" t="s">
        <v>1110</v>
      </c>
      <c r="E628" s="4">
        <v>2.86</v>
      </c>
      <c r="F628" s="10">
        <v>0.7</v>
      </c>
      <c r="G628" s="9">
        <v>2225100</v>
      </c>
      <c r="H628" s="9">
        <v>6317</v>
      </c>
      <c r="I628" s="9">
        <v>2075</v>
      </c>
      <c r="J628" s="4"/>
      <c r="K628" s="4">
        <v>2.86</v>
      </c>
      <c r="L628" s="4">
        <v>0.78</v>
      </c>
      <c r="M628" s="4">
        <v>0.01</v>
      </c>
      <c r="N628" s="4">
        <v>0</v>
      </c>
      <c r="O628" s="4"/>
      <c r="P628" s="4"/>
      <c r="Q628" s="4"/>
      <c r="R628" s="4">
        <v>0.18</v>
      </c>
      <c r="S628" s="4"/>
      <c r="T628" s="4"/>
      <c r="U628" s="4"/>
      <c r="V628" s="4"/>
      <c r="W628" s="5"/>
      <c r="X628" s="4"/>
    </row>
    <row r="629" spans="1:24" ht="15.75" customHeight="1">
      <c r="A629" s="8" t="s">
        <v>849</v>
      </c>
      <c r="B629" s="8">
        <v>628</v>
      </c>
      <c r="C629" s="4" t="s">
        <v>1109</v>
      </c>
      <c r="D629" s="4" t="s">
        <v>1110</v>
      </c>
      <c r="E629" s="4">
        <v>188</v>
      </c>
      <c r="F629" s="5">
        <v>0</v>
      </c>
      <c r="G629" s="9">
        <v>0</v>
      </c>
      <c r="H629" s="9">
        <v>0</v>
      </c>
      <c r="I629" s="9">
        <v>1128</v>
      </c>
      <c r="J629" s="4"/>
      <c r="K629" s="4">
        <v>1.52</v>
      </c>
      <c r="L629" s="4">
        <v>1.33</v>
      </c>
      <c r="M629" s="4"/>
      <c r="N629" s="4">
        <v>0</v>
      </c>
      <c r="O629" s="4">
        <v>-6.35</v>
      </c>
      <c r="P629" s="4">
        <v>-13.68</v>
      </c>
      <c r="Q629" s="4">
        <v>-26.01</v>
      </c>
      <c r="R629" s="4"/>
      <c r="S629" s="4">
        <v>17.02</v>
      </c>
      <c r="T629" s="4"/>
      <c r="U629" s="4"/>
      <c r="V629" s="4"/>
      <c r="W629" s="7"/>
      <c r="X629" s="4"/>
    </row>
    <row r="630" spans="1:24" ht="15.75" customHeight="1">
      <c r="A630" s="8" t="s">
        <v>850</v>
      </c>
      <c r="B630" s="8">
        <v>629</v>
      </c>
      <c r="C630" s="4" t="s">
        <v>1111</v>
      </c>
      <c r="D630" s="4" t="s">
        <v>1110</v>
      </c>
      <c r="E630" s="4">
        <v>8.15</v>
      </c>
      <c r="F630" s="4">
        <v>-1.21</v>
      </c>
      <c r="G630" s="9">
        <v>293400</v>
      </c>
      <c r="H630" s="9">
        <v>2402</v>
      </c>
      <c r="I630" s="9">
        <v>4075</v>
      </c>
      <c r="J630" s="4">
        <v>10.59</v>
      </c>
      <c r="K630" s="4">
        <v>0.77</v>
      </c>
      <c r="L630" s="4">
        <v>0.39</v>
      </c>
      <c r="M630" s="4">
        <v>0.55000000000000004</v>
      </c>
      <c r="N630" s="4">
        <v>0.77</v>
      </c>
      <c r="O630" s="4"/>
      <c r="P630" s="4"/>
      <c r="Q630" s="4"/>
      <c r="R630" s="4">
        <v>6.67</v>
      </c>
      <c r="S630" s="4"/>
      <c r="T630" s="4"/>
      <c r="U630" s="4"/>
      <c r="V630" s="4"/>
      <c r="W630" s="10"/>
      <c r="X630" s="4"/>
    </row>
    <row r="631" spans="1:24" ht="15.75" customHeight="1">
      <c r="A631" s="8" t="s">
        <v>851</v>
      </c>
      <c r="B631" s="8">
        <v>630</v>
      </c>
      <c r="C631" s="4" t="s">
        <v>1111</v>
      </c>
      <c r="D631" s="4" t="s">
        <v>1110</v>
      </c>
      <c r="E631" s="4">
        <v>11.1</v>
      </c>
      <c r="F631" s="4">
        <v>1.83</v>
      </c>
      <c r="G631" s="9">
        <v>51204400</v>
      </c>
      <c r="H631" s="9">
        <v>573335</v>
      </c>
      <c r="I631" s="9">
        <v>15318</v>
      </c>
      <c r="J631" s="4">
        <v>40.17</v>
      </c>
      <c r="K631" s="4">
        <v>7.5</v>
      </c>
      <c r="L631" s="4">
        <v>0.74</v>
      </c>
      <c r="M631" s="4">
        <v>0.11</v>
      </c>
      <c r="N631" s="4">
        <v>0.28000000000000003</v>
      </c>
      <c r="O631" s="4"/>
      <c r="P631" s="4"/>
      <c r="Q631" s="4"/>
      <c r="R631" s="4">
        <v>2.39</v>
      </c>
      <c r="S631" s="4"/>
      <c r="T631" s="4"/>
      <c r="U631" s="4"/>
      <c r="V631" s="4"/>
      <c r="W631" s="5"/>
      <c r="X631" s="4"/>
    </row>
    <row r="632" spans="1:24" ht="15.75" customHeight="1">
      <c r="A632" s="8" t="s">
        <v>852</v>
      </c>
      <c r="B632" s="8">
        <v>631</v>
      </c>
      <c r="C632" s="4" t="s">
        <v>1111</v>
      </c>
      <c r="D632" s="4" t="s">
        <v>1110</v>
      </c>
      <c r="E632" s="4">
        <v>6.1</v>
      </c>
      <c r="F632" s="5">
        <v>-0.81</v>
      </c>
      <c r="G632" s="9">
        <v>786900</v>
      </c>
      <c r="H632" s="9">
        <v>4843</v>
      </c>
      <c r="I632" s="9">
        <v>2820</v>
      </c>
      <c r="J632" s="4">
        <v>13.14</v>
      </c>
      <c r="K632" s="4">
        <v>1.17</v>
      </c>
      <c r="L632" s="4">
        <v>0.73</v>
      </c>
      <c r="M632" s="4">
        <v>0.06</v>
      </c>
      <c r="N632" s="4">
        <v>0.46</v>
      </c>
      <c r="O632" s="4"/>
      <c r="P632" s="4"/>
      <c r="Q632" s="4"/>
      <c r="R632" s="4">
        <v>9.76</v>
      </c>
      <c r="S632" s="4"/>
      <c r="T632" s="4"/>
      <c r="U632" s="4"/>
      <c r="V632" s="4"/>
      <c r="W632" s="10"/>
      <c r="X632" s="4"/>
    </row>
    <row r="633" spans="1:24" ht="15.75" customHeight="1">
      <c r="A633" s="8" t="s">
        <v>853</v>
      </c>
      <c r="B633" s="8">
        <v>632</v>
      </c>
      <c r="C633" s="4" t="s">
        <v>1111</v>
      </c>
      <c r="D633" s="4" t="s">
        <v>1110</v>
      </c>
      <c r="E633" s="4">
        <v>0.92</v>
      </c>
      <c r="F633" s="4">
        <v>0</v>
      </c>
      <c r="G633" s="9">
        <v>12300</v>
      </c>
      <c r="H633" s="4">
        <v>11</v>
      </c>
      <c r="I633" s="9">
        <v>197</v>
      </c>
      <c r="J633" s="4"/>
      <c r="K633" s="4">
        <v>0.49</v>
      </c>
      <c r="L633" s="4">
        <v>1.74</v>
      </c>
      <c r="M633" s="4"/>
      <c r="N633" s="4">
        <v>0</v>
      </c>
      <c r="O633" s="4"/>
      <c r="P633" s="4"/>
      <c r="Q633" s="4"/>
      <c r="R633" s="4"/>
      <c r="S633" s="4"/>
      <c r="T633" s="4"/>
      <c r="U633" s="4"/>
      <c r="V633" s="4"/>
      <c r="W633" s="10"/>
      <c r="X633" s="4"/>
    </row>
    <row r="634" spans="1:24" ht="15.75" customHeight="1">
      <c r="A634" s="8" t="s">
        <v>854</v>
      </c>
      <c r="B634" s="8">
        <v>633</v>
      </c>
      <c r="C634" s="4" t="s">
        <v>1111</v>
      </c>
      <c r="D634" s="4" t="s">
        <v>1110</v>
      </c>
      <c r="E634" s="4">
        <v>2.34</v>
      </c>
      <c r="F634" s="10">
        <v>1.74</v>
      </c>
      <c r="G634" s="9">
        <v>830900</v>
      </c>
      <c r="H634" s="9">
        <v>1929</v>
      </c>
      <c r="I634" s="9">
        <v>721</v>
      </c>
      <c r="J634" s="4">
        <v>17.399999999999999</v>
      </c>
      <c r="K634" s="4">
        <v>1.65</v>
      </c>
      <c r="L634" s="4">
        <v>0.74</v>
      </c>
      <c r="M634" s="4"/>
      <c r="N634" s="4">
        <v>0.13</v>
      </c>
      <c r="O634" s="4"/>
      <c r="P634" s="4"/>
      <c r="Q634" s="4"/>
      <c r="R634" s="4">
        <v>5.65</v>
      </c>
      <c r="S634" s="4"/>
      <c r="T634" s="4"/>
      <c r="U634" s="4"/>
      <c r="V634" s="4"/>
      <c r="W634" s="7"/>
      <c r="X634" s="4"/>
    </row>
    <row r="635" spans="1:24" ht="15.75" customHeight="1">
      <c r="A635" s="8" t="s">
        <v>855</v>
      </c>
      <c r="B635" s="8">
        <v>634</v>
      </c>
      <c r="C635" s="4" t="s">
        <v>1111</v>
      </c>
      <c r="D635" s="4" t="s">
        <v>1110</v>
      </c>
      <c r="E635" s="4">
        <v>1.08</v>
      </c>
      <c r="F635" s="5">
        <v>2.86</v>
      </c>
      <c r="G635" s="9">
        <v>1196707000</v>
      </c>
      <c r="H635" s="9">
        <v>1303445</v>
      </c>
      <c r="I635" s="9">
        <v>104122</v>
      </c>
      <c r="J635" s="4">
        <v>9.93</v>
      </c>
      <c r="K635" s="4">
        <v>0.51</v>
      </c>
      <c r="L635" s="4">
        <v>8.07</v>
      </c>
      <c r="M635" s="4">
        <v>0.01</v>
      </c>
      <c r="N635" s="4">
        <v>0.11</v>
      </c>
      <c r="O635" s="4"/>
      <c r="P635" s="4"/>
      <c r="Q635" s="4"/>
      <c r="R635" s="4">
        <v>3.06</v>
      </c>
      <c r="S635" s="4"/>
      <c r="T635" s="4"/>
      <c r="U635" s="4"/>
      <c r="V635" s="4"/>
      <c r="W635" s="7"/>
      <c r="X635" s="4"/>
    </row>
    <row r="636" spans="1:24" ht="15.75" customHeight="1">
      <c r="A636" s="8" t="s">
        <v>856</v>
      </c>
      <c r="B636" s="8">
        <v>635</v>
      </c>
      <c r="C636" s="4" t="s">
        <v>1111</v>
      </c>
      <c r="D636" s="4" t="s">
        <v>1110</v>
      </c>
      <c r="E636" s="4">
        <v>0.7</v>
      </c>
      <c r="F636" s="5">
        <v>1.45</v>
      </c>
      <c r="G636" s="9">
        <v>102000</v>
      </c>
      <c r="H636" s="9">
        <v>73</v>
      </c>
      <c r="I636" s="9">
        <v>321</v>
      </c>
      <c r="J636" s="4"/>
      <c r="K636" s="4">
        <v>0.89</v>
      </c>
      <c r="L636" s="4">
        <v>1.2</v>
      </c>
      <c r="M636" s="4"/>
      <c r="N636" s="4">
        <v>0</v>
      </c>
      <c r="O636" s="4"/>
      <c r="P636" s="4"/>
      <c r="Q636" s="4"/>
      <c r="R636" s="4"/>
      <c r="S636" s="4"/>
      <c r="T636" s="4"/>
      <c r="U636" s="4"/>
      <c r="V636" s="4"/>
      <c r="W636" s="5"/>
      <c r="X636" s="4"/>
    </row>
    <row r="637" spans="1:24" ht="15.75" customHeight="1">
      <c r="A637" s="8" t="s">
        <v>857</v>
      </c>
      <c r="B637" s="8">
        <v>636</v>
      </c>
      <c r="C637" s="4" t="s">
        <v>1111</v>
      </c>
      <c r="D637" s="4" t="s">
        <v>1110</v>
      </c>
      <c r="E637" s="4">
        <v>22.9</v>
      </c>
      <c r="F637" s="5">
        <v>0.88</v>
      </c>
      <c r="G637" s="9">
        <v>200</v>
      </c>
      <c r="H637" s="9">
        <v>5</v>
      </c>
      <c r="I637" s="9">
        <v>3435</v>
      </c>
      <c r="J637" s="4">
        <v>10.81</v>
      </c>
      <c r="K637" s="4">
        <v>1.22</v>
      </c>
      <c r="L637" s="4">
        <v>0.08</v>
      </c>
      <c r="M637" s="4">
        <v>0.55000000000000004</v>
      </c>
      <c r="N637" s="4">
        <v>2.12</v>
      </c>
      <c r="O637" s="4"/>
      <c r="P637" s="4"/>
      <c r="Q637" s="4"/>
      <c r="R637" s="4">
        <v>6.17</v>
      </c>
      <c r="S637" s="4"/>
      <c r="T637" s="4"/>
      <c r="U637" s="4"/>
      <c r="V637" s="4"/>
      <c r="W637" s="10"/>
      <c r="X637" s="4"/>
    </row>
    <row r="638" spans="1:24" ht="15.75" customHeight="1">
      <c r="A638" s="8" t="s">
        <v>858</v>
      </c>
      <c r="B638" s="8">
        <v>637</v>
      </c>
      <c r="C638" s="4" t="s">
        <v>1111</v>
      </c>
      <c r="D638" s="4" t="s">
        <v>1110</v>
      </c>
      <c r="E638" s="4">
        <v>0.68</v>
      </c>
      <c r="F638" s="4">
        <v>0</v>
      </c>
      <c r="G638" s="9">
        <v>525100</v>
      </c>
      <c r="H638" s="4">
        <v>359</v>
      </c>
      <c r="I638" s="9">
        <v>457</v>
      </c>
      <c r="J638" s="4">
        <v>47.94</v>
      </c>
      <c r="K638" s="4">
        <v>2.4300000000000002</v>
      </c>
      <c r="L638" s="4">
        <v>1.4</v>
      </c>
      <c r="M638" s="4"/>
      <c r="N638" s="4">
        <v>0.01</v>
      </c>
      <c r="O638" s="4"/>
      <c r="P638" s="4"/>
      <c r="Q638" s="4"/>
      <c r="R638" s="4"/>
      <c r="S638" s="4"/>
      <c r="T638" s="4"/>
      <c r="U638" s="4"/>
      <c r="V638" s="4"/>
      <c r="W638" s="7"/>
      <c r="X638" s="4"/>
    </row>
    <row r="639" spans="1:24" ht="15.75" customHeight="1">
      <c r="A639" s="8" t="s">
        <v>859</v>
      </c>
      <c r="B639" s="8">
        <v>638</v>
      </c>
      <c r="C639" s="4" t="s">
        <v>1111</v>
      </c>
      <c r="D639" s="4" t="s">
        <v>1110</v>
      </c>
      <c r="E639" s="4">
        <v>3.14</v>
      </c>
      <c r="F639" s="4">
        <v>-0.63</v>
      </c>
      <c r="G639" s="9">
        <v>33800</v>
      </c>
      <c r="H639" s="4">
        <v>106</v>
      </c>
      <c r="I639" s="9">
        <v>1252</v>
      </c>
      <c r="J639" s="4">
        <v>10.01</v>
      </c>
      <c r="K639" s="4">
        <v>1.2</v>
      </c>
      <c r="L639" s="4">
        <v>0.56000000000000005</v>
      </c>
      <c r="M639" s="4">
        <v>0.08</v>
      </c>
      <c r="N639" s="4">
        <v>0.31</v>
      </c>
      <c r="O639" s="4"/>
      <c r="P639" s="4"/>
      <c r="Q639" s="4"/>
      <c r="R639" s="4">
        <v>6.01</v>
      </c>
      <c r="S639" s="4"/>
      <c r="T639" s="4"/>
      <c r="U639" s="4"/>
      <c r="V639" s="4"/>
      <c r="W639" s="5"/>
      <c r="X639" s="4"/>
    </row>
    <row r="640" spans="1:24" ht="15.75" customHeight="1">
      <c r="A640" s="8" t="s">
        <v>860</v>
      </c>
      <c r="B640" s="8">
        <v>639</v>
      </c>
      <c r="C640" s="4" t="s">
        <v>1111</v>
      </c>
      <c r="D640" s="4" t="s">
        <v>1110</v>
      </c>
      <c r="E640" s="4">
        <v>5.65</v>
      </c>
      <c r="F640" s="10">
        <v>-0.88</v>
      </c>
      <c r="G640" s="9">
        <v>47900</v>
      </c>
      <c r="H640" s="9">
        <v>269</v>
      </c>
      <c r="I640" s="9">
        <v>4920</v>
      </c>
      <c r="J640" s="4">
        <v>12.78</v>
      </c>
      <c r="K640" s="4">
        <v>1.64</v>
      </c>
      <c r="L640" s="4">
        <v>1.35</v>
      </c>
      <c r="M640" s="4">
        <v>0.3</v>
      </c>
      <c r="N640" s="4">
        <v>0.44</v>
      </c>
      <c r="O640" s="4"/>
      <c r="P640" s="4"/>
      <c r="Q640" s="4"/>
      <c r="R640" s="4">
        <v>5.26</v>
      </c>
      <c r="S640" s="4"/>
      <c r="T640" s="4"/>
      <c r="U640" s="4"/>
      <c r="V640" s="4"/>
      <c r="W640" s="10"/>
      <c r="X640" s="4"/>
    </row>
    <row r="641" spans="1:24" ht="15.75" customHeight="1">
      <c r="A641" s="8" t="s">
        <v>861</v>
      </c>
      <c r="B641" s="8">
        <v>640</v>
      </c>
      <c r="C641" s="4" t="s">
        <v>1111</v>
      </c>
      <c r="D641" s="4" t="s">
        <v>1110</v>
      </c>
      <c r="E641" s="4">
        <v>35.25</v>
      </c>
      <c r="F641" s="4">
        <v>-0.7</v>
      </c>
      <c r="G641" s="9">
        <v>4200</v>
      </c>
      <c r="H641" s="9">
        <v>148</v>
      </c>
      <c r="I641" s="9">
        <v>1406</v>
      </c>
      <c r="J641" s="4">
        <v>11.17</v>
      </c>
      <c r="K641" s="4">
        <v>0.59</v>
      </c>
      <c r="L641" s="4">
        <v>0.32</v>
      </c>
      <c r="M641" s="4">
        <v>1.78</v>
      </c>
      <c r="N641" s="4">
        <v>3.16</v>
      </c>
      <c r="O641" s="4"/>
      <c r="P641" s="4"/>
      <c r="Q641" s="4"/>
      <c r="R641" s="4">
        <v>5.01</v>
      </c>
      <c r="S641" s="4"/>
      <c r="T641" s="4"/>
      <c r="U641" s="4"/>
      <c r="V641" s="4"/>
      <c r="W641" s="5"/>
      <c r="X641" s="4"/>
    </row>
    <row r="642" spans="1:24" ht="15.75" customHeight="1">
      <c r="A642" s="8" t="s">
        <v>862</v>
      </c>
      <c r="B642" s="8">
        <v>641</v>
      </c>
      <c r="C642" s="4" t="s">
        <v>1111</v>
      </c>
      <c r="D642" s="4" t="s">
        <v>1110</v>
      </c>
      <c r="E642" s="4">
        <v>3.16</v>
      </c>
      <c r="F642" s="5">
        <v>0</v>
      </c>
      <c r="G642" s="9">
        <v>27000</v>
      </c>
      <c r="H642" s="9">
        <v>85</v>
      </c>
      <c r="I642" s="9">
        <v>316</v>
      </c>
      <c r="J642" s="4">
        <v>22.65</v>
      </c>
      <c r="K642" s="4">
        <v>0.69</v>
      </c>
      <c r="L642" s="4">
        <v>1.35</v>
      </c>
      <c r="M642" s="4"/>
      <c r="N642" s="4">
        <v>0.14000000000000001</v>
      </c>
      <c r="O642" s="4"/>
      <c r="P642" s="4"/>
      <c r="Q642" s="4"/>
      <c r="R642" s="4"/>
      <c r="S642" s="4"/>
      <c r="T642" s="4"/>
      <c r="U642" s="4"/>
      <c r="V642" s="4"/>
      <c r="W642" s="10"/>
      <c r="X642" s="4"/>
    </row>
    <row r="643" spans="1:24" ht="15.75" customHeight="1">
      <c r="A643" s="8" t="s">
        <v>863</v>
      </c>
      <c r="B643" s="8">
        <v>642</v>
      </c>
      <c r="C643" s="4" t="s">
        <v>1111</v>
      </c>
      <c r="D643" s="4" t="s">
        <v>1093</v>
      </c>
      <c r="E643" s="4">
        <v>32.75</v>
      </c>
      <c r="F643" s="4">
        <v>0</v>
      </c>
      <c r="G643" s="9">
        <v>8200</v>
      </c>
      <c r="H643" s="9">
        <v>266</v>
      </c>
      <c r="I643" s="9">
        <v>5895</v>
      </c>
      <c r="J643" s="4">
        <v>23</v>
      </c>
      <c r="K643" s="4">
        <v>3.05</v>
      </c>
      <c r="L643" s="4">
        <v>0.16</v>
      </c>
      <c r="M643" s="4">
        <v>0.45</v>
      </c>
      <c r="N643" s="4">
        <v>1.42</v>
      </c>
      <c r="O643" s="4"/>
      <c r="P643" s="4"/>
      <c r="Q643" s="4"/>
      <c r="R643" s="4">
        <v>1.37</v>
      </c>
      <c r="S643" s="4"/>
      <c r="T643" s="4"/>
      <c r="U643" s="4"/>
      <c r="V643" s="4"/>
      <c r="W643" s="7"/>
      <c r="X643" s="4"/>
    </row>
    <row r="644" spans="1:24" ht="15.75" customHeight="1">
      <c r="A644" s="8" t="s">
        <v>864</v>
      </c>
      <c r="B644" s="8">
        <v>643</v>
      </c>
      <c r="C644" s="4" t="s">
        <v>1111</v>
      </c>
      <c r="D644" s="4" t="s">
        <v>1110</v>
      </c>
      <c r="E644" s="4">
        <v>3.7</v>
      </c>
      <c r="F644" s="5">
        <v>0.54</v>
      </c>
      <c r="G644" s="9">
        <v>3100</v>
      </c>
      <c r="H644" s="9">
        <v>11</v>
      </c>
      <c r="I644" s="9">
        <v>737</v>
      </c>
      <c r="J644" s="4">
        <v>11.65</v>
      </c>
      <c r="K644" s="4">
        <v>0.52</v>
      </c>
      <c r="L644" s="4">
        <v>2.14</v>
      </c>
      <c r="M644" s="4">
        <v>0.44</v>
      </c>
      <c r="N644" s="4">
        <v>0.32</v>
      </c>
      <c r="O644" s="4"/>
      <c r="P644" s="4"/>
      <c r="Q644" s="4"/>
      <c r="R644" s="4">
        <v>11.96</v>
      </c>
      <c r="S644" s="4"/>
      <c r="T644" s="4"/>
      <c r="U644" s="4"/>
      <c r="V644" s="4"/>
      <c r="W644" s="10"/>
      <c r="X644" s="4"/>
    </row>
    <row r="645" spans="1:24" ht="15.75" customHeight="1">
      <c r="A645" s="8" t="s">
        <v>865</v>
      </c>
      <c r="B645" s="8">
        <v>644</v>
      </c>
      <c r="C645" s="4" t="s">
        <v>1111</v>
      </c>
      <c r="D645" s="4" t="s">
        <v>1110</v>
      </c>
      <c r="E645" s="4">
        <v>15.8</v>
      </c>
      <c r="F645" s="5">
        <v>-12.22</v>
      </c>
      <c r="G645" s="9">
        <v>1000</v>
      </c>
      <c r="H645" s="9">
        <v>16</v>
      </c>
      <c r="I645" s="9">
        <v>1896</v>
      </c>
      <c r="J645" s="4"/>
      <c r="K645" s="4">
        <v>0.52</v>
      </c>
      <c r="L645" s="4">
        <v>0.12</v>
      </c>
      <c r="M645" s="4"/>
      <c r="N645" s="4">
        <v>0</v>
      </c>
      <c r="O645" s="4"/>
      <c r="P645" s="4"/>
      <c r="Q645" s="4"/>
      <c r="R645" s="4">
        <v>3.06</v>
      </c>
      <c r="S645" s="4"/>
      <c r="T645" s="4"/>
      <c r="U645" s="4"/>
      <c r="V645" s="4"/>
      <c r="W645" s="10"/>
      <c r="X645" s="4"/>
    </row>
    <row r="646" spans="1:24" ht="15.75" customHeight="1">
      <c r="A646" s="8" t="s">
        <v>866</v>
      </c>
      <c r="B646" s="8">
        <v>645</v>
      </c>
      <c r="C646" s="4" t="s">
        <v>1111</v>
      </c>
      <c r="D646" s="4" t="s">
        <v>1110</v>
      </c>
      <c r="E646" s="4">
        <v>3.54</v>
      </c>
      <c r="F646" s="10">
        <v>4.12</v>
      </c>
      <c r="G646" s="9">
        <v>5470700</v>
      </c>
      <c r="H646" s="9">
        <v>19085</v>
      </c>
      <c r="I646" s="9">
        <v>2832</v>
      </c>
      <c r="J646" s="4">
        <v>23.19</v>
      </c>
      <c r="K646" s="4">
        <v>3.81</v>
      </c>
      <c r="L646" s="4">
        <v>0.34</v>
      </c>
      <c r="M646" s="4">
        <v>0.03</v>
      </c>
      <c r="N646" s="4">
        <v>0.15</v>
      </c>
      <c r="O646" s="4"/>
      <c r="P646" s="4"/>
      <c r="Q646" s="4"/>
      <c r="R646" s="4">
        <v>1.47</v>
      </c>
      <c r="S646" s="4"/>
      <c r="T646" s="4"/>
      <c r="U646" s="4"/>
      <c r="V646" s="4"/>
      <c r="W646" s="10"/>
      <c r="X646" s="4"/>
    </row>
    <row r="647" spans="1:24" ht="15.75" customHeight="1">
      <c r="A647" s="8" t="s">
        <v>867</v>
      </c>
      <c r="B647" s="8">
        <v>646</v>
      </c>
      <c r="C647" s="4" t="s">
        <v>1111</v>
      </c>
      <c r="D647" s="4" t="s">
        <v>1110</v>
      </c>
      <c r="E647" s="4">
        <v>0.71</v>
      </c>
      <c r="F647" s="10">
        <v>0</v>
      </c>
      <c r="G647" s="9">
        <v>300</v>
      </c>
      <c r="H647" s="9">
        <v>0</v>
      </c>
      <c r="I647" s="9">
        <v>227</v>
      </c>
      <c r="J647" s="4"/>
      <c r="K647" s="4">
        <v>0.55000000000000004</v>
      </c>
      <c r="L647" s="4">
        <v>1.21</v>
      </c>
      <c r="M647" s="4"/>
      <c r="N647" s="4">
        <v>0</v>
      </c>
      <c r="O647" s="4"/>
      <c r="P647" s="4"/>
      <c r="Q647" s="4"/>
      <c r="R647" s="4"/>
      <c r="S647" s="4"/>
      <c r="T647" s="4"/>
      <c r="U647" s="4"/>
      <c r="V647" s="4"/>
      <c r="W647" s="5"/>
      <c r="X647" s="4"/>
    </row>
    <row r="648" spans="1:24" ht="15.75" customHeight="1">
      <c r="A648" s="8" t="s">
        <v>868</v>
      </c>
      <c r="B648" s="8">
        <v>647</v>
      </c>
      <c r="C648" s="4" t="s">
        <v>1111</v>
      </c>
      <c r="D648" s="4" t="s">
        <v>1110</v>
      </c>
      <c r="E648" s="4">
        <v>13.1</v>
      </c>
      <c r="F648" s="5">
        <v>-1.5</v>
      </c>
      <c r="G648" s="9">
        <v>125500</v>
      </c>
      <c r="H648" s="9">
        <v>1656</v>
      </c>
      <c r="I648" s="9">
        <v>3930</v>
      </c>
      <c r="J648" s="4">
        <v>30.62</v>
      </c>
      <c r="K648" s="4">
        <v>3.22</v>
      </c>
      <c r="L648" s="4">
        <v>0.67</v>
      </c>
      <c r="M648" s="4">
        <v>0.24</v>
      </c>
      <c r="N648" s="4">
        <v>0.43</v>
      </c>
      <c r="O648" s="4"/>
      <c r="P648" s="4"/>
      <c r="Q648" s="4"/>
      <c r="R648" s="4">
        <v>1.8</v>
      </c>
      <c r="S648" s="4"/>
      <c r="T648" s="4"/>
      <c r="U648" s="4"/>
      <c r="V648" s="4"/>
      <c r="W648" s="10"/>
      <c r="X648" s="4"/>
    </row>
    <row r="649" spans="1:24" ht="15.75" customHeight="1">
      <c r="A649" s="8" t="s">
        <v>869</v>
      </c>
      <c r="B649" s="8">
        <v>648</v>
      </c>
      <c r="C649" s="4" t="s">
        <v>1111</v>
      </c>
      <c r="D649" s="4" t="s">
        <v>1110</v>
      </c>
      <c r="E649" s="4">
        <v>36</v>
      </c>
      <c r="F649" s="5">
        <v>-2.7</v>
      </c>
      <c r="G649" s="9">
        <v>1409200</v>
      </c>
      <c r="H649" s="9">
        <v>51150</v>
      </c>
      <c r="I649" s="9">
        <v>73044</v>
      </c>
      <c r="J649" s="4">
        <v>35.700000000000003</v>
      </c>
      <c r="K649" s="4">
        <v>6.62</v>
      </c>
      <c r="L649" s="4">
        <v>0.48</v>
      </c>
      <c r="M649" s="4">
        <v>0.27</v>
      </c>
      <c r="N649" s="4">
        <v>1.01</v>
      </c>
      <c r="O649" s="4"/>
      <c r="P649" s="4"/>
      <c r="Q649" s="4"/>
      <c r="R649" s="4">
        <v>1.35</v>
      </c>
      <c r="S649" s="4"/>
      <c r="T649" s="4"/>
      <c r="U649" s="4"/>
      <c r="V649" s="4"/>
      <c r="W649" s="10"/>
      <c r="X649" s="4"/>
    </row>
    <row r="650" spans="1:24" ht="15.75" customHeight="1">
      <c r="A650" s="8" t="s">
        <v>870</v>
      </c>
      <c r="B650" s="8">
        <v>649</v>
      </c>
      <c r="C650" s="4" t="s">
        <v>1111</v>
      </c>
      <c r="D650" s="4" t="s">
        <v>1110</v>
      </c>
      <c r="E650" s="4">
        <v>3.8</v>
      </c>
      <c r="F650" s="5">
        <v>-0.52</v>
      </c>
      <c r="G650" s="9">
        <v>29300</v>
      </c>
      <c r="H650" s="9">
        <v>111</v>
      </c>
      <c r="I650" s="9">
        <v>1802</v>
      </c>
      <c r="J650" s="4">
        <v>98.49</v>
      </c>
      <c r="K650" s="4">
        <v>1.03</v>
      </c>
      <c r="L650" s="4">
        <v>0.59</v>
      </c>
      <c r="M650" s="4"/>
      <c r="N650" s="4">
        <v>0.04</v>
      </c>
      <c r="O650" s="4"/>
      <c r="P650" s="4"/>
      <c r="Q650" s="4"/>
      <c r="R650" s="4">
        <v>6.54</v>
      </c>
      <c r="S650" s="4"/>
      <c r="T650" s="4"/>
      <c r="U650" s="4"/>
      <c r="V650" s="4"/>
      <c r="W650" s="7"/>
      <c r="X650" s="4"/>
    </row>
    <row r="651" spans="1:24" ht="15.75" customHeight="1">
      <c r="A651" s="8" t="s">
        <v>871</v>
      </c>
      <c r="B651" s="8">
        <v>650</v>
      </c>
      <c r="C651" s="4" t="s">
        <v>1111</v>
      </c>
      <c r="D651" s="4" t="s">
        <v>1110</v>
      </c>
      <c r="E651" s="4">
        <v>49.5</v>
      </c>
      <c r="F651" s="4">
        <v>4.21</v>
      </c>
      <c r="G651" s="9">
        <v>17429800</v>
      </c>
      <c r="H651" s="9">
        <v>859418</v>
      </c>
      <c r="I651" s="9">
        <v>100981</v>
      </c>
      <c r="J651" s="4"/>
      <c r="K651" s="4">
        <v>0.94</v>
      </c>
      <c r="L651" s="4">
        <v>1.76</v>
      </c>
      <c r="M651" s="4"/>
      <c r="N651" s="4">
        <v>0</v>
      </c>
      <c r="O651" s="4"/>
      <c r="P651" s="4"/>
      <c r="Q651" s="4"/>
      <c r="R651" s="4">
        <v>3.16</v>
      </c>
      <c r="S651" s="4"/>
      <c r="T651" s="4"/>
      <c r="U651" s="4"/>
      <c r="V651" s="4"/>
      <c r="W651" s="10"/>
      <c r="X651" s="4"/>
    </row>
    <row r="652" spans="1:24" ht="15.75" customHeight="1">
      <c r="A652" s="8" t="s">
        <v>872</v>
      </c>
      <c r="B652" s="8">
        <v>651</v>
      </c>
      <c r="C652" s="4" t="s">
        <v>1111</v>
      </c>
      <c r="D652" s="4" t="s">
        <v>1110</v>
      </c>
      <c r="E652" s="4">
        <v>189</v>
      </c>
      <c r="F652" s="4">
        <v>-3.32</v>
      </c>
      <c r="G652" s="9">
        <v>100</v>
      </c>
      <c r="H652" s="9">
        <v>19</v>
      </c>
      <c r="I652" s="9">
        <v>1134</v>
      </c>
      <c r="J652" s="4">
        <v>8.14</v>
      </c>
      <c r="K652" s="4">
        <v>0.8</v>
      </c>
      <c r="L652" s="4">
        <v>0.2</v>
      </c>
      <c r="M652" s="4">
        <v>5.5</v>
      </c>
      <c r="N652" s="4">
        <v>23.22</v>
      </c>
      <c r="O652" s="4"/>
      <c r="P652" s="4"/>
      <c r="Q652" s="4"/>
      <c r="R652" s="4">
        <v>2.81</v>
      </c>
      <c r="S652" s="4"/>
      <c r="T652" s="4"/>
      <c r="U652" s="4"/>
      <c r="V652" s="4"/>
      <c r="W652" s="10"/>
      <c r="X652" s="4"/>
    </row>
    <row r="653" spans="1:24" ht="15.75" customHeight="1">
      <c r="A653" s="8" t="s">
        <v>873</v>
      </c>
      <c r="B653" s="8">
        <v>652</v>
      </c>
      <c r="C653" s="4" t="s">
        <v>1111</v>
      </c>
      <c r="D653" s="4" t="s">
        <v>1110</v>
      </c>
      <c r="E653" s="4">
        <v>5.4</v>
      </c>
      <c r="F653" s="10">
        <v>-0.92</v>
      </c>
      <c r="G653" s="9">
        <v>17600</v>
      </c>
      <c r="H653" s="9">
        <v>96</v>
      </c>
      <c r="I653" s="9">
        <v>656</v>
      </c>
      <c r="J653" s="4">
        <v>11.03</v>
      </c>
      <c r="K653" s="4">
        <v>1.33</v>
      </c>
      <c r="L653" s="4">
        <v>0.64</v>
      </c>
      <c r="M653" s="4"/>
      <c r="N653" s="4">
        <v>0.49</v>
      </c>
      <c r="O653" s="4"/>
      <c r="P653" s="4"/>
      <c r="Q653" s="4"/>
      <c r="R653" s="4">
        <v>8.26</v>
      </c>
      <c r="S653" s="4"/>
      <c r="T653" s="4"/>
      <c r="U653" s="4"/>
      <c r="V653" s="4"/>
      <c r="W653" s="5"/>
      <c r="X653" s="4"/>
    </row>
    <row r="654" spans="1:24" ht="15.75" customHeight="1">
      <c r="A654" s="8" t="s">
        <v>874</v>
      </c>
      <c r="B654" s="8">
        <v>653</v>
      </c>
      <c r="C654" s="4" t="s">
        <v>1111</v>
      </c>
      <c r="D654" s="4" t="s">
        <v>1110</v>
      </c>
      <c r="E654" s="4">
        <v>12.7</v>
      </c>
      <c r="F654" s="10">
        <v>0.79</v>
      </c>
      <c r="G654" s="9">
        <v>6500</v>
      </c>
      <c r="H654" s="9">
        <v>82</v>
      </c>
      <c r="I654" s="9">
        <v>4147</v>
      </c>
      <c r="J654" s="4">
        <v>13.63</v>
      </c>
      <c r="K654" s="4">
        <v>2.0099999999999998</v>
      </c>
      <c r="L654" s="4">
        <v>1.26</v>
      </c>
      <c r="M654" s="4">
        <v>0.13</v>
      </c>
      <c r="N654" s="4">
        <v>0.93</v>
      </c>
      <c r="O654" s="4"/>
      <c r="P654" s="4"/>
      <c r="Q654" s="4"/>
      <c r="R654" s="4">
        <v>0.99</v>
      </c>
      <c r="S654" s="4"/>
      <c r="T654" s="4"/>
      <c r="U654" s="4"/>
      <c r="V654" s="4"/>
      <c r="W654" s="5"/>
      <c r="X654" s="4"/>
    </row>
    <row r="655" spans="1:24" ht="15.75" customHeight="1">
      <c r="A655" s="8" t="s">
        <v>875</v>
      </c>
      <c r="B655" s="8">
        <v>654</v>
      </c>
      <c r="C655" s="4" t="s">
        <v>1111</v>
      </c>
      <c r="D655" s="4" t="s">
        <v>1110</v>
      </c>
      <c r="E655" s="4">
        <v>4.9000000000000004</v>
      </c>
      <c r="F655" s="10">
        <v>0.41</v>
      </c>
      <c r="G655" s="9">
        <v>22600</v>
      </c>
      <c r="H655" s="9">
        <v>111</v>
      </c>
      <c r="I655" s="9">
        <v>2043</v>
      </c>
      <c r="J655" s="4">
        <v>13.36</v>
      </c>
      <c r="K655" s="4">
        <v>0.85</v>
      </c>
      <c r="L655" s="4">
        <v>0.95</v>
      </c>
      <c r="M655" s="4"/>
      <c r="N655" s="4">
        <v>0.37</v>
      </c>
      <c r="O655" s="4"/>
      <c r="P655" s="4"/>
      <c r="Q655" s="4"/>
      <c r="R655" s="4"/>
      <c r="S655" s="4"/>
      <c r="T655" s="4"/>
      <c r="U655" s="4"/>
      <c r="V655" s="4"/>
      <c r="W655" s="10"/>
      <c r="X655" s="4"/>
    </row>
    <row r="656" spans="1:24" ht="15.75" customHeight="1">
      <c r="A656" s="8" t="s">
        <v>876</v>
      </c>
      <c r="B656" s="8">
        <v>655</v>
      </c>
      <c r="C656" s="4" t="s">
        <v>1111</v>
      </c>
      <c r="D656" s="4" t="s">
        <v>1110</v>
      </c>
      <c r="E656" s="4">
        <v>11.9</v>
      </c>
      <c r="F656" s="5">
        <v>1.71</v>
      </c>
      <c r="G656" s="9">
        <v>1218300</v>
      </c>
      <c r="H656" s="9">
        <v>14518</v>
      </c>
      <c r="I656" s="9">
        <v>4774</v>
      </c>
      <c r="J656" s="4">
        <v>14.84</v>
      </c>
      <c r="K656" s="4">
        <v>1.61</v>
      </c>
      <c r="L656" s="4">
        <v>1.55</v>
      </c>
      <c r="M656" s="4">
        <v>0.09</v>
      </c>
      <c r="N656" s="4">
        <v>0.8</v>
      </c>
      <c r="O656" s="4"/>
      <c r="P656" s="4"/>
      <c r="Q656" s="4"/>
      <c r="R656" s="4">
        <v>1.77</v>
      </c>
      <c r="S656" s="4"/>
      <c r="T656" s="4"/>
      <c r="U656" s="4"/>
      <c r="V656" s="4"/>
      <c r="W656" s="10"/>
      <c r="X656" s="4"/>
    </row>
    <row r="657" spans="1:24" ht="15.75" customHeight="1">
      <c r="A657" s="8" t="s">
        <v>877</v>
      </c>
      <c r="B657" s="8">
        <v>656</v>
      </c>
      <c r="C657" s="4" t="s">
        <v>1109</v>
      </c>
      <c r="D657" s="4" t="s">
        <v>1110</v>
      </c>
      <c r="E657" s="4">
        <v>9.8000000000000007</v>
      </c>
      <c r="F657" s="5">
        <v>1.55</v>
      </c>
      <c r="G657" s="9">
        <v>400</v>
      </c>
      <c r="H657" s="9">
        <v>4</v>
      </c>
      <c r="I657" s="9">
        <v>1058</v>
      </c>
      <c r="J657" s="4"/>
      <c r="K657" s="4">
        <v>0.46</v>
      </c>
      <c r="L657" s="4">
        <v>0.11</v>
      </c>
      <c r="M657" s="4"/>
      <c r="N657" s="4">
        <v>0</v>
      </c>
      <c r="O657" s="4">
        <v>-2.2999999999999998</v>
      </c>
      <c r="P657" s="4">
        <v>-1.85</v>
      </c>
      <c r="Q657" s="4">
        <v>-11.38</v>
      </c>
      <c r="R657" s="4">
        <v>6.22</v>
      </c>
      <c r="S657" s="4">
        <v>25.64</v>
      </c>
      <c r="T657" s="4"/>
      <c r="U657" s="4"/>
      <c r="V657" s="4"/>
      <c r="W657" s="5"/>
      <c r="X657" s="4"/>
    </row>
    <row r="658" spans="1:24" ht="15.75" customHeight="1">
      <c r="A658" s="8" t="s">
        <v>878</v>
      </c>
      <c r="B658" s="8">
        <v>657</v>
      </c>
      <c r="C658" s="4" t="s">
        <v>1111</v>
      </c>
      <c r="D658" s="4" t="s">
        <v>1110</v>
      </c>
      <c r="E658" s="4">
        <v>1.57</v>
      </c>
      <c r="F658" s="10">
        <v>2.61</v>
      </c>
      <c r="G658" s="9">
        <v>12470900</v>
      </c>
      <c r="H658" s="9">
        <v>19234</v>
      </c>
      <c r="I658" s="9">
        <v>30113</v>
      </c>
      <c r="J658" s="4">
        <v>14.83</v>
      </c>
      <c r="K658" s="4">
        <v>0.68</v>
      </c>
      <c r="L658" s="4">
        <v>1.54</v>
      </c>
      <c r="M658" s="4">
        <v>0.03</v>
      </c>
      <c r="N658" s="4">
        <v>0.11</v>
      </c>
      <c r="O658" s="4"/>
      <c r="P658" s="4"/>
      <c r="Q658" s="4"/>
      <c r="R658" s="4">
        <v>4</v>
      </c>
      <c r="S658" s="4"/>
      <c r="T658" s="4"/>
      <c r="U658" s="4"/>
      <c r="V658" s="4"/>
      <c r="W658" s="7"/>
      <c r="X658" s="4"/>
    </row>
    <row r="659" spans="1:24" ht="15.75" customHeight="1">
      <c r="A659" s="8" t="s">
        <v>879</v>
      </c>
      <c r="B659" s="8">
        <v>658</v>
      </c>
      <c r="C659" s="4" t="s">
        <v>1111</v>
      </c>
      <c r="D659" s="4" t="s">
        <v>1110</v>
      </c>
      <c r="E659" s="4">
        <v>4.46</v>
      </c>
      <c r="F659" s="5">
        <v>0.45</v>
      </c>
      <c r="G659" s="9">
        <v>13121100</v>
      </c>
      <c r="H659" s="9">
        <v>58345</v>
      </c>
      <c r="I659" s="9">
        <v>37464</v>
      </c>
      <c r="J659" s="4">
        <v>8.11</v>
      </c>
      <c r="K659" s="4">
        <v>1.35</v>
      </c>
      <c r="L659" s="4">
        <v>0.54</v>
      </c>
      <c r="M659" s="4">
        <v>0.12</v>
      </c>
      <c r="N659" s="4">
        <v>0.55000000000000004</v>
      </c>
      <c r="O659" s="4"/>
      <c r="P659" s="4"/>
      <c r="Q659" s="4"/>
      <c r="R659" s="4">
        <v>9.01</v>
      </c>
      <c r="S659" s="4"/>
      <c r="T659" s="4"/>
      <c r="U659" s="4"/>
      <c r="V659" s="4"/>
      <c r="W659" s="10"/>
      <c r="X659" s="4"/>
    </row>
    <row r="660" spans="1:24" ht="15.75" customHeight="1">
      <c r="A660" s="8" t="s">
        <v>880</v>
      </c>
      <c r="B660" s="8">
        <v>659</v>
      </c>
      <c r="C660" s="4" t="s">
        <v>1111</v>
      </c>
      <c r="D660" s="4" t="s">
        <v>1110</v>
      </c>
      <c r="E660" s="4">
        <v>1.64</v>
      </c>
      <c r="F660" s="4">
        <v>0</v>
      </c>
      <c r="G660" s="9">
        <v>200500</v>
      </c>
      <c r="H660" s="9">
        <v>323</v>
      </c>
      <c r="I660" s="9">
        <v>443</v>
      </c>
      <c r="J660" s="4">
        <v>13.38</v>
      </c>
      <c r="K660" s="4">
        <v>1.48</v>
      </c>
      <c r="L660" s="4">
        <v>0.19</v>
      </c>
      <c r="M660" s="4"/>
      <c r="N660" s="4">
        <v>0.12</v>
      </c>
      <c r="O660" s="4"/>
      <c r="P660" s="4"/>
      <c r="Q660" s="4"/>
      <c r="R660" s="4">
        <v>6.1</v>
      </c>
      <c r="S660" s="4"/>
      <c r="T660" s="4"/>
      <c r="U660" s="4"/>
      <c r="V660" s="4"/>
      <c r="W660" s="10"/>
      <c r="X660" s="4"/>
    </row>
    <row r="661" spans="1:24" ht="15.75" customHeight="1">
      <c r="A661" s="8" t="s">
        <v>881</v>
      </c>
      <c r="B661" s="8">
        <v>660</v>
      </c>
      <c r="C661" s="4" t="s">
        <v>1111</v>
      </c>
      <c r="D661" s="4" t="s">
        <v>1110</v>
      </c>
      <c r="E661" s="4">
        <v>2.2200000000000002</v>
      </c>
      <c r="F661" s="4">
        <v>0.91</v>
      </c>
      <c r="G661" s="9">
        <v>864600</v>
      </c>
      <c r="H661" s="9">
        <v>1936</v>
      </c>
      <c r="I661" s="9">
        <v>1272</v>
      </c>
      <c r="J661" s="4">
        <v>23.4</v>
      </c>
      <c r="K661" s="4">
        <v>0.77</v>
      </c>
      <c r="L661" s="4">
        <v>3.52</v>
      </c>
      <c r="M661" s="4">
        <v>7.0000000000000007E-2</v>
      </c>
      <c r="N661" s="4">
        <v>0.09</v>
      </c>
      <c r="O661" s="4"/>
      <c r="P661" s="4"/>
      <c r="Q661" s="4"/>
      <c r="R661" s="4">
        <v>3.13</v>
      </c>
      <c r="S661" s="4"/>
      <c r="T661" s="4"/>
      <c r="U661" s="4"/>
      <c r="V661" s="4"/>
      <c r="W661" s="10"/>
      <c r="X661" s="4"/>
    </row>
    <row r="662" spans="1:24" ht="15.75" customHeight="1">
      <c r="A662" s="8" t="s">
        <v>882</v>
      </c>
      <c r="B662" s="8">
        <v>661</v>
      </c>
      <c r="C662" s="4" t="s">
        <v>1111</v>
      </c>
      <c r="D662" s="4" t="s">
        <v>1110</v>
      </c>
      <c r="E662" s="4">
        <v>12</v>
      </c>
      <c r="F662" s="10">
        <v>1.69</v>
      </c>
      <c r="G662" s="9">
        <v>200</v>
      </c>
      <c r="H662" s="9">
        <v>2</v>
      </c>
      <c r="I662" s="9">
        <v>450</v>
      </c>
      <c r="J662" s="4"/>
      <c r="K662" s="4">
        <v>0.52</v>
      </c>
      <c r="L662" s="4">
        <v>0.15</v>
      </c>
      <c r="M662" s="4">
        <v>0.6</v>
      </c>
      <c r="N662" s="4">
        <v>0</v>
      </c>
      <c r="O662" s="4"/>
      <c r="P662" s="4"/>
      <c r="Q662" s="4"/>
      <c r="R662" s="4">
        <v>5.08</v>
      </c>
      <c r="S662" s="4"/>
      <c r="T662" s="4"/>
      <c r="U662" s="4"/>
      <c r="V662" s="4"/>
      <c r="W662" s="5"/>
      <c r="X662" s="4"/>
    </row>
    <row r="663" spans="1:24" ht="15.75" customHeight="1">
      <c r="A663" s="8" t="s">
        <v>883</v>
      </c>
      <c r="B663" s="8">
        <v>662</v>
      </c>
      <c r="C663" s="4" t="s">
        <v>1111</v>
      </c>
      <c r="D663" s="4" t="s">
        <v>1110</v>
      </c>
      <c r="E663" s="4">
        <v>2.38</v>
      </c>
      <c r="F663" s="5">
        <v>-0.83</v>
      </c>
      <c r="G663" s="9">
        <v>735100</v>
      </c>
      <c r="H663" s="9">
        <v>1777</v>
      </c>
      <c r="I663" s="9">
        <v>666</v>
      </c>
      <c r="J663" s="4">
        <v>13.52</v>
      </c>
      <c r="K663" s="4">
        <v>1.84</v>
      </c>
      <c r="L663" s="4">
        <v>0.8</v>
      </c>
      <c r="M663" s="4"/>
      <c r="N663" s="4">
        <v>0.18</v>
      </c>
      <c r="O663" s="4"/>
      <c r="P663" s="4"/>
      <c r="Q663" s="4"/>
      <c r="R663" s="4">
        <v>8.33</v>
      </c>
      <c r="S663" s="4"/>
      <c r="T663" s="4"/>
      <c r="U663" s="4"/>
      <c r="V663" s="4"/>
      <c r="W663" s="7"/>
      <c r="X663" s="4"/>
    </row>
    <row r="664" spans="1:24" ht="15.75" customHeight="1">
      <c r="A664" s="8" t="s">
        <v>884</v>
      </c>
      <c r="B664" s="8">
        <v>663</v>
      </c>
      <c r="C664" s="4" t="s">
        <v>1111</v>
      </c>
      <c r="D664" s="4" t="s">
        <v>1110</v>
      </c>
      <c r="E664" s="4">
        <v>125</v>
      </c>
      <c r="F664" s="4">
        <v>0</v>
      </c>
      <c r="G664" s="9">
        <v>839500</v>
      </c>
      <c r="H664" s="9">
        <v>104985</v>
      </c>
      <c r="I664" s="9">
        <v>37500</v>
      </c>
      <c r="J664" s="4">
        <v>56.57</v>
      </c>
      <c r="K664" s="4">
        <v>17.100000000000001</v>
      </c>
      <c r="L664" s="4">
        <v>1.05</v>
      </c>
      <c r="M664" s="4">
        <v>1</v>
      </c>
      <c r="N664" s="4">
        <v>2.21</v>
      </c>
      <c r="O664" s="4"/>
      <c r="P664" s="4"/>
      <c r="Q664" s="4"/>
      <c r="R664" s="4">
        <v>1.4</v>
      </c>
      <c r="S664" s="4"/>
      <c r="T664" s="4"/>
      <c r="U664" s="4"/>
      <c r="V664" s="4"/>
      <c r="W664" s="7"/>
      <c r="X664" s="4"/>
    </row>
    <row r="665" spans="1:24" ht="15.75" customHeight="1">
      <c r="A665" s="8" t="s">
        <v>885</v>
      </c>
      <c r="B665" s="8">
        <v>664</v>
      </c>
      <c r="C665" s="4" t="s">
        <v>1112</v>
      </c>
      <c r="D665" s="4" t="s">
        <v>1110</v>
      </c>
      <c r="E665" s="4">
        <v>27.75</v>
      </c>
      <c r="F665" s="5">
        <v>0</v>
      </c>
      <c r="G665" s="9">
        <v>0</v>
      </c>
      <c r="H665" s="9">
        <v>0</v>
      </c>
      <c r="I665" s="9">
        <v>5594</v>
      </c>
      <c r="J665" s="4">
        <v>70.83</v>
      </c>
      <c r="K665" s="4">
        <v>0.24</v>
      </c>
      <c r="L665" s="4">
        <v>0.06</v>
      </c>
      <c r="M665" s="4">
        <v>0.05</v>
      </c>
      <c r="N665" s="4">
        <v>0.93</v>
      </c>
      <c r="O665" s="4">
        <v>0.02</v>
      </c>
      <c r="P665" s="4">
        <v>0.34</v>
      </c>
      <c r="Q665" s="4">
        <v>-16.420000000000002</v>
      </c>
      <c r="R665" s="4">
        <v>0.18</v>
      </c>
      <c r="S665" s="4">
        <v>43.63</v>
      </c>
      <c r="T665" s="4"/>
      <c r="U665" s="4">
        <v>490</v>
      </c>
      <c r="V665" s="4">
        <v>496</v>
      </c>
      <c r="W665" s="5">
        <v>6.35</v>
      </c>
      <c r="X665" s="4"/>
    </row>
    <row r="666" spans="1:24" ht="15.75" customHeight="1">
      <c r="A666" s="8" t="s">
        <v>886</v>
      </c>
      <c r="B666" s="8">
        <v>665</v>
      </c>
      <c r="C666" s="4" t="s">
        <v>1111</v>
      </c>
      <c r="D666" s="4" t="s">
        <v>248</v>
      </c>
      <c r="E666" s="4">
        <v>0.09</v>
      </c>
      <c r="F666" s="10">
        <v>-10</v>
      </c>
      <c r="G666" s="9">
        <v>358000</v>
      </c>
      <c r="H666" s="9">
        <v>33</v>
      </c>
      <c r="I666" s="9">
        <v>863</v>
      </c>
      <c r="J666" s="4"/>
      <c r="K666" s="4">
        <v>2.25</v>
      </c>
      <c r="L666" s="4">
        <v>8.1300000000000008</v>
      </c>
      <c r="M666" s="4"/>
      <c r="N666" s="4">
        <v>0</v>
      </c>
      <c r="O666" s="4"/>
      <c r="P666" s="4"/>
      <c r="Q666" s="4"/>
      <c r="R666" s="4"/>
      <c r="S666" s="4"/>
      <c r="T666" s="4"/>
      <c r="U666" s="4"/>
      <c r="V666" s="4"/>
      <c r="W666" s="10"/>
      <c r="X666" s="4"/>
    </row>
    <row r="667" spans="1:24" ht="15.75" customHeight="1">
      <c r="A667" s="8" t="s">
        <v>887</v>
      </c>
      <c r="B667" s="8">
        <v>666</v>
      </c>
      <c r="C667" s="4" t="s">
        <v>1111</v>
      </c>
      <c r="D667" s="4" t="s">
        <v>1110</v>
      </c>
      <c r="E667" s="4">
        <v>0.36</v>
      </c>
      <c r="F667" s="4">
        <v>0</v>
      </c>
      <c r="G667" s="9">
        <v>8410200</v>
      </c>
      <c r="H667" s="9">
        <v>2996</v>
      </c>
      <c r="I667" s="9">
        <v>3468</v>
      </c>
      <c r="J667" s="4">
        <v>35.32</v>
      </c>
      <c r="K667" s="4">
        <v>2</v>
      </c>
      <c r="L667" s="4">
        <v>0.76</v>
      </c>
      <c r="M667" s="4"/>
      <c r="N667" s="4">
        <v>0.01</v>
      </c>
      <c r="O667" s="4"/>
      <c r="P667" s="4"/>
      <c r="Q667" s="4"/>
      <c r="R667" s="4"/>
      <c r="S667" s="4"/>
      <c r="T667" s="4"/>
      <c r="U667" s="4"/>
      <c r="V667" s="4"/>
      <c r="W667" s="10"/>
      <c r="X667" s="4"/>
    </row>
    <row r="668" spans="1:24" ht="15.75" customHeight="1">
      <c r="A668" s="8" t="s">
        <v>888</v>
      </c>
      <c r="B668" s="8">
        <v>667</v>
      </c>
      <c r="C668" s="4" t="s">
        <v>1111</v>
      </c>
      <c r="D668" s="4" t="s">
        <v>1110</v>
      </c>
      <c r="E668" s="4">
        <v>1.62</v>
      </c>
      <c r="F668" s="5">
        <v>0</v>
      </c>
      <c r="G668" s="9">
        <v>25400</v>
      </c>
      <c r="H668" s="9">
        <v>41</v>
      </c>
      <c r="I668" s="9">
        <v>499</v>
      </c>
      <c r="J668" s="4">
        <v>17.22</v>
      </c>
      <c r="K668" s="4">
        <v>0.51</v>
      </c>
      <c r="L668" s="4">
        <v>2.41</v>
      </c>
      <c r="M668" s="4">
        <v>0.12</v>
      </c>
      <c r="N668" s="4">
        <v>0.09</v>
      </c>
      <c r="O668" s="4"/>
      <c r="P668" s="4"/>
      <c r="Q668" s="4"/>
      <c r="R668" s="4">
        <v>7.41</v>
      </c>
      <c r="S668" s="4"/>
      <c r="T668" s="4"/>
      <c r="U668" s="4"/>
      <c r="V668" s="4"/>
      <c r="W668" s="10"/>
      <c r="X668" s="4"/>
    </row>
    <row r="669" spans="1:24" ht="15.75" customHeight="1">
      <c r="A669" s="8" t="s">
        <v>889</v>
      </c>
      <c r="B669" s="8">
        <v>668</v>
      </c>
      <c r="C669" s="4" t="s">
        <v>1111</v>
      </c>
      <c r="D669" s="4" t="s">
        <v>1110</v>
      </c>
      <c r="E669" s="4">
        <v>3.7</v>
      </c>
      <c r="F669" s="5">
        <v>0.54</v>
      </c>
      <c r="G669" s="9">
        <v>1500</v>
      </c>
      <c r="H669" s="9">
        <v>5</v>
      </c>
      <c r="I669" s="9">
        <v>2186</v>
      </c>
      <c r="J669" s="4"/>
      <c r="K669" s="4">
        <v>0.68</v>
      </c>
      <c r="L669" s="4">
        <v>0.13</v>
      </c>
      <c r="M669" s="4">
        <v>0.12</v>
      </c>
      <c r="N669" s="4">
        <v>0</v>
      </c>
      <c r="O669" s="4"/>
      <c r="P669" s="4"/>
      <c r="Q669" s="4"/>
      <c r="R669" s="4">
        <v>3.26</v>
      </c>
      <c r="S669" s="4"/>
      <c r="T669" s="4"/>
      <c r="U669" s="4"/>
      <c r="V669" s="4"/>
      <c r="W669" s="7"/>
      <c r="X669" s="4"/>
    </row>
    <row r="670" spans="1:24" ht="15.75" customHeight="1">
      <c r="A670" s="8" t="s">
        <v>890</v>
      </c>
      <c r="B670" s="8">
        <v>669</v>
      </c>
      <c r="C670" s="4" t="s">
        <v>1111</v>
      </c>
      <c r="D670" s="4" t="s">
        <v>1110</v>
      </c>
      <c r="E670" s="4">
        <v>1.85</v>
      </c>
      <c r="F670" s="5">
        <v>1.0900000000000001</v>
      </c>
      <c r="G670" s="9">
        <v>3500700</v>
      </c>
      <c r="H670" s="9">
        <v>6486</v>
      </c>
      <c r="I670" s="9">
        <v>1261</v>
      </c>
      <c r="J670" s="4"/>
      <c r="K670" s="4">
        <v>0.67</v>
      </c>
      <c r="L670" s="4">
        <v>2.98</v>
      </c>
      <c r="M670" s="4"/>
      <c r="N670" s="4">
        <v>0</v>
      </c>
      <c r="O670" s="4"/>
      <c r="P670" s="4"/>
      <c r="Q670" s="4"/>
      <c r="R670" s="4"/>
      <c r="S670" s="4"/>
      <c r="T670" s="4"/>
      <c r="U670" s="4"/>
      <c r="V670" s="4"/>
      <c r="W670" s="5"/>
      <c r="X670" s="4"/>
    </row>
    <row r="671" spans="1:24" ht="15.75" customHeight="1">
      <c r="A671" s="8" t="b">
        <v>1</v>
      </c>
      <c r="B671" s="8">
        <v>670</v>
      </c>
      <c r="C671" s="4" t="s">
        <v>1111</v>
      </c>
      <c r="D671" s="4" t="s">
        <v>1110</v>
      </c>
      <c r="E671" s="4">
        <v>3.42</v>
      </c>
      <c r="F671" s="5">
        <v>4.91</v>
      </c>
      <c r="G671" s="9">
        <v>270165800</v>
      </c>
      <c r="H671" s="9">
        <v>919560</v>
      </c>
      <c r="I671" s="9">
        <v>114119</v>
      </c>
      <c r="J671" s="4">
        <v>80.56</v>
      </c>
      <c r="K671" s="4">
        <v>1.34</v>
      </c>
      <c r="L671" s="4">
        <v>6.21</v>
      </c>
      <c r="M671" s="4">
        <v>0.09</v>
      </c>
      <c r="N671" s="4">
        <v>0.04</v>
      </c>
      <c r="O671" s="4"/>
      <c r="P671" s="4"/>
      <c r="Q671" s="4"/>
      <c r="R671" s="4">
        <v>2.76</v>
      </c>
      <c r="S671" s="4"/>
      <c r="T671" s="4"/>
      <c r="U671" s="4"/>
      <c r="V671" s="4"/>
      <c r="W671" s="5"/>
      <c r="X671" s="4"/>
    </row>
    <row r="672" spans="1:24" ht="15.75" customHeight="1">
      <c r="A672" s="8" t="s">
        <v>891</v>
      </c>
      <c r="B672" s="8">
        <v>671</v>
      </c>
      <c r="C672" s="4" t="s">
        <v>1111</v>
      </c>
      <c r="D672" s="4" t="s">
        <v>1110</v>
      </c>
      <c r="E672" s="4">
        <v>11.5</v>
      </c>
      <c r="F672" s="4">
        <v>9.52</v>
      </c>
      <c r="G672" s="9">
        <v>20700</v>
      </c>
      <c r="H672" s="9">
        <v>229</v>
      </c>
      <c r="I672" s="9">
        <v>2988</v>
      </c>
      <c r="J672" s="4">
        <v>36.270000000000003</v>
      </c>
      <c r="K672" s="4">
        <v>1.9</v>
      </c>
      <c r="L672" s="4">
        <v>0.38</v>
      </c>
      <c r="M672" s="4">
        <v>0.5</v>
      </c>
      <c r="N672" s="4">
        <v>0.32</v>
      </c>
      <c r="O672" s="4"/>
      <c r="P672" s="4"/>
      <c r="Q672" s="4"/>
      <c r="R672" s="4">
        <v>4.76</v>
      </c>
      <c r="S672" s="4"/>
      <c r="T672" s="4"/>
      <c r="U672" s="4"/>
      <c r="V672" s="4"/>
      <c r="W672" s="10"/>
      <c r="X672" s="4"/>
    </row>
    <row r="673" spans="1:24" ht="15.75" customHeight="1">
      <c r="A673" s="8" t="s">
        <v>892</v>
      </c>
      <c r="B673" s="8">
        <v>672</v>
      </c>
      <c r="C673" s="4" t="s">
        <v>1111</v>
      </c>
      <c r="D673" s="4" t="s">
        <v>1110</v>
      </c>
      <c r="E673" s="4">
        <v>2.64</v>
      </c>
      <c r="F673" s="10">
        <v>0.76</v>
      </c>
      <c r="G673" s="9">
        <v>3967400</v>
      </c>
      <c r="H673" s="9">
        <v>10443</v>
      </c>
      <c r="I673" s="9">
        <v>5591</v>
      </c>
      <c r="J673" s="4">
        <v>10.46</v>
      </c>
      <c r="K673" s="4">
        <v>0.92</v>
      </c>
      <c r="L673" s="4">
        <v>2.15</v>
      </c>
      <c r="M673" s="4"/>
      <c r="N673" s="4">
        <v>0.25</v>
      </c>
      <c r="O673" s="4"/>
      <c r="P673" s="4"/>
      <c r="Q673" s="4"/>
      <c r="R673" s="4">
        <v>4.58</v>
      </c>
      <c r="S673" s="4"/>
      <c r="T673" s="4"/>
      <c r="U673" s="4"/>
      <c r="V673" s="4"/>
      <c r="W673" s="7"/>
      <c r="X673" s="4"/>
    </row>
    <row r="674" spans="1:24" ht="15.75" customHeight="1">
      <c r="A674" s="8" t="s">
        <v>893</v>
      </c>
      <c r="B674" s="8">
        <v>673</v>
      </c>
      <c r="C674" s="4" t="s">
        <v>1109</v>
      </c>
      <c r="D674" s="4" t="s">
        <v>237</v>
      </c>
      <c r="E674" s="4">
        <v>0.01</v>
      </c>
      <c r="F674" s="4">
        <v>0</v>
      </c>
      <c r="G674" s="9">
        <v>0</v>
      </c>
      <c r="H674" s="4">
        <v>0</v>
      </c>
      <c r="I674" s="4">
        <v>68</v>
      </c>
      <c r="J674" s="4"/>
      <c r="K674" s="4"/>
      <c r="L674" s="4">
        <v>-1.19</v>
      </c>
      <c r="M674" s="4"/>
      <c r="N674" s="4">
        <v>0</v>
      </c>
      <c r="O674" s="4">
        <v>-52.85</v>
      </c>
      <c r="P674" s="4"/>
      <c r="Q674" s="4">
        <v>-184.78</v>
      </c>
      <c r="R674" s="4"/>
      <c r="S674" s="4">
        <v>93.33</v>
      </c>
      <c r="T674" s="4"/>
      <c r="U674" s="4"/>
      <c r="V674" s="4"/>
      <c r="W674" s="10"/>
      <c r="X674" s="4"/>
    </row>
    <row r="675" spans="1:24" ht="15.75" customHeight="1">
      <c r="A675" s="8" t="s">
        <v>894</v>
      </c>
      <c r="B675" s="8">
        <v>674</v>
      </c>
      <c r="C675" s="4" t="s">
        <v>1111</v>
      </c>
      <c r="D675" s="4" t="s">
        <v>248</v>
      </c>
      <c r="E675" s="4">
        <v>0.28000000000000003</v>
      </c>
      <c r="F675" s="10">
        <v>-3.45</v>
      </c>
      <c r="G675" s="9">
        <v>292000</v>
      </c>
      <c r="H675" s="9">
        <v>84</v>
      </c>
      <c r="I675" s="9">
        <v>533</v>
      </c>
      <c r="J675" s="4"/>
      <c r="K675" s="4">
        <v>1.17</v>
      </c>
      <c r="L675" s="4">
        <v>2.0099999999999998</v>
      </c>
      <c r="M675" s="4"/>
      <c r="N675" s="4">
        <v>0</v>
      </c>
      <c r="O675" s="4"/>
      <c r="P675" s="4"/>
      <c r="Q675" s="4"/>
      <c r="R675" s="4"/>
      <c r="S675" s="4"/>
      <c r="T675" s="4"/>
      <c r="U675" s="4"/>
      <c r="V675" s="4"/>
      <c r="W675" s="10"/>
      <c r="X675" s="4"/>
    </row>
    <row r="676" spans="1:24" ht="15.75" customHeight="1">
      <c r="A676" s="8" t="s">
        <v>895</v>
      </c>
      <c r="B676" s="8">
        <v>675</v>
      </c>
      <c r="C676" s="4" t="s">
        <v>1109</v>
      </c>
      <c r="D676" s="4" t="s">
        <v>1110</v>
      </c>
      <c r="E676" s="4">
        <v>3.76</v>
      </c>
      <c r="F676" s="4">
        <v>3.87</v>
      </c>
      <c r="G676" s="9">
        <v>2049100</v>
      </c>
      <c r="H676" s="9">
        <v>7603</v>
      </c>
      <c r="I676" s="9">
        <v>2067</v>
      </c>
      <c r="J676" s="4">
        <v>14.04</v>
      </c>
      <c r="K676" s="4">
        <v>1.66</v>
      </c>
      <c r="L676" s="4">
        <v>0.34</v>
      </c>
      <c r="M676" s="4">
        <v>0.09</v>
      </c>
      <c r="N676" s="4">
        <v>0.27</v>
      </c>
      <c r="O676" s="4">
        <v>11.97</v>
      </c>
      <c r="P676" s="4">
        <v>12.02</v>
      </c>
      <c r="Q676" s="4">
        <v>7.6</v>
      </c>
      <c r="R676" s="4">
        <v>3.89</v>
      </c>
      <c r="S676" s="4">
        <v>37.29</v>
      </c>
      <c r="T676" s="4"/>
      <c r="U676" s="4">
        <v>218</v>
      </c>
      <c r="V676" s="4">
        <v>212</v>
      </c>
      <c r="W676" s="10">
        <v>-6.94</v>
      </c>
      <c r="X676" s="4"/>
    </row>
    <row r="677" spans="1:24" ht="15.75" customHeight="1">
      <c r="A677" s="8" t="s">
        <v>896</v>
      </c>
      <c r="B677" s="8">
        <v>676</v>
      </c>
      <c r="C677" s="4" t="s">
        <v>1111</v>
      </c>
      <c r="D677" s="4" t="s">
        <v>1110</v>
      </c>
      <c r="E677" s="4">
        <v>6.8</v>
      </c>
      <c r="F677" s="4">
        <v>0</v>
      </c>
      <c r="G677" s="9">
        <v>1100</v>
      </c>
      <c r="H677" s="9">
        <v>7</v>
      </c>
      <c r="I677" s="9">
        <v>2607</v>
      </c>
      <c r="J677" s="4">
        <v>20.350000000000001</v>
      </c>
      <c r="K677" s="4">
        <v>0.79</v>
      </c>
      <c r="L677" s="4">
        <v>0.42</v>
      </c>
      <c r="M677" s="4">
        <v>0.06</v>
      </c>
      <c r="N677" s="4">
        <v>0.33</v>
      </c>
      <c r="O677" s="4"/>
      <c r="P677" s="4"/>
      <c r="Q677" s="4"/>
      <c r="R677" s="4">
        <v>2.94</v>
      </c>
      <c r="S677" s="4"/>
      <c r="T677" s="4"/>
      <c r="U677" s="4"/>
      <c r="V677" s="4"/>
      <c r="W677" s="5"/>
      <c r="X677" s="4"/>
    </row>
    <row r="678" spans="1:24" ht="15.75" customHeight="1">
      <c r="A678" s="8" t="s">
        <v>897</v>
      </c>
      <c r="B678" s="8">
        <v>677</v>
      </c>
      <c r="C678" s="4" t="s">
        <v>1111</v>
      </c>
      <c r="D678" s="4" t="s">
        <v>1110</v>
      </c>
      <c r="E678" s="4">
        <v>0.4</v>
      </c>
      <c r="F678" s="5">
        <v>0</v>
      </c>
      <c r="G678" s="9">
        <v>4197000</v>
      </c>
      <c r="H678" s="9">
        <v>1680</v>
      </c>
      <c r="I678" s="9">
        <v>3369</v>
      </c>
      <c r="J678" s="4">
        <v>15.04</v>
      </c>
      <c r="K678" s="4">
        <v>0.36</v>
      </c>
      <c r="L678" s="4">
        <v>0.26</v>
      </c>
      <c r="M678" s="4"/>
      <c r="N678" s="4">
        <v>0.03</v>
      </c>
      <c r="O678" s="4"/>
      <c r="P678" s="4"/>
      <c r="Q678" s="4"/>
      <c r="R678" s="4"/>
      <c r="S678" s="4"/>
      <c r="T678" s="4"/>
      <c r="U678" s="4"/>
      <c r="V678" s="4"/>
      <c r="W678" s="10"/>
      <c r="X678" s="4"/>
    </row>
    <row r="679" spans="1:24" ht="15.75" customHeight="1">
      <c r="A679" s="8" t="s">
        <v>898</v>
      </c>
      <c r="B679" s="8">
        <v>678</v>
      </c>
      <c r="C679" s="4" t="s">
        <v>1111</v>
      </c>
      <c r="D679" s="4" t="s">
        <v>1110</v>
      </c>
      <c r="E679" s="4">
        <v>4.32</v>
      </c>
      <c r="F679" s="5">
        <v>0.47</v>
      </c>
      <c r="G679" s="9">
        <v>10494600</v>
      </c>
      <c r="H679" s="9">
        <v>45517</v>
      </c>
      <c r="I679" s="9">
        <v>7873</v>
      </c>
      <c r="J679" s="4"/>
      <c r="K679" s="4">
        <v>0.47</v>
      </c>
      <c r="L679" s="4">
        <v>0.64</v>
      </c>
      <c r="M679" s="4">
        <v>0.06</v>
      </c>
      <c r="N679" s="4">
        <v>0</v>
      </c>
      <c r="O679" s="4"/>
      <c r="P679" s="4"/>
      <c r="Q679" s="4"/>
      <c r="R679" s="4">
        <v>1.4</v>
      </c>
      <c r="S679" s="4"/>
      <c r="T679" s="4"/>
      <c r="U679" s="4"/>
      <c r="V679" s="4"/>
      <c r="W679" s="10"/>
      <c r="X679" s="4"/>
    </row>
    <row r="680" spans="1:24" ht="15.75" customHeight="1">
      <c r="A680" s="8" t="s">
        <v>899</v>
      </c>
      <c r="B680" s="8">
        <v>679</v>
      </c>
      <c r="C680" s="4" t="s">
        <v>1109</v>
      </c>
      <c r="D680" s="4" t="s">
        <v>1110</v>
      </c>
      <c r="E680" s="4">
        <v>4.5</v>
      </c>
      <c r="F680" s="4">
        <v>0</v>
      </c>
      <c r="G680" s="9">
        <v>16208600</v>
      </c>
      <c r="H680" s="9">
        <v>74236</v>
      </c>
      <c r="I680" s="9">
        <v>2772</v>
      </c>
      <c r="J680" s="4"/>
      <c r="K680" s="4">
        <v>1.04</v>
      </c>
      <c r="L680" s="4">
        <v>4.28</v>
      </c>
      <c r="M680" s="4"/>
      <c r="N680" s="4">
        <v>0</v>
      </c>
      <c r="O680" s="4">
        <v>-0.3</v>
      </c>
      <c r="P680" s="4">
        <v>-13.5</v>
      </c>
      <c r="Q680" s="4">
        <v>4.37</v>
      </c>
      <c r="R680" s="4">
        <v>4</v>
      </c>
      <c r="S680" s="4">
        <v>63</v>
      </c>
      <c r="T680" s="4"/>
      <c r="U680" s="4"/>
      <c r="V680" s="4"/>
      <c r="W680" s="10"/>
      <c r="X680" s="4"/>
    </row>
    <row r="681" spans="1:24" ht="15.75" customHeight="1">
      <c r="A681" s="8" t="s">
        <v>900</v>
      </c>
      <c r="B681" s="8">
        <v>680</v>
      </c>
      <c r="C681" s="4" t="s">
        <v>1109</v>
      </c>
      <c r="D681" s="4" t="s">
        <v>1110</v>
      </c>
      <c r="E681" s="4">
        <v>17.7</v>
      </c>
      <c r="F681" s="10">
        <v>0</v>
      </c>
      <c r="G681" s="9">
        <v>0</v>
      </c>
      <c r="H681" s="9">
        <v>0</v>
      </c>
      <c r="I681" s="9">
        <v>885</v>
      </c>
      <c r="J681" s="4"/>
      <c r="K681" s="4">
        <v>0.37</v>
      </c>
      <c r="L681" s="4">
        <v>0.78</v>
      </c>
      <c r="M681" s="4"/>
      <c r="N681" s="4">
        <v>0</v>
      </c>
      <c r="O681" s="4">
        <v>-0.32</v>
      </c>
      <c r="P681" s="4">
        <v>-2.14</v>
      </c>
      <c r="Q681" s="4">
        <v>-4.17</v>
      </c>
      <c r="R681" s="4"/>
      <c r="S681" s="4">
        <v>33.65</v>
      </c>
      <c r="T681" s="4"/>
      <c r="U681" s="4"/>
      <c r="V681" s="4"/>
      <c r="W681" s="5"/>
      <c r="X681" s="4"/>
    </row>
    <row r="682" spans="1:24" ht="15.75" customHeight="1">
      <c r="A682" s="8" t="s">
        <v>901</v>
      </c>
      <c r="B682" s="8">
        <v>681</v>
      </c>
      <c r="C682" s="4" t="s">
        <v>1111</v>
      </c>
      <c r="D682" s="4" t="s">
        <v>1110</v>
      </c>
      <c r="E682" s="4">
        <v>52.5</v>
      </c>
      <c r="F682" s="4">
        <v>0</v>
      </c>
      <c r="G682" s="9">
        <v>200</v>
      </c>
      <c r="H682" s="9">
        <v>11</v>
      </c>
      <c r="I682" s="9">
        <v>3037</v>
      </c>
      <c r="J682" s="4"/>
      <c r="K682" s="4">
        <v>0.42</v>
      </c>
      <c r="L682" s="4">
        <v>0.34</v>
      </c>
      <c r="M682" s="4">
        <v>1.7</v>
      </c>
      <c r="N682" s="4">
        <v>0</v>
      </c>
      <c r="O682" s="4"/>
      <c r="P682" s="4"/>
      <c r="Q682" s="4"/>
      <c r="R682" s="4">
        <v>6.48</v>
      </c>
      <c r="S682" s="4"/>
      <c r="T682" s="4"/>
      <c r="U682" s="4"/>
      <c r="V682" s="4"/>
      <c r="W682" s="10"/>
      <c r="X682" s="4"/>
    </row>
    <row r="683" spans="1:24" ht="15.75" customHeight="1">
      <c r="A683" s="8" t="s">
        <v>902</v>
      </c>
      <c r="B683" s="8">
        <v>682</v>
      </c>
      <c r="C683" s="4" t="s">
        <v>1111</v>
      </c>
      <c r="D683" s="4" t="s">
        <v>1110</v>
      </c>
      <c r="E683" s="4">
        <v>12.4</v>
      </c>
      <c r="F683" s="5">
        <v>-2.36</v>
      </c>
      <c r="G683" s="9">
        <v>7027900</v>
      </c>
      <c r="H683" s="9">
        <v>88138</v>
      </c>
      <c r="I683" s="9">
        <v>49476</v>
      </c>
      <c r="J683" s="4">
        <v>15.48</v>
      </c>
      <c r="K683" s="4">
        <v>3.85</v>
      </c>
      <c r="L683" s="4">
        <v>0.71</v>
      </c>
      <c r="M683" s="4">
        <v>0.3</v>
      </c>
      <c r="N683" s="4">
        <v>0.8</v>
      </c>
      <c r="O683" s="4"/>
      <c r="P683" s="4"/>
      <c r="Q683" s="4"/>
      <c r="R683" s="4">
        <v>4.72</v>
      </c>
      <c r="S683" s="4"/>
      <c r="T683" s="4"/>
      <c r="U683" s="4"/>
      <c r="V683" s="4"/>
      <c r="W683" s="10"/>
      <c r="X683" s="4"/>
    </row>
    <row r="684" spans="1:24" ht="15.75" customHeight="1">
      <c r="A684" s="8" t="s">
        <v>903</v>
      </c>
      <c r="B684" s="8">
        <v>683</v>
      </c>
      <c r="C684" s="4" t="s">
        <v>1111</v>
      </c>
      <c r="D684" s="4" t="s">
        <v>1110</v>
      </c>
      <c r="E684" s="4">
        <v>15.1</v>
      </c>
      <c r="F684" s="4">
        <v>0</v>
      </c>
      <c r="G684" s="9">
        <v>28224200</v>
      </c>
      <c r="H684" s="9">
        <v>426168</v>
      </c>
      <c r="I684" s="9">
        <v>72054</v>
      </c>
      <c r="J684" s="4">
        <v>12.02</v>
      </c>
      <c r="K684" s="4">
        <v>1.39</v>
      </c>
      <c r="L684" s="4">
        <v>1.79</v>
      </c>
      <c r="M684" s="4">
        <v>0.32</v>
      </c>
      <c r="N684" s="4">
        <v>1.26</v>
      </c>
      <c r="O684" s="4"/>
      <c r="P684" s="4"/>
      <c r="Q684" s="4"/>
      <c r="R684" s="4">
        <v>3.19</v>
      </c>
      <c r="S684" s="4"/>
      <c r="T684" s="4"/>
      <c r="U684" s="4"/>
      <c r="V684" s="4"/>
      <c r="W684" s="10"/>
      <c r="X684" s="4"/>
    </row>
    <row r="685" spans="1:24" ht="15.75" customHeight="1">
      <c r="A685" s="8" t="s">
        <v>904</v>
      </c>
      <c r="B685" s="8">
        <v>684</v>
      </c>
      <c r="C685" s="4" t="s">
        <v>1111</v>
      </c>
      <c r="D685" s="4" t="s">
        <v>1110</v>
      </c>
      <c r="E685" s="4">
        <v>0.99</v>
      </c>
      <c r="F685" s="10">
        <v>0</v>
      </c>
      <c r="G685" s="9">
        <v>3369100</v>
      </c>
      <c r="H685" s="9">
        <v>3356</v>
      </c>
      <c r="I685" s="9">
        <v>758</v>
      </c>
      <c r="J685" s="4">
        <v>23.74</v>
      </c>
      <c r="K685" s="4">
        <v>1.06</v>
      </c>
      <c r="L685" s="4">
        <v>1.02</v>
      </c>
      <c r="M685" s="4">
        <v>0.05</v>
      </c>
      <c r="N685" s="4">
        <v>0.04</v>
      </c>
      <c r="O685" s="4"/>
      <c r="P685" s="4"/>
      <c r="Q685" s="4"/>
      <c r="R685" s="4"/>
      <c r="S685" s="4"/>
      <c r="T685" s="4"/>
      <c r="U685" s="4"/>
      <c r="V685" s="4"/>
      <c r="W685" s="10"/>
      <c r="X685" s="4"/>
    </row>
    <row r="686" spans="1:24" ht="15.75" customHeight="1">
      <c r="A686" s="8" t="s">
        <v>905</v>
      </c>
      <c r="B686" s="8">
        <v>685</v>
      </c>
      <c r="C686" s="4" t="s">
        <v>1111</v>
      </c>
      <c r="D686" s="4" t="s">
        <v>1110</v>
      </c>
      <c r="E686" s="4">
        <v>3.78</v>
      </c>
      <c r="F686" s="5">
        <v>1.07</v>
      </c>
      <c r="G686" s="9">
        <v>2500</v>
      </c>
      <c r="H686" s="9">
        <v>9</v>
      </c>
      <c r="I686" s="9">
        <v>1145</v>
      </c>
      <c r="J686" s="4">
        <v>36.74</v>
      </c>
      <c r="K686" s="4">
        <v>0.86</v>
      </c>
      <c r="L686" s="4">
        <v>4.66</v>
      </c>
      <c r="M686" s="4">
        <v>0.2</v>
      </c>
      <c r="N686" s="4">
        <v>0.1</v>
      </c>
      <c r="O686" s="4"/>
      <c r="P686" s="4"/>
      <c r="Q686" s="4"/>
      <c r="R686" s="4">
        <v>5.35</v>
      </c>
      <c r="S686" s="4"/>
      <c r="T686" s="4"/>
      <c r="U686" s="4"/>
      <c r="V686" s="4"/>
      <c r="W686" s="7"/>
      <c r="X686" s="4"/>
    </row>
    <row r="687" spans="1:24" ht="15.75" customHeight="1">
      <c r="A687" s="8" t="s">
        <v>906</v>
      </c>
      <c r="B687" s="8">
        <v>686</v>
      </c>
      <c r="C687" s="4" t="s">
        <v>1111</v>
      </c>
      <c r="D687" s="4" t="s">
        <v>1110</v>
      </c>
      <c r="E687" s="4">
        <v>32.5</v>
      </c>
      <c r="F687" s="5">
        <v>0</v>
      </c>
      <c r="G687" s="9">
        <v>3036200</v>
      </c>
      <c r="H687" s="9">
        <v>98260</v>
      </c>
      <c r="I687" s="9">
        <v>26280</v>
      </c>
      <c r="J687" s="4">
        <v>16.579999999999998</v>
      </c>
      <c r="K687" s="4">
        <v>3.04</v>
      </c>
      <c r="L687" s="4">
        <v>0.23</v>
      </c>
      <c r="M687" s="4">
        <v>0.9</v>
      </c>
      <c r="N687" s="4">
        <v>1.96</v>
      </c>
      <c r="O687" s="4"/>
      <c r="P687" s="4"/>
      <c r="Q687" s="4"/>
      <c r="R687" s="4">
        <v>4.46</v>
      </c>
      <c r="S687" s="4"/>
      <c r="T687" s="4"/>
      <c r="U687" s="4"/>
      <c r="V687" s="4"/>
      <c r="W687" s="5"/>
      <c r="X687" s="4"/>
    </row>
    <row r="688" spans="1:24" ht="15.75" customHeight="1">
      <c r="A688" s="8" t="s">
        <v>907</v>
      </c>
      <c r="B688" s="8">
        <v>687</v>
      </c>
      <c r="C688" s="4" t="s">
        <v>1111</v>
      </c>
      <c r="D688" s="4" t="s">
        <v>1110</v>
      </c>
      <c r="E688" s="4">
        <v>0.57999999999999996</v>
      </c>
      <c r="F688" s="10">
        <v>-3.33</v>
      </c>
      <c r="G688" s="9">
        <v>327600</v>
      </c>
      <c r="H688" s="4">
        <v>190</v>
      </c>
      <c r="I688" s="9">
        <v>464</v>
      </c>
      <c r="J688" s="4"/>
      <c r="K688" s="4">
        <v>0.76</v>
      </c>
      <c r="L688" s="4">
        <v>0.17</v>
      </c>
      <c r="M688" s="4"/>
      <c r="N688" s="4">
        <v>0</v>
      </c>
      <c r="O688" s="4"/>
      <c r="P688" s="4"/>
      <c r="Q688" s="4"/>
      <c r="R688" s="4"/>
      <c r="S688" s="4"/>
      <c r="T688" s="4"/>
      <c r="U688" s="4"/>
      <c r="V688" s="4"/>
      <c r="W688" s="10"/>
      <c r="X688" s="4"/>
    </row>
    <row r="689" spans="1:24" ht="15.75" customHeight="1">
      <c r="A689" s="8" t="s">
        <v>908</v>
      </c>
      <c r="B689" s="8">
        <v>688</v>
      </c>
      <c r="C689" s="4" t="s">
        <v>1111</v>
      </c>
      <c r="D689" s="4" t="s">
        <v>1110</v>
      </c>
      <c r="E689" s="4">
        <v>1.81</v>
      </c>
      <c r="F689" s="5">
        <v>0</v>
      </c>
      <c r="G689" s="9">
        <v>174900</v>
      </c>
      <c r="H689" s="9">
        <v>318</v>
      </c>
      <c r="I689" s="9">
        <v>489</v>
      </c>
      <c r="J689" s="4"/>
      <c r="K689" s="4">
        <v>0.32</v>
      </c>
      <c r="L689" s="4">
        <v>0.23</v>
      </c>
      <c r="M689" s="4">
        <v>7.0000000000000007E-2</v>
      </c>
      <c r="N689" s="4">
        <v>0</v>
      </c>
      <c r="O689" s="4"/>
      <c r="P689" s="4"/>
      <c r="Q689" s="4"/>
      <c r="R689" s="4">
        <v>12.24</v>
      </c>
      <c r="S689" s="4"/>
      <c r="T689" s="4"/>
      <c r="U689" s="4"/>
      <c r="V689" s="4"/>
      <c r="W689" s="10"/>
      <c r="X689" s="4"/>
    </row>
    <row r="690" spans="1:24" ht="15.75" customHeight="1">
      <c r="A690" s="8" t="s">
        <v>909</v>
      </c>
      <c r="B690" s="8">
        <v>689</v>
      </c>
      <c r="C690" s="4" t="s">
        <v>1111</v>
      </c>
      <c r="D690" s="4" t="s">
        <v>1110</v>
      </c>
      <c r="E690" s="4">
        <v>3.8</v>
      </c>
      <c r="F690" s="4">
        <v>2.15</v>
      </c>
      <c r="G690" s="9">
        <v>3942500</v>
      </c>
      <c r="H690" s="9">
        <v>15173</v>
      </c>
      <c r="I690" s="9">
        <v>3346</v>
      </c>
      <c r="J690" s="4">
        <v>52.78</v>
      </c>
      <c r="K690" s="4">
        <v>0.68</v>
      </c>
      <c r="L690" s="4">
        <v>0.53</v>
      </c>
      <c r="M690" s="4">
        <v>0.13</v>
      </c>
      <c r="N690" s="4">
        <v>7.0000000000000007E-2</v>
      </c>
      <c r="O690" s="4"/>
      <c r="P690" s="4"/>
      <c r="Q690" s="4"/>
      <c r="R690" s="4">
        <v>3.6</v>
      </c>
      <c r="S690" s="4"/>
      <c r="T690" s="4"/>
      <c r="U690" s="4"/>
      <c r="V690" s="4"/>
      <c r="W690" s="5"/>
      <c r="X690" s="4"/>
    </row>
    <row r="691" spans="1:24" ht="15.75" customHeight="1">
      <c r="A691" s="8" t="s">
        <v>910</v>
      </c>
      <c r="B691" s="8">
        <v>690</v>
      </c>
      <c r="C691" s="4" t="s">
        <v>1111</v>
      </c>
      <c r="D691" s="4" t="s">
        <v>1110</v>
      </c>
      <c r="E691" s="4">
        <v>0.09</v>
      </c>
      <c r="F691" s="5">
        <v>0</v>
      </c>
      <c r="G691" s="9">
        <v>92107500</v>
      </c>
      <c r="H691" s="9">
        <v>8284</v>
      </c>
      <c r="I691" s="9">
        <v>892</v>
      </c>
      <c r="J691" s="4">
        <v>468.89</v>
      </c>
      <c r="K691" s="4">
        <v>0.32</v>
      </c>
      <c r="L691" s="4">
        <v>0.88</v>
      </c>
      <c r="M691" s="4"/>
      <c r="N691" s="4">
        <v>0</v>
      </c>
      <c r="O691" s="4"/>
      <c r="P691" s="4"/>
      <c r="Q691" s="4"/>
      <c r="R691" s="4"/>
      <c r="S691" s="4"/>
      <c r="T691" s="4"/>
      <c r="U691" s="4"/>
      <c r="V691" s="4"/>
      <c r="W691" s="5"/>
      <c r="X691" s="4"/>
    </row>
    <row r="692" spans="1:24" ht="15.75" customHeight="1">
      <c r="A692" s="8" t="s">
        <v>911</v>
      </c>
      <c r="B692" s="8">
        <v>691</v>
      </c>
      <c r="C692" s="4" t="s">
        <v>1112</v>
      </c>
      <c r="D692" s="4" t="s">
        <v>1110</v>
      </c>
      <c r="E692" s="4">
        <v>1.99</v>
      </c>
      <c r="F692" s="5">
        <v>0</v>
      </c>
      <c r="G692" s="9">
        <v>0</v>
      </c>
      <c r="H692" s="9">
        <v>0</v>
      </c>
      <c r="I692" s="9">
        <v>1188</v>
      </c>
      <c r="J692" s="4"/>
      <c r="K692" s="4">
        <v>0.28999999999999998</v>
      </c>
      <c r="L692" s="4">
        <v>0.61</v>
      </c>
      <c r="M692" s="4"/>
      <c r="N692" s="4">
        <v>0</v>
      </c>
      <c r="O692" s="4">
        <v>-12.02</v>
      </c>
      <c r="P692" s="4">
        <v>-21.41</v>
      </c>
      <c r="Q692" s="4">
        <v>-4.5999999999999996</v>
      </c>
      <c r="R692" s="4"/>
      <c r="S692" s="4">
        <v>29.56</v>
      </c>
      <c r="T692" s="4"/>
      <c r="U692" s="4"/>
      <c r="V692" s="4"/>
      <c r="W692" s="10"/>
      <c r="X692" s="4"/>
    </row>
    <row r="693" spans="1:24" ht="15.75" customHeight="1">
      <c r="A693" s="8" t="s">
        <v>912</v>
      </c>
      <c r="B693" s="8">
        <v>692</v>
      </c>
      <c r="C693" s="4" t="s">
        <v>1111</v>
      </c>
      <c r="D693" s="4" t="s">
        <v>1110</v>
      </c>
      <c r="E693" s="4">
        <v>1.29</v>
      </c>
      <c r="F693" s="4">
        <v>0.78</v>
      </c>
      <c r="G693" s="9">
        <v>4267600</v>
      </c>
      <c r="H693" s="9">
        <v>5507</v>
      </c>
      <c r="I693" s="9">
        <v>7242</v>
      </c>
      <c r="J693" s="4"/>
      <c r="K693" s="4">
        <v>0.44</v>
      </c>
      <c r="L693" s="4">
        <v>1.37</v>
      </c>
      <c r="M693" s="4"/>
      <c r="N693" s="4">
        <v>0</v>
      </c>
      <c r="O693" s="4"/>
      <c r="P693" s="4"/>
      <c r="Q693" s="4"/>
      <c r="R693" s="4"/>
      <c r="S693" s="4"/>
      <c r="T693" s="4"/>
      <c r="U693" s="4"/>
      <c r="V693" s="4"/>
      <c r="W693" s="10"/>
      <c r="X693" s="4"/>
    </row>
    <row r="694" spans="1:24" ht="15.75" customHeight="1">
      <c r="A694" s="8" t="s">
        <v>913</v>
      </c>
      <c r="B694" s="8">
        <v>693</v>
      </c>
      <c r="C694" s="4" t="s">
        <v>1111</v>
      </c>
      <c r="D694" s="4" t="s">
        <v>1110</v>
      </c>
      <c r="E694" s="4">
        <v>3.84</v>
      </c>
      <c r="F694" s="5">
        <v>-0.52</v>
      </c>
      <c r="G694" s="9">
        <v>66300</v>
      </c>
      <c r="H694" s="9">
        <v>257</v>
      </c>
      <c r="I694" s="9">
        <v>2564</v>
      </c>
      <c r="J694" s="4">
        <v>11.96</v>
      </c>
      <c r="K694" s="4">
        <v>1.75</v>
      </c>
      <c r="L694" s="4">
        <v>1.06</v>
      </c>
      <c r="M694" s="4">
        <v>0.06</v>
      </c>
      <c r="N694" s="4">
        <v>0.32</v>
      </c>
      <c r="O694" s="4"/>
      <c r="P694" s="4"/>
      <c r="Q694" s="4"/>
      <c r="R694" s="4">
        <v>3.5</v>
      </c>
      <c r="S694" s="4"/>
      <c r="T694" s="4"/>
      <c r="U694" s="4"/>
      <c r="V694" s="4"/>
      <c r="W694" s="10"/>
      <c r="X694" s="4"/>
    </row>
    <row r="695" spans="1:24" ht="15.75" customHeight="1">
      <c r="A695" s="8" t="s">
        <v>914</v>
      </c>
      <c r="B695" s="8">
        <v>694</v>
      </c>
      <c r="C695" s="4" t="s">
        <v>1111</v>
      </c>
      <c r="D695" s="4" t="s">
        <v>1110</v>
      </c>
      <c r="E695" s="4">
        <v>5.5</v>
      </c>
      <c r="F695" s="4">
        <v>0</v>
      </c>
      <c r="G695" s="9">
        <v>9000</v>
      </c>
      <c r="H695" s="9">
        <v>50</v>
      </c>
      <c r="I695" s="9">
        <v>1254</v>
      </c>
      <c r="J695" s="4">
        <v>9.73</v>
      </c>
      <c r="K695" s="4">
        <v>2.67</v>
      </c>
      <c r="L695" s="4">
        <v>0.65</v>
      </c>
      <c r="M695" s="4">
        <v>0.15</v>
      </c>
      <c r="N695" s="4">
        <v>0.56999999999999995</v>
      </c>
      <c r="O695" s="4"/>
      <c r="P695" s="4"/>
      <c r="Q695" s="4"/>
      <c r="R695" s="4">
        <v>4.55</v>
      </c>
      <c r="S695" s="4"/>
      <c r="T695" s="4"/>
      <c r="U695" s="4"/>
      <c r="V695" s="4"/>
      <c r="W695" s="10"/>
      <c r="X695" s="4"/>
    </row>
    <row r="696" spans="1:24" ht="15.75" customHeight="1">
      <c r="A696" s="8" t="s">
        <v>915</v>
      </c>
      <c r="B696" s="8">
        <v>695</v>
      </c>
      <c r="C696" s="4" t="s">
        <v>1111</v>
      </c>
      <c r="D696" s="4" t="s">
        <v>1110</v>
      </c>
      <c r="E696" s="4">
        <v>1.02</v>
      </c>
      <c r="F696" s="5">
        <v>-0.97</v>
      </c>
      <c r="G696" s="9">
        <v>202800</v>
      </c>
      <c r="H696" s="9">
        <v>207</v>
      </c>
      <c r="I696" s="9">
        <v>582</v>
      </c>
      <c r="J696" s="4">
        <v>7.78</v>
      </c>
      <c r="K696" s="4">
        <v>0.44</v>
      </c>
      <c r="L696" s="4">
        <v>0.16</v>
      </c>
      <c r="M696" s="4">
        <v>0.05</v>
      </c>
      <c r="N696" s="4">
        <v>0.13</v>
      </c>
      <c r="O696" s="4"/>
      <c r="P696" s="4"/>
      <c r="Q696" s="4"/>
      <c r="R696" s="4"/>
      <c r="S696" s="4"/>
      <c r="T696" s="4"/>
      <c r="U696" s="4"/>
      <c r="V696" s="4"/>
      <c r="W696" s="5"/>
      <c r="X696" s="4"/>
    </row>
    <row r="697" spans="1:24" ht="15.75" customHeight="1">
      <c r="A697" s="8" t="s">
        <v>916</v>
      </c>
      <c r="B697" s="8">
        <v>696</v>
      </c>
      <c r="C697" s="4" t="s">
        <v>1111</v>
      </c>
      <c r="D697" s="4" t="s">
        <v>1110</v>
      </c>
      <c r="E697" s="4">
        <v>0.56000000000000005</v>
      </c>
      <c r="F697" s="4">
        <v>-3.45</v>
      </c>
      <c r="G697" s="9">
        <v>3100700</v>
      </c>
      <c r="H697" s="9">
        <v>1757</v>
      </c>
      <c r="I697" s="4">
        <v>692</v>
      </c>
      <c r="J697" s="4">
        <v>8.14</v>
      </c>
      <c r="K697" s="4">
        <v>0.69</v>
      </c>
      <c r="L697" s="4">
        <v>0.7</v>
      </c>
      <c r="M697" s="4"/>
      <c r="N697" s="4">
        <v>7.0000000000000007E-2</v>
      </c>
      <c r="O697" s="4"/>
      <c r="P697" s="4"/>
      <c r="Q697" s="4"/>
      <c r="R697" s="4">
        <v>2.79</v>
      </c>
      <c r="S697" s="4"/>
      <c r="T697" s="4"/>
      <c r="U697" s="4"/>
      <c r="V697" s="4"/>
      <c r="W697" s="10"/>
      <c r="X697" s="4"/>
    </row>
    <row r="698" spans="1:24" ht="15.75" customHeight="1">
      <c r="A698" s="8" t="s">
        <v>917</v>
      </c>
      <c r="B698" s="8">
        <v>697</v>
      </c>
      <c r="C698" s="4" t="s">
        <v>1111</v>
      </c>
      <c r="D698" s="4" t="s">
        <v>1110</v>
      </c>
      <c r="E698" s="4">
        <v>0.66</v>
      </c>
      <c r="F698" s="4">
        <v>-4.3499999999999996</v>
      </c>
      <c r="G698" s="9">
        <v>1811500</v>
      </c>
      <c r="H698" s="9">
        <v>1194</v>
      </c>
      <c r="I698" s="9">
        <v>552</v>
      </c>
      <c r="J698" s="4"/>
      <c r="K698" s="4">
        <v>0.43</v>
      </c>
      <c r="L698" s="4">
        <v>1.41</v>
      </c>
      <c r="M698" s="4"/>
      <c r="N698" s="4">
        <v>0</v>
      </c>
      <c r="O698" s="4"/>
      <c r="P698" s="4"/>
      <c r="Q698" s="4"/>
      <c r="R698" s="4"/>
      <c r="S698" s="4"/>
      <c r="T698" s="4"/>
      <c r="U698" s="4"/>
      <c r="V698" s="4"/>
      <c r="W698" s="10"/>
      <c r="X698" s="4"/>
    </row>
    <row r="699" spans="1:24" ht="15.75" customHeight="1">
      <c r="A699" s="8" t="s">
        <v>918</v>
      </c>
      <c r="B699" s="8">
        <v>698</v>
      </c>
      <c r="C699" s="4" t="s">
        <v>1111</v>
      </c>
      <c r="D699" s="4" t="s">
        <v>248</v>
      </c>
      <c r="E699" s="4">
        <v>0.25</v>
      </c>
      <c r="F699" s="5">
        <v>8.6999999999999993</v>
      </c>
      <c r="G699" s="9">
        <v>256700</v>
      </c>
      <c r="H699" s="9">
        <v>62</v>
      </c>
      <c r="I699" s="9">
        <v>176</v>
      </c>
      <c r="J699" s="4"/>
      <c r="K699" s="4">
        <v>8.33</v>
      </c>
      <c r="L699" s="4">
        <v>29.4</v>
      </c>
      <c r="M699" s="4"/>
      <c r="N699" s="4">
        <v>0</v>
      </c>
      <c r="O699" s="4"/>
      <c r="P699" s="4"/>
      <c r="Q699" s="4"/>
      <c r="R699" s="4"/>
      <c r="S699" s="4"/>
      <c r="T699" s="4"/>
      <c r="U699" s="4"/>
      <c r="V699" s="4"/>
      <c r="W699" s="7"/>
      <c r="X699" s="4"/>
    </row>
    <row r="700" spans="1:24" ht="15.75" customHeight="1">
      <c r="A700" s="8" t="s">
        <v>919</v>
      </c>
      <c r="B700" s="8">
        <v>699</v>
      </c>
      <c r="C700" s="4" t="s">
        <v>1111</v>
      </c>
      <c r="D700" s="4" t="s">
        <v>1110</v>
      </c>
      <c r="E700" s="4">
        <v>5.05</v>
      </c>
      <c r="F700" s="5">
        <v>1</v>
      </c>
      <c r="G700" s="9">
        <v>2848200</v>
      </c>
      <c r="H700" s="9">
        <v>14448</v>
      </c>
      <c r="I700" s="9">
        <v>5459</v>
      </c>
      <c r="J700" s="4">
        <v>13.28</v>
      </c>
      <c r="K700" s="4">
        <v>0.68</v>
      </c>
      <c r="L700" s="4">
        <v>3.21</v>
      </c>
      <c r="M700" s="4">
        <v>0.27</v>
      </c>
      <c r="N700" s="4">
        <v>0.38</v>
      </c>
      <c r="O700" s="4"/>
      <c r="P700" s="4"/>
      <c r="Q700" s="4"/>
      <c r="R700" s="4">
        <v>5.4</v>
      </c>
      <c r="S700" s="4"/>
      <c r="T700" s="4"/>
      <c r="U700" s="4"/>
      <c r="V700" s="4"/>
      <c r="W700" s="7"/>
      <c r="X700" s="4"/>
    </row>
    <row r="701" spans="1:24" ht="15.75" customHeight="1">
      <c r="A701" s="8" t="s">
        <v>920</v>
      </c>
      <c r="B701" s="8">
        <v>700</v>
      </c>
      <c r="C701" s="4" t="s">
        <v>1111</v>
      </c>
      <c r="D701" s="4" t="s">
        <v>1110</v>
      </c>
      <c r="E701" s="4">
        <v>3.56</v>
      </c>
      <c r="F701" s="4">
        <v>0</v>
      </c>
      <c r="G701" s="9">
        <v>6600</v>
      </c>
      <c r="H701" s="9">
        <v>24</v>
      </c>
      <c r="I701" s="9">
        <v>1789</v>
      </c>
      <c r="J701" s="4">
        <v>9.7100000000000009</v>
      </c>
      <c r="K701" s="4">
        <v>0.49</v>
      </c>
      <c r="L701" s="4">
        <v>0.37</v>
      </c>
      <c r="M701" s="4">
        <v>0.01</v>
      </c>
      <c r="N701" s="4">
        <v>0.37</v>
      </c>
      <c r="O701" s="4"/>
      <c r="P701" s="4"/>
      <c r="Q701" s="4"/>
      <c r="R701" s="4">
        <v>0.2</v>
      </c>
      <c r="S701" s="4"/>
      <c r="T701" s="4"/>
      <c r="U701" s="4"/>
      <c r="V701" s="4"/>
      <c r="W701" s="7"/>
      <c r="X701" s="4"/>
    </row>
    <row r="702" spans="1:24" ht="15.75" customHeight="1">
      <c r="A702" s="8" t="s">
        <v>921</v>
      </c>
      <c r="B702" s="8">
        <v>701</v>
      </c>
      <c r="C702" s="4" t="s">
        <v>1112</v>
      </c>
      <c r="D702" s="4" t="s">
        <v>1110</v>
      </c>
      <c r="E702" s="4">
        <v>13.1</v>
      </c>
      <c r="F702" s="4">
        <v>0</v>
      </c>
      <c r="G702" s="9">
        <v>12500</v>
      </c>
      <c r="H702" s="9">
        <v>164</v>
      </c>
      <c r="I702" s="9">
        <v>328</v>
      </c>
      <c r="J702" s="4"/>
      <c r="K702" s="4">
        <v>0.69</v>
      </c>
      <c r="L702" s="4">
        <v>0.26</v>
      </c>
      <c r="M702" s="4"/>
      <c r="N702" s="4">
        <v>0</v>
      </c>
      <c r="O702" s="4">
        <v>-6.97</v>
      </c>
      <c r="P702" s="4">
        <v>-9.1199999999999992</v>
      </c>
      <c r="Q702" s="4">
        <v>-6.86</v>
      </c>
      <c r="R702" s="4"/>
      <c r="S702" s="4">
        <v>30.17</v>
      </c>
      <c r="T702" s="4"/>
      <c r="U702" s="4"/>
      <c r="V702" s="4"/>
      <c r="W702" s="10"/>
      <c r="X702" s="4"/>
    </row>
    <row r="703" spans="1:24" ht="15.75" customHeight="1">
      <c r="A703" s="8" t="s">
        <v>922</v>
      </c>
      <c r="B703" s="8">
        <v>702</v>
      </c>
      <c r="C703" s="4" t="s">
        <v>1111</v>
      </c>
      <c r="D703" s="4" t="s">
        <v>1110</v>
      </c>
      <c r="E703" s="4">
        <v>0.23</v>
      </c>
      <c r="F703" s="5">
        <v>-11.54</v>
      </c>
      <c r="G703" s="9">
        <v>967538400</v>
      </c>
      <c r="H703" s="9">
        <v>236299</v>
      </c>
      <c r="I703" s="9">
        <v>2330</v>
      </c>
      <c r="J703" s="4"/>
      <c r="K703" s="4">
        <v>0.62</v>
      </c>
      <c r="L703" s="4">
        <v>0.06</v>
      </c>
      <c r="M703" s="4"/>
      <c r="N703" s="4">
        <v>0</v>
      </c>
      <c r="O703" s="4"/>
      <c r="P703" s="4"/>
      <c r="Q703" s="4"/>
      <c r="R703" s="4"/>
      <c r="S703" s="4"/>
      <c r="T703" s="4"/>
      <c r="U703" s="4"/>
      <c r="V703" s="4"/>
      <c r="W703" s="10"/>
      <c r="X703" s="4"/>
    </row>
    <row r="704" spans="1:24" ht="15.75" customHeight="1">
      <c r="A704" s="8" t="s">
        <v>923</v>
      </c>
      <c r="B704" s="8">
        <v>703</v>
      </c>
      <c r="C704" s="4" t="s">
        <v>1111</v>
      </c>
      <c r="D704" s="4" t="s">
        <v>1110</v>
      </c>
      <c r="E704" s="4">
        <v>63</v>
      </c>
      <c r="F704" s="5">
        <v>0</v>
      </c>
      <c r="G704" s="9">
        <v>500</v>
      </c>
      <c r="H704" s="9">
        <v>32</v>
      </c>
      <c r="I704" s="9">
        <v>473</v>
      </c>
      <c r="J704" s="4">
        <v>8.3800000000000008</v>
      </c>
      <c r="K704" s="4">
        <v>1.18</v>
      </c>
      <c r="L704" s="4">
        <v>0.36</v>
      </c>
      <c r="M704" s="4">
        <v>0.13</v>
      </c>
      <c r="N704" s="4">
        <v>7.52</v>
      </c>
      <c r="O704" s="4"/>
      <c r="P704" s="4"/>
      <c r="Q704" s="4"/>
      <c r="R704" s="4">
        <v>0.21</v>
      </c>
      <c r="S704" s="4"/>
      <c r="T704" s="4"/>
      <c r="U704" s="4"/>
      <c r="V704" s="4"/>
      <c r="W704" s="10"/>
      <c r="X704" s="4"/>
    </row>
    <row r="705" spans="1:24" ht="15.75" customHeight="1">
      <c r="A705" s="8" t="s">
        <v>924</v>
      </c>
      <c r="B705" s="8">
        <v>704</v>
      </c>
      <c r="C705" s="4" t="s">
        <v>1111</v>
      </c>
      <c r="D705" s="4" t="s">
        <v>1110</v>
      </c>
      <c r="E705" s="4">
        <v>3.92</v>
      </c>
      <c r="F705" s="5">
        <v>-2</v>
      </c>
      <c r="G705" s="9">
        <v>26100</v>
      </c>
      <c r="H705" s="9">
        <v>103</v>
      </c>
      <c r="I705" s="9">
        <v>1270</v>
      </c>
      <c r="J705" s="4">
        <v>20.350000000000001</v>
      </c>
      <c r="K705" s="4">
        <v>1.2</v>
      </c>
      <c r="L705" s="4">
        <v>0.45</v>
      </c>
      <c r="M705" s="4">
        <v>0.03</v>
      </c>
      <c r="N705" s="4">
        <v>0.19</v>
      </c>
      <c r="O705" s="4"/>
      <c r="P705" s="4"/>
      <c r="Q705" s="4"/>
      <c r="R705" s="4">
        <v>0.63</v>
      </c>
      <c r="S705" s="4"/>
      <c r="T705" s="4"/>
      <c r="U705" s="4"/>
      <c r="V705" s="4"/>
      <c r="W705" s="10"/>
      <c r="X705" s="4"/>
    </row>
    <row r="706" spans="1:24" ht="15.75" customHeight="1">
      <c r="A706" s="8" t="s">
        <v>925</v>
      </c>
      <c r="B706" s="8">
        <v>705</v>
      </c>
      <c r="C706" s="4" t="s">
        <v>1111</v>
      </c>
      <c r="D706" s="4" t="s">
        <v>1110</v>
      </c>
      <c r="E706" s="4">
        <v>0.84</v>
      </c>
      <c r="F706" s="4">
        <v>0</v>
      </c>
      <c r="G706" s="9">
        <v>21800</v>
      </c>
      <c r="H706" s="9">
        <v>18</v>
      </c>
      <c r="I706" s="9">
        <v>747</v>
      </c>
      <c r="J706" s="4"/>
      <c r="K706" s="4">
        <v>2.1</v>
      </c>
      <c r="L706" s="4">
        <v>0.55000000000000004</v>
      </c>
      <c r="M706" s="4"/>
      <c r="N706" s="4">
        <v>0</v>
      </c>
      <c r="O706" s="4"/>
      <c r="P706" s="4"/>
      <c r="Q706" s="4"/>
      <c r="R706" s="4"/>
      <c r="S706" s="4"/>
      <c r="T706" s="4"/>
      <c r="U706" s="4"/>
      <c r="V706" s="4"/>
      <c r="W706" s="10"/>
      <c r="X706" s="4"/>
    </row>
    <row r="707" spans="1:24" ht="15.75" customHeight="1">
      <c r="A707" s="8" t="s">
        <v>926</v>
      </c>
      <c r="B707" s="8">
        <v>706</v>
      </c>
      <c r="C707" s="4" t="s">
        <v>1112</v>
      </c>
      <c r="D707" s="4" t="s">
        <v>1110</v>
      </c>
      <c r="E707" s="4">
        <v>16.5</v>
      </c>
      <c r="F707" s="4">
        <v>0</v>
      </c>
      <c r="G707" s="9">
        <v>0</v>
      </c>
      <c r="H707" s="9">
        <v>0</v>
      </c>
      <c r="I707" s="9">
        <v>743</v>
      </c>
      <c r="J707" s="4"/>
      <c r="K707" s="4">
        <v>0.9</v>
      </c>
      <c r="L707" s="4">
        <v>0.15</v>
      </c>
      <c r="M707" s="4"/>
      <c r="N707" s="4">
        <v>0</v>
      </c>
      <c r="O707" s="4">
        <v>-0.24</v>
      </c>
      <c r="P707" s="4">
        <v>-0.25</v>
      </c>
      <c r="Q707" s="4">
        <v>0.82</v>
      </c>
      <c r="R707" s="4"/>
      <c r="S707" s="4">
        <v>25.23</v>
      </c>
      <c r="T707" s="4"/>
      <c r="U707" s="4"/>
      <c r="V707" s="4"/>
      <c r="W707" s="5"/>
      <c r="X707" s="4"/>
    </row>
    <row r="708" spans="1:24" ht="15.75" customHeight="1">
      <c r="A708" s="8" t="s">
        <v>927</v>
      </c>
      <c r="B708" s="8">
        <v>707</v>
      </c>
      <c r="C708" s="4" t="s">
        <v>1111</v>
      </c>
      <c r="D708" s="4" t="s">
        <v>1110</v>
      </c>
      <c r="E708" s="4">
        <v>13.3</v>
      </c>
      <c r="F708" s="5">
        <v>0.76</v>
      </c>
      <c r="G708" s="9">
        <v>1532000</v>
      </c>
      <c r="H708" s="9">
        <v>20473</v>
      </c>
      <c r="I708" s="9">
        <v>8645</v>
      </c>
      <c r="J708" s="4">
        <v>8.76</v>
      </c>
      <c r="K708" s="4">
        <v>2.48</v>
      </c>
      <c r="L708" s="4">
        <v>0.11</v>
      </c>
      <c r="M708" s="4">
        <v>0.41</v>
      </c>
      <c r="N708" s="4">
        <v>1.52</v>
      </c>
      <c r="O708" s="4"/>
      <c r="P708" s="4"/>
      <c r="Q708" s="4"/>
      <c r="R708" s="4">
        <v>5.08</v>
      </c>
      <c r="S708" s="4"/>
      <c r="T708" s="4"/>
      <c r="U708" s="4"/>
      <c r="V708" s="4"/>
      <c r="W708" s="10"/>
      <c r="X708" s="4"/>
    </row>
    <row r="709" spans="1:24" ht="15.75" customHeight="1">
      <c r="A709" s="8" t="s">
        <v>928</v>
      </c>
      <c r="B709" s="8">
        <v>708</v>
      </c>
      <c r="C709" s="4" t="s">
        <v>1111</v>
      </c>
      <c r="D709" s="4" t="s">
        <v>1110</v>
      </c>
      <c r="E709" s="4">
        <v>3.02</v>
      </c>
      <c r="F709" s="5">
        <v>-0.66</v>
      </c>
      <c r="G709" s="9">
        <v>3537200</v>
      </c>
      <c r="H709" s="9">
        <v>10776</v>
      </c>
      <c r="I709" s="9">
        <v>5774</v>
      </c>
      <c r="J709" s="4">
        <v>5.6</v>
      </c>
      <c r="K709" s="4">
        <v>0.62</v>
      </c>
      <c r="L709" s="4">
        <v>0.92</v>
      </c>
      <c r="M709" s="4">
        <v>1</v>
      </c>
      <c r="N709" s="4">
        <v>0.54</v>
      </c>
      <c r="O709" s="4"/>
      <c r="P709" s="4"/>
      <c r="Q709" s="4"/>
      <c r="R709" s="4">
        <v>32.89</v>
      </c>
      <c r="S709" s="4"/>
      <c r="T709" s="4"/>
      <c r="U709" s="4"/>
      <c r="V709" s="4"/>
      <c r="W709" s="7"/>
      <c r="X709" s="4"/>
    </row>
    <row r="710" spans="1:24" ht="15.75" customHeight="1">
      <c r="A710" s="8" t="s">
        <v>929</v>
      </c>
      <c r="B710" s="8">
        <v>709</v>
      </c>
      <c r="C710" s="4" t="s">
        <v>1111</v>
      </c>
      <c r="D710" s="4" t="s">
        <v>1110</v>
      </c>
      <c r="E710" s="4">
        <v>5</v>
      </c>
      <c r="F710" s="5">
        <v>-1.96</v>
      </c>
      <c r="G710" s="9">
        <v>685300</v>
      </c>
      <c r="H710" s="9">
        <v>3442</v>
      </c>
      <c r="I710" s="9">
        <v>4700</v>
      </c>
      <c r="J710" s="4">
        <v>17.25</v>
      </c>
      <c r="K710" s="4">
        <v>1.46</v>
      </c>
      <c r="L710" s="4">
        <v>0.19</v>
      </c>
      <c r="M710" s="4">
        <v>0.1</v>
      </c>
      <c r="N710" s="4">
        <v>0.28999999999999998</v>
      </c>
      <c r="O710" s="4"/>
      <c r="P710" s="4"/>
      <c r="Q710" s="4"/>
      <c r="R710" s="4">
        <v>6.67</v>
      </c>
      <c r="S710" s="4"/>
      <c r="T710" s="4"/>
      <c r="U710" s="4"/>
      <c r="V710" s="4"/>
      <c r="W710" s="10"/>
      <c r="X710" s="4"/>
    </row>
    <row r="711" spans="1:24" ht="15.75" customHeight="1">
      <c r="A711" s="8" t="s">
        <v>930</v>
      </c>
      <c r="B711" s="8">
        <v>710</v>
      </c>
      <c r="C711" s="4" t="s">
        <v>1111</v>
      </c>
      <c r="D711" s="4" t="s">
        <v>248</v>
      </c>
      <c r="E711" s="4">
        <v>0.05</v>
      </c>
      <c r="F711" s="10">
        <v>0</v>
      </c>
      <c r="G711" s="9">
        <v>4462000</v>
      </c>
      <c r="H711" s="9">
        <v>202</v>
      </c>
      <c r="I711" s="9">
        <v>658</v>
      </c>
      <c r="J711" s="4"/>
      <c r="K711" s="4">
        <v>5</v>
      </c>
      <c r="L711" s="4">
        <v>3.17</v>
      </c>
      <c r="M711" s="4"/>
      <c r="N711" s="4">
        <v>0</v>
      </c>
      <c r="O711" s="4"/>
      <c r="P711" s="4"/>
      <c r="Q711" s="4"/>
      <c r="R711" s="4"/>
      <c r="S711" s="4"/>
      <c r="T711" s="4"/>
      <c r="U711" s="4"/>
      <c r="V711" s="4"/>
      <c r="W711" s="7"/>
      <c r="X711" s="4"/>
    </row>
    <row r="712" spans="1:24" ht="15.75" customHeight="1">
      <c r="A712" s="8" t="s">
        <v>931</v>
      </c>
      <c r="B712" s="8">
        <v>711</v>
      </c>
      <c r="C712" s="4" t="s">
        <v>1111</v>
      </c>
      <c r="D712" s="4" t="s">
        <v>1110</v>
      </c>
      <c r="E712" s="4">
        <v>3.66</v>
      </c>
      <c r="F712" s="5">
        <v>1.67</v>
      </c>
      <c r="G712" s="9">
        <v>6800</v>
      </c>
      <c r="H712" s="9">
        <v>25</v>
      </c>
      <c r="I712" s="9">
        <v>366</v>
      </c>
      <c r="J712" s="4"/>
      <c r="K712" s="4">
        <v>0.46</v>
      </c>
      <c r="L712" s="4">
        <v>0.9</v>
      </c>
      <c r="M712" s="4"/>
      <c r="N712" s="4">
        <v>0</v>
      </c>
      <c r="O712" s="4"/>
      <c r="P712" s="4"/>
      <c r="Q712" s="4"/>
      <c r="R712" s="4"/>
      <c r="S712" s="4"/>
      <c r="T712" s="4"/>
      <c r="U712" s="4"/>
      <c r="V712" s="4"/>
      <c r="W712" s="7"/>
      <c r="X712" s="4"/>
    </row>
    <row r="713" spans="1:24" ht="15.75" customHeight="1">
      <c r="A713" s="8" t="s">
        <v>932</v>
      </c>
      <c r="B713" s="8">
        <v>712</v>
      </c>
      <c r="C713" s="4" t="s">
        <v>1111</v>
      </c>
      <c r="D713" s="4" t="s">
        <v>1110</v>
      </c>
      <c r="E713" s="4">
        <v>4.9000000000000004</v>
      </c>
      <c r="F713" s="5">
        <v>-1.21</v>
      </c>
      <c r="G713" s="9">
        <v>827900</v>
      </c>
      <c r="H713" s="9">
        <v>4078</v>
      </c>
      <c r="I713" s="9">
        <v>1470</v>
      </c>
      <c r="J713" s="4">
        <v>15.06</v>
      </c>
      <c r="K713" s="4">
        <v>3.22</v>
      </c>
      <c r="L713" s="4">
        <v>1.85</v>
      </c>
      <c r="M713" s="4">
        <v>0.1</v>
      </c>
      <c r="N713" s="4">
        <v>0.33</v>
      </c>
      <c r="O713" s="4"/>
      <c r="P713" s="4"/>
      <c r="Q713" s="4"/>
      <c r="R713" s="4">
        <v>3.23</v>
      </c>
      <c r="S713" s="4"/>
      <c r="T713" s="4"/>
      <c r="U713" s="4"/>
      <c r="V713" s="4"/>
      <c r="W713" s="10"/>
      <c r="X713" s="4"/>
    </row>
    <row r="714" spans="1:24" ht="15.75" customHeight="1">
      <c r="A714" s="8" t="s">
        <v>933</v>
      </c>
      <c r="B714" s="8">
        <v>713</v>
      </c>
      <c r="C714" s="4" t="s">
        <v>1111</v>
      </c>
      <c r="D714" s="4" t="s">
        <v>1110</v>
      </c>
      <c r="E714" s="4">
        <v>7.6</v>
      </c>
      <c r="F714" s="5">
        <v>-1.3</v>
      </c>
      <c r="G714" s="9">
        <v>49981300</v>
      </c>
      <c r="H714" s="9">
        <v>378007</v>
      </c>
      <c r="I714" s="9">
        <v>65445</v>
      </c>
      <c r="J714" s="4">
        <v>97.3</v>
      </c>
      <c r="K714" s="4">
        <v>4.5199999999999996</v>
      </c>
      <c r="L714" s="4">
        <v>0.28999999999999998</v>
      </c>
      <c r="M714" s="4">
        <v>0.02</v>
      </c>
      <c r="N714" s="4">
        <v>0.08</v>
      </c>
      <c r="O714" s="4"/>
      <c r="P714" s="4"/>
      <c r="Q714" s="4"/>
      <c r="R714" s="4">
        <v>0.79</v>
      </c>
      <c r="S714" s="4"/>
      <c r="T714" s="4"/>
      <c r="U714" s="4"/>
      <c r="V714" s="4"/>
      <c r="W714" s="7"/>
      <c r="X714" s="4"/>
    </row>
    <row r="715" spans="1:24" ht="15.75" customHeight="1">
      <c r="A715" s="8" t="s">
        <v>934</v>
      </c>
      <c r="B715" s="8">
        <v>714</v>
      </c>
      <c r="C715" s="4" t="s">
        <v>1111</v>
      </c>
      <c r="D715" s="4" t="s">
        <v>1110</v>
      </c>
      <c r="E715" s="4">
        <v>1.49</v>
      </c>
      <c r="F715" s="5">
        <v>0.68</v>
      </c>
      <c r="G715" s="9">
        <v>3838000</v>
      </c>
      <c r="H715" s="9">
        <v>5695</v>
      </c>
      <c r="I715" s="9">
        <v>20228</v>
      </c>
      <c r="J715" s="4">
        <v>68.63</v>
      </c>
      <c r="K715" s="4">
        <v>2.61</v>
      </c>
      <c r="L715" s="4">
        <v>1.35</v>
      </c>
      <c r="M715" s="4">
        <v>0.05</v>
      </c>
      <c r="N715" s="4">
        <v>0.02</v>
      </c>
      <c r="O715" s="4"/>
      <c r="P715" s="4"/>
      <c r="Q715" s="4"/>
      <c r="R715" s="4">
        <v>2.97</v>
      </c>
      <c r="S715" s="4"/>
      <c r="T715" s="4"/>
      <c r="U715" s="4"/>
      <c r="V715" s="4"/>
      <c r="W715" s="7"/>
      <c r="X715" s="4"/>
    </row>
    <row r="716" spans="1:24" ht="15.75" customHeight="1">
      <c r="A716" s="8" t="s">
        <v>935</v>
      </c>
      <c r="B716" s="8">
        <v>715</v>
      </c>
      <c r="C716" s="4" t="s">
        <v>1111</v>
      </c>
      <c r="D716" s="4" t="s">
        <v>1110</v>
      </c>
      <c r="E716" s="4">
        <v>6.95</v>
      </c>
      <c r="F716" s="5">
        <v>1.46</v>
      </c>
      <c r="G716" s="9">
        <v>2025900</v>
      </c>
      <c r="H716" s="9">
        <v>13988</v>
      </c>
      <c r="I716" s="9">
        <v>3966</v>
      </c>
      <c r="J716" s="4">
        <v>22.43</v>
      </c>
      <c r="K716" s="4">
        <v>2.97</v>
      </c>
      <c r="L716" s="4">
        <v>0.67</v>
      </c>
      <c r="M716" s="4">
        <v>0.14000000000000001</v>
      </c>
      <c r="N716" s="4">
        <v>0.31</v>
      </c>
      <c r="O716" s="4"/>
      <c r="P716" s="4"/>
      <c r="Q716" s="4"/>
      <c r="R716" s="4">
        <v>2.04</v>
      </c>
      <c r="S716" s="4"/>
      <c r="T716" s="4"/>
      <c r="U716" s="4"/>
      <c r="V716" s="4"/>
      <c r="W716" s="10"/>
      <c r="X716" s="4"/>
    </row>
    <row r="717" spans="1:24" ht="15.75" customHeight="1">
      <c r="A717" s="8" t="s">
        <v>936</v>
      </c>
      <c r="B717" s="8">
        <v>716</v>
      </c>
      <c r="C717" s="4" t="s">
        <v>1111</v>
      </c>
      <c r="D717" s="4" t="s">
        <v>1110</v>
      </c>
      <c r="E717" s="4">
        <v>1.1599999999999999</v>
      </c>
      <c r="F717" s="4">
        <v>-0.85</v>
      </c>
      <c r="G717" s="9">
        <v>12207300</v>
      </c>
      <c r="H717" s="9">
        <v>14363</v>
      </c>
      <c r="I717" s="9">
        <v>928</v>
      </c>
      <c r="J717" s="4">
        <v>11.02</v>
      </c>
      <c r="K717" s="4">
        <v>1.1399999999999999</v>
      </c>
      <c r="L717" s="4">
        <v>1.18</v>
      </c>
      <c r="M717" s="4">
        <v>0.02</v>
      </c>
      <c r="N717" s="4">
        <v>0.11</v>
      </c>
      <c r="O717" s="4"/>
      <c r="P717" s="4"/>
      <c r="Q717" s="4"/>
      <c r="R717" s="4">
        <v>5.98</v>
      </c>
      <c r="S717" s="4"/>
      <c r="T717" s="4"/>
      <c r="U717" s="4"/>
      <c r="V717" s="4"/>
      <c r="W717" s="5"/>
      <c r="X717" s="4"/>
    </row>
    <row r="718" spans="1:24" ht="15.75" customHeight="1">
      <c r="A718" s="8" t="s">
        <v>937</v>
      </c>
      <c r="B718" s="8">
        <v>717</v>
      </c>
      <c r="C718" s="4" t="s">
        <v>1111</v>
      </c>
      <c r="D718" s="4" t="s">
        <v>1110</v>
      </c>
      <c r="E718" s="4">
        <v>3.26</v>
      </c>
      <c r="F718" s="10">
        <v>-1.21</v>
      </c>
      <c r="G718" s="9">
        <v>82400</v>
      </c>
      <c r="H718" s="9">
        <v>266</v>
      </c>
      <c r="I718" s="9">
        <v>5657</v>
      </c>
      <c r="J718" s="4"/>
      <c r="K718" s="4">
        <v>0.88</v>
      </c>
      <c r="L718" s="4">
        <v>1.97</v>
      </c>
      <c r="M718" s="4"/>
      <c r="N718" s="4">
        <v>0</v>
      </c>
      <c r="O718" s="4"/>
      <c r="P718" s="4"/>
      <c r="Q718" s="4"/>
      <c r="R718" s="4"/>
      <c r="S718" s="4"/>
      <c r="T718" s="4"/>
      <c r="U718" s="4"/>
      <c r="V718" s="4"/>
      <c r="W718" s="7"/>
      <c r="X718" s="4"/>
    </row>
    <row r="719" spans="1:24" ht="15.75" customHeight="1">
      <c r="A719" s="8" t="s">
        <v>938</v>
      </c>
      <c r="B719" s="8">
        <v>718</v>
      </c>
      <c r="C719" s="4" t="s">
        <v>1111</v>
      </c>
      <c r="D719" s="4" t="s">
        <v>1110</v>
      </c>
      <c r="E719" s="4">
        <v>24.3</v>
      </c>
      <c r="F719" s="10">
        <v>2.97</v>
      </c>
      <c r="G719" s="9">
        <v>1958600</v>
      </c>
      <c r="H719" s="9">
        <v>47155</v>
      </c>
      <c r="I719" s="9">
        <v>28800</v>
      </c>
      <c r="J719" s="4">
        <v>10.33</v>
      </c>
      <c r="K719" s="4">
        <v>1.33</v>
      </c>
      <c r="L719" s="4">
        <v>0.18</v>
      </c>
      <c r="M719" s="4">
        <v>1.4</v>
      </c>
      <c r="N719" s="4">
        <v>2.35</v>
      </c>
      <c r="O719" s="4"/>
      <c r="P719" s="4"/>
      <c r="Q719" s="4"/>
      <c r="R719" s="4">
        <v>5.93</v>
      </c>
      <c r="S719" s="4"/>
      <c r="T719" s="4"/>
      <c r="U719" s="4"/>
      <c r="V719" s="4"/>
      <c r="W719" s="10"/>
      <c r="X719" s="4"/>
    </row>
    <row r="720" spans="1:24" ht="15.75" customHeight="1">
      <c r="A720" s="8" t="s">
        <v>939</v>
      </c>
      <c r="B720" s="8">
        <v>719</v>
      </c>
      <c r="C720" s="4" t="s">
        <v>1112</v>
      </c>
      <c r="D720" s="4" t="s">
        <v>1110</v>
      </c>
      <c r="E720" s="4">
        <v>0.44</v>
      </c>
      <c r="F720" s="5">
        <v>2.33</v>
      </c>
      <c r="G720" s="9">
        <v>372500</v>
      </c>
      <c r="H720" s="4">
        <v>161</v>
      </c>
      <c r="I720" s="9">
        <v>414</v>
      </c>
      <c r="J720" s="4"/>
      <c r="K720" s="4">
        <v>0.83</v>
      </c>
      <c r="L720" s="4">
        <v>1.01</v>
      </c>
      <c r="M720" s="4"/>
      <c r="N720" s="4">
        <v>0</v>
      </c>
      <c r="O720" s="4">
        <v>-4.47</v>
      </c>
      <c r="P720" s="4">
        <v>-13.48</v>
      </c>
      <c r="Q720" s="4">
        <v>-8.66</v>
      </c>
      <c r="R720" s="4"/>
      <c r="S720" s="4">
        <v>32.229999999999997</v>
      </c>
      <c r="T720" s="4"/>
      <c r="U720" s="4"/>
      <c r="V720" s="4"/>
      <c r="W720" s="10"/>
      <c r="X720" s="4"/>
    </row>
    <row r="721" spans="1:24" ht="15.75" customHeight="1">
      <c r="A721" s="8" t="s">
        <v>940</v>
      </c>
      <c r="B721" s="8">
        <v>720</v>
      </c>
      <c r="C721" s="4" t="s">
        <v>1111</v>
      </c>
      <c r="D721" s="4" t="s">
        <v>1110</v>
      </c>
      <c r="E721" s="4">
        <v>6.25</v>
      </c>
      <c r="F721" s="4">
        <v>1.63</v>
      </c>
      <c r="G721" s="9">
        <v>976900</v>
      </c>
      <c r="H721" s="9">
        <v>6098</v>
      </c>
      <c r="I721" s="9">
        <v>1998</v>
      </c>
      <c r="J721" s="4">
        <v>122.79</v>
      </c>
      <c r="K721" s="4">
        <v>0.97</v>
      </c>
      <c r="L721" s="4">
        <v>1.54</v>
      </c>
      <c r="M721" s="4"/>
      <c r="N721" s="4">
        <v>0.05</v>
      </c>
      <c r="O721" s="4"/>
      <c r="P721" s="4"/>
      <c r="Q721" s="4"/>
      <c r="R721" s="4">
        <v>1.63</v>
      </c>
      <c r="S721" s="4"/>
      <c r="T721" s="4"/>
      <c r="U721" s="4"/>
      <c r="V721" s="4"/>
      <c r="W721" s="10"/>
      <c r="X721" s="4"/>
    </row>
    <row r="722" spans="1:24" ht="15.75" customHeight="1">
      <c r="A722" s="8" t="s">
        <v>941</v>
      </c>
      <c r="B722" s="8">
        <v>721</v>
      </c>
      <c r="C722" s="4" t="s">
        <v>1109</v>
      </c>
      <c r="D722" s="4" t="s">
        <v>1110</v>
      </c>
      <c r="E722" s="4">
        <v>0.24</v>
      </c>
      <c r="F722" s="5">
        <v>0</v>
      </c>
      <c r="G722" s="9">
        <v>20622400</v>
      </c>
      <c r="H722" s="9">
        <v>4986</v>
      </c>
      <c r="I722" s="9">
        <v>2930</v>
      </c>
      <c r="J722" s="4"/>
      <c r="K722" s="4">
        <v>2.67</v>
      </c>
      <c r="L722" s="4">
        <v>0.48</v>
      </c>
      <c r="M722" s="4"/>
      <c r="N722" s="4">
        <v>0</v>
      </c>
      <c r="O722" s="4">
        <v>-14.58</v>
      </c>
      <c r="P722" s="4">
        <v>-21.84</v>
      </c>
      <c r="Q722" s="4">
        <v>-21.44</v>
      </c>
      <c r="R722" s="4"/>
      <c r="S722" s="4">
        <v>24.14</v>
      </c>
      <c r="T722" s="4"/>
      <c r="U722" s="4"/>
      <c r="V722" s="4"/>
      <c r="W722" s="10"/>
      <c r="X722" s="4"/>
    </row>
    <row r="723" spans="1:24" ht="15.75" customHeight="1">
      <c r="A723" s="8" t="s">
        <v>942</v>
      </c>
      <c r="B723" s="8">
        <v>722</v>
      </c>
      <c r="C723" s="4" t="s">
        <v>1109</v>
      </c>
      <c r="D723" s="4" t="s">
        <v>1110</v>
      </c>
      <c r="E723" s="4">
        <v>44.25</v>
      </c>
      <c r="F723" s="4">
        <v>0</v>
      </c>
      <c r="G723" s="9">
        <v>0</v>
      </c>
      <c r="H723" s="9">
        <v>0</v>
      </c>
      <c r="I723" s="9">
        <v>5310</v>
      </c>
      <c r="J723" s="4"/>
      <c r="K723" s="4">
        <v>0.96</v>
      </c>
      <c r="L723" s="4">
        <v>0.26</v>
      </c>
      <c r="M723" s="4">
        <v>1.9</v>
      </c>
      <c r="N723" s="4">
        <v>0</v>
      </c>
      <c r="O723" s="4">
        <v>-1.02</v>
      </c>
      <c r="P723" s="4">
        <v>-1.31</v>
      </c>
      <c r="Q723" s="4">
        <v>-6.2</v>
      </c>
      <c r="R723" s="4">
        <v>4.25</v>
      </c>
      <c r="S723" s="4">
        <v>27.89</v>
      </c>
      <c r="T723" s="4"/>
      <c r="U723" s="4"/>
      <c r="V723" s="4"/>
      <c r="W723" s="10"/>
      <c r="X723" s="4"/>
    </row>
    <row r="724" spans="1:24" ht="15.75" customHeight="1">
      <c r="A724" s="8" t="s">
        <v>943</v>
      </c>
      <c r="B724" s="8">
        <v>723</v>
      </c>
      <c r="C724" s="4" t="s">
        <v>1111</v>
      </c>
      <c r="D724" s="4" t="s">
        <v>1110</v>
      </c>
      <c r="E724" s="4">
        <v>0.61</v>
      </c>
      <c r="F724" s="5">
        <v>0</v>
      </c>
      <c r="G724" s="9">
        <v>1710800</v>
      </c>
      <c r="H724" s="9">
        <v>1042</v>
      </c>
      <c r="I724" s="9">
        <v>479</v>
      </c>
      <c r="J724" s="4"/>
      <c r="K724" s="4">
        <v>0.38</v>
      </c>
      <c r="L724" s="4">
        <v>1.72</v>
      </c>
      <c r="M724" s="4"/>
      <c r="N724" s="4">
        <v>0</v>
      </c>
      <c r="O724" s="4"/>
      <c r="P724" s="4"/>
      <c r="Q724" s="4"/>
      <c r="R724" s="4"/>
      <c r="S724" s="4"/>
      <c r="T724" s="4"/>
      <c r="U724" s="4"/>
      <c r="V724" s="4"/>
      <c r="W724" s="10"/>
      <c r="X724" s="4"/>
    </row>
    <row r="725" spans="1:24" ht="15.75" customHeight="1">
      <c r="A725" s="8" t="s">
        <v>944</v>
      </c>
      <c r="B725" s="8">
        <v>724</v>
      </c>
      <c r="C725" s="4" t="s">
        <v>1109</v>
      </c>
      <c r="D725" s="4" t="s">
        <v>1110</v>
      </c>
      <c r="E725" s="4">
        <v>127.5</v>
      </c>
      <c r="F725" s="5">
        <v>3.24</v>
      </c>
      <c r="G725" s="9">
        <v>5200</v>
      </c>
      <c r="H725" s="9">
        <v>629</v>
      </c>
      <c r="I725" s="9">
        <v>2276</v>
      </c>
      <c r="J725" s="4">
        <v>13.4</v>
      </c>
      <c r="K725" s="4">
        <v>1.1100000000000001</v>
      </c>
      <c r="L725" s="4">
        <v>0.1</v>
      </c>
      <c r="M725" s="4"/>
      <c r="N725" s="4">
        <v>9.51</v>
      </c>
      <c r="O725" s="4"/>
      <c r="P725" s="4"/>
      <c r="Q725" s="4"/>
      <c r="R725" s="4"/>
      <c r="S725" s="4"/>
      <c r="T725" s="4"/>
      <c r="U725" s="4"/>
      <c r="V725" s="4"/>
      <c r="W725" s="10">
        <v>16.34</v>
      </c>
      <c r="X725" s="4"/>
    </row>
    <row r="726" spans="1:24" ht="15.75" customHeight="1">
      <c r="A726" s="8" t="s">
        <v>1108</v>
      </c>
      <c r="B726" s="8">
        <v>725</v>
      </c>
      <c r="C726" s="4" t="s">
        <v>1111</v>
      </c>
      <c r="D726" s="4" t="s">
        <v>1110</v>
      </c>
      <c r="E726" s="4">
        <v>1.72</v>
      </c>
      <c r="F726" s="5">
        <v>0</v>
      </c>
      <c r="G726" s="9">
        <v>3039500</v>
      </c>
      <c r="H726" s="9">
        <v>5235</v>
      </c>
      <c r="I726" s="9">
        <v>1032</v>
      </c>
      <c r="J726" s="4">
        <v>14.41</v>
      </c>
      <c r="K726" s="4"/>
      <c r="L726" s="4">
        <v>1.79</v>
      </c>
      <c r="M726" s="4"/>
      <c r="N726" s="4">
        <v>0.12</v>
      </c>
      <c r="O726" s="4"/>
      <c r="P726" s="4"/>
      <c r="Q726" s="4"/>
      <c r="R726" s="4"/>
      <c r="S726" s="4"/>
      <c r="T726" s="4"/>
      <c r="U726" s="4"/>
      <c r="V726" s="4"/>
      <c r="W726" s="10"/>
      <c r="X726" s="4"/>
    </row>
    <row r="727" spans="1:24" ht="15.75" customHeight="1">
      <c r="A727" s="8" t="s">
        <v>945</v>
      </c>
      <c r="B727" s="8">
        <v>726</v>
      </c>
      <c r="C727" s="4" t="s">
        <v>1109</v>
      </c>
      <c r="D727" s="4" t="s">
        <v>1110</v>
      </c>
      <c r="E727" s="4">
        <v>3.2</v>
      </c>
      <c r="F727" s="10">
        <v>1.91</v>
      </c>
      <c r="G727" s="9">
        <v>143904700</v>
      </c>
      <c r="H727" s="9">
        <v>458634</v>
      </c>
      <c r="I727" s="9">
        <v>47830</v>
      </c>
      <c r="J727" s="4">
        <v>21.06</v>
      </c>
      <c r="K727" s="4">
        <v>1.69</v>
      </c>
      <c r="L727" s="4">
        <v>1.83</v>
      </c>
      <c r="M727" s="4">
        <v>0.04</v>
      </c>
      <c r="N727" s="4">
        <v>0.15</v>
      </c>
      <c r="O727" s="4">
        <v>4.91</v>
      </c>
      <c r="P727" s="4">
        <v>7.79</v>
      </c>
      <c r="Q727" s="4">
        <v>22.01</v>
      </c>
      <c r="R727" s="4">
        <v>4.26</v>
      </c>
      <c r="S727" s="4">
        <v>56.78</v>
      </c>
      <c r="T727" s="4"/>
      <c r="U727" s="4">
        <v>326</v>
      </c>
      <c r="V727" s="4">
        <v>327</v>
      </c>
      <c r="W727" s="5">
        <v>1.38</v>
      </c>
      <c r="X727" s="4"/>
    </row>
    <row r="728" spans="1:24" ht="15.75" customHeight="1">
      <c r="A728" s="8" t="s">
        <v>946</v>
      </c>
      <c r="B728" s="8">
        <v>727</v>
      </c>
      <c r="C728" s="4" t="s">
        <v>1111</v>
      </c>
      <c r="D728" s="4" t="s">
        <v>1110</v>
      </c>
      <c r="E728" s="4">
        <v>4.08</v>
      </c>
      <c r="F728" s="4">
        <v>-1.92</v>
      </c>
      <c r="G728" s="9">
        <v>16537800</v>
      </c>
      <c r="H728" s="9">
        <v>67963</v>
      </c>
      <c r="I728" s="9">
        <v>15606</v>
      </c>
      <c r="J728" s="4">
        <v>16.47</v>
      </c>
      <c r="K728" s="4">
        <v>1.29</v>
      </c>
      <c r="L728" s="4">
        <v>1.1499999999999999</v>
      </c>
      <c r="M728" s="4">
        <v>0.09</v>
      </c>
      <c r="N728" s="4">
        <v>0.25</v>
      </c>
      <c r="O728" s="4"/>
      <c r="P728" s="4"/>
      <c r="Q728" s="4"/>
      <c r="R728" s="4">
        <v>6.07</v>
      </c>
      <c r="S728" s="4"/>
      <c r="T728" s="4"/>
      <c r="U728" s="4"/>
      <c r="V728" s="4"/>
      <c r="W728" s="5"/>
      <c r="X728" s="11"/>
    </row>
    <row r="729" spans="1:24" ht="15.75" customHeight="1">
      <c r="A729" s="3" t="s">
        <v>947</v>
      </c>
      <c r="B729" s="3">
        <v>728</v>
      </c>
      <c r="C729" s="3" t="s">
        <v>1111</v>
      </c>
      <c r="D729" s="3" t="s">
        <v>1110</v>
      </c>
      <c r="E729" s="3">
        <v>4.78</v>
      </c>
      <c r="F729" s="3">
        <v>-0.83</v>
      </c>
      <c r="G729" s="81">
        <v>4305000</v>
      </c>
      <c r="H729" s="81">
        <v>20803</v>
      </c>
      <c r="I729" s="81">
        <v>3116</v>
      </c>
      <c r="J729" s="3">
        <v>20.100000000000001</v>
      </c>
      <c r="K729" s="3">
        <v>3.76</v>
      </c>
      <c r="L729" s="3">
        <v>1.01</v>
      </c>
      <c r="M729" s="3">
        <v>0.09</v>
      </c>
      <c r="N729" s="3">
        <v>0.24</v>
      </c>
      <c r="R729" s="3">
        <v>1.87</v>
      </c>
    </row>
    <row r="730" spans="1:24" ht="15.75" customHeight="1">
      <c r="A730" s="3" t="s">
        <v>948</v>
      </c>
      <c r="B730" s="3">
        <v>729</v>
      </c>
      <c r="C730" s="3" t="s">
        <v>1111</v>
      </c>
      <c r="D730" s="3" t="s">
        <v>1110</v>
      </c>
      <c r="E730" s="3">
        <v>2.5</v>
      </c>
      <c r="F730" s="3">
        <v>8.6999999999999993</v>
      </c>
      <c r="G730" s="81">
        <v>18873400</v>
      </c>
      <c r="H730" s="81">
        <v>46871</v>
      </c>
      <c r="I730" s="81">
        <v>1444</v>
      </c>
      <c r="J730" s="3">
        <v>12.42</v>
      </c>
      <c r="K730" s="3">
        <v>1.02</v>
      </c>
      <c r="L730" s="3">
        <v>1.3</v>
      </c>
      <c r="M730" s="3">
        <v>0.1</v>
      </c>
      <c r="N730" s="3">
        <v>0.2</v>
      </c>
      <c r="R730" s="3">
        <v>1.3</v>
      </c>
    </row>
    <row r="731" spans="1:24" ht="15.75" customHeight="1">
      <c r="A731" s="3" t="s">
        <v>949</v>
      </c>
      <c r="B731" s="3">
        <v>730</v>
      </c>
      <c r="C731" s="3" t="s">
        <v>1111</v>
      </c>
      <c r="D731" s="3" t="s">
        <v>1110</v>
      </c>
      <c r="E731" s="3">
        <v>0.32</v>
      </c>
      <c r="F731" s="3">
        <v>0</v>
      </c>
      <c r="G731" s="81">
        <v>423500</v>
      </c>
      <c r="H731" s="81">
        <v>131</v>
      </c>
      <c r="I731" s="81">
        <v>180</v>
      </c>
      <c r="K731" s="3">
        <v>0.73</v>
      </c>
      <c r="L731" s="3">
        <v>1.47</v>
      </c>
      <c r="N731" s="3">
        <v>0</v>
      </c>
    </row>
    <row r="732" spans="1:24" ht="15.75" customHeight="1">
      <c r="A732" s="3" t="s">
        <v>950</v>
      </c>
      <c r="B732" s="3">
        <v>731</v>
      </c>
      <c r="C732" s="3" t="s">
        <v>1111</v>
      </c>
      <c r="D732" s="3" t="s">
        <v>1110</v>
      </c>
      <c r="E732" s="3">
        <v>2.62</v>
      </c>
      <c r="F732" s="3">
        <v>0.77</v>
      </c>
      <c r="G732" s="81">
        <v>272200</v>
      </c>
      <c r="H732" s="81">
        <v>704</v>
      </c>
      <c r="I732" s="81">
        <v>1048</v>
      </c>
      <c r="J732" s="3">
        <v>10.82</v>
      </c>
      <c r="K732" s="3">
        <v>1.76</v>
      </c>
      <c r="L732" s="3">
        <v>0.97</v>
      </c>
      <c r="M732" s="3">
        <v>0.1</v>
      </c>
      <c r="N732" s="3">
        <v>0.24</v>
      </c>
      <c r="R732" s="3">
        <v>7.31</v>
      </c>
    </row>
    <row r="733" spans="1:24" ht="15.75" customHeight="1">
      <c r="A733" s="3" t="s">
        <v>951</v>
      </c>
      <c r="B733" s="3">
        <v>732</v>
      </c>
      <c r="C733" s="3" t="s">
        <v>1111</v>
      </c>
      <c r="D733" s="3" t="s">
        <v>1110</v>
      </c>
      <c r="E733" s="3">
        <v>13.3</v>
      </c>
      <c r="F733" s="3">
        <v>1.53</v>
      </c>
      <c r="G733" s="81">
        <v>1545100</v>
      </c>
      <c r="H733" s="81">
        <v>20511</v>
      </c>
      <c r="I733" s="81">
        <v>5873</v>
      </c>
      <c r="J733" s="3">
        <v>63.31</v>
      </c>
      <c r="K733" s="3">
        <v>1.31</v>
      </c>
      <c r="L733" s="3">
        <v>0.12</v>
      </c>
      <c r="M733" s="3">
        <v>0.3</v>
      </c>
      <c r="N733" s="3">
        <v>0.21</v>
      </c>
      <c r="R733" s="3">
        <v>2.29</v>
      </c>
    </row>
    <row r="734" spans="1:24" ht="15.75" customHeight="1">
      <c r="A734" s="3" t="s">
        <v>952</v>
      </c>
      <c r="B734" s="3">
        <v>733</v>
      </c>
      <c r="C734" s="3" t="s">
        <v>1111</v>
      </c>
      <c r="D734" s="3" t="s">
        <v>1110</v>
      </c>
      <c r="E734" s="3">
        <v>4.38</v>
      </c>
      <c r="F734" s="3">
        <v>-0.45</v>
      </c>
      <c r="G734" s="81">
        <v>247500</v>
      </c>
      <c r="H734" s="81">
        <v>1091</v>
      </c>
      <c r="I734" s="81">
        <v>2271</v>
      </c>
      <c r="J734" s="3">
        <v>14.57</v>
      </c>
      <c r="K734" s="3">
        <v>1.83</v>
      </c>
      <c r="L734" s="3">
        <v>4.08</v>
      </c>
      <c r="M734" s="3">
        <v>0.05</v>
      </c>
      <c r="N734" s="3">
        <v>0.3</v>
      </c>
      <c r="R734" s="3">
        <v>5.79</v>
      </c>
    </row>
    <row r="735" spans="1:24" ht="15.75" customHeight="1">
      <c r="A735" s="3" t="s">
        <v>953</v>
      </c>
      <c r="B735" s="3">
        <v>734</v>
      </c>
      <c r="C735" s="3" t="s">
        <v>1111</v>
      </c>
      <c r="D735" s="3" t="s">
        <v>1110</v>
      </c>
      <c r="E735" s="3">
        <v>1.6</v>
      </c>
      <c r="F735" s="3">
        <v>-1.23</v>
      </c>
      <c r="G735" s="81">
        <v>228900</v>
      </c>
      <c r="H735" s="3">
        <v>368</v>
      </c>
      <c r="I735" s="3">
        <v>960</v>
      </c>
      <c r="K735" s="3">
        <v>1.24</v>
      </c>
      <c r="L735" s="3">
        <v>0.83</v>
      </c>
      <c r="M735" s="3">
        <v>0.06</v>
      </c>
      <c r="N735" s="3">
        <v>0</v>
      </c>
      <c r="R735" s="3">
        <v>3.57</v>
      </c>
    </row>
    <row r="736" spans="1:24" ht="15.75" customHeight="1">
      <c r="A736" s="3" t="s">
        <v>954</v>
      </c>
      <c r="B736" s="3">
        <v>735</v>
      </c>
      <c r="C736" s="3" t="s">
        <v>1112</v>
      </c>
      <c r="D736" s="3" t="s">
        <v>1110</v>
      </c>
      <c r="E736" s="3">
        <v>0.35</v>
      </c>
      <c r="F736" s="3">
        <v>0</v>
      </c>
      <c r="G736" s="81">
        <v>0</v>
      </c>
      <c r="H736" s="81">
        <v>0</v>
      </c>
      <c r="I736" s="81">
        <v>872</v>
      </c>
      <c r="K736" s="3">
        <v>0.44</v>
      </c>
      <c r="L736" s="3">
        <v>0.82</v>
      </c>
      <c r="N736" s="3">
        <v>0</v>
      </c>
      <c r="O736" s="3">
        <v>-7.86</v>
      </c>
      <c r="P736" s="3">
        <v>-17.88</v>
      </c>
      <c r="Q736" s="3">
        <v>-409.46</v>
      </c>
      <c r="S736" s="3">
        <v>2.96</v>
      </c>
    </row>
    <row r="737" spans="1:19" ht="15.75" customHeight="1">
      <c r="A737" s="3" t="s">
        <v>955</v>
      </c>
      <c r="B737" s="3">
        <v>736</v>
      </c>
      <c r="C737" s="3" t="s">
        <v>1111</v>
      </c>
      <c r="D737" s="3" t="s">
        <v>1110</v>
      </c>
      <c r="E737" s="3">
        <v>9.65</v>
      </c>
      <c r="F737" s="3">
        <v>-0.52</v>
      </c>
      <c r="G737" s="81">
        <v>2306300</v>
      </c>
      <c r="H737" s="81">
        <v>22263</v>
      </c>
      <c r="I737" s="81">
        <v>4099</v>
      </c>
      <c r="J737" s="3">
        <v>17.46</v>
      </c>
      <c r="K737" s="3">
        <v>4.3499999999999996</v>
      </c>
      <c r="L737" s="3">
        <v>0.25</v>
      </c>
      <c r="M737" s="3">
        <v>0.17</v>
      </c>
      <c r="N737" s="3">
        <v>0.55000000000000004</v>
      </c>
      <c r="R737" s="3">
        <v>1.6</v>
      </c>
    </row>
    <row r="738" spans="1:19" ht="15.75" customHeight="1">
      <c r="A738" s="3" t="s">
        <v>956</v>
      </c>
      <c r="B738" s="3">
        <v>737</v>
      </c>
      <c r="C738" s="3" t="s">
        <v>1109</v>
      </c>
      <c r="D738" s="3" t="s">
        <v>237</v>
      </c>
      <c r="E738" s="3">
        <v>13.2</v>
      </c>
      <c r="F738" s="3">
        <v>0</v>
      </c>
      <c r="G738" s="81">
        <v>0</v>
      </c>
      <c r="H738" s="81">
        <v>0</v>
      </c>
      <c r="I738" s="81">
        <v>92</v>
      </c>
      <c r="L738" s="3">
        <v>0.47</v>
      </c>
      <c r="N738" s="3">
        <v>0</v>
      </c>
      <c r="O738" s="3">
        <v>-43.4</v>
      </c>
      <c r="P738" s="3">
        <v>-56.32</v>
      </c>
      <c r="Q738" s="3">
        <v>-92.48</v>
      </c>
      <c r="S738" s="3">
        <v>43.53</v>
      </c>
    </row>
    <row r="739" spans="1:19" ht="15.75" customHeight="1">
      <c r="A739" s="3" t="s">
        <v>957</v>
      </c>
      <c r="B739" s="3">
        <v>738</v>
      </c>
      <c r="C739" s="3" t="s">
        <v>1111</v>
      </c>
      <c r="D739" s="3" t="s">
        <v>1110</v>
      </c>
      <c r="E739" s="3">
        <v>13.7</v>
      </c>
      <c r="F739" s="3">
        <v>7.87</v>
      </c>
      <c r="G739" s="81">
        <v>5991900</v>
      </c>
      <c r="H739" s="81">
        <v>79914</v>
      </c>
      <c r="I739" s="81">
        <v>2466</v>
      </c>
      <c r="J739" s="3">
        <v>55.86</v>
      </c>
      <c r="K739" s="3">
        <v>6.78</v>
      </c>
      <c r="L739" s="3">
        <v>0.13</v>
      </c>
      <c r="N739" s="3">
        <v>0.25</v>
      </c>
      <c r="R739" s="3">
        <v>0.96</v>
      </c>
    </row>
    <row r="740" spans="1:19" ht="15.75" customHeight="1">
      <c r="A740" s="3" t="s">
        <v>958</v>
      </c>
      <c r="B740" s="3">
        <v>739</v>
      </c>
      <c r="C740" s="3" t="s">
        <v>1111</v>
      </c>
      <c r="D740" s="3" t="s">
        <v>1110</v>
      </c>
      <c r="E740" s="3">
        <v>15.1</v>
      </c>
      <c r="F740" s="3">
        <v>0</v>
      </c>
      <c r="G740" s="81">
        <v>78600</v>
      </c>
      <c r="H740" s="81">
        <v>1185</v>
      </c>
      <c r="I740" s="81">
        <v>1625</v>
      </c>
      <c r="J740" s="3">
        <v>11.63</v>
      </c>
      <c r="K740" s="3">
        <v>1.95</v>
      </c>
      <c r="L740" s="3">
        <v>0.65</v>
      </c>
      <c r="M740" s="3">
        <v>0.35</v>
      </c>
      <c r="N740" s="3">
        <v>1.3</v>
      </c>
      <c r="R740" s="3">
        <v>2.3199999999999998</v>
      </c>
    </row>
    <row r="741" spans="1:19" ht="15.75" customHeight="1">
      <c r="A741" s="3" t="s">
        <v>959</v>
      </c>
      <c r="B741" s="3">
        <v>740</v>
      </c>
      <c r="C741" s="3" t="s">
        <v>1111</v>
      </c>
      <c r="D741" s="3" t="s">
        <v>1110</v>
      </c>
      <c r="E741" s="3">
        <v>11.8</v>
      </c>
      <c r="F741" s="3">
        <v>0.85</v>
      </c>
      <c r="G741" s="81">
        <v>130500</v>
      </c>
      <c r="H741" s="81">
        <v>1542</v>
      </c>
      <c r="I741" s="81">
        <v>3540</v>
      </c>
      <c r="K741" s="3">
        <v>2.8</v>
      </c>
      <c r="L741" s="3">
        <v>1.22</v>
      </c>
      <c r="M741" s="3">
        <v>0.25</v>
      </c>
      <c r="N741" s="3">
        <v>0</v>
      </c>
      <c r="R741" s="3">
        <v>1.71</v>
      </c>
    </row>
    <row r="742" spans="1:19" ht="15.75" customHeight="1">
      <c r="A742" s="3" t="s">
        <v>960</v>
      </c>
      <c r="B742" s="3">
        <v>741</v>
      </c>
      <c r="C742" s="3" t="s">
        <v>1111</v>
      </c>
      <c r="D742" s="3" t="s">
        <v>1110</v>
      </c>
      <c r="E742" s="3">
        <v>2.96</v>
      </c>
      <c r="F742" s="3">
        <v>0</v>
      </c>
      <c r="G742" s="81">
        <v>3676200</v>
      </c>
      <c r="H742" s="81">
        <v>10894</v>
      </c>
      <c r="I742" s="81">
        <v>1539</v>
      </c>
      <c r="J742" s="3">
        <v>17.86</v>
      </c>
      <c r="K742" s="3">
        <v>1.89</v>
      </c>
      <c r="L742" s="3">
        <v>0.71</v>
      </c>
      <c r="M742" s="3">
        <v>0.04</v>
      </c>
      <c r="N742" s="3">
        <v>0.17</v>
      </c>
      <c r="R742" s="3">
        <v>1.38</v>
      </c>
    </row>
    <row r="743" spans="1:19" ht="15.75" customHeight="1"/>
    <row r="744" spans="1:19" ht="15.75" customHeight="1"/>
    <row r="745" spans="1:19" ht="15.75" customHeight="1"/>
    <row r="746" spans="1:19" ht="15.75" customHeight="1"/>
    <row r="747" spans="1:19" ht="15.75" customHeight="1"/>
    <row r="748" spans="1:19" ht="15.75" customHeight="1"/>
    <row r="749" spans="1:19" ht="15.75" customHeight="1"/>
    <row r="750" spans="1:19" ht="15.75" customHeight="1"/>
    <row r="751" spans="1:19" ht="15.75" customHeight="1"/>
    <row r="752" spans="1:19"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sheetData>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8C404-6578-46FB-BE1A-CC25D665BF72}">
  <sheetPr>
    <tabColor rgb="FFFF0000"/>
    <outlinePr summaryBelow="0" summaryRight="0"/>
  </sheetPr>
  <dimension ref="A1:XFD775"/>
  <sheetViews>
    <sheetView tabSelected="1" topLeftCell="E342" zoomScale="90" zoomScaleNormal="90" workbookViewId="0">
      <pane ySplit="1" topLeftCell="A640" activePane="bottomLeft" state="frozen"/>
      <selection activeCell="B342" sqref="B342"/>
      <selection pane="bottomLeft" activeCell="N658" sqref="N658"/>
    </sheetView>
  </sheetViews>
  <sheetFormatPr defaultColWidth="11.21875" defaultRowHeight="16.5"/>
  <cols>
    <col min="1" max="1" width="74.33203125" style="11" hidden="1" customWidth="1"/>
    <col min="2" max="2" width="13.109375" style="11" bestFit="1" customWidth="1"/>
    <col min="3" max="15" width="12.21875" style="11" bestFit="1" customWidth="1"/>
    <col min="16" max="16" width="12.6640625" style="11" customWidth="1"/>
    <col min="17" max="40" width="12.21875" style="11" bestFit="1" customWidth="1"/>
    <col min="41" max="42" width="11.21875" style="11" bestFit="1" customWidth="1"/>
    <col min="43" max="51" width="12.21875" style="11" bestFit="1" customWidth="1"/>
    <col min="52" max="52" width="12.21875" style="11" customWidth="1"/>
    <col min="53" max="68" width="8.88671875" style="11" customWidth="1"/>
    <col min="69" max="16384" width="11.21875" style="11"/>
  </cols>
  <sheetData>
    <row r="1" spans="1:52" hidden="1">
      <c r="A1" s="12" t="s">
        <v>5</v>
      </c>
    </row>
    <row r="2" spans="1:52" s="14" customFormat="1" ht="15" hidden="1">
      <c r="A2" s="1" t="s">
        <v>1</v>
      </c>
      <c r="B2" s="1" t="s">
        <v>961</v>
      </c>
      <c r="C2" s="1" t="s">
        <v>962</v>
      </c>
      <c r="D2" s="1" t="s">
        <v>963</v>
      </c>
      <c r="E2" s="1" t="s">
        <v>964</v>
      </c>
      <c r="F2" s="1" t="s">
        <v>965</v>
      </c>
      <c r="G2" s="1" t="s">
        <v>966</v>
      </c>
      <c r="H2" s="1" t="s">
        <v>967</v>
      </c>
      <c r="I2" s="1" t="s">
        <v>968</v>
      </c>
      <c r="J2" s="1" t="s">
        <v>969</v>
      </c>
      <c r="K2" s="1" t="s">
        <v>970</v>
      </c>
      <c r="L2" s="1" t="s">
        <v>971</v>
      </c>
      <c r="M2" s="1" t="s">
        <v>972</v>
      </c>
      <c r="N2" s="1" t="s">
        <v>973</v>
      </c>
      <c r="O2" s="1" t="s">
        <v>974</v>
      </c>
      <c r="P2" s="1" t="s">
        <v>975</v>
      </c>
      <c r="Q2" s="1" t="s">
        <v>976</v>
      </c>
      <c r="R2" s="1" t="s">
        <v>977</v>
      </c>
      <c r="S2" s="1" t="s">
        <v>978</v>
      </c>
      <c r="T2" s="1" t="s">
        <v>979</v>
      </c>
      <c r="U2" s="1" t="s">
        <v>980</v>
      </c>
      <c r="V2" s="1" t="s">
        <v>981</v>
      </c>
      <c r="W2" s="1" t="s">
        <v>982</v>
      </c>
      <c r="X2" s="1" t="s">
        <v>983</v>
      </c>
      <c r="Y2" s="1" t="s">
        <v>984</v>
      </c>
      <c r="Z2" s="1" t="s">
        <v>985</v>
      </c>
      <c r="AA2" s="1" t="s">
        <v>986</v>
      </c>
      <c r="AB2" s="1" t="s">
        <v>987</v>
      </c>
      <c r="AC2" s="1" t="s">
        <v>988</v>
      </c>
      <c r="AD2" s="1" t="s">
        <v>989</v>
      </c>
      <c r="AE2" s="1" t="s">
        <v>990</v>
      </c>
      <c r="AF2" s="1" t="s">
        <v>991</v>
      </c>
      <c r="AG2" s="1" t="s">
        <v>992</v>
      </c>
      <c r="AH2" s="1" t="s">
        <v>993</v>
      </c>
      <c r="AI2" s="1" t="s">
        <v>994</v>
      </c>
      <c r="AJ2" s="1" t="s">
        <v>995</v>
      </c>
      <c r="AK2" s="1" t="s">
        <v>996</v>
      </c>
      <c r="AL2" s="1" t="s">
        <v>997</v>
      </c>
      <c r="AM2" s="1" t="s">
        <v>998</v>
      </c>
      <c r="AN2" s="1" t="s">
        <v>999</v>
      </c>
      <c r="AO2" s="1" t="s">
        <v>1000</v>
      </c>
      <c r="AP2" s="1" t="s">
        <v>1001</v>
      </c>
      <c r="AQ2" s="1" t="s">
        <v>1002</v>
      </c>
      <c r="AR2" s="1" t="s">
        <v>1003</v>
      </c>
      <c r="AS2" s="1" t="s">
        <v>1004</v>
      </c>
      <c r="AT2" s="1" t="s">
        <v>1005</v>
      </c>
      <c r="AU2" s="1" t="s">
        <v>1006</v>
      </c>
      <c r="AV2" s="1" t="s">
        <v>1007</v>
      </c>
      <c r="AW2" s="1" t="s">
        <v>1008</v>
      </c>
      <c r="AX2" s="1" t="s">
        <v>1009</v>
      </c>
      <c r="AY2" s="1" t="s">
        <v>1010</v>
      </c>
      <c r="AZ2" s="1" t="s">
        <v>1113</v>
      </c>
    </row>
    <row r="3" spans="1:52" hidden="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idden="1">
      <c r="A4" s="1" t="s">
        <v>18</v>
      </c>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idden="1">
      <c r="A5" s="1" t="s">
        <v>19</v>
      </c>
      <c r="B5" s="1">
        <v>238345</v>
      </c>
      <c r="C5" s="1">
        <v>44607</v>
      </c>
      <c r="D5" s="1">
        <v>556701</v>
      </c>
      <c r="E5" s="1">
        <v>85576.34</v>
      </c>
      <c r="F5" s="1">
        <v>126005</v>
      </c>
      <c r="G5" s="1">
        <v>88307</v>
      </c>
      <c r="H5" s="1">
        <v>98503</v>
      </c>
      <c r="I5" s="1">
        <v>115097</v>
      </c>
      <c r="J5" s="1">
        <v>131303</v>
      </c>
      <c r="K5" s="1">
        <v>134969</v>
      </c>
      <c r="L5" s="1">
        <v>112073</v>
      </c>
      <c r="M5" s="1">
        <v>299352.11</v>
      </c>
      <c r="N5" s="1">
        <v>348118</v>
      </c>
      <c r="O5" s="1">
        <v>568350</v>
      </c>
      <c r="P5" s="1">
        <v>172572</v>
      </c>
      <c r="Q5" s="1">
        <v>315941.99</v>
      </c>
      <c r="R5" s="1">
        <v>166709</v>
      </c>
      <c r="S5" s="1">
        <v>209234</v>
      </c>
      <c r="T5" s="1">
        <v>247349</v>
      </c>
      <c r="U5" s="1">
        <v>356281.14899999998</v>
      </c>
      <c r="V5" s="1">
        <v>329081</v>
      </c>
      <c r="W5" s="1">
        <v>234885</v>
      </c>
      <c r="X5" s="1">
        <v>385602</v>
      </c>
      <c r="Y5" s="1">
        <v>741517.85600000003</v>
      </c>
      <c r="Z5" s="1">
        <v>517097</v>
      </c>
      <c r="AA5" s="1">
        <v>263989</v>
      </c>
      <c r="AB5" s="1">
        <v>327879</v>
      </c>
      <c r="AC5" s="1">
        <v>645650.17000000004</v>
      </c>
      <c r="AD5" s="1">
        <v>507526</v>
      </c>
      <c r="AE5" s="1">
        <v>340735</v>
      </c>
      <c r="AF5" s="1">
        <v>341833</v>
      </c>
      <c r="AG5" s="1">
        <v>448313.67099999997</v>
      </c>
      <c r="AH5" s="1">
        <v>856015</v>
      </c>
      <c r="AI5" s="1">
        <v>1135223</v>
      </c>
      <c r="AJ5" s="1">
        <v>1056663</v>
      </c>
      <c r="AK5" s="1">
        <v>1089295.4099999999</v>
      </c>
      <c r="AL5" s="1">
        <v>1160790</v>
      </c>
      <c r="AM5" s="1">
        <v>572884</v>
      </c>
      <c r="AN5" s="1">
        <v>1276954</v>
      </c>
      <c r="AO5" s="1">
        <v>701414.23400000005</v>
      </c>
      <c r="AP5" s="1">
        <v>1220816</v>
      </c>
      <c r="AQ5" s="1">
        <v>714966</v>
      </c>
      <c r="AR5" s="1">
        <v>1223370</v>
      </c>
      <c r="AS5" s="1">
        <v>1281542.645</v>
      </c>
      <c r="AT5" s="1">
        <v>1698872</v>
      </c>
      <c r="AU5" s="1">
        <v>787508</v>
      </c>
      <c r="AV5" s="1">
        <v>871492</v>
      </c>
      <c r="AW5" s="1">
        <v>2023701.433</v>
      </c>
      <c r="AX5" s="1">
        <v>2329814</v>
      </c>
      <c r="AY5" s="1">
        <v>2855932</v>
      </c>
      <c r="AZ5" s="1">
        <v>2802951</v>
      </c>
    </row>
    <row r="6" spans="1:52" hidden="1">
      <c r="A6" s="1" t="s">
        <v>20</v>
      </c>
      <c r="B6" s="1">
        <v>0</v>
      </c>
      <c r="C6" s="1">
        <v>0</v>
      </c>
      <c r="D6" s="1">
        <v>0</v>
      </c>
      <c r="E6" s="1">
        <v>0</v>
      </c>
      <c r="F6" s="1">
        <v>0</v>
      </c>
      <c r="G6" s="1">
        <v>0</v>
      </c>
      <c r="H6" s="1">
        <v>0</v>
      </c>
      <c r="I6" s="1">
        <v>0</v>
      </c>
      <c r="J6" s="1">
        <v>80000</v>
      </c>
      <c r="K6" s="1">
        <v>0</v>
      </c>
      <c r="L6" s="1">
        <v>0</v>
      </c>
      <c r="M6" s="1">
        <v>0</v>
      </c>
      <c r="N6" s="1">
        <v>0</v>
      </c>
      <c r="O6" s="1">
        <v>0</v>
      </c>
      <c r="P6" s="1">
        <v>0</v>
      </c>
      <c r="Q6" s="1">
        <v>0</v>
      </c>
      <c r="R6" s="1">
        <v>0</v>
      </c>
      <c r="S6" s="1">
        <v>0</v>
      </c>
      <c r="T6" s="1">
        <v>0</v>
      </c>
      <c r="U6" s="1">
        <v>3960.2559999999999</v>
      </c>
      <c r="V6" s="1">
        <v>0</v>
      </c>
      <c r="W6" s="1">
        <v>0</v>
      </c>
      <c r="X6" s="1">
        <v>0</v>
      </c>
      <c r="Y6" s="1">
        <v>0</v>
      </c>
      <c r="Z6" s="1">
        <v>0</v>
      </c>
      <c r="AA6" s="1">
        <v>0</v>
      </c>
      <c r="AB6" s="1">
        <v>0</v>
      </c>
      <c r="AC6" s="1">
        <v>0</v>
      </c>
      <c r="AD6" s="1">
        <v>0</v>
      </c>
      <c r="AE6" s="1">
        <v>0</v>
      </c>
      <c r="AF6" s="1">
        <v>0</v>
      </c>
      <c r="AG6" s="1">
        <v>0</v>
      </c>
      <c r="AH6" s="1">
        <v>0</v>
      </c>
      <c r="AI6" s="1">
        <v>0</v>
      </c>
      <c r="AJ6" s="1">
        <v>837127</v>
      </c>
      <c r="AK6" s="1">
        <v>53746.05</v>
      </c>
      <c r="AL6" s="1">
        <v>803350</v>
      </c>
      <c r="AM6" s="1">
        <v>703712</v>
      </c>
      <c r="AN6" s="1">
        <v>100105</v>
      </c>
      <c r="AO6" s="1">
        <v>98042.7</v>
      </c>
      <c r="AP6" s="1">
        <v>293695</v>
      </c>
      <c r="AQ6" s="1">
        <v>479501</v>
      </c>
      <c r="AR6" s="1">
        <v>597220</v>
      </c>
      <c r="AS6" s="1">
        <v>898689.56200000003</v>
      </c>
      <c r="AT6" s="1">
        <v>1076775</v>
      </c>
      <c r="AU6" s="1">
        <v>1333005</v>
      </c>
      <c r="AV6" s="1">
        <v>1475025</v>
      </c>
      <c r="AW6" s="1">
        <v>787939.10199999996</v>
      </c>
      <c r="AX6" s="1">
        <v>0</v>
      </c>
      <c r="AY6" s="1">
        <v>0</v>
      </c>
      <c r="AZ6" s="1">
        <v>0</v>
      </c>
    </row>
    <row r="7" spans="1:52" hidden="1">
      <c r="A7" s="1" t="s">
        <v>21</v>
      </c>
      <c r="B7" s="1">
        <v>337599</v>
      </c>
      <c r="C7" s="1">
        <v>223599</v>
      </c>
      <c r="D7" s="1">
        <v>265576</v>
      </c>
      <c r="E7" s="1">
        <v>267236.61</v>
      </c>
      <c r="F7" s="1">
        <v>247765</v>
      </c>
      <c r="G7" s="1">
        <v>185908</v>
      </c>
      <c r="H7" s="1">
        <v>220536</v>
      </c>
      <c r="I7" s="1">
        <v>309959</v>
      </c>
      <c r="J7" s="1">
        <v>313903</v>
      </c>
      <c r="K7" s="1">
        <v>177965</v>
      </c>
      <c r="L7" s="1">
        <v>195993</v>
      </c>
      <c r="M7" s="1">
        <v>345883.07</v>
      </c>
      <c r="N7" s="1">
        <v>299296</v>
      </c>
      <c r="O7" s="1">
        <v>190581</v>
      </c>
      <c r="P7" s="1">
        <v>208361</v>
      </c>
      <c r="Q7" s="1">
        <v>269004.49</v>
      </c>
      <c r="R7" s="1">
        <v>401297</v>
      </c>
      <c r="S7" s="1">
        <v>269132</v>
      </c>
      <c r="T7" s="1">
        <v>318221</v>
      </c>
      <c r="U7" s="1">
        <v>836138.01300000004</v>
      </c>
      <c r="V7" s="1">
        <v>972997</v>
      </c>
      <c r="W7" s="1">
        <v>863157</v>
      </c>
      <c r="X7" s="1">
        <v>837396</v>
      </c>
      <c r="Y7" s="1">
        <v>936363.86899999995</v>
      </c>
      <c r="Z7" s="1">
        <v>835695</v>
      </c>
      <c r="AA7" s="1">
        <v>605805</v>
      </c>
      <c r="AB7" s="1">
        <v>343652</v>
      </c>
      <c r="AC7" s="1">
        <v>1031426.6</v>
      </c>
      <c r="AD7" s="1">
        <v>542741</v>
      </c>
      <c r="AE7" s="1">
        <v>319555</v>
      </c>
      <c r="AF7" s="1">
        <v>952977</v>
      </c>
      <c r="AG7" s="1">
        <v>492637.82900000003</v>
      </c>
      <c r="AH7" s="1">
        <v>1188936</v>
      </c>
      <c r="AI7" s="1">
        <v>840951</v>
      </c>
      <c r="AJ7" s="1">
        <v>0</v>
      </c>
      <c r="AK7" s="1">
        <v>937882.98</v>
      </c>
      <c r="AL7" s="1">
        <v>1072170</v>
      </c>
      <c r="AM7" s="1">
        <v>788932</v>
      </c>
      <c r="AN7" s="1">
        <v>370245</v>
      </c>
      <c r="AO7" s="1">
        <v>860029.92099999997</v>
      </c>
      <c r="AP7" s="1">
        <v>950460</v>
      </c>
      <c r="AQ7" s="1">
        <v>312949</v>
      </c>
      <c r="AR7" s="1">
        <v>339232</v>
      </c>
      <c r="AS7" s="1">
        <v>863429.22499999998</v>
      </c>
      <c r="AT7" s="1">
        <v>991404</v>
      </c>
      <c r="AU7" s="1">
        <v>242740</v>
      </c>
      <c r="AV7" s="1">
        <v>297909</v>
      </c>
      <c r="AW7" s="1">
        <v>313321.25099999999</v>
      </c>
      <c r="AX7" s="1">
        <v>759310</v>
      </c>
      <c r="AY7" s="1">
        <v>602501</v>
      </c>
      <c r="AZ7" s="1">
        <v>424608</v>
      </c>
    </row>
    <row r="8" spans="1:52" hidden="1">
      <c r="A8" s="1" t="s">
        <v>22</v>
      </c>
      <c r="B8" s="1">
        <v>337599</v>
      </c>
      <c r="C8" s="1">
        <v>223599</v>
      </c>
      <c r="D8" s="1">
        <v>270167</v>
      </c>
      <c r="E8" s="1">
        <v>272485.90999999997</v>
      </c>
      <c r="F8" s="1">
        <v>247765</v>
      </c>
      <c r="G8" s="1">
        <v>185908</v>
      </c>
      <c r="H8" s="1">
        <v>225498</v>
      </c>
      <c r="I8" s="1">
        <v>314670</v>
      </c>
      <c r="J8" s="1">
        <v>313903</v>
      </c>
      <c r="K8" s="1">
        <v>182515</v>
      </c>
      <c r="L8" s="1">
        <v>200547</v>
      </c>
      <c r="M8" s="1">
        <v>276741.01</v>
      </c>
      <c r="N8" s="1">
        <v>303752</v>
      </c>
      <c r="O8" s="1">
        <v>195192</v>
      </c>
      <c r="P8" s="1">
        <v>213014</v>
      </c>
      <c r="Q8" s="1">
        <v>271757.09000000003</v>
      </c>
      <c r="R8" s="1">
        <v>403159</v>
      </c>
      <c r="S8" s="1">
        <v>271782</v>
      </c>
      <c r="T8" s="1">
        <v>322011</v>
      </c>
      <c r="U8" s="1">
        <v>776430.40599999996</v>
      </c>
      <c r="V8" s="1">
        <v>978837</v>
      </c>
      <c r="W8" s="1">
        <v>0</v>
      </c>
      <c r="X8" s="1">
        <v>796029</v>
      </c>
      <c r="Y8" s="1">
        <v>0</v>
      </c>
      <c r="Z8" s="1">
        <v>0</v>
      </c>
      <c r="AA8" s="1">
        <v>476728</v>
      </c>
      <c r="AB8" s="1">
        <v>362045</v>
      </c>
      <c r="AC8" s="1">
        <v>0</v>
      </c>
      <c r="AD8" s="1">
        <v>551937</v>
      </c>
      <c r="AE8" s="1">
        <v>327963</v>
      </c>
      <c r="AF8" s="1">
        <v>0</v>
      </c>
      <c r="AG8" s="1">
        <v>503945.359</v>
      </c>
      <c r="AH8" s="1">
        <v>0</v>
      </c>
      <c r="AI8" s="1">
        <v>0</v>
      </c>
      <c r="AJ8" s="1">
        <v>0</v>
      </c>
      <c r="AK8" s="1">
        <v>0</v>
      </c>
      <c r="AL8" s="1">
        <v>0</v>
      </c>
      <c r="AM8" s="1">
        <v>0</v>
      </c>
      <c r="AN8" s="1">
        <v>375860</v>
      </c>
      <c r="AO8" s="1">
        <v>0</v>
      </c>
      <c r="AP8" s="1">
        <v>0</v>
      </c>
      <c r="AQ8" s="1">
        <v>326569</v>
      </c>
      <c r="AR8" s="1">
        <v>353415</v>
      </c>
      <c r="AS8" s="1">
        <v>0</v>
      </c>
      <c r="AT8" s="1">
        <v>991404</v>
      </c>
      <c r="AU8" s="1">
        <v>257963</v>
      </c>
      <c r="AV8" s="1">
        <v>312705</v>
      </c>
      <c r="AW8" s="1">
        <v>328010.16800000001</v>
      </c>
      <c r="AX8" s="1">
        <v>759310</v>
      </c>
      <c r="AY8" s="1">
        <v>602501</v>
      </c>
      <c r="AZ8" s="1">
        <v>424608</v>
      </c>
    </row>
    <row r="9" spans="1:52" hidden="1">
      <c r="A9" s="1" t="s">
        <v>23</v>
      </c>
      <c r="B9" s="1">
        <v>0</v>
      </c>
      <c r="C9" s="1">
        <v>0</v>
      </c>
      <c r="D9" s="1">
        <v>0</v>
      </c>
      <c r="E9" s="1">
        <v>0</v>
      </c>
      <c r="F9" s="1">
        <v>0</v>
      </c>
      <c r="G9" s="1">
        <v>0</v>
      </c>
      <c r="H9" s="1">
        <v>0</v>
      </c>
      <c r="I9" s="1">
        <v>0</v>
      </c>
      <c r="J9" s="1">
        <v>0</v>
      </c>
      <c r="K9" s="1">
        <v>0</v>
      </c>
      <c r="L9" s="1">
        <v>0</v>
      </c>
      <c r="M9" s="1">
        <v>69142.06</v>
      </c>
      <c r="N9" s="1">
        <v>0</v>
      </c>
      <c r="O9" s="1">
        <v>0</v>
      </c>
      <c r="P9" s="1">
        <v>0</v>
      </c>
      <c r="Q9" s="1">
        <v>0</v>
      </c>
      <c r="R9" s="1">
        <v>0</v>
      </c>
      <c r="S9" s="1">
        <v>0</v>
      </c>
      <c r="T9" s="1">
        <v>0</v>
      </c>
      <c r="U9" s="1">
        <v>63531.938000000002</v>
      </c>
      <c r="V9" s="1">
        <v>7496</v>
      </c>
      <c r="W9" s="1">
        <v>0</v>
      </c>
      <c r="X9" s="1">
        <v>63716</v>
      </c>
      <c r="Y9" s="1">
        <v>0</v>
      </c>
      <c r="Z9" s="1">
        <v>0</v>
      </c>
      <c r="AA9" s="1">
        <v>151490</v>
      </c>
      <c r="AB9" s="1">
        <v>0</v>
      </c>
      <c r="AC9" s="1">
        <v>0</v>
      </c>
      <c r="AD9" s="1">
        <v>0</v>
      </c>
      <c r="AE9" s="1">
        <v>0</v>
      </c>
      <c r="AF9" s="1">
        <v>0</v>
      </c>
      <c r="AG9" s="1">
        <v>0</v>
      </c>
      <c r="AH9" s="1">
        <v>0</v>
      </c>
      <c r="AI9" s="1">
        <v>0</v>
      </c>
      <c r="AJ9" s="1">
        <v>0</v>
      </c>
      <c r="AK9" s="1">
        <v>0</v>
      </c>
      <c r="AL9" s="1">
        <v>0</v>
      </c>
      <c r="AM9" s="1">
        <v>0</v>
      </c>
      <c r="AN9" s="1">
        <v>0</v>
      </c>
      <c r="AO9" s="1">
        <v>0</v>
      </c>
      <c r="AP9" s="1">
        <v>0</v>
      </c>
      <c r="AQ9" s="1">
        <v>0</v>
      </c>
      <c r="AR9" s="1">
        <v>0</v>
      </c>
      <c r="AS9" s="1">
        <v>0</v>
      </c>
      <c r="AT9" s="1">
        <v>0</v>
      </c>
      <c r="AU9" s="1">
        <v>0</v>
      </c>
      <c r="AV9" s="1">
        <v>0</v>
      </c>
      <c r="AW9" s="1">
        <v>0</v>
      </c>
      <c r="AX9" s="1">
        <v>0</v>
      </c>
      <c r="AY9" s="1">
        <v>0</v>
      </c>
      <c r="AZ9" s="1">
        <v>0</v>
      </c>
    </row>
    <row r="10" spans="1:52" hidden="1">
      <c r="A10" s="1" t="s">
        <v>1218</v>
      </c>
      <c r="B10" s="1">
        <v>0</v>
      </c>
      <c r="C10" s="1">
        <v>0</v>
      </c>
      <c r="D10" s="1">
        <v>4591</v>
      </c>
      <c r="E10" s="1">
        <v>5249.3</v>
      </c>
      <c r="F10" s="1">
        <v>0</v>
      </c>
      <c r="G10" s="1">
        <v>0</v>
      </c>
      <c r="H10" s="1">
        <v>4962</v>
      </c>
      <c r="I10" s="1">
        <v>4711</v>
      </c>
      <c r="J10" s="1">
        <v>0</v>
      </c>
      <c r="K10" s="1">
        <v>4550</v>
      </c>
      <c r="L10" s="1">
        <v>4554</v>
      </c>
      <c r="M10" s="1">
        <v>0</v>
      </c>
      <c r="N10" s="1">
        <v>4456</v>
      </c>
      <c r="O10" s="1">
        <v>4611</v>
      </c>
      <c r="P10" s="1">
        <v>4653</v>
      </c>
      <c r="Q10" s="1">
        <v>2752.6</v>
      </c>
      <c r="R10" s="1">
        <v>1862</v>
      </c>
      <c r="S10" s="1">
        <v>2650</v>
      </c>
      <c r="T10" s="1">
        <v>3790</v>
      </c>
      <c r="U10" s="1">
        <v>3824.3310000000001</v>
      </c>
      <c r="V10" s="1">
        <v>13336</v>
      </c>
      <c r="W10" s="1">
        <v>0</v>
      </c>
      <c r="X10" s="1">
        <v>22349</v>
      </c>
      <c r="Y10" s="1">
        <v>0</v>
      </c>
      <c r="Z10" s="1">
        <v>0</v>
      </c>
      <c r="AA10" s="1">
        <v>22413</v>
      </c>
      <c r="AB10" s="1">
        <v>18393</v>
      </c>
      <c r="AC10" s="1">
        <v>0</v>
      </c>
      <c r="AD10" s="1">
        <v>9196</v>
      </c>
      <c r="AE10" s="1">
        <v>8408</v>
      </c>
      <c r="AF10" s="1">
        <v>0</v>
      </c>
      <c r="AG10" s="1">
        <v>11307.53</v>
      </c>
      <c r="AH10" s="1">
        <v>0</v>
      </c>
      <c r="AI10" s="1">
        <v>0</v>
      </c>
      <c r="AJ10" s="1">
        <v>0</v>
      </c>
      <c r="AK10" s="1">
        <v>0</v>
      </c>
      <c r="AL10" s="1">
        <v>0</v>
      </c>
      <c r="AM10" s="1">
        <v>0</v>
      </c>
      <c r="AN10" s="1">
        <v>5615</v>
      </c>
      <c r="AO10" s="1">
        <v>0</v>
      </c>
      <c r="AP10" s="1">
        <v>0</v>
      </c>
      <c r="AQ10" s="1">
        <v>13620</v>
      </c>
      <c r="AR10" s="1">
        <v>14183</v>
      </c>
      <c r="AS10" s="1">
        <v>0</v>
      </c>
      <c r="AT10" s="1">
        <v>0</v>
      </c>
      <c r="AU10" s="1">
        <v>15223</v>
      </c>
      <c r="AV10" s="1">
        <v>14796</v>
      </c>
      <c r="AW10" s="1">
        <v>14688.916999999999</v>
      </c>
      <c r="AX10" s="1">
        <v>0</v>
      </c>
      <c r="AY10" s="1">
        <v>0</v>
      </c>
      <c r="AZ10" s="1">
        <v>0</v>
      </c>
    </row>
    <row r="11" spans="1:52" hidden="1">
      <c r="A11" s="1" t="s">
        <v>24</v>
      </c>
      <c r="B11" s="1">
        <v>56000</v>
      </c>
      <c r="C11" s="1">
        <v>41000</v>
      </c>
      <c r="D11" s="1">
        <v>41000</v>
      </c>
      <c r="E11" s="1">
        <v>51441.53</v>
      </c>
      <c r="F11" s="1">
        <v>51618</v>
      </c>
      <c r="G11" s="1">
        <v>51167</v>
      </c>
      <c r="H11" s="1">
        <v>93012</v>
      </c>
      <c r="I11" s="1">
        <v>208495</v>
      </c>
      <c r="J11" s="1">
        <v>207396</v>
      </c>
      <c r="K11" s="1">
        <v>208495</v>
      </c>
      <c r="L11" s="1">
        <v>227495</v>
      </c>
      <c r="M11" s="1">
        <v>167495</v>
      </c>
      <c r="N11" s="1">
        <v>167495</v>
      </c>
      <c r="O11" s="1">
        <v>168278</v>
      </c>
      <c r="P11" s="1">
        <v>167495</v>
      </c>
      <c r="Q11" s="1">
        <v>167495</v>
      </c>
      <c r="R11" s="1">
        <v>167495</v>
      </c>
      <c r="S11" s="1">
        <v>0</v>
      </c>
      <c r="T11" s="1">
        <v>0</v>
      </c>
      <c r="U11" s="1">
        <v>150094.84</v>
      </c>
      <c r="V11" s="1">
        <v>193611</v>
      </c>
      <c r="W11" s="1">
        <v>202523</v>
      </c>
      <c r="X11" s="1">
        <v>153814</v>
      </c>
      <c r="Y11" s="1">
        <v>41492.203999999998</v>
      </c>
      <c r="Z11" s="1">
        <v>36687</v>
      </c>
      <c r="AA11" s="1">
        <v>24464</v>
      </c>
      <c r="AB11" s="1">
        <v>24464</v>
      </c>
      <c r="AC11" s="1">
        <v>24464.44</v>
      </c>
      <c r="AD11" s="1">
        <v>24464</v>
      </c>
      <c r="AE11" s="1">
        <v>19464</v>
      </c>
      <c r="AF11" s="1">
        <v>19464</v>
      </c>
      <c r="AG11" s="1">
        <v>19464.439999999999</v>
      </c>
      <c r="AH11" s="1">
        <v>19464</v>
      </c>
      <c r="AI11" s="1">
        <v>107415</v>
      </c>
      <c r="AJ11" s="1">
        <v>101214</v>
      </c>
      <c r="AK11" s="1">
        <v>12464.44</v>
      </c>
      <c r="AL11" s="1">
        <v>12465</v>
      </c>
      <c r="AM11" s="1">
        <v>12465</v>
      </c>
      <c r="AN11" s="1">
        <v>7464</v>
      </c>
      <c r="AO11" s="1">
        <v>7464.44</v>
      </c>
      <c r="AP11" s="1">
        <v>7464</v>
      </c>
      <c r="AQ11" s="1">
        <v>7464</v>
      </c>
      <c r="AR11" s="1">
        <v>2464</v>
      </c>
      <c r="AS11" s="1">
        <v>0</v>
      </c>
      <c r="AT11" s="1">
        <v>0</v>
      </c>
      <c r="AU11" s="1">
        <v>0</v>
      </c>
      <c r="AV11" s="1">
        <v>0</v>
      </c>
      <c r="AW11" s="1">
        <v>0</v>
      </c>
      <c r="AX11" s="1">
        <v>0</v>
      </c>
      <c r="AY11" s="1">
        <v>0</v>
      </c>
      <c r="AZ11" s="1">
        <v>0</v>
      </c>
    </row>
    <row r="12" spans="1:52" hidden="1">
      <c r="A12" s="1" t="s">
        <v>22</v>
      </c>
      <c r="B12" s="1">
        <v>0</v>
      </c>
      <c r="C12" s="1">
        <v>0</v>
      </c>
      <c r="D12" s="1">
        <v>0</v>
      </c>
      <c r="E12" s="1">
        <v>0</v>
      </c>
      <c r="F12" s="1">
        <v>0</v>
      </c>
      <c r="G12" s="1">
        <v>0</v>
      </c>
      <c r="H12" s="1">
        <v>0</v>
      </c>
      <c r="I12" s="1">
        <v>0</v>
      </c>
      <c r="J12" s="1">
        <v>0</v>
      </c>
      <c r="K12" s="1">
        <v>0</v>
      </c>
      <c r="L12" s="1">
        <v>0</v>
      </c>
      <c r="M12" s="1">
        <v>0</v>
      </c>
      <c r="N12" s="1">
        <v>0</v>
      </c>
      <c r="O12" s="1">
        <v>0</v>
      </c>
      <c r="P12" s="1">
        <v>0</v>
      </c>
      <c r="Q12" s="1">
        <v>0</v>
      </c>
      <c r="R12" s="1">
        <v>0</v>
      </c>
      <c r="S12" s="1">
        <v>0</v>
      </c>
      <c r="T12" s="1">
        <v>0</v>
      </c>
      <c r="U12" s="1">
        <v>0</v>
      </c>
      <c r="V12" s="1">
        <v>193611</v>
      </c>
      <c r="W12" s="1">
        <v>202523</v>
      </c>
      <c r="X12" s="1">
        <v>0</v>
      </c>
      <c r="Y12" s="1">
        <v>41492.203999999998</v>
      </c>
      <c r="Z12" s="1">
        <v>36687</v>
      </c>
      <c r="AA12" s="1">
        <v>24464</v>
      </c>
      <c r="AB12" s="1">
        <v>24464</v>
      </c>
      <c r="AC12" s="1">
        <v>24464.44</v>
      </c>
      <c r="AD12" s="1">
        <v>24464</v>
      </c>
      <c r="AE12" s="1">
        <v>19464</v>
      </c>
      <c r="AF12" s="1">
        <v>19464</v>
      </c>
      <c r="AG12" s="1">
        <v>19464.439999999999</v>
      </c>
      <c r="AH12" s="1">
        <v>19464</v>
      </c>
      <c r="AI12" s="1">
        <v>107415</v>
      </c>
      <c r="AJ12" s="1">
        <v>101214</v>
      </c>
      <c r="AK12" s="1">
        <v>12464.44</v>
      </c>
      <c r="AL12" s="1">
        <v>12465</v>
      </c>
      <c r="AM12" s="1">
        <v>12465</v>
      </c>
      <c r="AN12" s="1">
        <v>7464</v>
      </c>
      <c r="AO12" s="1">
        <v>7464.44</v>
      </c>
      <c r="AP12" s="1">
        <v>7464</v>
      </c>
      <c r="AQ12" s="1">
        <v>7464</v>
      </c>
      <c r="AR12" s="1">
        <v>2464</v>
      </c>
      <c r="AS12" s="1">
        <v>0</v>
      </c>
      <c r="AT12" s="1">
        <v>0</v>
      </c>
      <c r="AU12" s="1">
        <v>0</v>
      </c>
      <c r="AV12" s="1">
        <v>0</v>
      </c>
      <c r="AW12" s="1">
        <v>0</v>
      </c>
      <c r="AX12" s="1">
        <v>0</v>
      </c>
      <c r="AY12" s="1">
        <v>0</v>
      </c>
      <c r="AZ12" s="1">
        <v>0</v>
      </c>
    </row>
    <row r="13" spans="1:52" hidden="1">
      <c r="A13" s="1" t="s">
        <v>23</v>
      </c>
      <c r="B13" s="1">
        <v>56000</v>
      </c>
      <c r="C13" s="1">
        <v>41000</v>
      </c>
      <c r="D13" s="1">
        <v>41000</v>
      </c>
      <c r="E13" s="1">
        <v>51441.53</v>
      </c>
      <c r="F13" s="1">
        <v>51618</v>
      </c>
      <c r="G13" s="1">
        <v>51167</v>
      </c>
      <c r="H13" s="1">
        <v>93012</v>
      </c>
      <c r="I13" s="1">
        <v>208495</v>
      </c>
      <c r="J13" s="1">
        <v>207396</v>
      </c>
      <c r="K13" s="1">
        <v>208495</v>
      </c>
      <c r="L13" s="1">
        <v>227495</v>
      </c>
      <c r="M13" s="1">
        <v>167495</v>
      </c>
      <c r="N13" s="1">
        <v>167495</v>
      </c>
      <c r="O13" s="1">
        <v>168278</v>
      </c>
      <c r="P13" s="1">
        <v>167495</v>
      </c>
      <c r="Q13" s="1">
        <v>167495</v>
      </c>
      <c r="R13" s="1">
        <v>167495</v>
      </c>
      <c r="S13" s="1">
        <v>0</v>
      </c>
      <c r="T13" s="1">
        <v>0</v>
      </c>
      <c r="U13" s="1">
        <v>150094.84</v>
      </c>
      <c r="V13" s="1">
        <v>0</v>
      </c>
      <c r="W13" s="1">
        <v>0</v>
      </c>
      <c r="X13" s="1">
        <v>153814</v>
      </c>
      <c r="Y13" s="1">
        <v>0</v>
      </c>
      <c r="Z13" s="1">
        <v>0</v>
      </c>
      <c r="AA13" s="1">
        <v>0</v>
      </c>
      <c r="AB13" s="1">
        <v>0</v>
      </c>
      <c r="AC13" s="1">
        <v>0</v>
      </c>
      <c r="AD13" s="1">
        <v>0</v>
      </c>
      <c r="AE13" s="1">
        <v>0</v>
      </c>
      <c r="AF13" s="1">
        <v>0</v>
      </c>
      <c r="AG13" s="1">
        <v>0</v>
      </c>
      <c r="AH13" s="1">
        <v>0</v>
      </c>
      <c r="AI13" s="1">
        <v>0</v>
      </c>
      <c r="AJ13" s="1">
        <v>0</v>
      </c>
      <c r="AK13" s="1">
        <v>0</v>
      </c>
      <c r="AL13" s="1">
        <v>0</v>
      </c>
      <c r="AM13" s="1">
        <v>0</v>
      </c>
      <c r="AN13" s="1">
        <v>0</v>
      </c>
      <c r="AO13" s="1">
        <v>0</v>
      </c>
      <c r="AP13" s="1">
        <v>0</v>
      </c>
      <c r="AQ13" s="1">
        <v>0</v>
      </c>
      <c r="AR13" s="1">
        <v>0</v>
      </c>
      <c r="AS13" s="1">
        <v>0</v>
      </c>
      <c r="AT13" s="1">
        <v>0</v>
      </c>
      <c r="AU13" s="1">
        <v>0</v>
      </c>
      <c r="AV13" s="1">
        <v>0</v>
      </c>
      <c r="AW13" s="1">
        <v>0</v>
      </c>
      <c r="AX13" s="1">
        <v>0</v>
      </c>
      <c r="AY13" s="1">
        <v>0</v>
      </c>
      <c r="AZ13" s="1">
        <v>0</v>
      </c>
    </row>
    <row r="14" spans="1:52" hidden="1">
      <c r="A14" s="1" t="s">
        <v>1219</v>
      </c>
      <c r="B14" s="1">
        <v>0</v>
      </c>
      <c r="C14" s="1">
        <v>0</v>
      </c>
      <c r="D14" s="1">
        <v>0</v>
      </c>
      <c r="E14" s="1">
        <v>0</v>
      </c>
      <c r="F14" s="1">
        <v>0</v>
      </c>
      <c r="G14" s="1">
        <v>0</v>
      </c>
      <c r="H14" s="1">
        <v>0</v>
      </c>
      <c r="I14" s="1">
        <v>0</v>
      </c>
      <c r="J14" s="1">
        <v>0</v>
      </c>
      <c r="K14" s="1">
        <v>0</v>
      </c>
      <c r="L14" s="1">
        <v>0</v>
      </c>
      <c r="M14" s="1">
        <v>0</v>
      </c>
      <c r="N14" s="1">
        <v>0</v>
      </c>
      <c r="O14" s="1">
        <v>0</v>
      </c>
      <c r="P14" s="1">
        <v>0</v>
      </c>
      <c r="Q14" s="1">
        <v>0</v>
      </c>
      <c r="R14" s="1">
        <v>0</v>
      </c>
      <c r="S14" s="1">
        <v>167495</v>
      </c>
      <c r="T14" s="1">
        <v>167495</v>
      </c>
      <c r="U14" s="1">
        <v>0</v>
      </c>
      <c r="V14" s="1">
        <v>0</v>
      </c>
      <c r="W14" s="1">
        <v>0</v>
      </c>
      <c r="X14" s="1">
        <v>0</v>
      </c>
      <c r="Y14" s="1">
        <v>0</v>
      </c>
      <c r="Z14" s="1">
        <v>0</v>
      </c>
      <c r="AA14" s="1">
        <v>0</v>
      </c>
      <c r="AB14" s="1">
        <v>0</v>
      </c>
      <c r="AC14" s="1">
        <v>0</v>
      </c>
      <c r="AD14" s="1">
        <v>0</v>
      </c>
      <c r="AE14" s="1">
        <v>0</v>
      </c>
      <c r="AF14" s="1">
        <v>0</v>
      </c>
      <c r="AG14" s="1">
        <v>0</v>
      </c>
      <c r="AH14" s="1">
        <v>0</v>
      </c>
      <c r="AI14" s="1">
        <v>0</v>
      </c>
      <c r="AJ14" s="1">
        <v>0</v>
      </c>
      <c r="AK14" s="1">
        <v>0</v>
      </c>
      <c r="AL14" s="1">
        <v>0</v>
      </c>
      <c r="AM14" s="1">
        <v>0</v>
      </c>
      <c r="AN14" s="1">
        <v>0</v>
      </c>
      <c r="AO14" s="1">
        <v>0</v>
      </c>
      <c r="AP14" s="1">
        <v>0</v>
      </c>
      <c r="AQ14" s="1">
        <v>0</v>
      </c>
      <c r="AR14" s="1">
        <v>0</v>
      </c>
      <c r="AS14" s="1">
        <v>0</v>
      </c>
      <c r="AT14" s="1">
        <v>0</v>
      </c>
      <c r="AU14" s="1">
        <v>0</v>
      </c>
      <c r="AV14" s="1">
        <v>0</v>
      </c>
      <c r="AW14" s="1">
        <v>0</v>
      </c>
      <c r="AX14" s="1">
        <v>0</v>
      </c>
      <c r="AY14" s="1">
        <v>0</v>
      </c>
      <c r="AZ14" s="1">
        <v>0</v>
      </c>
    </row>
    <row r="15" spans="1:52" hidden="1">
      <c r="A15" s="1" t="s">
        <v>23</v>
      </c>
      <c r="B15" s="1">
        <v>0</v>
      </c>
      <c r="C15" s="1">
        <v>0</v>
      </c>
      <c r="D15" s="1">
        <v>0</v>
      </c>
      <c r="E15" s="1">
        <v>0</v>
      </c>
      <c r="F15" s="1">
        <v>0</v>
      </c>
      <c r="G15" s="1">
        <v>0</v>
      </c>
      <c r="H15" s="1">
        <v>0</v>
      </c>
      <c r="I15" s="1">
        <v>0</v>
      </c>
      <c r="J15" s="1">
        <v>0</v>
      </c>
      <c r="K15" s="1">
        <v>0</v>
      </c>
      <c r="L15" s="1">
        <v>0</v>
      </c>
      <c r="M15" s="1">
        <v>0</v>
      </c>
      <c r="N15" s="1">
        <v>0</v>
      </c>
      <c r="O15" s="1">
        <v>0</v>
      </c>
      <c r="P15" s="1">
        <v>0</v>
      </c>
      <c r="Q15" s="1">
        <v>0</v>
      </c>
      <c r="R15" s="1">
        <v>0</v>
      </c>
      <c r="S15" s="1">
        <v>167495</v>
      </c>
      <c r="T15" s="1">
        <v>167495</v>
      </c>
      <c r="U15" s="1">
        <v>0</v>
      </c>
      <c r="V15" s="1">
        <v>0</v>
      </c>
      <c r="W15" s="1">
        <v>0</v>
      </c>
      <c r="X15" s="1">
        <v>0</v>
      </c>
      <c r="Y15" s="1">
        <v>0</v>
      </c>
      <c r="Z15" s="1">
        <v>0</v>
      </c>
      <c r="AA15" s="1">
        <v>0</v>
      </c>
      <c r="AB15" s="1">
        <v>0</v>
      </c>
      <c r="AC15" s="1">
        <v>0</v>
      </c>
      <c r="AD15" s="1">
        <v>0</v>
      </c>
      <c r="AE15" s="1">
        <v>0</v>
      </c>
      <c r="AF15" s="1">
        <v>0</v>
      </c>
      <c r="AG15" s="1">
        <v>0</v>
      </c>
      <c r="AH15" s="1">
        <v>0</v>
      </c>
      <c r="AI15" s="1">
        <v>0</v>
      </c>
      <c r="AJ15" s="1">
        <v>0</v>
      </c>
      <c r="AK15" s="1">
        <v>0</v>
      </c>
      <c r="AL15" s="1">
        <v>0</v>
      </c>
      <c r="AM15" s="1">
        <v>0</v>
      </c>
      <c r="AN15" s="1">
        <v>0</v>
      </c>
      <c r="AO15" s="1">
        <v>0</v>
      </c>
      <c r="AP15" s="1">
        <v>0</v>
      </c>
      <c r="AQ15" s="1">
        <v>0</v>
      </c>
      <c r="AR15" s="1">
        <v>0</v>
      </c>
      <c r="AS15" s="1">
        <v>0</v>
      </c>
      <c r="AT15" s="1">
        <v>0</v>
      </c>
      <c r="AU15" s="1">
        <v>0</v>
      </c>
      <c r="AV15" s="1">
        <v>0</v>
      </c>
      <c r="AW15" s="1">
        <v>0</v>
      </c>
      <c r="AX15" s="1">
        <v>0</v>
      </c>
      <c r="AY15" s="1">
        <v>0</v>
      </c>
      <c r="AZ15" s="1">
        <v>0</v>
      </c>
    </row>
    <row r="16" spans="1:52" hidden="1">
      <c r="A16" s="1" t="s">
        <v>25</v>
      </c>
      <c r="B16" s="1">
        <v>229671</v>
      </c>
      <c r="C16" s="1">
        <v>242385</v>
      </c>
      <c r="D16" s="1">
        <v>254357</v>
      </c>
      <c r="E16" s="1">
        <v>284523.90000000002</v>
      </c>
      <c r="F16" s="1">
        <v>261808</v>
      </c>
      <c r="G16" s="1">
        <v>243614</v>
      </c>
      <c r="H16" s="1">
        <v>229035</v>
      </c>
      <c r="I16" s="1">
        <v>259354</v>
      </c>
      <c r="J16" s="1">
        <v>252405</v>
      </c>
      <c r="K16" s="1">
        <v>252594</v>
      </c>
      <c r="L16" s="1">
        <v>249513</v>
      </c>
      <c r="M16" s="1">
        <v>304062.82</v>
      </c>
      <c r="N16" s="1">
        <v>303103</v>
      </c>
      <c r="O16" s="1">
        <v>326965</v>
      </c>
      <c r="P16" s="1">
        <v>363361</v>
      </c>
      <c r="Q16" s="1">
        <v>399890.41</v>
      </c>
      <c r="R16" s="1">
        <v>424692</v>
      </c>
      <c r="S16" s="1">
        <v>460999</v>
      </c>
      <c r="T16" s="1">
        <v>452573</v>
      </c>
      <c r="U16" s="1">
        <v>473384.49400000001</v>
      </c>
      <c r="V16" s="1">
        <v>455484</v>
      </c>
      <c r="W16" s="1">
        <v>470755</v>
      </c>
      <c r="X16" s="1">
        <v>503846</v>
      </c>
      <c r="Y16" s="1">
        <v>614956.78700000001</v>
      </c>
      <c r="Z16" s="1">
        <v>593712</v>
      </c>
      <c r="AA16" s="1">
        <v>595777</v>
      </c>
      <c r="AB16" s="1">
        <v>605332</v>
      </c>
      <c r="AC16" s="1">
        <v>634966.62</v>
      </c>
      <c r="AD16" s="1">
        <v>607597</v>
      </c>
      <c r="AE16" s="1">
        <v>586900</v>
      </c>
      <c r="AF16" s="1">
        <v>617003</v>
      </c>
      <c r="AG16" s="1">
        <v>675074.37</v>
      </c>
      <c r="AH16" s="1">
        <v>647816</v>
      </c>
      <c r="AI16" s="1">
        <v>642152</v>
      </c>
      <c r="AJ16" s="1">
        <v>707320</v>
      </c>
      <c r="AK16" s="1">
        <v>780760.22</v>
      </c>
      <c r="AL16" s="1">
        <v>704494</v>
      </c>
      <c r="AM16" s="1">
        <v>672820</v>
      </c>
      <c r="AN16" s="1">
        <v>644813</v>
      </c>
      <c r="AO16" s="1">
        <v>807076.40700000001</v>
      </c>
      <c r="AP16" s="1">
        <v>741488</v>
      </c>
      <c r="AQ16" s="1">
        <v>720234</v>
      </c>
      <c r="AR16" s="1">
        <v>744936</v>
      </c>
      <c r="AS16" s="1">
        <v>844818.65</v>
      </c>
      <c r="AT16" s="1">
        <v>789519</v>
      </c>
      <c r="AU16" s="1">
        <v>818179</v>
      </c>
      <c r="AV16" s="1">
        <v>826738</v>
      </c>
      <c r="AW16" s="1">
        <v>871491.90599999996</v>
      </c>
      <c r="AX16" s="1">
        <v>767305</v>
      </c>
      <c r="AY16" s="1">
        <v>727145</v>
      </c>
      <c r="AZ16" s="1">
        <v>706526</v>
      </c>
    </row>
    <row r="17" spans="1:52" hidden="1">
      <c r="A17" s="1" t="s">
        <v>1220</v>
      </c>
      <c r="B17" s="1">
        <v>0</v>
      </c>
      <c r="C17" s="1">
        <v>0</v>
      </c>
      <c r="D17" s="1">
        <v>254357</v>
      </c>
      <c r="E17" s="1">
        <v>284523.90000000002</v>
      </c>
      <c r="F17" s="1">
        <v>0</v>
      </c>
      <c r="G17" s="1">
        <v>0</v>
      </c>
      <c r="H17" s="1">
        <v>229035</v>
      </c>
      <c r="I17" s="1">
        <v>259354</v>
      </c>
      <c r="J17" s="1">
        <v>0</v>
      </c>
      <c r="K17" s="1">
        <v>252594</v>
      </c>
      <c r="L17" s="1">
        <v>249513</v>
      </c>
      <c r="M17" s="1">
        <v>304062.82</v>
      </c>
      <c r="N17" s="1">
        <v>303103</v>
      </c>
      <c r="O17" s="1">
        <v>326965</v>
      </c>
      <c r="P17" s="1">
        <v>363361</v>
      </c>
      <c r="Q17" s="1">
        <v>403589.21</v>
      </c>
      <c r="R17" s="1">
        <v>0</v>
      </c>
      <c r="S17" s="1">
        <v>0</v>
      </c>
      <c r="T17" s="1">
        <v>452573</v>
      </c>
      <c r="U17" s="1">
        <v>476682.54399999999</v>
      </c>
      <c r="V17" s="1">
        <v>455484</v>
      </c>
      <c r="W17" s="1">
        <v>0</v>
      </c>
      <c r="X17" s="1">
        <v>503846</v>
      </c>
      <c r="Y17" s="1">
        <v>0</v>
      </c>
      <c r="Z17" s="1">
        <v>0</v>
      </c>
      <c r="AA17" s="1">
        <v>595777</v>
      </c>
      <c r="AB17" s="1">
        <v>605332</v>
      </c>
      <c r="AC17" s="1">
        <v>0</v>
      </c>
      <c r="AD17" s="1">
        <v>607597</v>
      </c>
      <c r="AE17" s="1">
        <v>586900</v>
      </c>
      <c r="AF17" s="1">
        <v>0</v>
      </c>
      <c r="AG17" s="1">
        <v>0</v>
      </c>
      <c r="AH17" s="1">
        <v>0</v>
      </c>
      <c r="AI17" s="1">
        <v>0</v>
      </c>
      <c r="AJ17" s="1">
        <v>0</v>
      </c>
      <c r="AK17" s="1">
        <v>0</v>
      </c>
      <c r="AL17" s="1">
        <v>0</v>
      </c>
      <c r="AM17" s="1">
        <v>0</v>
      </c>
      <c r="AN17" s="1">
        <v>644813</v>
      </c>
      <c r="AO17" s="1">
        <v>0</v>
      </c>
      <c r="AP17" s="1">
        <v>0</v>
      </c>
      <c r="AQ17" s="1">
        <v>0</v>
      </c>
      <c r="AR17" s="1">
        <v>0</v>
      </c>
      <c r="AS17" s="1">
        <v>0</v>
      </c>
      <c r="AT17" s="1">
        <v>0</v>
      </c>
      <c r="AU17" s="1">
        <v>0</v>
      </c>
      <c r="AV17" s="1">
        <v>0</v>
      </c>
      <c r="AW17" s="1">
        <v>0</v>
      </c>
      <c r="AX17" s="1">
        <v>0</v>
      </c>
      <c r="AY17" s="1">
        <v>0</v>
      </c>
      <c r="AZ17" s="1">
        <v>0</v>
      </c>
    </row>
    <row r="18" spans="1:52" hidden="1">
      <c r="A18" s="1" t="s">
        <v>1221</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1">
        <v>0</v>
      </c>
      <c r="T18" s="1">
        <v>0</v>
      </c>
      <c r="U18" s="1">
        <v>0</v>
      </c>
      <c r="V18" s="1">
        <v>0</v>
      </c>
      <c r="W18" s="1">
        <v>0</v>
      </c>
      <c r="X18" s="1">
        <v>0</v>
      </c>
      <c r="Y18" s="1">
        <v>0</v>
      </c>
      <c r="Z18" s="1">
        <v>0</v>
      </c>
      <c r="AA18" s="1">
        <v>0</v>
      </c>
      <c r="AB18" s="1">
        <v>0</v>
      </c>
      <c r="AC18" s="1">
        <v>0</v>
      </c>
      <c r="AD18" s="1">
        <v>0</v>
      </c>
      <c r="AE18" s="1">
        <v>0</v>
      </c>
      <c r="AF18" s="1">
        <v>0</v>
      </c>
      <c r="AG18" s="1">
        <v>675074.37</v>
      </c>
      <c r="AH18" s="1">
        <v>0</v>
      </c>
      <c r="AI18" s="1">
        <v>0</v>
      </c>
      <c r="AJ18" s="1">
        <v>0</v>
      </c>
      <c r="AK18" s="1">
        <v>0</v>
      </c>
      <c r="AL18" s="1">
        <v>0</v>
      </c>
      <c r="AM18" s="1">
        <v>0</v>
      </c>
      <c r="AN18" s="1">
        <v>0</v>
      </c>
      <c r="AO18" s="1">
        <v>0</v>
      </c>
      <c r="AP18" s="1">
        <v>0</v>
      </c>
      <c r="AQ18" s="1">
        <v>720234</v>
      </c>
      <c r="AR18" s="1">
        <v>744936</v>
      </c>
      <c r="AS18" s="1">
        <v>0</v>
      </c>
      <c r="AT18" s="1">
        <v>0</v>
      </c>
      <c r="AU18" s="1">
        <v>818179</v>
      </c>
      <c r="AV18" s="1">
        <v>826738</v>
      </c>
      <c r="AW18" s="1">
        <v>871491.90599999996</v>
      </c>
      <c r="AX18" s="1">
        <v>0</v>
      </c>
      <c r="AY18" s="1">
        <v>0</v>
      </c>
      <c r="AZ18" s="1">
        <v>0</v>
      </c>
    </row>
    <row r="19" spans="1:52" hidden="1">
      <c r="A19" s="1" t="s">
        <v>1222</v>
      </c>
      <c r="B19" s="1">
        <v>0</v>
      </c>
      <c r="C19" s="1">
        <v>0</v>
      </c>
      <c r="D19" s="1">
        <v>0</v>
      </c>
      <c r="E19" s="1">
        <v>0</v>
      </c>
      <c r="F19" s="1">
        <v>0</v>
      </c>
      <c r="G19" s="1">
        <v>0</v>
      </c>
      <c r="H19" s="1">
        <v>0</v>
      </c>
      <c r="I19" s="1">
        <v>0</v>
      </c>
      <c r="J19" s="1">
        <v>0</v>
      </c>
      <c r="K19" s="1">
        <v>0</v>
      </c>
      <c r="L19" s="1">
        <v>0</v>
      </c>
      <c r="M19" s="1">
        <v>0</v>
      </c>
      <c r="N19" s="1">
        <v>0</v>
      </c>
      <c r="O19" s="1">
        <v>0</v>
      </c>
      <c r="P19" s="1">
        <v>0</v>
      </c>
      <c r="Q19" s="1">
        <v>3698.8</v>
      </c>
      <c r="R19" s="1">
        <v>0</v>
      </c>
      <c r="S19" s="1">
        <v>0</v>
      </c>
      <c r="T19" s="1">
        <v>0</v>
      </c>
      <c r="U19" s="1">
        <v>3298.05</v>
      </c>
      <c r="V19" s="1">
        <v>0</v>
      </c>
      <c r="W19" s="1">
        <v>0</v>
      </c>
      <c r="X19" s="1">
        <v>0</v>
      </c>
      <c r="Y19" s="1">
        <v>0</v>
      </c>
      <c r="Z19" s="1">
        <v>0</v>
      </c>
      <c r="AA19" s="1">
        <v>0</v>
      </c>
      <c r="AB19" s="1">
        <v>0</v>
      </c>
      <c r="AC19" s="1">
        <v>0</v>
      </c>
      <c r="AD19" s="1">
        <v>0</v>
      </c>
      <c r="AE19" s="1">
        <v>0</v>
      </c>
      <c r="AF19" s="1">
        <v>0</v>
      </c>
      <c r="AG19" s="1">
        <v>0</v>
      </c>
      <c r="AH19" s="1">
        <v>0</v>
      </c>
      <c r="AI19" s="1">
        <v>0</v>
      </c>
      <c r="AJ19" s="1">
        <v>0</v>
      </c>
      <c r="AK19" s="1">
        <v>0</v>
      </c>
      <c r="AL19" s="1">
        <v>0</v>
      </c>
      <c r="AM19" s="1">
        <v>0</v>
      </c>
      <c r="AN19" s="1">
        <v>0</v>
      </c>
      <c r="AO19" s="1">
        <v>0</v>
      </c>
      <c r="AP19" s="1">
        <v>0</v>
      </c>
      <c r="AQ19" s="1">
        <v>0</v>
      </c>
      <c r="AR19" s="1">
        <v>0</v>
      </c>
      <c r="AS19" s="1">
        <v>0</v>
      </c>
      <c r="AT19" s="1">
        <v>0</v>
      </c>
      <c r="AU19" s="1">
        <v>0</v>
      </c>
      <c r="AV19" s="1">
        <v>0</v>
      </c>
      <c r="AW19" s="1">
        <v>0</v>
      </c>
      <c r="AX19" s="1">
        <v>0</v>
      </c>
      <c r="AY19" s="1">
        <v>0</v>
      </c>
      <c r="AZ19" s="1">
        <v>0</v>
      </c>
    </row>
    <row r="20" spans="1:52" hidden="1">
      <c r="A20" s="1" t="s">
        <v>1190</v>
      </c>
      <c r="B20" s="1">
        <v>0</v>
      </c>
      <c r="C20" s="1">
        <v>0</v>
      </c>
      <c r="D20" s="1">
        <v>0</v>
      </c>
      <c r="E20" s="1">
        <v>0</v>
      </c>
      <c r="F20" s="1">
        <v>0</v>
      </c>
      <c r="G20" s="1">
        <v>0</v>
      </c>
      <c r="H20" s="1">
        <v>0</v>
      </c>
      <c r="I20" s="1">
        <v>0</v>
      </c>
      <c r="J20" s="1">
        <v>0</v>
      </c>
      <c r="K20" s="1">
        <v>0</v>
      </c>
      <c r="L20" s="1">
        <v>0</v>
      </c>
      <c r="M20" s="1">
        <v>0</v>
      </c>
      <c r="N20" s="1">
        <v>0</v>
      </c>
      <c r="O20" s="1">
        <v>0</v>
      </c>
      <c r="P20" s="1">
        <v>0</v>
      </c>
      <c r="Q20" s="1">
        <v>0</v>
      </c>
      <c r="R20" s="1">
        <v>0</v>
      </c>
      <c r="S20" s="1">
        <v>0</v>
      </c>
      <c r="T20" s="1">
        <v>0</v>
      </c>
      <c r="U20" s="1">
        <v>0</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841348</v>
      </c>
      <c r="AY20" s="1">
        <v>596006</v>
      </c>
      <c r="AZ20" s="1">
        <v>94974</v>
      </c>
    </row>
    <row r="21" spans="1:52" hidden="1">
      <c r="A21" s="1" t="s">
        <v>26</v>
      </c>
      <c r="B21" s="1">
        <v>9804</v>
      </c>
      <c r="C21" s="1">
        <v>19211</v>
      </c>
      <c r="D21" s="1">
        <v>11786</v>
      </c>
      <c r="E21" s="1">
        <v>15274.93</v>
      </c>
      <c r="F21" s="1">
        <v>27697</v>
      </c>
      <c r="G21" s="1">
        <v>296217</v>
      </c>
      <c r="H21" s="1">
        <v>23255</v>
      </c>
      <c r="I21" s="1">
        <v>35412</v>
      </c>
      <c r="J21" s="1">
        <v>317027</v>
      </c>
      <c r="K21" s="1">
        <v>48502</v>
      </c>
      <c r="L21" s="1">
        <v>58724</v>
      </c>
      <c r="M21" s="1">
        <v>0</v>
      </c>
      <c r="N21" s="1">
        <v>78201</v>
      </c>
      <c r="O21" s="1">
        <v>85388</v>
      </c>
      <c r="P21" s="1">
        <v>111838</v>
      </c>
      <c r="Q21" s="1">
        <v>394732.23</v>
      </c>
      <c r="R21" s="1">
        <v>365868</v>
      </c>
      <c r="S21" s="1">
        <v>410740</v>
      </c>
      <c r="T21" s="1">
        <v>274119</v>
      </c>
      <c r="U21" s="1">
        <v>0</v>
      </c>
      <c r="V21" s="1">
        <v>0</v>
      </c>
      <c r="W21" s="1">
        <v>0</v>
      </c>
      <c r="X21" s="1">
        <v>0</v>
      </c>
      <c r="Y21" s="1">
        <v>0</v>
      </c>
      <c r="Z21" s="1">
        <v>0</v>
      </c>
      <c r="AA21" s="1">
        <v>0</v>
      </c>
      <c r="AB21" s="1">
        <v>270943</v>
      </c>
      <c r="AC21" s="1">
        <v>0</v>
      </c>
      <c r="AD21" s="1">
        <v>236618</v>
      </c>
      <c r="AE21" s="1">
        <v>266952</v>
      </c>
      <c r="AF21" s="1">
        <v>0</v>
      </c>
      <c r="AG21" s="1">
        <v>287249.03000000003</v>
      </c>
      <c r="AH21" s="1">
        <v>0</v>
      </c>
      <c r="AI21" s="1">
        <v>0</v>
      </c>
      <c r="AJ21" s="1">
        <v>0</v>
      </c>
      <c r="AK21" s="1">
        <v>0</v>
      </c>
      <c r="AL21" s="1">
        <v>0</v>
      </c>
      <c r="AM21" s="1">
        <v>0</v>
      </c>
      <c r="AN21" s="1">
        <v>342243</v>
      </c>
      <c r="AO21" s="1">
        <v>0</v>
      </c>
      <c r="AP21" s="1">
        <v>0</v>
      </c>
      <c r="AQ21" s="1">
        <v>408458</v>
      </c>
      <c r="AR21" s="1">
        <v>377636</v>
      </c>
      <c r="AS21" s="1">
        <v>0</v>
      </c>
      <c r="AT21" s="1">
        <v>0</v>
      </c>
      <c r="AU21" s="1">
        <v>312501</v>
      </c>
      <c r="AV21" s="1">
        <v>364238</v>
      </c>
      <c r="AW21" s="1">
        <v>378844.37699999998</v>
      </c>
      <c r="AX21" s="1">
        <v>0</v>
      </c>
      <c r="AY21" s="1">
        <v>0</v>
      </c>
      <c r="AZ21" s="1">
        <v>0</v>
      </c>
    </row>
    <row r="22" spans="1:52" hidden="1">
      <c r="A22" s="1" t="s">
        <v>22</v>
      </c>
      <c r="B22" s="1">
        <v>0</v>
      </c>
      <c r="C22" s="1">
        <v>0</v>
      </c>
      <c r="D22" s="1">
        <v>0</v>
      </c>
      <c r="E22" s="1">
        <v>0</v>
      </c>
      <c r="F22" s="1">
        <v>0</v>
      </c>
      <c r="G22" s="1">
        <v>277838</v>
      </c>
      <c r="H22" s="1">
        <v>0</v>
      </c>
      <c r="I22" s="1">
        <v>0</v>
      </c>
      <c r="J22" s="1">
        <v>269946</v>
      </c>
      <c r="K22" s="1">
        <v>0</v>
      </c>
      <c r="L22" s="1">
        <v>0</v>
      </c>
      <c r="M22" s="1">
        <v>0</v>
      </c>
      <c r="N22" s="1">
        <v>0</v>
      </c>
      <c r="O22" s="1">
        <v>0</v>
      </c>
      <c r="P22" s="1">
        <v>0</v>
      </c>
      <c r="Q22" s="1">
        <v>286944.02</v>
      </c>
      <c r="R22" s="1">
        <v>276429</v>
      </c>
      <c r="S22" s="1">
        <v>265918</v>
      </c>
      <c r="T22" s="1">
        <v>146515</v>
      </c>
      <c r="U22" s="1">
        <v>0</v>
      </c>
      <c r="V22" s="1">
        <v>0</v>
      </c>
      <c r="W22" s="1">
        <v>0</v>
      </c>
      <c r="X22" s="1">
        <v>0</v>
      </c>
      <c r="Y22" s="1">
        <v>0</v>
      </c>
      <c r="Z22" s="1">
        <v>0</v>
      </c>
      <c r="AA22" s="1">
        <v>0</v>
      </c>
      <c r="AB22" s="1">
        <v>163434</v>
      </c>
      <c r="AC22" s="1">
        <v>0</v>
      </c>
      <c r="AD22" s="1">
        <v>174367</v>
      </c>
      <c r="AE22" s="1">
        <v>189786</v>
      </c>
      <c r="AF22" s="1">
        <v>0</v>
      </c>
      <c r="AG22" s="1">
        <v>223066.03</v>
      </c>
      <c r="AH22" s="1">
        <v>0</v>
      </c>
      <c r="AI22" s="1">
        <v>0</v>
      </c>
      <c r="AJ22" s="1">
        <v>0</v>
      </c>
      <c r="AK22" s="1">
        <v>0</v>
      </c>
      <c r="AL22" s="1">
        <v>0</v>
      </c>
      <c r="AM22" s="1">
        <v>0</v>
      </c>
      <c r="AN22" s="1">
        <v>312880</v>
      </c>
      <c r="AO22" s="1">
        <v>0</v>
      </c>
      <c r="AP22" s="1">
        <v>0</v>
      </c>
      <c r="AQ22" s="1">
        <v>367340</v>
      </c>
      <c r="AR22" s="1">
        <v>331533</v>
      </c>
      <c r="AS22" s="1">
        <v>0</v>
      </c>
      <c r="AT22" s="1">
        <v>0</v>
      </c>
      <c r="AU22" s="1">
        <v>291430</v>
      </c>
      <c r="AV22" s="1">
        <v>351231</v>
      </c>
      <c r="AW22" s="1">
        <v>358764.103</v>
      </c>
      <c r="AX22" s="1">
        <v>0</v>
      </c>
      <c r="AY22" s="1">
        <v>0</v>
      </c>
      <c r="AZ22" s="1">
        <v>0</v>
      </c>
    </row>
    <row r="23" spans="1:52" hidden="1">
      <c r="A23" s="1" t="s">
        <v>23</v>
      </c>
      <c r="B23" s="1">
        <v>9804</v>
      </c>
      <c r="C23" s="1">
        <v>19211</v>
      </c>
      <c r="D23" s="1">
        <v>11786</v>
      </c>
      <c r="E23" s="1">
        <v>15274.93</v>
      </c>
      <c r="F23" s="1">
        <v>27697</v>
      </c>
      <c r="G23" s="1">
        <v>18379</v>
      </c>
      <c r="H23" s="1">
        <v>23255</v>
      </c>
      <c r="I23" s="1">
        <v>35412</v>
      </c>
      <c r="J23" s="1">
        <v>47081</v>
      </c>
      <c r="K23" s="1">
        <v>48502</v>
      </c>
      <c r="L23" s="1">
        <v>58724</v>
      </c>
      <c r="M23" s="1">
        <v>0</v>
      </c>
      <c r="N23" s="1">
        <v>78201</v>
      </c>
      <c r="O23" s="1">
        <v>85388</v>
      </c>
      <c r="P23" s="1">
        <v>111838</v>
      </c>
      <c r="Q23" s="1">
        <v>107788.21</v>
      </c>
      <c r="R23" s="1">
        <v>89439</v>
      </c>
      <c r="S23" s="1">
        <v>144822</v>
      </c>
      <c r="T23" s="1">
        <v>127604</v>
      </c>
      <c r="U23" s="1">
        <v>0</v>
      </c>
      <c r="V23" s="1">
        <v>0</v>
      </c>
      <c r="W23" s="1">
        <v>0</v>
      </c>
      <c r="X23" s="1">
        <v>0</v>
      </c>
      <c r="Y23" s="1">
        <v>0</v>
      </c>
      <c r="Z23" s="1">
        <v>0</v>
      </c>
      <c r="AA23" s="1">
        <v>0</v>
      </c>
      <c r="AB23" s="1">
        <v>107509</v>
      </c>
      <c r="AC23" s="1">
        <v>0</v>
      </c>
      <c r="AD23" s="1">
        <v>62251</v>
      </c>
      <c r="AE23" s="1">
        <v>77166</v>
      </c>
      <c r="AF23" s="1">
        <v>0</v>
      </c>
      <c r="AG23" s="1">
        <v>64183</v>
      </c>
      <c r="AH23" s="1">
        <v>0</v>
      </c>
      <c r="AI23" s="1">
        <v>0</v>
      </c>
      <c r="AJ23" s="1">
        <v>0</v>
      </c>
      <c r="AK23" s="1">
        <v>0</v>
      </c>
      <c r="AL23" s="1">
        <v>0</v>
      </c>
      <c r="AM23" s="1">
        <v>0</v>
      </c>
      <c r="AN23" s="1">
        <v>29363</v>
      </c>
      <c r="AO23" s="1">
        <v>0</v>
      </c>
      <c r="AP23" s="1">
        <v>0</v>
      </c>
      <c r="AQ23" s="1">
        <v>41118</v>
      </c>
      <c r="AR23" s="1">
        <v>46103</v>
      </c>
      <c r="AS23" s="1">
        <v>0</v>
      </c>
      <c r="AT23" s="1">
        <v>0</v>
      </c>
      <c r="AU23" s="1">
        <v>21071</v>
      </c>
      <c r="AV23" s="1">
        <v>13007</v>
      </c>
      <c r="AW23" s="1">
        <v>20080.274000000001</v>
      </c>
      <c r="AX23" s="1">
        <v>0</v>
      </c>
      <c r="AY23" s="1">
        <v>0</v>
      </c>
      <c r="AZ23" s="1">
        <v>0</v>
      </c>
    </row>
    <row r="24" spans="1:52" hidden="1">
      <c r="A24" s="1" t="s">
        <v>27</v>
      </c>
      <c r="B24" s="1">
        <v>336531</v>
      </c>
      <c r="C24" s="1">
        <v>363519</v>
      </c>
      <c r="D24" s="1">
        <v>534886</v>
      </c>
      <c r="E24" s="1">
        <v>709814.29</v>
      </c>
      <c r="F24" s="1">
        <v>671748</v>
      </c>
      <c r="G24" s="1">
        <v>336064</v>
      </c>
      <c r="H24" s="1">
        <v>483153</v>
      </c>
      <c r="I24" s="1">
        <v>496636</v>
      </c>
      <c r="J24" s="1">
        <v>204983</v>
      </c>
      <c r="K24" s="1">
        <v>510659</v>
      </c>
      <c r="L24" s="1">
        <v>515760</v>
      </c>
      <c r="M24" s="1">
        <v>508236.52</v>
      </c>
      <c r="N24" s="1">
        <v>507994</v>
      </c>
      <c r="O24" s="1">
        <v>509049</v>
      </c>
      <c r="P24" s="1">
        <v>545895</v>
      </c>
      <c r="Q24" s="1">
        <v>212638.07999999999</v>
      </c>
      <c r="R24" s="1">
        <v>243757</v>
      </c>
      <c r="S24" s="1">
        <v>234388</v>
      </c>
      <c r="T24" s="1">
        <v>225999</v>
      </c>
      <c r="U24" s="1">
        <v>169171.05799999999</v>
      </c>
      <c r="V24" s="1">
        <v>167239</v>
      </c>
      <c r="W24" s="1">
        <v>179310</v>
      </c>
      <c r="X24" s="1">
        <v>163713</v>
      </c>
      <c r="Y24" s="1">
        <v>129124.06299999999</v>
      </c>
      <c r="Z24" s="1">
        <v>128933</v>
      </c>
      <c r="AA24" s="1">
        <v>281144</v>
      </c>
      <c r="AB24" s="1">
        <v>298420</v>
      </c>
      <c r="AC24" s="1">
        <v>136810.48000000001</v>
      </c>
      <c r="AD24" s="1">
        <v>444466</v>
      </c>
      <c r="AE24" s="1">
        <v>505814</v>
      </c>
      <c r="AF24" s="1">
        <v>174708</v>
      </c>
      <c r="AG24" s="1">
        <v>412664.12800000003</v>
      </c>
      <c r="AH24" s="1">
        <v>173842</v>
      </c>
      <c r="AI24" s="1">
        <v>186910</v>
      </c>
      <c r="AJ24" s="1">
        <v>194907</v>
      </c>
      <c r="AK24" s="1">
        <v>168586.16</v>
      </c>
      <c r="AL24" s="1">
        <v>164092</v>
      </c>
      <c r="AM24" s="1">
        <v>153342</v>
      </c>
      <c r="AN24" s="1">
        <v>251620</v>
      </c>
      <c r="AO24" s="1">
        <v>176494.728</v>
      </c>
      <c r="AP24" s="1">
        <v>155335</v>
      </c>
      <c r="AQ24" s="1">
        <v>274808</v>
      </c>
      <c r="AR24" s="1">
        <v>267227</v>
      </c>
      <c r="AS24" s="1">
        <v>160793.372</v>
      </c>
      <c r="AT24" s="1">
        <v>174990</v>
      </c>
      <c r="AU24" s="1">
        <v>376241</v>
      </c>
      <c r="AV24" s="1">
        <v>290060</v>
      </c>
      <c r="AW24" s="1">
        <v>285922.42800000001</v>
      </c>
      <c r="AX24" s="1">
        <v>216120</v>
      </c>
      <c r="AY24" s="1">
        <v>216188</v>
      </c>
      <c r="AZ24" s="1">
        <v>246141</v>
      </c>
    </row>
    <row r="25" spans="1:52" hidden="1">
      <c r="A25" s="1" t="s">
        <v>1223</v>
      </c>
      <c r="B25" s="1">
        <v>0</v>
      </c>
      <c r="C25" s="1">
        <v>0</v>
      </c>
      <c r="D25" s="1">
        <v>0</v>
      </c>
      <c r="E25" s="1">
        <v>0</v>
      </c>
      <c r="F25" s="1">
        <v>0</v>
      </c>
      <c r="G25" s="1">
        <v>0</v>
      </c>
      <c r="H25" s="1">
        <v>0</v>
      </c>
      <c r="I25" s="1">
        <v>0</v>
      </c>
      <c r="J25" s="1">
        <v>0</v>
      </c>
      <c r="K25" s="1">
        <v>0</v>
      </c>
      <c r="L25" s="1">
        <v>0</v>
      </c>
      <c r="M25" s="1">
        <v>0</v>
      </c>
      <c r="N25" s="1">
        <v>0</v>
      </c>
      <c r="O25" s="1">
        <v>0</v>
      </c>
      <c r="P25" s="1">
        <v>0</v>
      </c>
      <c r="Q25" s="1">
        <v>0</v>
      </c>
      <c r="R25" s="1">
        <v>0</v>
      </c>
      <c r="S25" s="1">
        <v>0</v>
      </c>
      <c r="T25" s="1">
        <v>0</v>
      </c>
      <c r="U25" s="1">
        <v>0</v>
      </c>
      <c r="V25" s="1">
        <v>0</v>
      </c>
      <c r="W25" s="1">
        <v>0</v>
      </c>
      <c r="X25" s="1">
        <v>0</v>
      </c>
      <c r="Y25" s="1">
        <v>0</v>
      </c>
      <c r="Z25" s="1">
        <v>0</v>
      </c>
      <c r="AA25" s="1">
        <v>0</v>
      </c>
      <c r="AB25" s="1">
        <v>0</v>
      </c>
      <c r="AC25" s="1">
        <v>0</v>
      </c>
      <c r="AD25" s="1">
        <v>37503</v>
      </c>
      <c r="AE25" s="1">
        <v>40353</v>
      </c>
      <c r="AF25" s="1">
        <v>0</v>
      </c>
      <c r="AG25" s="1">
        <v>32324.133999999998</v>
      </c>
      <c r="AH25" s="1">
        <v>0</v>
      </c>
      <c r="AI25" s="1">
        <v>0</v>
      </c>
      <c r="AJ25" s="1">
        <v>0</v>
      </c>
      <c r="AK25" s="1">
        <v>0</v>
      </c>
      <c r="AL25" s="1">
        <v>0</v>
      </c>
      <c r="AM25" s="1">
        <v>0</v>
      </c>
      <c r="AN25" s="1">
        <v>22183</v>
      </c>
      <c r="AO25" s="1">
        <v>0</v>
      </c>
      <c r="AP25" s="1">
        <v>0</v>
      </c>
      <c r="AQ25" s="1">
        <v>3788</v>
      </c>
      <c r="AR25" s="1">
        <v>9151</v>
      </c>
      <c r="AS25" s="1">
        <v>0</v>
      </c>
      <c r="AT25" s="1">
        <v>0</v>
      </c>
      <c r="AU25" s="1">
        <v>15823</v>
      </c>
      <c r="AV25" s="1">
        <v>16100</v>
      </c>
      <c r="AW25" s="1">
        <v>1136.1679999999999</v>
      </c>
      <c r="AX25" s="1">
        <v>0</v>
      </c>
      <c r="AY25" s="1">
        <v>0</v>
      </c>
      <c r="AZ25" s="1">
        <v>0</v>
      </c>
    </row>
    <row r="26" spans="1:52" hidden="1">
      <c r="A26" s="1" t="s">
        <v>1224</v>
      </c>
      <c r="B26" s="1">
        <v>0</v>
      </c>
      <c r="C26" s="1">
        <v>0</v>
      </c>
      <c r="D26" s="1">
        <v>0</v>
      </c>
      <c r="E26" s="1">
        <v>0</v>
      </c>
      <c r="F26" s="1">
        <v>0</v>
      </c>
      <c r="G26" s="1">
        <v>0</v>
      </c>
      <c r="H26" s="1">
        <v>0</v>
      </c>
      <c r="I26" s="1">
        <v>0</v>
      </c>
      <c r="J26" s="1">
        <v>0</v>
      </c>
      <c r="K26" s="1">
        <v>0</v>
      </c>
      <c r="L26" s="1">
        <v>0</v>
      </c>
      <c r="M26" s="1">
        <v>0</v>
      </c>
      <c r="N26" s="1">
        <v>0</v>
      </c>
      <c r="O26" s="1">
        <v>0</v>
      </c>
      <c r="P26" s="1">
        <v>0</v>
      </c>
      <c r="Q26" s="1">
        <v>0</v>
      </c>
      <c r="R26" s="1">
        <v>0</v>
      </c>
      <c r="S26" s="1">
        <v>0</v>
      </c>
      <c r="T26" s="1">
        <v>0</v>
      </c>
      <c r="U26" s="1">
        <v>0</v>
      </c>
      <c r="V26" s="1">
        <v>0</v>
      </c>
      <c r="W26" s="1">
        <v>0</v>
      </c>
      <c r="X26" s="1">
        <v>0</v>
      </c>
      <c r="Y26" s="1">
        <v>0</v>
      </c>
      <c r="Z26" s="1">
        <v>0</v>
      </c>
      <c r="AA26" s="1">
        <v>154237</v>
      </c>
      <c r="AB26" s="1">
        <v>149527</v>
      </c>
      <c r="AC26" s="1">
        <v>0</v>
      </c>
      <c r="AD26" s="1">
        <v>266554</v>
      </c>
      <c r="AE26" s="1">
        <v>304043</v>
      </c>
      <c r="AF26" s="1">
        <v>0</v>
      </c>
      <c r="AG26" s="1">
        <v>201121.905</v>
      </c>
      <c r="AH26" s="1">
        <v>0</v>
      </c>
      <c r="AI26" s="1">
        <v>0</v>
      </c>
      <c r="AJ26" s="1">
        <v>0</v>
      </c>
      <c r="AK26" s="1">
        <v>0</v>
      </c>
      <c r="AL26" s="1">
        <v>0</v>
      </c>
      <c r="AM26" s="1">
        <v>0</v>
      </c>
      <c r="AN26" s="1">
        <v>91993</v>
      </c>
      <c r="AO26" s="1">
        <v>0</v>
      </c>
      <c r="AP26" s="1">
        <v>0</v>
      </c>
      <c r="AQ26" s="1">
        <v>118802</v>
      </c>
      <c r="AR26" s="1">
        <v>107823</v>
      </c>
      <c r="AS26" s="1">
        <v>0</v>
      </c>
      <c r="AT26" s="1">
        <v>0</v>
      </c>
      <c r="AU26" s="1">
        <v>115416</v>
      </c>
      <c r="AV26" s="1">
        <v>101992</v>
      </c>
      <c r="AW26" s="1">
        <v>71201.786999999997</v>
      </c>
      <c r="AX26" s="1">
        <v>0</v>
      </c>
      <c r="AY26" s="1">
        <v>0</v>
      </c>
      <c r="AZ26" s="1">
        <v>0</v>
      </c>
    </row>
    <row r="27" spans="1:52" hidden="1">
      <c r="A27" s="1" t="s">
        <v>1225</v>
      </c>
      <c r="B27" s="1">
        <v>0</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0</v>
      </c>
      <c r="Z27" s="1">
        <v>0</v>
      </c>
      <c r="AA27" s="1">
        <v>0</v>
      </c>
      <c r="AB27" s="1">
        <v>0</v>
      </c>
      <c r="AC27" s="1">
        <v>0</v>
      </c>
      <c r="AD27" s="1">
        <v>0</v>
      </c>
      <c r="AE27" s="1">
        <v>0</v>
      </c>
      <c r="AF27" s="1">
        <v>0</v>
      </c>
      <c r="AG27" s="1">
        <v>0</v>
      </c>
      <c r="AH27" s="1">
        <v>0</v>
      </c>
      <c r="AI27" s="1">
        <v>0</v>
      </c>
      <c r="AJ27" s="1">
        <v>0</v>
      </c>
      <c r="AK27" s="1">
        <v>0</v>
      </c>
      <c r="AL27" s="1">
        <v>0</v>
      </c>
      <c r="AM27" s="1">
        <v>0</v>
      </c>
      <c r="AN27" s="1">
        <v>0</v>
      </c>
      <c r="AO27" s="1">
        <v>0</v>
      </c>
      <c r="AP27" s="1">
        <v>0</v>
      </c>
      <c r="AQ27" s="1">
        <v>0</v>
      </c>
      <c r="AR27" s="1">
        <v>0</v>
      </c>
      <c r="AS27" s="1">
        <v>0</v>
      </c>
      <c r="AT27" s="1">
        <v>0</v>
      </c>
      <c r="AU27" s="1">
        <v>63731</v>
      </c>
      <c r="AV27" s="1">
        <v>0</v>
      </c>
      <c r="AW27" s="1">
        <v>0</v>
      </c>
      <c r="AX27" s="1">
        <v>0</v>
      </c>
      <c r="AY27" s="1">
        <v>0</v>
      </c>
      <c r="AZ27" s="1">
        <v>0</v>
      </c>
    </row>
    <row r="28" spans="1:52" hidden="1">
      <c r="A28" s="1" t="s">
        <v>28</v>
      </c>
      <c r="B28" s="1">
        <v>0</v>
      </c>
      <c r="C28" s="1">
        <v>0</v>
      </c>
      <c r="D28" s="1">
        <v>0</v>
      </c>
      <c r="E28" s="1">
        <v>0</v>
      </c>
      <c r="F28" s="1">
        <v>0</v>
      </c>
      <c r="G28" s="1">
        <v>336064</v>
      </c>
      <c r="H28" s="1">
        <v>483153</v>
      </c>
      <c r="I28" s="1">
        <v>496636</v>
      </c>
      <c r="J28" s="1">
        <v>204983</v>
      </c>
      <c r="K28" s="1">
        <v>510659</v>
      </c>
      <c r="L28" s="1">
        <v>515760</v>
      </c>
      <c r="M28" s="1">
        <v>508236.52</v>
      </c>
      <c r="N28" s="1">
        <v>507994</v>
      </c>
      <c r="O28" s="1">
        <v>509049</v>
      </c>
      <c r="P28" s="1">
        <v>545895</v>
      </c>
      <c r="Q28" s="1">
        <v>212638.07999999999</v>
      </c>
      <c r="R28" s="1">
        <v>243757</v>
      </c>
      <c r="S28" s="1">
        <v>234388</v>
      </c>
      <c r="T28" s="1">
        <v>225999</v>
      </c>
      <c r="U28" s="1">
        <v>169171.05799999999</v>
      </c>
      <c r="V28" s="1">
        <v>167239</v>
      </c>
      <c r="W28" s="1">
        <v>0</v>
      </c>
      <c r="X28" s="1">
        <v>163713</v>
      </c>
      <c r="Y28" s="1">
        <v>0</v>
      </c>
      <c r="Z28" s="1">
        <v>0</v>
      </c>
      <c r="AA28" s="1">
        <v>126907</v>
      </c>
      <c r="AB28" s="1">
        <v>148893</v>
      </c>
      <c r="AC28" s="1">
        <v>0</v>
      </c>
      <c r="AD28" s="1">
        <v>140409</v>
      </c>
      <c r="AE28" s="1">
        <v>161418</v>
      </c>
      <c r="AF28" s="1">
        <v>0</v>
      </c>
      <c r="AG28" s="1">
        <v>179218.08900000001</v>
      </c>
      <c r="AH28" s="1">
        <v>0</v>
      </c>
      <c r="AI28" s="1">
        <v>0</v>
      </c>
      <c r="AJ28" s="1">
        <v>0</v>
      </c>
      <c r="AK28" s="1">
        <v>0</v>
      </c>
      <c r="AL28" s="1">
        <v>0</v>
      </c>
      <c r="AM28" s="1">
        <v>0</v>
      </c>
      <c r="AN28" s="1">
        <v>137444</v>
      </c>
      <c r="AO28" s="1">
        <v>0</v>
      </c>
      <c r="AP28" s="1">
        <v>0</v>
      </c>
      <c r="AQ28" s="1">
        <v>152218</v>
      </c>
      <c r="AR28" s="1">
        <v>150253</v>
      </c>
      <c r="AS28" s="1">
        <v>160793.372</v>
      </c>
      <c r="AT28" s="1">
        <v>174990</v>
      </c>
      <c r="AU28" s="1">
        <v>181271</v>
      </c>
      <c r="AV28" s="1">
        <v>171968</v>
      </c>
      <c r="AW28" s="1">
        <v>213584.473</v>
      </c>
      <c r="AX28" s="1">
        <v>216120</v>
      </c>
      <c r="AY28" s="1">
        <v>216188</v>
      </c>
      <c r="AZ28" s="1">
        <v>246141</v>
      </c>
    </row>
    <row r="29" spans="1:52" hidden="1">
      <c r="A29" s="1" t="s">
        <v>29</v>
      </c>
      <c r="B29" s="1">
        <v>1207950</v>
      </c>
      <c r="C29" s="1">
        <v>934321</v>
      </c>
      <c r="D29" s="1">
        <v>1664306</v>
      </c>
      <c r="E29" s="1">
        <v>1413867.6</v>
      </c>
      <c r="F29" s="1">
        <v>1386641</v>
      </c>
      <c r="G29" s="1">
        <v>1201277</v>
      </c>
      <c r="H29" s="1">
        <v>1147494</v>
      </c>
      <c r="I29" s="1">
        <v>1424953</v>
      </c>
      <c r="J29" s="1">
        <v>1507017</v>
      </c>
      <c r="K29" s="1">
        <v>1333184</v>
      </c>
      <c r="L29" s="1">
        <v>1359558</v>
      </c>
      <c r="M29" s="1">
        <v>1625029.52</v>
      </c>
      <c r="N29" s="1">
        <v>1704207</v>
      </c>
      <c r="O29" s="1">
        <v>1848611</v>
      </c>
      <c r="P29" s="1">
        <v>1569522</v>
      </c>
      <c r="Q29" s="1">
        <v>1759702.19</v>
      </c>
      <c r="R29" s="1">
        <v>1769818</v>
      </c>
      <c r="S29" s="1">
        <v>1751988</v>
      </c>
      <c r="T29" s="1">
        <v>1685756</v>
      </c>
      <c r="U29" s="1">
        <v>1989029.81</v>
      </c>
      <c r="V29" s="1">
        <v>2118412</v>
      </c>
      <c r="W29" s="1">
        <v>1950630</v>
      </c>
      <c r="X29" s="1">
        <v>2044371</v>
      </c>
      <c r="Y29" s="1">
        <v>2463454.7790000001</v>
      </c>
      <c r="Z29" s="1">
        <v>2112124</v>
      </c>
      <c r="AA29" s="1">
        <v>1771179</v>
      </c>
      <c r="AB29" s="1">
        <v>1870690</v>
      </c>
      <c r="AC29" s="1">
        <v>2473318.31</v>
      </c>
      <c r="AD29" s="1">
        <v>2363412</v>
      </c>
      <c r="AE29" s="1">
        <v>2039420</v>
      </c>
      <c r="AF29" s="1">
        <v>2105985</v>
      </c>
      <c r="AG29" s="1">
        <v>2335403.4679999999</v>
      </c>
      <c r="AH29" s="1">
        <v>2886073</v>
      </c>
      <c r="AI29" s="1">
        <v>2912651</v>
      </c>
      <c r="AJ29" s="1">
        <v>2897231</v>
      </c>
      <c r="AK29" s="1">
        <v>3042735.26</v>
      </c>
      <c r="AL29" s="1">
        <v>3917361</v>
      </c>
      <c r="AM29" s="1">
        <v>2904155</v>
      </c>
      <c r="AN29" s="1">
        <v>2993444</v>
      </c>
      <c r="AO29" s="1">
        <v>2650522.4300000002</v>
      </c>
      <c r="AP29" s="1">
        <v>3369258</v>
      </c>
      <c r="AQ29" s="1">
        <v>2918380</v>
      </c>
      <c r="AR29" s="1">
        <v>3552085</v>
      </c>
      <c r="AS29" s="1">
        <v>4049273.4539999999</v>
      </c>
      <c r="AT29" s="1">
        <v>4731560</v>
      </c>
      <c r="AU29" s="1">
        <v>3870174</v>
      </c>
      <c r="AV29" s="1">
        <v>4125462</v>
      </c>
      <c r="AW29" s="1">
        <v>4661220.4970000004</v>
      </c>
      <c r="AX29" s="1">
        <v>4913897</v>
      </c>
      <c r="AY29" s="1">
        <v>4997772</v>
      </c>
      <c r="AZ29" s="1">
        <v>4275200</v>
      </c>
    </row>
    <row r="30" spans="1:52" hidden="1">
      <c r="A30" s="1" t="s">
        <v>1226</v>
      </c>
      <c r="B30" s="1">
        <v>0</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914231</v>
      </c>
      <c r="U30" s="1">
        <v>0</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0</v>
      </c>
      <c r="AS30" s="1">
        <v>0</v>
      </c>
      <c r="AT30" s="1">
        <v>0</v>
      </c>
      <c r="AU30" s="1">
        <v>0</v>
      </c>
      <c r="AV30" s="1">
        <v>0</v>
      </c>
      <c r="AW30" s="1">
        <v>0</v>
      </c>
      <c r="AX30" s="1">
        <v>0</v>
      </c>
      <c r="AY30" s="1">
        <v>0</v>
      </c>
      <c r="AZ30" s="1">
        <v>0</v>
      </c>
    </row>
    <row r="31" spans="1:52" hidden="1">
      <c r="A31" s="1" t="s">
        <v>30</v>
      </c>
      <c r="B31" s="1">
        <v>178995</v>
      </c>
      <c r="C31" s="1">
        <v>159117</v>
      </c>
      <c r="D31" s="1">
        <v>142340</v>
      </c>
      <c r="E31" s="1">
        <v>1087657.57</v>
      </c>
      <c r="F31" s="1">
        <v>1106024</v>
      </c>
      <c r="G31" s="1">
        <v>1157859</v>
      </c>
      <c r="H31" s="1">
        <v>1201074</v>
      </c>
      <c r="I31" s="1">
        <v>1171513</v>
      </c>
      <c r="J31" s="1">
        <v>1160934</v>
      </c>
      <c r="K31" s="1">
        <v>1103411</v>
      </c>
      <c r="L31" s="1">
        <v>1079138</v>
      </c>
      <c r="M31" s="1">
        <v>1079330.6000000001</v>
      </c>
      <c r="N31" s="1">
        <v>1094173</v>
      </c>
      <c r="O31" s="1">
        <v>1076387</v>
      </c>
      <c r="P31" s="1">
        <v>1214868</v>
      </c>
      <c r="Q31" s="1">
        <v>1235268.1499999999</v>
      </c>
      <c r="R31" s="1">
        <v>1249949</v>
      </c>
      <c r="S31" s="1">
        <v>923581</v>
      </c>
      <c r="T31" s="1">
        <v>0</v>
      </c>
      <c r="U31" s="1">
        <v>924451.33799999999</v>
      </c>
      <c r="V31" s="1">
        <v>937874</v>
      </c>
      <c r="W31" s="1">
        <v>918080</v>
      </c>
      <c r="X31" s="1">
        <v>900791</v>
      </c>
      <c r="Y31" s="1">
        <v>898279.88</v>
      </c>
      <c r="Z31" s="1">
        <v>913136</v>
      </c>
      <c r="AA31" s="1">
        <v>904055</v>
      </c>
      <c r="AB31" s="1">
        <v>897806</v>
      </c>
      <c r="AC31" s="1">
        <v>724811.85</v>
      </c>
      <c r="AD31" s="1">
        <v>744466</v>
      </c>
      <c r="AE31" s="1">
        <v>739946</v>
      </c>
      <c r="AF31" s="1">
        <v>745913</v>
      </c>
      <c r="AG31" s="1">
        <v>626108.58499999996</v>
      </c>
      <c r="AH31" s="1">
        <v>633959</v>
      </c>
      <c r="AI31" s="1">
        <v>658447</v>
      </c>
      <c r="AJ31" s="1">
        <v>633181</v>
      </c>
      <c r="AK31" s="1">
        <v>594316.53</v>
      </c>
      <c r="AL31" s="1">
        <v>602324</v>
      </c>
      <c r="AM31" s="1">
        <v>597646</v>
      </c>
      <c r="AN31" s="1">
        <v>600950</v>
      </c>
      <c r="AO31" s="1">
        <v>528501.98800000001</v>
      </c>
      <c r="AP31" s="1">
        <v>545454</v>
      </c>
      <c r="AQ31" s="1">
        <v>544232</v>
      </c>
      <c r="AR31" s="1">
        <v>550069</v>
      </c>
      <c r="AS31" s="1">
        <v>927744.40399999998</v>
      </c>
      <c r="AT31" s="1">
        <v>982384</v>
      </c>
      <c r="AU31" s="1">
        <v>1069144</v>
      </c>
      <c r="AV31" s="1">
        <v>1158940</v>
      </c>
      <c r="AW31" s="1">
        <v>1439300.9650000001</v>
      </c>
      <c r="AX31" s="1">
        <v>2632863</v>
      </c>
      <c r="AY31" s="1">
        <v>2748398</v>
      </c>
      <c r="AZ31" s="1">
        <v>2801087</v>
      </c>
    </row>
    <row r="32" spans="1:52" hidden="1">
      <c r="A32" s="1" t="s">
        <v>31</v>
      </c>
      <c r="B32" s="1">
        <v>433</v>
      </c>
      <c r="C32" s="1">
        <v>7408</v>
      </c>
      <c r="D32" s="1">
        <v>345</v>
      </c>
      <c r="E32" s="1">
        <v>274.14</v>
      </c>
      <c r="F32" s="1">
        <v>246</v>
      </c>
      <c r="G32" s="1">
        <v>261</v>
      </c>
      <c r="H32" s="1">
        <v>340</v>
      </c>
      <c r="I32" s="1">
        <v>325</v>
      </c>
      <c r="J32" s="1">
        <v>316</v>
      </c>
      <c r="K32" s="1">
        <v>297</v>
      </c>
      <c r="L32" s="1">
        <v>359</v>
      </c>
      <c r="M32" s="1">
        <v>327.2</v>
      </c>
      <c r="N32" s="1">
        <v>327</v>
      </c>
      <c r="O32" s="1">
        <v>316</v>
      </c>
      <c r="P32" s="1">
        <v>291</v>
      </c>
      <c r="Q32" s="1">
        <v>311.27999999999997</v>
      </c>
      <c r="R32" s="1">
        <v>368</v>
      </c>
      <c r="S32" s="1">
        <v>387</v>
      </c>
      <c r="T32" s="1">
        <v>446</v>
      </c>
      <c r="U32" s="1">
        <v>552.40700000000004</v>
      </c>
      <c r="V32" s="1">
        <v>689</v>
      </c>
      <c r="W32" s="1">
        <v>689</v>
      </c>
      <c r="X32" s="1">
        <v>663</v>
      </c>
      <c r="Y32" s="1">
        <v>590.27099999999996</v>
      </c>
      <c r="Z32" s="1">
        <v>688</v>
      </c>
      <c r="AA32" s="1">
        <v>777</v>
      </c>
      <c r="AB32" s="1">
        <v>947</v>
      </c>
      <c r="AC32" s="1">
        <v>843.66</v>
      </c>
      <c r="AD32" s="1">
        <v>899</v>
      </c>
      <c r="AE32" s="1">
        <v>880</v>
      </c>
      <c r="AF32" s="1">
        <v>850</v>
      </c>
      <c r="AG32" s="1">
        <v>1030.511</v>
      </c>
      <c r="AH32" s="1">
        <v>1039</v>
      </c>
      <c r="AI32" s="1">
        <v>1092</v>
      </c>
      <c r="AJ32" s="1">
        <v>1066</v>
      </c>
      <c r="AK32" s="1">
        <v>996.08</v>
      </c>
      <c r="AL32" s="1">
        <v>1029</v>
      </c>
      <c r="AM32" s="1">
        <v>1102</v>
      </c>
      <c r="AN32" s="1">
        <v>1111</v>
      </c>
      <c r="AO32" s="1">
        <v>1177.3309999999999</v>
      </c>
      <c r="AP32" s="1">
        <v>1055</v>
      </c>
      <c r="AQ32" s="1">
        <v>869</v>
      </c>
      <c r="AR32" s="1">
        <v>1062</v>
      </c>
      <c r="AS32" s="1">
        <v>901.58900000000006</v>
      </c>
      <c r="AT32" s="1">
        <v>1022</v>
      </c>
      <c r="AU32" s="1">
        <v>1058</v>
      </c>
      <c r="AV32" s="1">
        <v>961</v>
      </c>
      <c r="AW32" s="1">
        <v>923.01400000000001</v>
      </c>
      <c r="AX32" s="1">
        <v>0</v>
      </c>
      <c r="AY32" s="1">
        <v>0</v>
      </c>
      <c r="AZ32" s="1">
        <v>0</v>
      </c>
    </row>
    <row r="33" spans="1:52" hidden="1">
      <c r="A33" s="1" t="s">
        <v>1227</v>
      </c>
      <c r="B33" s="1">
        <v>0</v>
      </c>
      <c r="C33" s="1">
        <v>0</v>
      </c>
      <c r="D33" s="1">
        <v>0</v>
      </c>
      <c r="E33" s="1">
        <v>0</v>
      </c>
      <c r="F33" s="1">
        <v>0</v>
      </c>
      <c r="G33" s="1">
        <v>0</v>
      </c>
      <c r="H33" s="1">
        <v>340</v>
      </c>
      <c r="I33" s="1">
        <v>325</v>
      </c>
      <c r="J33" s="1">
        <v>0</v>
      </c>
      <c r="K33" s="1">
        <v>297</v>
      </c>
      <c r="L33" s="1">
        <v>359</v>
      </c>
      <c r="M33" s="1">
        <v>327.2</v>
      </c>
      <c r="N33" s="1">
        <v>327</v>
      </c>
      <c r="O33" s="1">
        <v>316</v>
      </c>
      <c r="P33" s="1">
        <v>291</v>
      </c>
      <c r="Q33" s="1">
        <v>311.27999999999997</v>
      </c>
      <c r="R33" s="1">
        <v>368</v>
      </c>
      <c r="S33" s="1">
        <v>0</v>
      </c>
      <c r="T33" s="1">
        <v>446</v>
      </c>
      <c r="U33" s="1">
        <v>552.40700000000004</v>
      </c>
      <c r="V33" s="1">
        <v>689</v>
      </c>
      <c r="W33" s="1">
        <v>0</v>
      </c>
      <c r="X33" s="1">
        <v>0</v>
      </c>
      <c r="Y33" s="1">
        <v>0</v>
      </c>
      <c r="Z33" s="1">
        <v>0</v>
      </c>
      <c r="AA33" s="1">
        <v>0</v>
      </c>
      <c r="AB33" s="1">
        <v>0</v>
      </c>
      <c r="AC33" s="1">
        <v>0</v>
      </c>
      <c r="AD33" s="1">
        <v>0</v>
      </c>
      <c r="AE33" s="1">
        <v>0</v>
      </c>
      <c r="AF33" s="1">
        <v>0</v>
      </c>
      <c r="AG33" s="1">
        <v>1030.511</v>
      </c>
      <c r="AH33" s="1">
        <v>0</v>
      </c>
      <c r="AI33" s="1">
        <v>0</v>
      </c>
      <c r="AJ33" s="1">
        <v>0</v>
      </c>
      <c r="AK33" s="1">
        <v>0</v>
      </c>
      <c r="AL33" s="1">
        <v>1029</v>
      </c>
      <c r="AM33" s="1">
        <v>1102</v>
      </c>
      <c r="AN33" s="1">
        <v>1111</v>
      </c>
      <c r="AO33" s="1">
        <v>1177.3309999999999</v>
      </c>
      <c r="AP33" s="1">
        <v>1055</v>
      </c>
      <c r="AQ33" s="1">
        <v>869</v>
      </c>
      <c r="AR33" s="1">
        <v>1062</v>
      </c>
      <c r="AS33" s="1">
        <v>901.58900000000006</v>
      </c>
      <c r="AT33" s="1">
        <v>1022</v>
      </c>
      <c r="AU33" s="1">
        <v>1058</v>
      </c>
      <c r="AV33" s="1">
        <v>961</v>
      </c>
      <c r="AW33" s="1">
        <v>923.01400000000001</v>
      </c>
      <c r="AX33" s="1">
        <v>0</v>
      </c>
      <c r="AY33" s="1">
        <v>0</v>
      </c>
      <c r="AZ33" s="1">
        <v>0</v>
      </c>
    </row>
    <row r="34" spans="1:52" hidden="1">
      <c r="A34" s="1" t="s">
        <v>32</v>
      </c>
      <c r="B34" s="1">
        <v>433</v>
      </c>
      <c r="C34" s="1">
        <v>7408</v>
      </c>
      <c r="D34" s="1">
        <v>345</v>
      </c>
      <c r="E34" s="1">
        <v>274.14</v>
      </c>
      <c r="F34" s="1">
        <v>246</v>
      </c>
      <c r="G34" s="1">
        <v>261</v>
      </c>
      <c r="H34" s="1">
        <v>0</v>
      </c>
      <c r="I34" s="1">
        <v>0</v>
      </c>
      <c r="J34" s="1">
        <v>316</v>
      </c>
      <c r="K34" s="1">
        <v>0</v>
      </c>
      <c r="L34" s="1">
        <v>0</v>
      </c>
      <c r="M34" s="1">
        <v>0</v>
      </c>
      <c r="N34" s="1">
        <v>0</v>
      </c>
      <c r="O34" s="1">
        <v>0</v>
      </c>
      <c r="P34" s="1">
        <v>0</v>
      </c>
      <c r="Q34" s="1">
        <v>0</v>
      </c>
      <c r="R34" s="1">
        <v>0</v>
      </c>
      <c r="S34" s="1">
        <v>0</v>
      </c>
      <c r="T34" s="1">
        <v>0</v>
      </c>
      <c r="U34" s="1">
        <v>0</v>
      </c>
      <c r="V34" s="1">
        <v>0</v>
      </c>
      <c r="W34" s="1">
        <v>689</v>
      </c>
      <c r="X34" s="1">
        <v>663</v>
      </c>
      <c r="Y34" s="1">
        <v>590.27099999999996</v>
      </c>
      <c r="Z34" s="1">
        <v>688</v>
      </c>
      <c r="AA34" s="1">
        <v>777</v>
      </c>
      <c r="AB34" s="1">
        <v>947</v>
      </c>
      <c r="AC34" s="1">
        <v>843.66</v>
      </c>
      <c r="AD34" s="1">
        <v>899</v>
      </c>
      <c r="AE34" s="1">
        <v>880</v>
      </c>
      <c r="AF34" s="1">
        <v>850</v>
      </c>
      <c r="AG34" s="1">
        <v>0</v>
      </c>
      <c r="AH34" s="1">
        <v>1039</v>
      </c>
      <c r="AI34" s="1">
        <v>1092</v>
      </c>
      <c r="AJ34" s="1">
        <v>1066</v>
      </c>
      <c r="AK34" s="1">
        <v>996.08</v>
      </c>
      <c r="AL34" s="1">
        <v>0</v>
      </c>
      <c r="AM34" s="1">
        <v>0</v>
      </c>
      <c r="AN34" s="1">
        <v>0</v>
      </c>
      <c r="AO34" s="1">
        <v>0</v>
      </c>
      <c r="AP34" s="1">
        <v>0</v>
      </c>
      <c r="AQ34" s="1">
        <v>0</v>
      </c>
      <c r="AR34" s="1">
        <v>0</v>
      </c>
      <c r="AS34" s="1">
        <v>0</v>
      </c>
      <c r="AT34" s="1">
        <v>0</v>
      </c>
      <c r="AU34" s="1">
        <v>0</v>
      </c>
      <c r="AV34" s="1">
        <v>0</v>
      </c>
      <c r="AW34" s="1">
        <v>0</v>
      </c>
      <c r="AX34" s="1">
        <v>0</v>
      </c>
      <c r="AY34" s="1">
        <v>0</v>
      </c>
      <c r="AZ34" s="1">
        <v>0</v>
      </c>
    </row>
    <row r="35" spans="1:52" hidden="1">
      <c r="A35" s="1" t="s">
        <v>1228</v>
      </c>
      <c r="B35" s="1">
        <v>0</v>
      </c>
      <c r="C35" s="1">
        <v>0</v>
      </c>
      <c r="D35" s="1">
        <v>0</v>
      </c>
      <c r="E35" s="1">
        <v>0</v>
      </c>
      <c r="F35" s="1">
        <v>0</v>
      </c>
      <c r="G35" s="1">
        <v>0</v>
      </c>
      <c r="H35" s="1">
        <v>0</v>
      </c>
      <c r="I35" s="1">
        <v>0</v>
      </c>
      <c r="J35" s="1">
        <v>0</v>
      </c>
      <c r="K35" s="1">
        <v>0</v>
      </c>
      <c r="L35" s="1">
        <v>0</v>
      </c>
      <c r="M35" s="1">
        <v>0</v>
      </c>
      <c r="N35" s="1">
        <v>553236</v>
      </c>
      <c r="O35" s="1">
        <v>516382</v>
      </c>
      <c r="P35" s="1">
        <v>512076</v>
      </c>
      <c r="Q35" s="1">
        <v>507628.68</v>
      </c>
      <c r="R35" s="1">
        <v>504217</v>
      </c>
      <c r="S35" s="1">
        <v>499761</v>
      </c>
      <c r="T35" s="1">
        <v>495253</v>
      </c>
      <c r="U35" s="1">
        <v>491387.587</v>
      </c>
      <c r="V35" s="1">
        <v>487185</v>
      </c>
      <c r="W35" s="1">
        <v>481835</v>
      </c>
      <c r="X35" s="1">
        <v>477551</v>
      </c>
      <c r="Y35" s="1">
        <v>473164.07199999999</v>
      </c>
      <c r="Z35" s="1">
        <v>469790</v>
      </c>
      <c r="AA35" s="1">
        <v>465782</v>
      </c>
      <c r="AB35" s="1">
        <v>461730</v>
      </c>
      <c r="AC35" s="1">
        <v>457678.59</v>
      </c>
      <c r="AD35" s="1">
        <v>453715</v>
      </c>
      <c r="AE35" s="1">
        <v>449707</v>
      </c>
      <c r="AF35" s="1">
        <v>445655</v>
      </c>
      <c r="AG35" s="1">
        <v>441014.08799999999</v>
      </c>
      <c r="AH35" s="1">
        <v>437042</v>
      </c>
      <c r="AI35" s="1">
        <v>433034</v>
      </c>
      <c r="AJ35" s="1">
        <v>428982</v>
      </c>
      <c r="AK35" s="1">
        <v>424930.45</v>
      </c>
      <c r="AL35" s="1">
        <v>420967</v>
      </c>
      <c r="AM35" s="1">
        <v>416959</v>
      </c>
      <c r="AN35" s="1">
        <v>412907</v>
      </c>
      <c r="AO35" s="1">
        <v>408855.45899999997</v>
      </c>
      <c r="AP35" s="1">
        <v>404892</v>
      </c>
      <c r="AQ35" s="1">
        <v>400884</v>
      </c>
      <c r="AR35" s="1">
        <v>396832</v>
      </c>
      <c r="AS35" s="1">
        <v>392780.467</v>
      </c>
      <c r="AT35" s="1">
        <v>388817</v>
      </c>
      <c r="AU35" s="1">
        <v>384809</v>
      </c>
      <c r="AV35" s="1">
        <v>380757</v>
      </c>
      <c r="AW35" s="1">
        <v>143734.14000000001</v>
      </c>
      <c r="AX35" s="1">
        <v>142948</v>
      </c>
      <c r="AY35" s="1">
        <v>142161</v>
      </c>
      <c r="AZ35" s="1">
        <v>174566</v>
      </c>
    </row>
    <row r="36" spans="1:52" hidden="1">
      <c r="A36" s="1" t="s">
        <v>1229</v>
      </c>
      <c r="B36" s="1">
        <v>0</v>
      </c>
      <c r="C36" s="1">
        <v>0</v>
      </c>
      <c r="D36" s="1">
        <v>0</v>
      </c>
      <c r="E36" s="1">
        <v>0</v>
      </c>
      <c r="F36" s="1">
        <v>0</v>
      </c>
      <c r="G36" s="1">
        <v>0</v>
      </c>
      <c r="H36" s="1">
        <v>0</v>
      </c>
      <c r="I36" s="1">
        <v>0</v>
      </c>
      <c r="J36" s="1">
        <v>0</v>
      </c>
      <c r="K36" s="1">
        <v>0</v>
      </c>
      <c r="L36" s="1">
        <v>0</v>
      </c>
      <c r="M36" s="1">
        <v>0</v>
      </c>
      <c r="N36" s="1">
        <v>582489</v>
      </c>
      <c r="O36" s="1">
        <v>643284</v>
      </c>
      <c r="P36" s="1">
        <v>643284</v>
      </c>
      <c r="Q36" s="1">
        <v>643284.19999999995</v>
      </c>
      <c r="R36" s="1">
        <v>643284</v>
      </c>
      <c r="S36" s="1">
        <v>643284</v>
      </c>
      <c r="T36" s="1">
        <v>643284</v>
      </c>
      <c r="U36" s="1">
        <v>643284.20499999996</v>
      </c>
      <c r="V36" s="1">
        <v>643284</v>
      </c>
      <c r="W36" s="1">
        <v>481835</v>
      </c>
      <c r="X36" s="1">
        <v>643284</v>
      </c>
      <c r="Y36" s="1">
        <v>473164.07199999999</v>
      </c>
      <c r="Z36" s="1">
        <v>469790</v>
      </c>
      <c r="AA36" s="1">
        <v>642877</v>
      </c>
      <c r="AB36" s="1">
        <v>473164</v>
      </c>
      <c r="AC36" s="1">
        <v>457678.59</v>
      </c>
      <c r="AD36" s="1">
        <v>642877</v>
      </c>
      <c r="AE36" s="1">
        <v>642877</v>
      </c>
      <c r="AF36" s="1">
        <v>445655</v>
      </c>
      <c r="AG36" s="1">
        <v>643284.20400000003</v>
      </c>
      <c r="AH36" s="1">
        <v>437042</v>
      </c>
      <c r="AI36" s="1">
        <v>433034</v>
      </c>
      <c r="AJ36" s="1">
        <v>428982</v>
      </c>
      <c r="AK36" s="1">
        <v>424930.45</v>
      </c>
      <c r="AL36" s="1">
        <v>420967</v>
      </c>
      <c r="AM36" s="1">
        <v>416959</v>
      </c>
      <c r="AN36" s="1">
        <v>643284</v>
      </c>
      <c r="AO36" s="1">
        <v>408855.45899999997</v>
      </c>
      <c r="AP36" s="1">
        <v>404892</v>
      </c>
      <c r="AQ36" s="1">
        <v>643284</v>
      </c>
      <c r="AR36" s="1">
        <v>643284</v>
      </c>
      <c r="AS36" s="1">
        <v>392780.467</v>
      </c>
      <c r="AT36" s="1">
        <v>388817</v>
      </c>
      <c r="AU36" s="1">
        <v>643284</v>
      </c>
      <c r="AV36" s="1">
        <v>643284</v>
      </c>
      <c r="AW36" s="1">
        <v>267560.26</v>
      </c>
      <c r="AX36" s="1">
        <v>142948</v>
      </c>
      <c r="AY36" s="1">
        <v>142161</v>
      </c>
      <c r="AZ36" s="1">
        <v>174566</v>
      </c>
    </row>
    <row r="37" spans="1:52" hidden="1">
      <c r="A37" s="1" t="s">
        <v>1230</v>
      </c>
      <c r="B37" s="1">
        <v>0</v>
      </c>
      <c r="C37" s="1">
        <v>0</v>
      </c>
      <c r="D37" s="1">
        <v>0</v>
      </c>
      <c r="E37" s="1">
        <v>0</v>
      </c>
      <c r="F37" s="1">
        <v>0</v>
      </c>
      <c r="G37" s="1">
        <v>0</v>
      </c>
      <c r="H37" s="1">
        <v>0</v>
      </c>
      <c r="I37" s="1">
        <v>0</v>
      </c>
      <c r="J37" s="1">
        <v>0</v>
      </c>
      <c r="K37" s="1">
        <v>0</v>
      </c>
      <c r="L37" s="1">
        <v>0</v>
      </c>
      <c r="M37" s="1">
        <v>0</v>
      </c>
      <c r="N37" s="1">
        <v>29253</v>
      </c>
      <c r="O37" s="1">
        <v>126902</v>
      </c>
      <c r="P37" s="1">
        <v>131208</v>
      </c>
      <c r="Q37" s="1">
        <v>135655.53</v>
      </c>
      <c r="R37" s="1">
        <v>139067</v>
      </c>
      <c r="S37" s="1">
        <v>143523</v>
      </c>
      <c r="T37" s="1">
        <v>148031</v>
      </c>
      <c r="U37" s="1">
        <v>151896.61799999999</v>
      </c>
      <c r="V37" s="1">
        <v>156099</v>
      </c>
      <c r="W37" s="1">
        <v>0</v>
      </c>
      <c r="X37" s="1">
        <v>165733</v>
      </c>
      <c r="Y37" s="1">
        <v>0</v>
      </c>
      <c r="Z37" s="1">
        <v>0</v>
      </c>
      <c r="AA37" s="1">
        <v>177095</v>
      </c>
      <c r="AB37" s="1">
        <v>11434</v>
      </c>
      <c r="AC37" s="1">
        <v>0</v>
      </c>
      <c r="AD37" s="1">
        <v>189162</v>
      </c>
      <c r="AE37" s="1">
        <v>193170</v>
      </c>
      <c r="AF37" s="1">
        <v>0</v>
      </c>
      <c r="AG37" s="1">
        <v>202270.11600000001</v>
      </c>
      <c r="AH37" s="1">
        <v>0</v>
      </c>
      <c r="AI37" s="1">
        <v>0</v>
      </c>
      <c r="AJ37" s="1">
        <v>0</v>
      </c>
      <c r="AK37" s="1">
        <v>0</v>
      </c>
      <c r="AL37" s="1">
        <v>0</v>
      </c>
      <c r="AM37" s="1">
        <v>0</v>
      </c>
      <c r="AN37" s="1">
        <v>230377</v>
      </c>
      <c r="AO37" s="1">
        <v>0</v>
      </c>
      <c r="AP37" s="1">
        <v>0</v>
      </c>
      <c r="AQ37" s="1">
        <v>242400</v>
      </c>
      <c r="AR37" s="1">
        <v>246452</v>
      </c>
      <c r="AS37" s="1">
        <v>0</v>
      </c>
      <c r="AT37" s="1">
        <v>0</v>
      </c>
      <c r="AU37" s="1">
        <v>258475</v>
      </c>
      <c r="AV37" s="1">
        <v>262527</v>
      </c>
      <c r="AW37" s="1">
        <v>123826.12</v>
      </c>
      <c r="AX37" s="1">
        <v>0</v>
      </c>
      <c r="AY37" s="1">
        <v>0</v>
      </c>
      <c r="AZ37" s="1">
        <v>0</v>
      </c>
    </row>
    <row r="38" spans="1:52" hidden="1">
      <c r="A38" s="1" t="s">
        <v>1231</v>
      </c>
      <c r="B38" s="1">
        <v>0</v>
      </c>
      <c r="C38" s="1">
        <v>0</v>
      </c>
      <c r="D38" s="1">
        <v>0</v>
      </c>
      <c r="E38" s="1">
        <v>41766.120000000003</v>
      </c>
      <c r="F38" s="1">
        <v>42469</v>
      </c>
      <c r="G38" s="1">
        <v>40667</v>
      </c>
      <c r="H38" s="1">
        <v>40106</v>
      </c>
      <c r="I38" s="1">
        <v>58136</v>
      </c>
      <c r="J38" s="1">
        <v>57484</v>
      </c>
      <c r="K38" s="1">
        <v>56528</v>
      </c>
      <c r="L38" s="1">
        <v>93980</v>
      </c>
      <c r="M38" s="1">
        <v>93511.02</v>
      </c>
      <c r="N38" s="1">
        <v>93777</v>
      </c>
      <c r="O38" s="1">
        <v>93777</v>
      </c>
      <c r="P38" s="1">
        <v>95298</v>
      </c>
      <c r="Q38" s="1">
        <v>96213.38</v>
      </c>
      <c r="R38" s="1">
        <v>210548</v>
      </c>
      <c r="S38" s="1">
        <v>212279</v>
      </c>
      <c r="T38" s="1">
        <v>210539</v>
      </c>
      <c r="U38" s="1">
        <v>157000</v>
      </c>
      <c r="V38" s="1">
        <v>41000</v>
      </c>
      <c r="W38" s="1">
        <v>41000</v>
      </c>
      <c r="X38" s="1">
        <v>41000</v>
      </c>
      <c r="Y38" s="1">
        <v>41000</v>
      </c>
      <c r="Z38" s="1">
        <v>41000</v>
      </c>
      <c r="AA38" s="1">
        <v>41000</v>
      </c>
      <c r="AB38" s="1">
        <v>41000</v>
      </c>
      <c r="AC38" s="1">
        <v>0</v>
      </c>
      <c r="AD38" s="1">
        <v>0</v>
      </c>
      <c r="AE38" s="1">
        <v>0</v>
      </c>
      <c r="AF38" s="1">
        <v>0</v>
      </c>
      <c r="AG38" s="1">
        <v>0</v>
      </c>
      <c r="AH38" s="1">
        <v>0</v>
      </c>
      <c r="AI38" s="1">
        <v>0</v>
      </c>
      <c r="AJ38" s="1">
        <v>0</v>
      </c>
      <c r="AK38" s="1">
        <v>0</v>
      </c>
      <c r="AL38" s="1">
        <v>0</v>
      </c>
      <c r="AM38" s="1">
        <v>0</v>
      </c>
      <c r="AN38" s="1">
        <v>0</v>
      </c>
      <c r="AO38" s="1">
        <v>95041.577000000005</v>
      </c>
      <c r="AP38" s="1">
        <v>133536</v>
      </c>
      <c r="AQ38" s="1">
        <v>174433</v>
      </c>
      <c r="AR38" s="1">
        <v>214392</v>
      </c>
      <c r="AS38" s="1">
        <v>0</v>
      </c>
      <c r="AT38" s="1">
        <v>0</v>
      </c>
      <c r="AU38" s="1">
        <v>0</v>
      </c>
      <c r="AV38" s="1">
        <v>0</v>
      </c>
      <c r="AW38" s="1">
        <v>0</v>
      </c>
      <c r="AX38" s="1">
        <v>0</v>
      </c>
      <c r="AY38" s="1">
        <v>0</v>
      </c>
      <c r="AZ38" s="1">
        <v>0</v>
      </c>
    </row>
    <row r="39" spans="1:52" hidden="1">
      <c r="A39" s="1" t="s">
        <v>23</v>
      </c>
      <c r="B39" s="1">
        <v>0</v>
      </c>
      <c r="C39" s="1">
        <v>0</v>
      </c>
      <c r="D39" s="1">
        <v>0</v>
      </c>
      <c r="E39" s="1">
        <v>41766.120000000003</v>
      </c>
      <c r="F39" s="1">
        <v>42469</v>
      </c>
      <c r="G39" s="1">
        <v>40667</v>
      </c>
      <c r="H39" s="1">
        <v>40106</v>
      </c>
      <c r="I39" s="1">
        <v>58136</v>
      </c>
      <c r="J39" s="1">
        <v>57484</v>
      </c>
      <c r="K39" s="1">
        <v>56528</v>
      </c>
      <c r="L39" s="1">
        <v>93980</v>
      </c>
      <c r="M39" s="1">
        <v>93511.02</v>
      </c>
      <c r="N39" s="1">
        <v>93777</v>
      </c>
      <c r="O39" s="1">
        <v>93777</v>
      </c>
      <c r="P39" s="1">
        <v>95298</v>
      </c>
      <c r="Q39" s="1">
        <v>96213.38</v>
      </c>
      <c r="R39" s="1">
        <v>210548</v>
      </c>
      <c r="S39" s="1">
        <v>212279</v>
      </c>
      <c r="T39" s="1">
        <v>210539</v>
      </c>
      <c r="U39" s="1">
        <v>157000</v>
      </c>
      <c r="V39" s="1">
        <v>41000</v>
      </c>
      <c r="W39" s="1">
        <v>41000</v>
      </c>
      <c r="X39" s="1">
        <v>41000</v>
      </c>
      <c r="Y39" s="1">
        <v>41000</v>
      </c>
      <c r="Z39" s="1">
        <v>41000</v>
      </c>
      <c r="AA39" s="1">
        <v>41000</v>
      </c>
      <c r="AB39" s="1">
        <v>41000</v>
      </c>
      <c r="AC39" s="1">
        <v>0</v>
      </c>
      <c r="AD39" s="1">
        <v>0</v>
      </c>
      <c r="AE39" s="1">
        <v>0</v>
      </c>
      <c r="AF39" s="1">
        <v>0</v>
      </c>
      <c r="AG39" s="1">
        <v>0</v>
      </c>
      <c r="AH39" s="1">
        <v>0</v>
      </c>
      <c r="AI39" s="1">
        <v>0</v>
      </c>
      <c r="AJ39" s="1">
        <v>0</v>
      </c>
      <c r="AK39" s="1">
        <v>0</v>
      </c>
      <c r="AL39" s="1">
        <v>0</v>
      </c>
      <c r="AM39" s="1">
        <v>0</v>
      </c>
      <c r="AN39" s="1">
        <v>0</v>
      </c>
      <c r="AO39" s="1">
        <v>95041.577000000005</v>
      </c>
      <c r="AP39" s="1">
        <v>133536</v>
      </c>
      <c r="AQ39" s="1">
        <v>174433</v>
      </c>
      <c r="AR39" s="1">
        <v>214392</v>
      </c>
      <c r="AS39" s="1">
        <v>0</v>
      </c>
      <c r="AT39" s="1">
        <v>0</v>
      </c>
      <c r="AU39" s="1">
        <v>0</v>
      </c>
      <c r="AV39" s="1">
        <v>0</v>
      </c>
      <c r="AW39" s="1">
        <v>0</v>
      </c>
      <c r="AX39" s="1">
        <v>0</v>
      </c>
      <c r="AY39" s="1">
        <v>0</v>
      </c>
      <c r="AZ39" s="1">
        <v>0</v>
      </c>
    </row>
    <row r="40" spans="1:52" hidden="1">
      <c r="A40" s="1" t="s">
        <v>33</v>
      </c>
      <c r="B40" s="1">
        <v>9784845</v>
      </c>
      <c r="C40" s="1">
        <v>10323478</v>
      </c>
      <c r="D40" s="1">
        <v>13364802</v>
      </c>
      <c r="E40" s="1">
        <v>14225615.199999999</v>
      </c>
      <c r="F40" s="1">
        <v>10815940</v>
      </c>
      <c r="G40" s="1">
        <v>11293561</v>
      </c>
      <c r="H40" s="1">
        <v>14956705</v>
      </c>
      <c r="I40" s="1">
        <v>15489731</v>
      </c>
      <c r="J40" s="1">
        <v>12292640</v>
      </c>
      <c r="K40" s="1">
        <v>15656568</v>
      </c>
      <c r="L40" s="1">
        <v>16007050</v>
      </c>
      <c r="M40" s="1">
        <v>16424688.619999999</v>
      </c>
      <c r="N40" s="1">
        <v>15711045</v>
      </c>
      <c r="O40" s="1">
        <v>15714769</v>
      </c>
      <c r="P40" s="1">
        <v>16018639</v>
      </c>
      <c r="Q40" s="1">
        <v>16275959.98</v>
      </c>
      <c r="R40" s="1">
        <v>17236245</v>
      </c>
      <c r="S40" s="1">
        <v>17504581</v>
      </c>
      <c r="T40" s="1">
        <v>17574703</v>
      </c>
      <c r="U40" s="1">
        <v>21987920.896000002</v>
      </c>
      <c r="V40" s="1">
        <v>22002579</v>
      </c>
      <c r="W40" s="1">
        <v>19429130</v>
      </c>
      <c r="X40" s="1">
        <v>22091436</v>
      </c>
      <c r="Y40" s="1">
        <v>22945234.149</v>
      </c>
      <c r="Z40" s="1">
        <v>22684215</v>
      </c>
      <c r="AA40" s="1">
        <v>22505964</v>
      </c>
      <c r="AB40" s="1">
        <v>22319088</v>
      </c>
      <c r="AC40" s="1">
        <v>22760153.039999999</v>
      </c>
      <c r="AD40" s="1">
        <v>22454440</v>
      </c>
      <c r="AE40" s="1">
        <v>22336321</v>
      </c>
      <c r="AF40" s="1">
        <v>22477724</v>
      </c>
      <c r="AG40" s="1">
        <v>18915480.682999998</v>
      </c>
      <c r="AH40" s="1">
        <v>18714013</v>
      </c>
      <c r="AI40" s="1">
        <v>18547956</v>
      </c>
      <c r="AJ40" s="1">
        <v>18403017</v>
      </c>
      <c r="AK40" s="1">
        <v>18288243.460000001</v>
      </c>
      <c r="AL40" s="1">
        <v>18009480</v>
      </c>
      <c r="AM40" s="1">
        <v>17900145</v>
      </c>
      <c r="AN40" s="1">
        <v>17778513</v>
      </c>
      <c r="AO40" s="1">
        <v>17884381.588</v>
      </c>
      <c r="AP40" s="1">
        <v>17624560</v>
      </c>
      <c r="AQ40" s="1">
        <v>17656536</v>
      </c>
      <c r="AR40" s="1">
        <v>17517598</v>
      </c>
      <c r="AS40" s="1">
        <v>17627995.954</v>
      </c>
      <c r="AT40" s="1">
        <v>17590337</v>
      </c>
      <c r="AU40" s="1">
        <v>17436669</v>
      </c>
      <c r="AV40" s="1">
        <v>17551144</v>
      </c>
      <c r="AW40" s="1">
        <v>17997227.681000002</v>
      </c>
      <c r="AX40" s="1">
        <v>17996818</v>
      </c>
      <c r="AY40" s="1">
        <v>17933971</v>
      </c>
      <c r="AZ40" s="1">
        <v>17999263</v>
      </c>
    </row>
    <row r="41" spans="1:52" hidden="1">
      <c r="A41" s="1" t="s">
        <v>34</v>
      </c>
      <c r="B41" s="1">
        <v>9784845</v>
      </c>
      <c r="C41" s="1">
        <v>10323478</v>
      </c>
      <c r="D41" s="1">
        <v>10814602</v>
      </c>
      <c r="E41" s="1">
        <v>11732459.4</v>
      </c>
      <c r="F41" s="1">
        <v>10815940</v>
      </c>
      <c r="G41" s="1">
        <v>11293561</v>
      </c>
      <c r="H41" s="1">
        <v>14956705</v>
      </c>
      <c r="I41" s="1">
        <v>12241667</v>
      </c>
      <c r="J41" s="1">
        <v>12292640</v>
      </c>
      <c r="K41" s="1">
        <v>12476765</v>
      </c>
      <c r="L41" s="1">
        <v>12869271</v>
      </c>
      <c r="M41" s="1">
        <v>13313568.689999999</v>
      </c>
      <c r="N41" s="1">
        <v>12638708</v>
      </c>
      <c r="O41" s="1">
        <v>12679001</v>
      </c>
      <c r="P41" s="1">
        <v>13022765</v>
      </c>
      <c r="Q41" s="1">
        <v>13320034.439999999</v>
      </c>
      <c r="R41" s="1">
        <v>14337857</v>
      </c>
      <c r="S41" s="1">
        <v>14646976</v>
      </c>
      <c r="T41" s="1">
        <v>14755369</v>
      </c>
      <c r="U41" s="1">
        <v>19191653.594999999</v>
      </c>
      <c r="V41" s="1">
        <v>19237238</v>
      </c>
      <c r="W41" s="1">
        <v>19429130</v>
      </c>
      <c r="X41" s="1">
        <v>19389647</v>
      </c>
      <c r="Y41" s="1">
        <v>22945234.149</v>
      </c>
      <c r="Z41" s="1">
        <v>22684215</v>
      </c>
      <c r="AA41" s="1">
        <v>28968931</v>
      </c>
      <c r="AB41" s="1">
        <v>29019561</v>
      </c>
      <c r="AC41" s="1">
        <v>22760153.039999999</v>
      </c>
      <c r="AD41" s="1">
        <v>19282078</v>
      </c>
      <c r="AE41" s="1">
        <v>19607113</v>
      </c>
      <c r="AF41" s="1">
        <v>22477724</v>
      </c>
      <c r="AG41" s="1">
        <v>30015742.686000001</v>
      </c>
      <c r="AH41" s="1">
        <v>18714013</v>
      </c>
      <c r="AI41" s="1">
        <v>18547956</v>
      </c>
      <c r="AJ41" s="1">
        <v>18403017</v>
      </c>
      <c r="AK41" s="1">
        <v>18288243.460000001</v>
      </c>
      <c r="AL41" s="1">
        <v>18009480</v>
      </c>
      <c r="AM41" s="1">
        <v>17900145</v>
      </c>
      <c r="AN41" s="1">
        <v>27642698</v>
      </c>
      <c r="AO41" s="1">
        <v>17884381.588</v>
      </c>
      <c r="AP41" s="1">
        <v>17624560</v>
      </c>
      <c r="AQ41" s="1">
        <v>31779154</v>
      </c>
      <c r="AR41" s="1">
        <v>31938629</v>
      </c>
      <c r="AS41" s="1">
        <v>17627995.954</v>
      </c>
      <c r="AT41" s="1">
        <v>17590337</v>
      </c>
      <c r="AU41" s="1">
        <v>32693695</v>
      </c>
      <c r="AV41" s="1">
        <v>33106810</v>
      </c>
      <c r="AW41" s="1">
        <v>33946292.342</v>
      </c>
      <c r="AX41" s="1">
        <v>17996818</v>
      </c>
      <c r="AY41" s="1">
        <v>17933971</v>
      </c>
      <c r="AZ41" s="1">
        <v>17999263</v>
      </c>
    </row>
    <row r="42" spans="1:52" hidden="1">
      <c r="A42" s="1" t="s">
        <v>1232</v>
      </c>
      <c r="B42" s="1">
        <v>0</v>
      </c>
      <c r="C42" s="1">
        <v>0</v>
      </c>
      <c r="D42" s="1">
        <v>0</v>
      </c>
      <c r="E42" s="1">
        <v>0</v>
      </c>
      <c r="F42" s="1">
        <v>0</v>
      </c>
      <c r="G42" s="1">
        <v>0</v>
      </c>
      <c r="H42" s="1">
        <v>0</v>
      </c>
      <c r="I42" s="1">
        <v>3248064</v>
      </c>
      <c r="J42" s="1">
        <v>0</v>
      </c>
      <c r="K42" s="1">
        <v>3179803</v>
      </c>
      <c r="L42" s="1">
        <v>3137779</v>
      </c>
      <c r="M42" s="1">
        <v>3111119.92</v>
      </c>
      <c r="N42" s="1">
        <v>3072337</v>
      </c>
      <c r="O42" s="1">
        <v>3035768</v>
      </c>
      <c r="P42" s="1">
        <v>2995874</v>
      </c>
      <c r="Q42" s="1">
        <v>2955925.53</v>
      </c>
      <c r="R42" s="1">
        <v>2898388</v>
      </c>
      <c r="S42" s="1">
        <v>2857605</v>
      </c>
      <c r="T42" s="1">
        <v>2819334</v>
      </c>
      <c r="U42" s="1">
        <v>2796267.301</v>
      </c>
      <c r="V42" s="1">
        <v>2765341</v>
      </c>
      <c r="W42" s="1">
        <v>0</v>
      </c>
      <c r="X42" s="1">
        <v>2701789</v>
      </c>
      <c r="Y42" s="1">
        <v>0</v>
      </c>
      <c r="Z42" s="1">
        <v>0</v>
      </c>
      <c r="AA42" s="1">
        <v>3573790</v>
      </c>
      <c r="AB42" s="1">
        <v>3572817</v>
      </c>
      <c r="AC42" s="1">
        <v>0</v>
      </c>
      <c r="AD42" s="1">
        <v>3575438</v>
      </c>
      <c r="AE42" s="1">
        <v>3573890</v>
      </c>
      <c r="AF42" s="1">
        <v>0</v>
      </c>
      <c r="AG42" s="1">
        <v>0</v>
      </c>
      <c r="AH42" s="1">
        <v>0</v>
      </c>
      <c r="AI42" s="1">
        <v>0</v>
      </c>
      <c r="AJ42" s="1">
        <v>0</v>
      </c>
      <c r="AK42" s="1">
        <v>0</v>
      </c>
      <c r="AL42" s="1">
        <v>0</v>
      </c>
      <c r="AM42" s="1">
        <v>0</v>
      </c>
      <c r="AN42" s="1">
        <v>2203309</v>
      </c>
      <c r="AO42" s="1">
        <v>0</v>
      </c>
      <c r="AP42" s="1">
        <v>0</v>
      </c>
      <c r="AQ42" s="1">
        <v>0</v>
      </c>
      <c r="AR42" s="1">
        <v>0</v>
      </c>
      <c r="AS42" s="1">
        <v>0</v>
      </c>
      <c r="AT42" s="1">
        <v>0</v>
      </c>
      <c r="AU42" s="1">
        <v>0</v>
      </c>
      <c r="AV42" s="1">
        <v>0</v>
      </c>
      <c r="AW42" s="1">
        <v>0</v>
      </c>
      <c r="AX42" s="1">
        <v>0</v>
      </c>
      <c r="AY42" s="1">
        <v>0</v>
      </c>
      <c r="AZ42" s="1">
        <v>0</v>
      </c>
    </row>
    <row r="43" spans="1:52" hidden="1">
      <c r="A43" s="1" t="s">
        <v>1233</v>
      </c>
      <c r="B43" s="1">
        <v>0</v>
      </c>
      <c r="C43" s="1">
        <v>0</v>
      </c>
      <c r="D43" s="1">
        <v>2550200</v>
      </c>
      <c r="E43" s="1">
        <v>2493155.79</v>
      </c>
      <c r="F43" s="1">
        <v>0</v>
      </c>
      <c r="G43" s="1">
        <v>0</v>
      </c>
      <c r="H43" s="1">
        <v>0</v>
      </c>
      <c r="I43" s="1">
        <v>0</v>
      </c>
      <c r="J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row>
    <row r="44" spans="1:52" hidden="1">
      <c r="A44" s="1" t="s">
        <v>1234</v>
      </c>
      <c r="B44" s="1">
        <v>0</v>
      </c>
      <c r="C44" s="1">
        <v>0</v>
      </c>
      <c r="D44" s="1">
        <v>0</v>
      </c>
      <c r="E44" s="1">
        <v>0</v>
      </c>
      <c r="F44" s="1">
        <v>0</v>
      </c>
      <c r="G44" s="1">
        <v>0</v>
      </c>
      <c r="H44" s="1">
        <v>0</v>
      </c>
      <c r="I44" s="1">
        <v>0</v>
      </c>
      <c r="J44" s="1">
        <v>0</v>
      </c>
      <c r="K44" s="1">
        <v>0</v>
      </c>
      <c r="L44" s="1">
        <v>0</v>
      </c>
      <c r="M44" s="1">
        <v>0</v>
      </c>
      <c r="N44" s="1">
        <v>0</v>
      </c>
      <c r="O44" s="1">
        <v>0</v>
      </c>
      <c r="P44" s="1">
        <v>0</v>
      </c>
      <c r="Q44" s="1">
        <v>0</v>
      </c>
      <c r="R44" s="1">
        <v>0</v>
      </c>
      <c r="S44" s="1">
        <v>0</v>
      </c>
      <c r="T44" s="1">
        <v>0</v>
      </c>
      <c r="U44" s="1">
        <v>0</v>
      </c>
      <c r="V44" s="1">
        <v>0</v>
      </c>
      <c r="W44" s="1">
        <v>0</v>
      </c>
      <c r="X44" s="1">
        <v>0</v>
      </c>
      <c r="Y44" s="1">
        <v>0</v>
      </c>
      <c r="Z44" s="1">
        <v>0</v>
      </c>
      <c r="AA44" s="1">
        <v>10017263</v>
      </c>
      <c r="AB44" s="1">
        <v>10257988</v>
      </c>
      <c r="AC44" s="1">
        <v>0</v>
      </c>
      <c r="AD44" s="1">
        <v>408500</v>
      </c>
      <c r="AE44" s="1">
        <v>859513</v>
      </c>
      <c r="AF44" s="1">
        <v>0</v>
      </c>
      <c r="AG44" s="1">
        <v>11101432.777000001</v>
      </c>
      <c r="AH44" s="1">
        <v>0</v>
      </c>
      <c r="AI44" s="1">
        <v>0</v>
      </c>
      <c r="AJ44" s="1">
        <v>0</v>
      </c>
      <c r="AK44" s="1">
        <v>0</v>
      </c>
      <c r="AL44" s="1">
        <v>0</v>
      </c>
      <c r="AM44" s="1">
        <v>0</v>
      </c>
      <c r="AN44" s="1">
        <v>12052454</v>
      </c>
      <c r="AO44" s="1">
        <v>0</v>
      </c>
      <c r="AP44" s="1">
        <v>0</v>
      </c>
      <c r="AQ44" s="1">
        <v>14107752</v>
      </c>
      <c r="AR44" s="1">
        <v>14401022</v>
      </c>
      <c r="AS44" s="1">
        <v>0</v>
      </c>
      <c r="AT44" s="1">
        <v>0</v>
      </c>
      <c r="AU44" s="1">
        <v>15243374</v>
      </c>
      <c r="AV44" s="1">
        <v>15542698</v>
      </c>
      <c r="AW44" s="1">
        <v>15923356.882999999</v>
      </c>
      <c r="AX44" s="1">
        <v>0</v>
      </c>
      <c r="AY44" s="1">
        <v>0</v>
      </c>
      <c r="AZ44" s="1">
        <v>0</v>
      </c>
    </row>
    <row r="45" spans="1:52" hidden="1">
      <c r="A45" s="1" t="s">
        <v>1235</v>
      </c>
      <c r="B45" s="1">
        <v>0</v>
      </c>
      <c r="C45" s="1">
        <v>0</v>
      </c>
      <c r="D45" s="1">
        <v>0</v>
      </c>
      <c r="E45" s="1">
        <v>0</v>
      </c>
      <c r="F45" s="1">
        <v>0</v>
      </c>
      <c r="G45" s="1">
        <v>0</v>
      </c>
      <c r="H45" s="1">
        <v>0</v>
      </c>
      <c r="I45" s="1">
        <v>0</v>
      </c>
      <c r="J45" s="1">
        <v>0</v>
      </c>
      <c r="K45" s="1">
        <v>0</v>
      </c>
      <c r="L45" s="1">
        <v>0</v>
      </c>
      <c r="M45" s="1">
        <v>0</v>
      </c>
      <c r="N45" s="1">
        <v>0</v>
      </c>
      <c r="O45" s="1">
        <v>0</v>
      </c>
      <c r="P45" s="1">
        <v>0</v>
      </c>
      <c r="Q45" s="1">
        <v>0</v>
      </c>
      <c r="R45" s="1">
        <v>0</v>
      </c>
      <c r="S45" s="1">
        <v>0</v>
      </c>
      <c r="T45" s="1">
        <v>0</v>
      </c>
      <c r="U45" s="1">
        <v>0</v>
      </c>
      <c r="V45" s="1">
        <v>0</v>
      </c>
      <c r="W45" s="1">
        <v>0</v>
      </c>
      <c r="X45" s="1">
        <v>0</v>
      </c>
      <c r="Y45" s="1">
        <v>0</v>
      </c>
      <c r="Z45" s="1">
        <v>0</v>
      </c>
      <c r="AA45" s="1">
        <v>19494</v>
      </c>
      <c r="AB45" s="1">
        <v>15302</v>
      </c>
      <c r="AC45" s="1">
        <v>0</v>
      </c>
      <c r="AD45" s="1">
        <v>-5424</v>
      </c>
      <c r="AE45" s="1">
        <v>-14831</v>
      </c>
      <c r="AF45" s="1">
        <v>0</v>
      </c>
      <c r="AG45" s="1">
        <v>-1170.7739999999999</v>
      </c>
      <c r="AH45" s="1">
        <v>0</v>
      </c>
      <c r="AI45" s="1">
        <v>0</v>
      </c>
      <c r="AJ45" s="1">
        <v>0</v>
      </c>
      <c r="AK45" s="1">
        <v>0</v>
      </c>
      <c r="AL45" s="1">
        <v>0</v>
      </c>
      <c r="AM45" s="1">
        <v>0</v>
      </c>
      <c r="AN45" s="1">
        <v>15040</v>
      </c>
      <c r="AO45" s="1">
        <v>0</v>
      </c>
      <c r="AP45" s="1">
        <v>0</v>
      </c>
      <c r="AQ45" s="1">
        <v>14866</v>
      </c>
      <c r="AR45" s="1">
        <v>20009</v>
      </c>
      <c r="AS45" s="1">
        <v>0</v>
      </c>
      <c r="AT45" s="1">
        <v>0</v>
      </c>
      <c r="AU45" s="1">
        <v>13652</v>
      </c>
      <c r="AV45" s="1">
        <v>12968</v>
      </c>
      <c r="AW45" s="1">
        <v>25707.777999999998</v>
      </c>
      <c r="AX45" s="1">
        <v>0</v>
      </c>
      <c r="AY45" s="1">
        <v>0</v>
      </c>
      <c r="AZ45" s="1">
        <v>0</v>
      </c>
    </row>
    <row r="46" spans="1:52" hidden="1">
      <c r="A46" s="1" t="s">
        <v>1191</v>
      </c>
      <c r="B46" s="1">
        <v>0</v>
      </c>
      <c r="C46" s="1">
        <v>0</v>
      </c>
      <c r="D46" s="1">
        <v>0</v>
      </c>
      <c r="E46" s="1">
        <v>0</v>
      </c>
      <c r="F46" s="1">
        <v>0</v>
      </c>
      <c r="G46" s="1">
        <v>115417</v>
      </c>
      <c r="H46" s="1">
        <v>115417</v>
      </c>
      <c r="I46" s="1">
        <v>115417</v>
      </c>
      <c r="J46" s="1">
        <v>115417</v>
      </c>
      <c r="K46" s="1">
        <v>115417</v>
      </c>
      <c r="L46" s="1">
        <v>115417</v>
      </c>
      <c r="M46" s="1">
        <v>115416.85</v>
      </c>
      <c r="N46" s="1">
        <v>115417</v>
      </c>
      <c r="O46" s="1">
        <v>115417</v>
      </c>
      <c r="P46" s="1">
        <v>314602</v>
      </c>
      <c r="Q46" s="1">
        <v>314602.23999999999</v>
      </c>
      <c r="R46" s="1">
        <v>328783</v>
      </c>
      <c r="S46" s="1">
        <v>328783</v>
      </c>
      <c r="T46" s="1">
        <v>328783</v>
      </c>
      <c r="U46" s="1">
        <v>314602.23800000001</v>
      </c>
      <c r="V46" s="1">
        <v>314602</v>
      </c>
      <c r="W46" s="1">
        <v>314602</v>
      </c>
      <c r="X46" s="1">
        <v>314602</v>
      </c>
      <c r="Y46" s="1">
        <v>314602.23800000001</v>
      </c>
      <c r="Z46" s="1">
        <v>314602</v>
      </c>
      <c r="AA46" s="1">
        <v>314602</v>
      </c>
      <c r="AB46" s="1">
        <v>314602</v>
      </c>
      <c r="AC46" s="1">
        <v>314602.23999999999</v>
      </c>
      <c r="AD46" s="1">
        <v>314602</v>
      </c>
      <c r="AE46" s="1">
        <v>314602</v>
      </c>
      <c r="AF46" s="1">
        <v>314602</v>
      </c>
      <c r="AG46" s="1">
        <v>314602.23800000001</v>
      </c>
      <c r="AH46" s="1">
        <v>314602</v>
      </c>
      <c r="AI46" s="1">
        <v>314602</v>
      </c>
      <c r="AJ46" s="1">
        <v>314602</v>
      </c>
      <c r="AK46" s="1">
        <v>314602.23999999999</v>
      </c>
      <c r="AL46" s="1">
        <v>314602</v>
      </c>
      <c r="AM46" s="1">
        <v>314602</v>
      </c>
      <c r="AN46" s="1">
        <v>314602</v>
      </c>
      <c r="AO46" s="1">
        <v>314602.23800000001</v>
      </c>
      <c r="AP46" s="1">
        <v>314602</v>
      </c>
      <c r="AQ46" s="1">
        <v>314602</v>
      </c>
      <c r="AR46" s="1">
        <v>314602</v>
      </c>
      <c r="AS46" s="1">
        <v>314602.23800000001</v>
      </c>
      <c r="AT46" s="1">
        <v>314602</v>
      </c>
      <c r="AU46" s="1">
        <v>314602</v>
      </c>
      <c r="AV46" s="1">
        <v>314602</v>
      </c>
      <c r="AW46" s="1">
        <v>314602.23800000001</v>
      </c>
      <c r="AX46" s="1">
        <v>314602</v>
      </c>
      <c r="AY46" s="1">
        <v>314602</v>
      </c>
      <c r="AZ46" s="1">
        <v>314602</v>
      </c>
    </row>
    <row r="47" spans="1:52" hidden="1">
      <c r="A47" s="1" t="s">
        <v>1192</v>
      </c>
      <c r="B47" s="1">
        <v>0</v>
      </c>
      <c r="C47" s="1">
        <v>0</v>
      </c>
      <c r="D47" s="1">
        <v>0</v>
      </c>
      <c r="E47" s="1">
        <v>0</v>
      </c>
      <c r="F47" s="1">
        <v>0</v>
      </c>
      <c r="G47" s="1">
        <v>115417</v>
      </c>
      <c r="H47" s="1">
        <v>0</v>
      </c>
      <c r="I47" s="1">
        <v>0</v>
      </c>
      <c r="J47" s="1">
        <v>115417</v>
      </c>
      <c r="K47" s="1">
        <v>0</v>
      </c>
      <c r="L47" s="1">
        <v>0</v>
      </c>
      <c r="M47" s="1">
        <v>0</v>
      </c>
      <c r="N47" s="1">
        <v>0</v>
      </c>
      <c r="O47" s="1">
        <v>0</v>
      </c>
      <c r="P47" s="1">
        <v>314602</v>
      </c>
      <c r="Q47" s="1">
        <v>314602.23999999999</v>
      </c>
      <c r="R47" s="1">
        <v>328783</v>
      </c>
      <c r="S47" s="1">
        <v>328783</v>
      </c>
      <c r="T47" s="1">
        <v>328783</v>
      </c>
      <c r="U47" s="1">
        <v>314602.23800000001</v>
      </c>
      <c r="V47" s="1">
        <v>314602</v>
      </c>
      <c r="W47" s="1">
        <v>314602</v>
      </c>
      <c r="X47" s="1">
        <v>0</v>
      </c>
      <c r="Y47" s="1">
        <v>314602.23800000001</v>
      </c>
      <c r="Z47" s="1">
        <v>314602</v>
      </c>
      <c r="AA47" s="1">
        <v>314602</v>
      </c>
      <c r="AB47" s="1">
        <v>314602</v>
      </c>
      <c r="AC47" s="1">
        <v>314602.23999999999</v>
      </c>
      <c r="AD47" s="1">
        <v>314602</v>
      </c>
      <c r="AE47" s="1">
        <v>314602</v>
      </c>
      <c r="AF47" s="1">
        <v>314602</v>
      </c>
      <c r="AG47" s="1">
        <v>314602.23800000001</v>
      </c>
      <c r="AH47" s="1">
        <v>314602</v>
      </c>
      <c r="AI47" s="1">
        <v>314602</v>
      </c>
      <c r="AJ47" s="1">
        <v>314602</v>
      </c>
      <c r="AK47" s="1">
        <v>314602.23999999999</v>
      </c>
      <c r="AL47" s="1">
        <v>314602</v>
      </c>
      <c r="AM47" s="1">
        <v>314602</v>
      </c>
      <c r="AN47" s="1">
        <v>314602</v>
      </c>
      <c r="AO47" s="1">
        <v>314602.23800000001</v>
      </c>
      <c r="AP47" s="1">
        <v>314602</v>
      </c>
      <c r="AQ47" s="1">
        <v>314602</v>
      </c>
      <c r="AR47" s="1">
        <v>314602</v>
      </c>
      <c r="AS47" s="1">
        <v>314602.23800000001</v>
      </c>
      <c r="AT47" s="1">
        <v>314602</v>
      </c>
      <c r="AU47" s="1">
        <v>314602</v>
      </c>
      <c r="AV47" s="1">
        <v>314602</v>
      </c>
      <c r="AW47" s="1">
        <v>314602.23800000001</v>
      </c>
      <c r="AX47" s="1">
        <v>314602</v>
      </c>
      <c r="AY47" s="1">
        <v>314602</v>
      </c>
      <c r="AZ47" s="1">
        <v>314602</v>
      </c>
    </row>
    <row r="48" spans="1:52" hidden="1">
      <c r="A48" s="1" t="s">
        <v>35</v>
      </c>
      <c r="B48" s="1">
        <v>0</v>
      </c>
      <c r="C48" s="1">
        <v>0</v>
      </c>
      <c r="D48" s="1">
        <v>0</v>
      </c>
      <c r="E48" s="1">
        <v>0</v>
      </c>
      <c r="F48" s="1">
        <v>0</v>
      </c>
      <c r="G48" s="1">
        <v>3948265</v>
      </c>
      <c r="H48" s="1">
        <v>673948</v>
      </c>
      <c r="I48" s="1">
        <v>563330</v>
      </c>
      <c r="J48" s="1">
        <v>541714</v>
      </c>
      <c r="K48" s="1">
        <v>517101</v>
      </c>
      <c r="L48" s="1">
        <v>493618</v>
      </c>
      <c r="M48" s="1">
        <v>480352.13</v>
      </c>
      <c r="N48" s="1">
        <v>458656</v>
      </c>
      <c r="O48" s="1">
        <v>432287</v>
      </c>
      <c r="P48" s="1">
        <v>432494</v>
      </c>
      <c r="Q48" s="1">
        <v>416540.37</v>
      </c>
      <c r="R48" s="1">
        <v>390085</v>
      </c>
      <c r="S48" s="1">
        <v>605835</v>
      </c>
      <c r="T48" s="1">
        <v>572253</v>
      </c>
      <c r="U48" s="1">
        <v>876087.576</v>
      </c>
      <c r="V48" s="1">
        <v>828255</v>
      </c>
      <c r="W48" s="1">
        <v>823031</v>
      </c>
      <c r="X48" s="1">
        <v>792218</v>
      </c>
      <c r="Y48" s="1">
        <v>920561.03099999996</v>
      </c>
      <c r="Z48" s="1">
        <v>877795</v>
      </c>
      <c r="AA48" s="1">
        <v>843927</v>
      </c>
      <c r="AB48" s="1">
        <v>806895</v>
      </c>
      <c r="AC48" s="1">
        <v>877933.58</v>
      </c>
      <c r="AD48" s="1">
        <v>843497</v>
      </c>
      <c r="AE48" s="1">
        <v>833234</v>
      </c>
      <c r="AF48" s="1">
        <v>841706</v>
      </c>
      <c r="AG48" s="1">
        <v>785937.799</v>
      </c>
      <c r="AH48" s="1">
        <v>659899</v>
      </c>
      <c r="AI48" s="1">
        <v>607666</v>
      </c>
      <c r="AJ48" s="1">
        <v>543368</v>
      </c>
      <c r="AK48" s="1">
        <v>704629.3</v>
      </c>
      <c r="AL48" s="1">
        <v>680767</v>
      </c>
      <c r="AM48" s="1">
        <v>618565</v>
      </c>
      <c r="AN48" s="1">
        <v>924390</v>
      </c>
      <c r="AO48" s="1">
        <v>2103217.9539999999</v>
      </c>
      <c r="AP48" s="1">
        <v>2015095</v>
      </c>
      <c r="AQ48" s="1">
        <v>1971253</v>
      </c>
      <c r="AR48" s="1">
        <v>1892213</v>
      </c>
      <c r="AS48" s="1">
        <v>1941086.7479999999</v>
      </c>
      <c r="AT48" s="1">
        <v>1861574</v>
      </c>
      <c r="AU48" s="1">
        <v>1793196</v>
      </c>
      <c r="AV48" s="1">
        <v>1716446</v>
      </c>
      <c r="AW48" s="1">
        <v>1776589.182</v>
      </c>
      <c r="AX48" s="1">
        <v>0</v>
      </c>
      <c r="AY48" s="1">
        <v>0</v>
      </c>
      <c r="AZ48" s="1">
        <v>0</v>
      </c>
    </row>
    <row r="49" spans="1:52" hidden="1">
      <c r="A49" s="1" t="s">
        <v>1011</v>
      </c>
      <c r="B49" s="1">
        <v>567499</v>
      </c>
      <c r="C49" s="1">
        <v>555496</v>
      </c>
      <c r="D49" s="1">
        <v>194045</v>
      </c>
      <c r="E49" s="1">
        <v>188608.28</v>
      </c>
      <c r="F49" s="1">
        <v>4285856</v>
      </c>
      <c r="G49" s="1">
        <v>89840</v>
      </c>
      <c r="H49" s="1">
        <v>91653</v>
      </c>
      <c r="I49" s="1">
        <v>103627</v>
      </c>
      <c r="J49" s="1">
        <v>3323927</v>
      </c>
      <c r="K49" s="1">
        <v>102627</v>
      </c>
      <c r="L49" s="1">
        <v>105777</v>
      </c>
      <c r="M49" s="1">
        <v>107454.72</v>
      </c>
      <c r="N49" s="1">
        <v>105596</v>
      </c>
      <c r="O49" s="1">
        <v>109465</v>
      </c>
      <c r="P49" s="1">
        <v>356090</v>
      </c>
      <c r="Q49" s="1">
        <v>341447.75</v>
      </c>
      <c r="R49" s="1">
        <v>330615</v>
      </c>
      <c r="S49" s="1">
        <v>324099</v>
      </c>
      <c r="T49" s="1">
        <v>318286</v>
      </c>
      <c r="U49" s="1">
        <v>318962.71000000002</v>
      </c>
      <c r="V49" s="1">
        <v>308893</v>
      </c>
      <c r="W49" s="1">
        <v>297754</v>
      </c>
      <c r="X49" s="1">
        <v>287067</v>
      </c>
      <c r="Y49" s="1">
        <v>459078.25599999999</v>
      </c>
      <c r="Z49" s="1">
        <v>449253</v>
      </c>
      <c r="AA49" s="1">
        <v>435078</v>
      </c>
      <c r="AB49" s="1">
        <v>433106</v>
      </c>
      <c r="AC49" s="1">
        <v>419813.46</v>
      </c>
      <c r="AD49" s="1">
        <v>407995</v>
      </c>
      <c r="AE49" s="1">
        <v>396654</v>
      </c>
      <c r="AF49" s="1">
        <v>391715</v>
      </c>
      <c r="AG49" s="1">
        <v>384909.11900000001</v>
      </c>
      <c r="AH49" s="1">
        <v>374683</v>
      </c>
      <c r="AI49" s="1">
        <v>363620</v>
      </c>
      <c r="AJ49" s="1">
        <v>370877</v>
      </c>
      <c r="AK49" s="1">
        <v>372018.68</v>
      </c>
      <c r="AL49" s="1">
        <v>374912</v>
      </c>
      <c r="AM49" s="1">
        <v>382859</v>
      </c>
      <c r="AN49" s="1">
        <v>386628</v>
      </c>
      <c r="AO49" s="1">
        <v>389281.51899999997</v>
      </c>
      <c r="AP49" s="1">
        <v>390008</v>
      </c>
      <c r="AQ49" s="1">
        <v>392477</v>
      </c>
      <c r="AR49" s="1">
        <v>418929</v>
      </c>
      <c r="AS49" s="1">
        <v>436012.65399999998</v>
      </c>
      <c r="AT49" s="1">
        <v>450917</v>
      </c>
      <c r="AU49" s="1">
        <v>444890</v>
      </c>
      <c r="AV49" s="1">
        <v>433229</v>
      </c>
      <c r="AW49" s="1">
        <v>453678.49099999998</v>
      </c>
      <c r="AX49" s="1">
        <v>475853</v>
      </c>
      <c r="AY49" s="1">
        <v>464236</v>
      </c>
      <c r="AZ49" s="1">
        <v>456240</v>
      </c>
    </row>
    <row r="50" spans="1:52" hidden="1">
      <c r="A50" s="1" t="s">
        <v>1236</v>
      </c>
      <c r="B50" s="1">
        <v>0</v>
      </c>
      <c r="C50" s="1">
        <v>0</v>
      </c>
      <c r="D50" s="1">
        <v>0</v>
      </c>
      <c r="E50" s="1">
        <v>0</v>
      </c>
      <c r="F50" s="1">
        <v>0</v>
      </c>
      <c r="G50" s="1">
        <v>0</v>
      </c>
      <c r="H50" s="1">
        <v>0</v>
      </c>
      <c r="I50" s="1">
        <v>0</v>
      </c>
      <c r="J50" s="1">
        <v>3219276</v>
      </c>
      <c r="K50" s="1">
        <v>0</v>
      </c>
      <c r="L50" s="1">
        <v>0</v>
      </c>
      <c r="M50" s="1">
        <v>0</v>
      </c>
      <c r="N50" s="1">
        <v>0</v>
      </c>
      <c r="O50" s="1">
        <v>0</v>
      </c>
      <c r="P50" s="1">
        <v>0</v>
      </c>
      <c r="Q50" s="1">
        <v>0</v>
      </c>
      <c r="R50" s="1">
        <v>0</v>
      </c>
      <c r="S50" s="1">
        <v>0</v>
      </c>
      <c r="T50" s="1">
        <v>0</v>
      </c>
      <c r="U50" s="1">
        <v>0</v>
      </c>
      <c r="V50" s="1">
        <v>0</v>
      </c>
      <c r="W50" s="1">
        <v>0</v>
      </c>
      <c r="X50" s="1">
        <v>0</v>
      </c>
      <c r="Y50" s="1">
        <v>0</v>
      </c>
      <c r="Z50" s="1">
        <v>0</v>
      </c>
      <c r="AA50" s="1">
        <v>0</v>
      </c>
      <c r="AB50" s="1">
        <v>0</v>
      </c>
      <c r="AC50" s="1">
        <v>0</v>
      </c>
      <c r="AD50" s="1">
        <v>0</v>
      </c>
      <c r="AE50" s="1">
        <v>0</v>
      </c>
      <c r="AF50" s="1">
        <v>0</v>
      </c>
      <c r="AG50" s="1">
        <v>0</v>
      </c>
      <c r="AH50" s="1">
        <v>0</v>
      </c>
      <c r="AI50" s="1">
        <v>0</v>
      </c>
      <c r="AJ50" s="1">
        <v>0</v>
      </c>
      <c r="AK50" s="1">
        <v>0</v>
      </c>
      <c r="AL50" s="1">
        <v>0</v>
      </c>
      <c r="AM50" s="1">
        <v>0</v>
      </c>
      <c r="AN50" s="1">
        <v>0</v>
      </c>
      <c r="AO50" s="1">
        <v>0</v>
      </c>
      <c r="AP50" s="1">
        <v>0</v>
      </c>
      <c r="AQ50" s="1">
        <v>0</v>
      </c>
      <c r="AR50" s="1">
        <v>0</v>
      </c>
      <c r="AS50" s="1">
        <v>0</v>
      </c>
      <c r="AT50" s="1">
        <v>0</v>
      </c>
      <c r="AU50" s="1">
        <v>0</v>
      </c>
      <c r="AV50" s="1">
        <v>0</v>
      </c>
      <c r="AW50" s="1">
        <v>0</v>
      </c>
      <c r="AX50" s="1">
        <v>0</v>
      </c>
      <c r="AY50" s="1">
        <v>0</v>
      </c>
      <c r="AZ50" s="1">
        <v>0</v>
      </c>
    </row>
    <row r="51" spans="1:52" hidden="1">
      <c r="A51" s="1" t="s">
        <v>1237</v>
      </c>
      <c r="B51" s="1">
        <v>0</v>
      </c>
      <c r="C51" s="1">
        <v>0</v>
      </c>
      <c r="D51" s="1">
        <v>0</v>
      </c>
      <c r="E51" s="1">
        <v>0</v>
      </c>
      <c r="F51" s="1">
        <v>0</v>
      </c>
      <c r="G51" s="1">
        <v>89840</v>
      </c>
      <c r="H51" s="1">
        <v>91653</v>
      </c>
      <c r="I51" s="1">
        <v>103627</v>
      </c>
      <c r="J51" s="1">
        <v>104651</v>
      </c>
      <c r="K51" s="1">
        <v>102627</v>
      </c>
      <c r="L51" s="1">
        <v>105777</v>
      </c>
      <c r="M51" s="1">
        <v>107454.72</v>
      </c>
      <c r="N51" s="1">
        <v>105596</v>
      </c>
      <c r="O51" s="1">
        <v>109465</v>
      </c>
      <c r="P51" s="1">
        <v>116164</v>
      </c>
      <c r="Q51" s="1">
        <v>109518.88</v>
      </c>
      <c r="R51" s="1">
        <v>104685</v>
      </c>
      <c r="S51" s="1">
        <v>104167</v>
      </c>
      <c r="T51" s="1">
        <v>104352</v>
      </c>
      <c r="U51" s="1">
        <v>111026.478</v>
      </c>
      <c r="V51" s="1">
        <v>308893</v>
      </c>
      <c r="W51" s="1">
        <v>0</v>
      </c>
      <c r="X51" s="1">
        <v>97125</v>
      </c>
      <c r="Y51" s="1">
        <v>0</v>
      </c>
      <c r="Z51" s="1">
        <v>0</v>
      </c>
      <c r="AA51" s="1">
        <v>87803</v>
      </c>
      <c r="AB51" s="1">
        <v>85351</v>
      </c>
      <c r="AC51" s="1">
        <v>0</v>
      </c>
      <c r="AD51" s="1">
        <v>79986</v>
      </c>
      <c r="AE51" s="1">
        <v>73280</v>
      </c>
      <c r="AF51" s="1">
        <v>0</v>
      </c>
      <c r="AG51" s="1">
        <v>72173.910999999993</v>
      </c>
      <c r="AH51" s="1">
        <v>0</v>
      </c>
      <c r="AI51" s="1">
        <v>0</v>
      </c>
      <c r="AJ51" s="1">
        <v>0</v>
      </c>
      <c r="AK51" s="1">
        <v>0</v>
      </c>
      <c r="AL51" s="1">
        <v>0</v>
      </c>
      <c r="AM51" s="1">
        <v>0</v>
      </c>
      <c r="AN51" s="1">
        <v>50713</v>
      </c>
      <c r="AO51" s="1">
        <v>0</v>
      </c>
      <c r="AP51" s="1">
        <v>0</v>
      </c>
      <c r="AQ51" s="1">
        <v>51794</v>
      </c>
      <c r="AR51" s="1">
        <v>68930</v>
      </c>
      <c r="AS51" s="1">
        <v>0</v>
      </c>
      <c r="AT51" s="1">
        <v>0</v>
      </c>
      <c r="AU51" s="1">
        <v>89036</v>
      </c>
      <c r="AV51" s="1">
        <v>92031</v>
      </c>
      <c r="AW51" s="1">
        <v>120654.05</v>
      </c>
      <c r="AX51" s="1">
        <v>0</v>
      </c>
      <c r="AY51" s="1">
        <v>0</v>
      </c>
      <c r="AZ51" s="1">
        <v>0</v>
      </c>
    </row>
    <row r="52" spans="1:52" hidden="1">
      <c r="A52" s="1" t="s">
        <v>1238</v>
      </c>
      <c r="B52" s="1">
        <v>0</v>
      </c>
      <c r="C52" s="1">
        <v>0</v>
      </c>
      <c r="D52" s="1">
        <v>0</v>
      </c>
      <c r="E52" s="1">
        <v>0</v>
      </c>
      <c r="F52" s="1">
        <v>0</v>
      </c>
      <c r="G52" s="1">
        <v>0</v>
      </c>
      <c r="H52" s="1">
        <v>0</v>
      </c>
      <c r="I52" s="1">
        <v>0</v>
      </c>
      <c r="J52" s="1">
        <v>0</v>
      </c>
      <c r="K52" s="1">
        <v>0</v>
      </c>
      <c r="L52" s="1">
        <v>0</v>
      </c>
      <c r="M52" s="1">
        <v>0</v>
      </c>
      <c r="N52" s="1">
        <v>0</v>
      </c>
      <c r="O52" s="1">
        <v>0</v>
      </c>
      <c r="P52" s="1">
        <v>0</v>
      </c>
      <c r="Q52" s="1">
        <v>0</v>
      </c>
      <c r="R52" s="1">
        <v>225930</v>
      </c>
      <c r="S52" s="1">
        <v>219932</v>
      </c>
      <c r="T52" s="1">
        <v>0</v>
      </c>
      <c r="U52" s="1">
        <v>0</v>
      </c>
      <c r="V52" s="1">
        <v>0</v>
      </c>
      <c r="W52" s="1">
        <v>0</v>
      </c>
      <c r="X52" s="1">
        <v>0</v>
      </c>
      <c r="Y52" s="1">
        <v>0</v>
      </c>
      <c r="Z52" s="1">
        <v>0</v>
      </c>
      <c r="AA52" s="1">
        <v>0</v>
      </c>
      <c r="AB52" s="1">
        <v>0</v>
      </c>
      <c r="AC52" s="1">
        <v>0</v>
      </c>
      <c r="AD52" s="1">
        <v>0</v>
      </c>
      <c r="AE52" s="1">
        <v>0</v>
      </c>
      <c r="AF52" s="1">
        <v>0</v>
      </c>
      <c r="AG52" s="1">
        <v>0</v>
      </c>
      <c r="AH52" s="1">
        <v>0</v>
      </c>
      <c r="AI52" s="1">
        <v>0</v>
      </c>
      <c r="AJ52" s="1">
        <v>0</v>
      </c>
      <c r="AK52" s="1">
        <v>0</v>
      </c>
      <c r="AL52" s="1">
        <v>0</v>
      </c>
      <c r="AM52" s="1">
        <v>0</v>
      </c>
      <c r="AN52" s="1">
        <v>0</v>
      </c>
      <c r="AO52" s="1">
        <v>0</v>
      </c>
      <c r="AP52" s="1">
        <v>0</v>
      </c>
      <c r="AQ52" s="1">
        <v>0</v>
      </c>
      <c r="AR52" s="1">
        <v>0</v>
      </c>
      <c r="AS52" s="1">
        <v>0</v>
      </c>
      <c r="AT52" s="1">
        <v>0</v>
      </c>
      <c r="AU52" s="1">
        <v>0</v>
      </c>
      <c r="AV52" s="1">
        <v>0</v>
      </c>
      <c r="AW52" s="1">
        <v>0</v>
      </c>
      <c r="AX52" s="1">
        <v>0</v>
      </c>
      <c r="AY52" s="1">
        <v>0</v>
      </c>
      <c r="AZ52" s="1">
        <v>0</v>
      </c>
    </row>
    <row r="53" spans="1:52" hidden="1">
      <c r="A53" s="1" t="s">
        <v>1193</v>
      </c>
      <c r="B53" s="1">
        <v>0</v>
      </c>
      <c r="C53" s="1">
        <v>0</v>
      </c>
      <c r="D53" s="1">
        <v>0</v>
      </c>
      <c r="E53" s="1">
        <v>0</v>
      </c>
      <c r="F53" s="1">
        <v>0</v>
      </c>
      <c r="G53" s="1">
        <v>0</v>
      </c>
      <c r="H53" s="1">
        <v>0</v>
      </c>
      <c r="I53" s="1">
        <v>0</v>
      </c>
      <c r="J53" s="1">
        <v>0</v>
      </c>
      <c r="K53" s="1">
        <v>0</v>
      </c>
      <c r="L53" s="1">
        <v>0</v>
      </c>
      <c r="M53" s="1">
        <v>0</v>
      </c>
      <c r="N53" s="1">
        <v>0</v>
      </c>
      <c r="O53" s="1">
        <v>0</v>
      </c>
      <c r="P53" s="1">
        <v>239926</v>
      </c>
      <c r="Q53" s="1">
        <v>231928.87</v>
      </c>
      <c r="R53" s="1">
        <v>0</v>
      </c>
      <c r="S53" s="1">
        <v>0</v>
      </c>
      <c r="T53" s="1">
        <v>213934</v>
      </c>
      <c r="U53" s="1">
        <v>207936.23199999999</v>
      </c>
      <c r="V53" s="1">
        <v>0</v>
      </c>
      <c r="W53" s="1">
        <v>297754</v>
      </c>
      <c r="X53" s="1">
        <v>189942</v>
      </c>
      <c r="Y53" s="1">
        <v>459078.25599999999</v>
      </c>
      <c r="Z53" s="1">
        <v>449253</v>
      </c>
      <c r="AA53" s="1">
        <v>347275</v>
      </c>
      <c r="AB53" s="1">
        <v>347755</v>
      </c>
      <c r="AC53" s="1">
        <v>419813.46</v>
      </c>
      <c r="AD53" s="1">
        <v>328009</v>
      </c>
      <c r="AE53" s="1">
        <v>323374</v>
      </c>
      <c r="AF53" s="1">
        <v>391715</v>
      </c>
      <c r="AG53" s="1">
        <v>312735.20799999998</v>
      </c>
      <c r="AH53" s="1">
        <v>374683</v>
      </c>
      <c r="AI53" s="1">
        <v>363620</v>
      </c>
      <c r="AJ53" s="1">
        <v>370877</v>
      </c>
      <c r="AK53" s="1">
        <v>372018.68</v>
      </c>
      <c r="AL53" s="1">
        <v>374912</v>
      </c>
      <c r="AM53" s="1">
        <v>382859</v>
      </c>
      <c r="AN53" s="1">
        <v>335915</v>
      </c>
      <c r="AO53" s="1">
        <v>389281.51899999997</v>
      </c>
      <c r="AP53" s="1">
        <v>390008</v>
      </c>
      <c r="AQ53" s="1">
        <v>340683</v>
      </c>
      <c r="AR53" s="1">
        <v>349999</v>
      </c>
      <c r="AS53" s="1">
        <v>436012.65399999998</v>
      </c>
      <c r="AT53" s="1">
        <v>450917</v>
      </c>
      <c r="AU53" s="1">
        <v>355854</v>
      </c>
      <c r="AV53" s="1">
        <v>341198</v>
      </c>
      <c r="AW53" s="1">
        <v>333024.44099999999</v>
      </c>
      <c r="AX53" s="1">
        <v>475853</v>
      </c>
      <c r="AY53" s="1">
        <v>464236</v>
      </c>
      <c r="AZ53" s="1">
        <v>456240</v>
      </c>
    </row>
    <row r="54" spans="1:52" hidden="1">
      <c r="A54" s="1" t="s">
        <v>1194</v>
      </c>
      <c r="B54" s="1">
        <v>0</v>
      </c>
      <c r="C54" s="1">
        <v>0</v>
      </c>
      <c r="D54" s="1">
        <v>0</v>
      </c>
      <c r="E54" s="1">
        <v>0</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2737313</v>
      </c>
      <c r="X54" s="1">
        <v>0</v>
      </c>
      <c r="Y54" s="1">
        <v>0</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0</v>
      </c>
      <c r="AS54" s="1">
        <v>0</v>
      </c>
      <c r="AT54" s="1">
        <v>0</v>
      </c>
      <c r="AU54" s="1">
        <v>0</v>
      </c>
      <c r="AV54" s="1">
        <v>0</v>
      </c>
      <c r="AW54" s="1">
        <v>0</v>
      </c>
      <c r="AX54" s="1">
        <v>489</v>
      </c>
      <c r="AY54" s="1">
        <v>564</v>
      </c>
      <c r="AZ54" s="1">
        <v>551</v>
      </c>
    </row>
    <row r="55" spans="1:52" hidden="1">
      <c r="A55" s="1" t="s">
        <v>36</v>
      </c>
      <c r="B55" s="1">
        <v>0</v>
      </c>
      <c r="C55" s="1">
        <v>0</v>
      </c>
      <c r="D55" s="1">
        <v>0</v>
      </c>
      <c r="E55" s="1">
        <v>0</v>
      </c>
      <c r="F55" s="1">
        <v>0</v>
      </c>
      <c r="G55" s="1">
        <v>0</v>
      </c>
      <c r="H55" s="1">
        <v>0</v>
      </c>
      <c r="I55" s="1">
        <v>0</v>
      </c>
      <c r="J55" s="1">
        <v>0</v>
      </c>
      <c r="K55" s="1">
        <v>0</v>
      </c>
      <c r="L55" s="1">
        <v>0</v>
      </c>
      <c r="M55" s="1">
        <v>0</v>
      </c>
      <c r="N55" s="1">
        <v>0</v>
      </c>
      <c r="O55" s="1">
        <v>0</v>
      </c>
      <c r="P55" s="1">
        <v>0</v>
      </c>
      <c r="Q55" s="1">
        <v>0</v>
      </c>
      <c r="R55" s="1">
        <v>0</v>
      </c>
      <c r="S55" s="1">
        <v>0</v>
      </c>
      <c r="T55" s="1">
        <v>0</v>
      </c>
      <c r="U55" s="1">
        <v>0</v>
      </c>
      <c r="V55" s="1">
        <v>216690</v>
      </c>
      <c r="W55" s="1">
        <v>198320</v>
      </c>
      <c r="X55" s="1">
        <v>155171</v>
      </c>
      <c r="Y55" s="1">
        <v>175639.53099999999</v>
      </c>
      <c r="Z55" s="1">
        <v>156858</v>
      </c>
      <c r="AA55" s="1">
        <v>105657</v>
      </c>
      <c r="AB55" s="1">
        <v>108827</v>
      </c>
      <c r="AC55" s="1">
        <v>148723.85999999999</v>
      </c>
      <c r="AD55" s="1">
        <v>140938</v>
      </c>
      <c r="AE55" s="1">
        <v>121568</v>
      </c>
      <c r="AF55" s="1">
        <v>138200</v>
      </c>
      <c r="AG55" s="1">
        <v>166568.66099999999</v>
      </c>
      <c r="AH55" s="1">
        <v>149261</v>
      </c>
      <c r="AI55" s="1">
        <v>125212</v>
      </c>
      <c r="AJ55" s="1">
        <v>107239</v>
      </c>
      <c r="AK55" s="1">
        <v>115003.93</v>
      </c>
      <c r="AL55" s="1">
        <v>105328</v>
      </c>
      <c r="AM55" s="1">
        <v>95306</v>
      </c>
      <c r="AN55" s="1">
        <v>87940</v>
      </c>
      <c r="AO55" s="1">
        <v>83184.766000000003</v>
      </c>
      <c r="AP55" s="1">
        <v>79274</v>
      </c>
      <c r="AQ55" s="1">
        <v>91303</v>
      </c>
      <c r="AR55" s="1">
        <v>84275</v>
      </c>
      <c r="AS55" s="1">
        <v>86445.048999999999</v>
      </c>
      <c r="AT55" s="1">
        <v>74794</v>
      </c>
      <c r="AU55" s="1">
        <v>81302</v>
      </c>
      <c r="AV55" s="1">
        <v>81965</v>
      </c>
      <c r="AW55" s="1">
        <v>119427.808</v>
      </c>
      <c r="AX55" s="1">
        <v>177421</v>
      </c>
      <c r="AY55" s="1">
        <v>194604</v>
      </c>
      <c r="AZ55" s="1">
        <v>254101</v>
      </c>
    </row>
    <row r="56" spans="1:52" hidden="1">
      <c r="A56" s="1" t="s">
        <v>37</v>
      </c>
      <c r="B56" s="1">
        <v>708644</v>
      </c>
      <c r="C56" s="1">
        <v>716448</v>
      </c>
      <c r="D56" s="1">
        <v>827831</v>
      </c>
      <c r="E56" s="1">
        <v>706664.37</v>
      </c>
      <c r="F56" s="1">
        <v>714858</v>
      </c>
      <c r="G56" s="1">
        <v>655258</v>
      </c>
      <c r="H56" s="1">
        <v>811976</v>
      </c>
      <c r="I56" s="1">
        <v>889959</v>
      </c>
      <c r="J56" s="1">
        <v>897532</v>
      </c>
      <c r="K56" s="1">
        <v>923544</v>
      </c>
      <c r="L56" s="1">
        <v>935477</v>
      </c>
      <c r="M56" s="1">
        <v>761692.32</v>
      </c>
      <c r="N56" s="1">
        <v>741797</v>
      </c>
      <c r="O56" s="1">
        <v>715867</v>
      </c>
      <c r="P56" s="1">
        <v>783486</v>
      </c>
      <c r="Q56" s="1">
        <v>735913.33</v>
      </c>
      <c r="R56" s="1">
        <v>631340</v>
      </c>
      <c r="S56" s="1">
        <v>619815</v>
      </c>
      <c r="T56" s="1">
        <v>634821</v>
      </c>
      <c r="U56" s="1">
        <v>697187.68500000006</v>
      </c>
      <c r="V56" s="1">
        <v>628380</v>
      </c>
      <c r="W56" s="1">
        <v>658893</v>
      </c>
      <c r="X56" s="1">
        <v>677097</v>
      </c>
      <c r="Y56" s="1">
        <v>520318.745</v>
      </c>
      <c r="Z56" s="1">
        <v>521044</v>
      </c>
      <c r="AA56" s="1">
        <v>511757</v>
      </c>
      <c r="AB56" s="1">
        <v>530674</v>
      </c>
      <c r="AC56" s="1">
        <v>530994.63</v>
      </c>
      <c r="AD56" s="1">
        <v>531443</v>
      </c>
      <c r="AE56" s="1">
        <v>528619</v>
      </c>
      <c r="AF56" s="1">
        <v>531503</v>
      </c>
      <c r="AG56" s="1">
        <v>528243.61100000003</v>
      </c>
      <c r="AH56" s="1">
        <v>542743</v>
      </c>
      <c r="AI56" s="1">
        <v>525418</v>
      </c>
      <c r="AJ56" s="1">
        <v>531269</v>
      </c>
      <c r="AK56" s="1">
        <v>539332.35</v>
      </c>
      <c r="AL56" s="1">
        <v>547508</v>
      </c>
      <c r="AM56" s="1">
        <v>568378</v>
      </c>
      <c r="AN56" s="1">
        <v>572694</v>
      </c>
      <c r="AO56" s="1">
        <v>578542.80299999996</v>
      </c>
      <c r="AP56" s="1">
        <v>631818</v>
      </c>
      <c r="AQ56" s="1">
        <v>634645</v>
      </c>
      <c r="AR56" s="1">
        <v>636380</v>
      </c>
      <c r="AS56" s="1">
        <v>670607.25100000005</v>
      </c>
      <c r="AT56" s="1">
        <v>672621</v>
      </c>
      <c r="AU56" s="1">
        <v>697315</v>
      </c>
      <c r="AV56" s="1">
        <v>687199</v>
      </c>
      <c r="AW56" s="1">
        <v>682896.56200000003</v>
      </c>
      <c r="AX56" s="1">
        <v>10846064</v>
      </c>
      <c r="AY56" s="1">
        <v>10637671</v>
      </c>
      <c r="AZ56" s="1">
        <v>10347967</v>
      </c>
    </row>
    <row r="57" spans="1:52" hidden="1">
      <c r="A57" s="1" t="s">
        <v>38</v>
      </c>
      <c r="B57" s="1">
        <v>0</v>
      </c>
      <c r="C57" s="1">
        <v>0</v>
      </c>
      <c r="D57" s="1">
        <v>0</v>
      </c>
      <c r="E57" s="1">
        <v>0</v>
      </c>
      <c r="F57" s="1">
        <v>0</v>
      </c>
      <c r="G57" s="1">
        <v>655258</v>
      </c>
      <c r="H57" s="1">
        <v>811976</v>
      </c>
      <c r="I57" s="1">
        <v>889959</v>
      </c>
      <c r="J57" s="1">
        <v>897532</v>
      </c>
      <c r="K57" s="1">
        <v>923544</v>
      </c>
      <c r="L57" s="1">
        <v>935477</v>
      </c>
      <c r="M57" s="1">
        <v>761692.32</v>
      </c>
      <c r="N57" s="1">
        <v>741797</v>
      </c>
      <c r="O57" s="1">
        <v>715867</v>
      </c>
      <c r="P57" s="1">
        <v>783486</v>
      </c>
      <c r="Q57" s="1">
        <v>735913.33</v>
      </c>
      <c r="R57" s="1">
        <v>631340</v>
      </c>
      <c r="S57" s="1">
        <v>619815</v>
      </c>
      <c r="T57" s="1">
        <v>634821</v>
      </c>
      <c r="U57" s="1">
        <v>697187.68500000006</v>
      </c>
      <c r="V57" s="1">
        <v>628380</v>
      </c>
      <c r="W57" s="1">
        <v>0</v>
      </c>
      <c r="X57" s="1">
        <v>677097</v>
      </c>
      <c r="Y57" s="1">
        <v>520318.745</v>
      </c>
      <c r="Z57" s="1">
        <v>0</v>
      </c>
      <c r="AA57" s="1">
        <v>511757</v>
      </c>
      <c r="AB57" s="1">
        <v>530674</v>
      </c>
      <c r="AC57" s="1">
        <v>0</v>
      </c>
      <c r="AD57" s="1">
        <v>531443</v>
      </c>
      <c r="AE57" s="1">
        <v>528619</v>
      </c>
      <c r="AF57" s="1">
        <v>531503</v>
      </c>
      <c r="AG57" s="1">
        <v>528243.61100000003</v>
      </c>
      <c r="AH57" s="1">
        <v>0</v>
      </c>
      <c r="AI57" s="1">
        <v>0</v>
      </c>
      <c r="AJ57" s="1">
        <v>0</v>
      </c>
      <c r="AK57" s="1">
        <v>0</v>
      </c>
      <c r="AL57" s="1">
        <v>0</v>
      </c>
      <c r="AM57" s="1">
        <v>0</v>
      </c>
      <c r="AN57" s="1">
        <v>572694</v>
      </c>
      <c r="AO57" s="1">
        <v>0</v>
      </c>
      <c r="AP57" s="1">
        <v>0</v>
      </c>
      <c r="AQ57" s="1">
        <v>634645</v>
      </c>
      <c r="AR57" s="1">
        <v>636380</v>
      </c>
      <c r="AS57" s="1">
        <v>0</v>
      </c>
      <c r="AT57" s="1">
        <v>672621</v>
      </c>
      <c r="AU57" s="1">
        <v>697315</v>
      </c>
      <c r="AV57" s="1">
        <v>687199</v>
      </c>
      <c r="AW57" s="1">
        <v>682896.56200000003</v>
      </c>
      <c r="AX57" s="1">
        <v>10846064</v>
      </c>
      <c r="AY57" s="1">
        <v>10637671</v>
      </c>
      <c r="AZ57" s="1">
        <v>10347967</v>
      </c>
    </row>
    <row r="58" spans="1:52" hidden="1">
      <c r="A58" s="1" t="s">
        <v>39</v>
      </c>
      <c r="B58" s="1">
        <v>11240416</v>
      </c>
      <c r="C58" s="1">
        <v>11761947</v>
      </c>
      <c r="D58" s="1">
        <v>14529363</v>
      </c>
      <c r="E58" s="1">
        <v>16250585.68</v>
      </c>
      <c r="F58" s="1">
        <v>16965393</v>
      </c>
      <c r="G58" s="1">
        <v>17301128</v>
      </c>
      <c r="H58" s="1">
        <v>17891219</v>
      </c>
      <c r="I58" s="1">
        <v>18392038</v>
      </c>
      <c r="J58" s="1">
        <v>18389964</v>
      </c>
      <c r="K58" s="1">
        <v>18475493</v>
      </c>
      <c r="L58" s="1">
        <v>18830816</v>
      </c>
      <c r="M58" s="1">
        <v>19062773.460000001</v>
      </c>
      <c r="N58" s="1">
        <v>18874024</v>
      </c>
      <c r="O58" s="1">
        <v>18774667</v>
      </c>
      <c r="P58" s="1">
        <v>19727844</v>
      </c>
      <c r="Q58" s="1">
        <v>19923885.140000001</v>
      </c>
      <c r="R58" s="1">
        <v>20882150</v>
      </c>
      <c r="S58" s="1">
        <v>21019121</v>
      </c>
      <c r="T58" s="1">
        <v>21049315</v>
      </c>
      <c r="U58" s="1">
        <v>25768152.436999999</v>
      </c>
      <c r="V58" s="1">
        <v>25766147</v>
      </c>
      <c r="W58" s="1">
        <v>25900647</v>
      </c>
      <c r="X58" s="1">
        <v>25737596</v>
      </c>
      <c r="Y58" s="1">
        <v>26748468.173</v>
      </c>
      <c r="Z58" s="1">
        <v>26428381</v>
      </c>
      <c r="AA58" s="1">
        <v>26128599</v>
      </c>
      <c r="AB58" s="1">
        <v>25914675</v>
      </c>
      <c r="AC58" s="1">
        <v>26235554.91</v>
      </c>
      <c r="AD58" s="1">
        <v>25891995</v>
      </c>
      <c r="AE58" s="1">
        <v>25721531</v>
      </c>
      <c r="AF58" s="1">
        <v>25887868</v>
      </c>
      <c r="AG58" s="1">
        <v>22163895.295000002</v>
      </c>
      <c r="AH58" s="1">
        <v>21827241</v>
      </c>
      <c r="AI58" s="1">
        <v>21577047</v>
      </c>
      <c r="AJ58" s="1">
        <v>21333601</v>
      </c>
      <c r="AK58" s="1">
        <v>21354073.02</v>
      </c>
      <c r="AL58" s="1">
        <v>21056917</v>
      </c>
      <c r="AM58" s="1">
        <v>20895562</v>
      </c>
      <c r="AN58" s="1">
        <v>21079735</v>
      </c>
      <c r="AO58" s="1">
        <v>22386787.223000001</v>
      </c>
      <c r="AP58" s="1">
        <v>22140294</v>
      </c>
      <c r="AQ58" s="1">
        <v>22181234</v>
      </c>
      <c r="AR58" s="1">
        <v>22026352</v>
      </c>
      <c r="AS58" s="1">
        <v>22398176.353999998</v>
      </c>
      <c r="AT58" s="1">
        <v>22337068</v>
      </c>
      <c r="AU58" s="1">
        <v>22222985</v>
      </c>
      <c r="AV58" s="1">
        <v>22325243</v>
      </c>
      <c r="AW58" s="1">
        <v>22928380.081</v>
      </c>
      <c r="AX58" s="1">
        <v>32587058</v>
      </c>
      <c r="AY58" s="1">
        <v>32436207</v>
      </c>
      <c r="AZ58" s="1">
        <v>32348377</v>
      </c>
    </row>
    <row r="59" spans="1:52" hidden="1">
      <c r="A59" s="1" t="s">
        <v>40</v>
      </c>
      <c r="B59" s="1">
        <v>12448366</v>
      </c>
      <c r="C59" s="1">
        <v>12696268</v>
      </c>
      <c r="D59" s="1">
        <v>16193669</v>
      </c>
      <c r="E59" s="1">
        <v>17664453.280000001</v>
      </c>
      <c r="F59" s="1">
        <v>18352034</v>
      </c>
      <c r="G59" s="1">
        <v>18502405</v>
      </c>
      <c r="H59" s="1">
        <v>19038713</v>
      </c>
      <c r="I59" s="1">
        <v>19816989.690000001</v>
      </c>
      <c r="J59" s="1">
        <v>19896981</v>
      </c>
      <c r="K59" s="1">
        <v>19808677</v>
      </c>
      <c r="L59" s="1">
        <v>20190374</v>
      </c>
      <c r="M59" s="1">
        <v>20687802.98</v>
      </c>
      <c r="N59" s="1">
        <v>20578231</v>
      </c>
      <c r="O59" s="1">
        <v>20623278</v>
      </c>
      <c r="P59" s="1">
        <v>21297366</v>
      </c>
      <c r="Q59" s="1">
        <v>21683587.32</v>
      </c>
      <c r="R59" s="1">
        <v>22651968</v>
      </c>
      <c r="S59" s="1">
        <v>22771109</v>
      </c>
      <c r="T59" s="1">
        <v>22735071</v>
      </c>
      <c r="U59" s="1">
        <v>27757182.247000001</v>
      </c>
      <c r="V59" s="1">
        <v>27884559</v>
      </c>
      <c r="W59" s="1">
        <v>27851277</v>
      </c>
      <c r="X59" s="1">
        <v>27781967</v>
      </c>
      <c r="Y59" s="1">
        <v>29211922.952</v>
      </c>
      <c r="Z59" s="1">
        <v>28540505</v>
      </c>
      <c r="AA59" s="1">
        <v>27899778</v>
      </c>
      <c r="AB59" s="1">
        <v>27785365</v>
      </c>
      <c r="AC59" s="1">
        <v>28708873.210000001</v>
      </c>
      <c r="AD59" s="1">
        <v>28255407</v>
      </c>
      <c r="AE59" s="1">
        <v>27760951</v>
      </c>
      <c r="AF59" s="1">
        <v>27993853</v>
      </c>
      <c r="AG59" s="1">
        <v>24499298.763</v>
      </c>
      <c r="AH59" s="1">
        <v>24713314</v>
      </c>
      <c r="AI59" s="1">
        <v>24489698</v>
      </c>
      <c r="AJ59" s="1">
        <v>24230832</v>
      </c>
      <c r="AK59" s="1">
        <v>24396808.280000001</v>
      </c>
      <c r="AL59" s="1">
        <v>24974278</v>
      </c>
      <c r="AM59" s="1">
        <v>23799717</v>
      </c>
      <c r="AN59" s="1">
        <v>24073179</v>
      </c>
      <c r="AO59" s="1">
        <v>25037309.653000001</v>
      </c>
      <c r="AP59" s="1">
        <v>25509552</v>
      </c>
      <c r="AQ59" s="1">
        <v>25099614</v>
      </c>
      <c r="AR59" s="1">
        <v>25578437</v>
      </c>
      <c r="AS59" s="1">
        <v>26447449.807999998</v>
      </c>
      <c r="AT59" s="1">
        <v>27068628</v>
      </c>
      <c r="AU59" s="1">
        <v>26093159</v>
      </c>
      <c r="AV59" s="1">
        <v>26450705</v>
      </c>
      <c r="AW59" s="1">
        <v>27589600.578000002</v>
      </c>
      <c r="AX59" s="1">
        <v>37500955</v>
      </c>
      <c r="AY59" s="1">
        <v>37433979</v>
      </c>
      <c r="AZ59" s="1">
        <v>36623577</v>
      </c>
    </row>
    <row r="60" spans="1:52" hidden="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idden="1">
      <c r="A61" s="1" t="s">
        <v>41</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idden="1">
      <c r="A62" s="1" t="s">
        <v>42</v>
      </c>
      <c r="B62" s="1">
        <v>1529379</v>
      </c>
      <c r="C62" s="1">
        <v>2073746</v>
      </c>
      <c r="D62" s="1">
        <v>1834944</v>
      </c>
      <c r="E62" s="1">
        <v>2568365.92</v>
      </c>
      <c r="F62" s="1">
        <v>3269855</v>
      </c>
      <c r="G62" s="1">
        <v>4052971</v>
      </c>
      <c r="H62" s="1">
        <v>1655529</v>
      </c>
      <c r="I62" s="1">
        <v>1649504</v>
      </c>
      <c r="J62" s="1">
        <v>1722801</v>
      </c>
      <c r="K62" s="1">
        <v>1638918</v>
      </c>
      <c r="L62" s="1">
        <v>1021975</v>
      </c>
      <c r="M62" s="1">
        <v>1124691.68</v>
      </c>
      <c r="N62" s="1">
        <v>1123598</v>
      </c>
      <c r="O62" s="1">
        <v>1463361</v>
      </c>
      <c r="P62" s="1">
        <v>1853367</v>
      </c>
      <c r="Q62" s="1">
        <v>1917865.03</v>
      </c>
      <c r="R62" s="1">
        <v>1981703</v>
      </c>
      <c r="S62" s="1">
        <v>2306350</v>
      </c>
      <c r="T62" s="1">
        <v>2411250</v>
      </c>
      <c r="U62" s="1">
        <v>2599441.6150000002</v>
      </c>
      <c r="V62" s="1">
        <v>2079317</v>
      </c>
      <c r="W62" s="1">
        <v>2269814</v>
      </c>
      <c r="X62" s="1">
        <v>2247104</v>
      </c>
      <c r="Y62" s="1">
        <v>2168831.477</v>
      </c>
      <c r="Z62" s="1">
        <v>1768761</v>
      </c>
      <c r="AA62" s="1">
        <v>2001664</v>
      </c>
      <c r="AB62" s="1">
        <v>1334766</v>
      </c>
      <c r="AC62" s="1">
        <v>1312784.32</v>
      </c>
      <c r="AD62" s="1">
        <v>719365</v>
      </c>
      <c r="AE62" s="1">
        <v>748270</v>
      </c>
      <c r="AF62" s="1">
        <v>689393</v>
      </c>
      <c r="AG62" s="1">
        <v>465543.32</v>
      </c>
      <c r="AH62" s="1">
        <v>331207</v>
      </c>
      <c r="AI62" s="1">
        <v>798486</v>
      </c>
      <c r="AJ62" s="1">
        <v>375365</v>
      </c>
      <c r="AK62" s="1">
        <v>719988.32</v>
      </c>
      <c r="AL62" s="1">
        <v>173659</v>
      </c>
      <c r="AM62" s="1">
        <v>208965</v>
      </c>
      <c r="AN62" s="1">
        <v>183969</v>
      </c>
      <c r="AO62" s="1">
        <v>151184.478</v>
      </c>
      <c r="AP62" s="1">
        <v>129638</v>
      </c>
      <c r="AQ62" s="1">
        <v>154099</v>
      </c>
      <c r="AR62" s="1">
        <v>174043</v>
      </c>
      <c r="AS62" s="1">
        <v>129799.2</v>
      </c>
      <c r="AT62" s="1">
        <v>127247</v>
      </c>
      <c r="AU62" s="1">
        <v>103480</v>
      </c>
      <c r="AV62" s="1">
        <v>128486</v>
      </c>
      <c r="AW62" s="1">
        <v>550959.42099999997</v>
      </c>
      <c r="AX62" s="1">
        <v>2061370</v>
      </c>
      <c r="AY62" s="1">
        <v>2325714</v>
      </c>
      <c r="AZ62" s="1">
        <v>1738190</v>
      </c>
    </row>
    <row r="63" spans="1:52" hidden="1">
      <c r="A63" s="1" t="s">
        <v>43</v>
      </c>
      <c r="B63" s="1">
        <v>290866</v>
      </c>
      <c r="C63" s="1">
        <v>279452</v>
      </c>
      <c r="D63" s="1">
        <v>296192</v>
      </c>
      <c r="E63" s="1">
        <v>335491.98</v>
      </c>
      <c r="F63" s="1">
        <v>294585</v>
      </c>
      <c r="G63" s="1">
        <v>260247</v>
      </c>
      <c r="H63" s="1">
        <v>267495</v>
      </c>
      <c r="I63" s="1">
        <v>338514</v>
      </c>
      <c r="J63" s="1">
        <v>323551</v>
      </c>
      <c r="K63" s="1">
        <v>304338</v>
      </c>
      <c r="L63" s="1">
        <v>337842</v>
      </c>
      <c r="M63" s="1">
        <v>467195.41</v>
      </c>
      <c r="N63" s="1">
        <v>410256</v>
      </c>
      <c r="O63" s="1">
        <v>399401</v>
      </c>
      <c r="P63" s="1">
        <v>447611</v>
      </c>
      <c r="Q63" s="1">
        <v>571605.98</v>
      </c>
      <c r="R63" s="1">
        <v>570993</v>
      </c>
      <c r="S63" s="1">
        <v>523089</v>
      </c>
      <c r="T63" s="1">
        <v>518461</v>
      </c>
      <c r="U63" s="1">
        <v>1851401.392</v>
      </c>
      <c r="V63" s="1">
        <v>1688104</v>
      </c>
      <c r="W63" s="1">
        <v>1619741</v>
      </c>
      <c r="X63" s="1">
        <v>1727683</v>
      </c>
      <c r="Y63" s="1">
        <v>2331829.3859999999</v>
      </c>
      <c r="Z63" s="1">
        <v>1810030</v>
      </c>
      <c r="AA63" s="1">
        <v>1954527</v>
      </c>
      <c r="AB63" s="1">
        <v>2121555</v>
      </c>
      <c r="AC63" s="1">
        <v>2485282.09</v>
      </c>
      <c r="AD63" s="1">
        <v>2006566</v>
      </c>
      <c r="AE63" s="1">
        <v>2037723</v>
      </c>
      <c r="AF63" s="1">
        <v>2162738</v>
      </c>
      <c r="AG63" s="1">
        <v>2524829.9309999999</v>
      </c>
      <c r="AH63" s="1">
        <v>2204867</v>
      </c>
      <c r="AI63" s="1">
        <v>2186945</v>
      </c>
      <c r="AJ63" s="1">
        <v>2245417</v>
      </c>
      <c r="AK63" s="1">
        <v>2232781.6800000002</v>
      </c>
      <c r="AL63" s="1">
        <v>2054568</v>
      </c>
      <c r="AM63" s="1">
        <v>2128491</v>
      </c>
      <c r="AN63" s="1">
        <v>2227321</v>
      </c>
      <c r="AO63" s="1">
        <v>2719680.87</v>
      </c>
      <c r="AP63" s="1">
        <v>2402016</v>
      </c>
      <c r="AQ63" s="1">
        <v>2462557</v>
      </c>
      <c r="AR63" s="1">
        <v>2627977</v>
      </c>
      <c r="AS63" s="1">
        <v>2755415.9350000001</v>
      </c>
      <c r="AT63" s="1">
        <v>2554998</v>
      </c>
      <c r="AU63" s="1">
        <v>2467415</v>
      </c>
      <c r="AV63" s="1">
        <v>2540244</v>
      </c>
      <c r="AW63" s="1">
        <v>2648617.0929999999</v>
      </c>
      <c r="AX63" s="1">
        <v>1855576</v>
      </c>
      <c r="AY63" s="1">
        <v>1745056</v>
      </c>
      <c r="AZ63" s="1">
        <v>2013775</v>
      </c>
    </row>
    <row r="64" spans="1:52" hidden="1">
      <c r="A64" s="1" t="s">
        <v>22</v>
      </c>
      <c r="B64" s="1">
        <v>290866</v>
      </c>
      <c r="C64" s="1">
        <v>279452</v>
      </c>
      <c r="D64" s="1">
        <v>296192</v>
      </c>
      <c r="E64" s="1">
        <v>335491.98</v>
      </c>
      <c r="F64" s="1">
        <v>294585</v>
      </c>
      <c r="G64" s="1">
        <v>260247</v>
      </c>
      <c r="H64" s="1">
        <v>267495</v>
      </c>
      <c r="I64" s="1">
        <v>338514</v>
      </c>
      <c r="J64" s="1">
        <v>323551</v>
      </c>
      <c r="K64" s="1">
        <v>304338</v>
      </c>
      <c r="L64" s="1">
        <v>337842</v>
      </c>
      <c r="M64" s="1">
        <v>467195.41</v>
      </c>
      <c r="N64" s="1">
        <v>410256</v>
      </c>
      <c r="O64" s="1">
        <v>399401</v>
      </c>
      <c r="P64" s="1">
        <v>447611</v>
      </c>
      <c r="Q64" s="1">
        <v>571605.98</v>
      </c>
      <c r="R64" s="1">
        <v>570993</v>
      </c>
      <c r="S64" s="1">
        <v>523089</v>
      </c>
      <c r="T64" s="1">
        <v>518461</v>
      </c>
      <c r="U64" s="1">
        <v>1844273.6869999999</v>
      </c>
      <c r="V64" s="1">
        <v>1688104</v>
      </c>
      <c r="W64" s="1">
        <v>0</v>
      </c>
      <c r="X64" s="1">
        <v>1727683</v>
      </c>
      <c r="Y64" s="1">
        <v>0</v>
      </c>
      <c r="Z64" s="1">
        <v>0</v>
      </c>
      <c r="AA64" s="1">
        <v>1926402</v>
      </c>
      <c r="AB64" s="1">
        <v>2104194</v>
      </c>
      <c r="AC64" s="1">
        <v>0</v>
      </c>
      <c r="AD64" s="1">
        <v>1967648</v>
      </c>
      <c r="AE64" s="1">
        <v>2000420</v>
      </c>
      <c r="AF64" s="1">
        <v>0</v>
      </c>
      <c r="AG64" s="1">
        <v>2474372.0090000001</v>
      </c>
      <c r="AH64" s="1">
        <v>0</v>
      </c>
      <c r="AI64" s="1">
        <v>0</v>
      </c>
      <c r="AJ64" s="1">
        <v>0</v>
      </c>
      <c r="AK64" s="1">
        <v>0</v>
      </c>
      <c r="AL64" s="1">
        <v>0</v>
      </c>
      <c r="AM64" s="1">
        <v>0</v>
      </c>
      <c r="AN64" s="1">
        <v>2226183</v>
      </c>
      <c r="AO64" s="1">
        <v>0</v>
      </c>
      <c r="AP64" s="1">
        <v>0</v>
      </c>
      <c r="AQ64" s="1">
        <v>2451601</v>
      </c>
      <c r="AR64" s="1">
        <v>2620484</v>
      </c>
      <c r="AS64" s="1">
        <v>0</v>
      </c>
      <c r="AT64" s="1">
        <v>2554998</v>
      </c>
      <c r="AU64" s="1">
        <v>2463355</v>
      </c>
      <c r="AV64" s="1">
        <v>2531081</v>
      </c>
      <c r="AW64" s="1">
        <v>2638598.523</v>
      </c>
      <c r="AX64" s="1">
        <v>1855576</v>
      </c>
      <c r="AY64" s="1">
        <v>1745056</v>
      </c>
      <c r="AZ64" s="1">
        <v>2013775</v>
      </c>
    </row>
    <row r="65" spans="1:52" hidden="1">
      <c r="A65" s="1" t="s">
        <v>23</v>
      </c>
      <c r="B65" s="1">
        <v>0</v>
      </c>
      <c r="C65" s="1">
        <v>0</v>
      </c>
      <c r="D65" s="1">
        <v>0</v>
      </c>
      <c r="E65" s="1">
        <v>0</v>
      </c>
      <c r="F65" s="1">
        <v>0</v>
      </c>
      <c r="G65" s="1">
        <v>0</v>
      </c>
      <c r="H65" s="1">
        <v>0</v>
      </c>
      <c r="I65" s="1">
        <v>0</v>
      </c>
      <c r="J65" s="1">
        <v>0</v>
      </c>
      <c r="K65" s="1">
        <v>0</v>
      </c>
      <c r="L65" s="1">
        <v>0</v>
      </c>
      <c r="M65" s="1">
        <v>0</v>
      </c>
      <c r="N65" s="1">
        <v>0</v>
      </c>
      <c r="O65" s="1">
        <v>0</v>
      </c>
      <c r="P65" s="1">
        <v>0</v>
      </c>
      <c r="Q65" s="1">
        <v>0</v>
      </c>
      <c r="R65" s="1">
        <v>0</v>
      </c>
      <c r="S65" s="1">
        <v>0</v>
      </c>
      <c r="T65" s="1">
        <v>0</v>
      </c>
      <c r="U65" s="1">
        <v>7127.7049999999999</v>
      </c>
      <c r="V65" s="1">
        <v>0</v>
      </c>
      <c r="W65" s="1">
        <v>0</v>
      </c>
      <c r="X65" s="1">
        <v>0</v>
      </c>
      <c r="Y65" s="1">
        <v>0</v>
      </c>
      <c r="Z65" s="1">
        <v>0</v>
      </c>
      <c r="AA65" s="1">
        <v>28125</v>
      </c>
      <c r="AB65" s="1">
        <v>17361</v>
      </c>
      <c r="AC65" s="1">
        <v>0</v>
      </c>
      <c r="AD65" s="1">
        <v>38918</v>
      </c>
      <c r="AE65" s="1">
        <v>37303</v>
      </c>
      <c r="AF65" s="1">
        <v>0</v>
      </c>
      <c r="AG65" s="1">
        <v>50457.921999999999</v>
      </c>
      <c r="AH65" s="1">
        <v>0</v>
      </c>
      <c r="AI65" s="1">
        <v>0</v>
      </c>
      <c r="AJ65" s="1">
        <v>0</v>
      </c>
      <c r="AK65" s="1">
        <v>0</v>
      </c>
      <c r="AL65" s="1">
        <v>0</v>
      </c>
      <c r="AM65" s="1">
        <v>0</v>
      </c>
      <c r="AN65" s="1">
        <v>1138</v>
      </c>
      <c r="AO65" s="1">
        <v>0</v>
      </c>
      <c r="AP65" s="1">
        <v>0</v>
      </c>
      <c r="AQ65" s="1">
        <v>10956</v>
      </c>
      <c r="AR65" s="1">
        <v>7493</v>
      </c>
      <c r="AS65" s="1">
        <v>0</v>
      </c>
      <c r="AT65" s="1">
        <v>0</v>
      </c>
      <c r="AU65" s="1">
        <v>4060</v>
      </c>
      <c r="AV65" s="1">
        <v>9163</v>
      </c>
      <c r="AW65" s="1">
        <v>10018.57</v>
      </c>
      <c r="AX65" s="1">
        <v>0</v>
      </c>
      <c r="AY65" s="1">
        <v>0</v>
      </c>
      <c r="AZ65" s="1">
        <v>0</v>
      </c>
    </row>
    <row r="66" spans="1:52" hidden="1">
      <c r="A66" s="1" t="s">
        <v>44</v>
      </c>
      <c r="B66" s="1">
        <v>8076</v>
      </c>
      <c r="C66" s="1">
        <v>2566</v>
      </c>
      <c r="D66" s="1">
        <v>2353</v>
      </c>
      <c r="E66" s="1">
        <v>2101.4899999999998</v>
      </c>
      <c r="F66" s="1">
        <v>4737</v>
      </c>
      <c r="G66" s="1">
        <v>2899</v>
      </c>
      <c r="H66" s="1">
        <v>6931</v>
      </c>
      <c r="I66" s="1">
        <v>6004</v>
      </c>
      <c r="J66" s="1">
        <v>9249</v>
      </c>
      <c r="K66" s="1">
        <v>5572</v>
      </c>
      <c r="L66" s="1">
        <v>4655</v>
      </c>
      <c r="M66" s="1">
        <v>2721.8</v>
      </c>
      <c r="N66" s="1">
        <v>5126</v>
      </c>
      <c r="O66" s="1">
        <v>1198</v>
      </c>
      <c r="P66" s="1">
        <v>3006</v>
      </c>
      <c r="Q66" s="1">
        <v>969369.5</v>
      </c>
      <c r="R66" s="1">
        <v>909774</v>
      </c>
      <c r="S66" s="1">
        <v>1007974</v>
      </c>
      <c r="T66" s="1">
        <v>883286</v>
      </c>
      <c r="U66" s="1">
        <v>0</v>
      </c>
      <c r="V66" s="1">
        <v>0</v>
      </c>
      <c r="W66" s="1">
        <v>0</v>
      </c>
      <c r="X66" s="1">
        <v>80711</v>
      </c>
      <c r="Y66" s="1">
        <v>0</v>
      </c>
      <c r="Z66" s="1">
        <v>0</v>
      </c>
      <c r="AA66" s="1">
        <v>0</v>
      </c>
      <c r="AB66" s="1">
        <v>0</v>
      </c>
      <c r="AC66" s="1">
        <v>0</v>
      </c>
      <c r="AD66" s="1">
        <v>0</v>
      </c>
      <c r="AE66" s="1">
        <v>0</v>
      </c>
      <c r="AF66" s="1">
        <v>0</v>
      </c>
      <c r="AG66" s="1">
        <v>0</v>
      </c>
      <c r="AH66" s="1">
        <v>0</v>
      </c>
      <c r="AI66" s="1">
        <v>0</v>
      </c>
      <c r="AJ66" s="1">
        <v>0</v>
      </c>
      <c r="AK66" s="1">
        <v>0</v>
      </c>
      <c r="AL66" s="1">
        <v>0</v>
      </c>
      <c r="AM66" s="1">
        <v>0</v>
      </c>
      <c r="AN66" s="1">
        <v>0</v>
      </c>
      <c r="AO66" s="1">
        <v>0</v>
      </c>
      <c r="AP66" s="1">
        <v>0</v>
      </c>
      <c r="AQ66" s="1">
        <v>0</v>
      </c>
      <c r="AR66" s="1">
        <v>0</v>
      </c>
      <c r="AS66" s="1">
        <v>0</v>
      </c>
      <c r="AT66" s="1">
        <v>0</v>
      </c>
      <c r="AU66" s="1">
        <v>0</v>
      </c>
      <c r="AV66" s="1">
        <v>0</v>
      </c>
      <c r="AW66" s="1">
        <v>0</v>
      </c>
      <c r="AX66" s="1">
        <v>0</v>
      </c>
      <c r="AY66" s="1">
        <v>0</v>
      </c>
      <c r="AZ66" s="1">
        <v>0</v>
      </c>
    </row>
    <row r="67" spans="1:52" hidden="1">
      <c r="A67" s="1" t="s">
        <v>22</v>
      </c>
      <c r="B67" s="1">
        <v>0</v>
      </c>
      <c r="C67" s="1">
        <v>0</v>
      </c>
      <c r="D67" s="1">
        <v>0</v>
      </c>
      <c r="E67" s="1">
        <v>0</v>
      </c>
      <c r="F67" s="1">
        <v>0</v>
      </c>
      <c r="G67" s="1">
        <v>0</v>
      </c>
      <c r="H67" s="1">
        <v>0</v>
      </c>
      <c r="I67" s="1">
        <v>0</v>
      </c>
      <c r="J67" s="1">
        <v>0</v>
      </c>
      <c r="K67" s="1">
        <v>0</v>
      </c>
      <c r="L67" s="1">
        <v>0</v>
      </c>
      <c r="M67" s="1">
        <v>0</v>
      </c>
      <c r="N67" s="1">
        <v>0</v>
      </c>
      <c r="O67" s="1">
        <v>0</v>
      </c>
      <c r="P67" s="1">
        <v>0</v>
      </c>
      <c r="Q67" s="1">
        <v>969275.49</v>
      </c>
      <c r="R67" s="1">
        <v>3763</v>
      </c>
      <c r="S67" s="1">
        <v>1006779</v>
      </c>
      <c r="T67" s="1">
        <v>880294</v>
      </c>
      <c r="U67" s="1">
        <v>0</v>
      </c>
      <c r="V67" s="1">
        <v>0</v>
      </c>
      <c r="W67" s="1">
        <v>0</v>
      </c>
      <c r="X67" s="1">
        <v>80711</v>
      </c>
      <c r="Y67" s="1">
        <v>0</v>
      </c>
      <c r="Z67" s="1">
        <v>0</v>
      </c>
      <c r="AA67" s="1">
        <v>0</v>
      </c>
      <c r="AB67" s="1">
        <v>0</v>
      </c>
      <c r="AC67" s="1">
        <v>0</v>
      </c>
      <c r="AD67" s="1">
        <v>0</v>
      </c>
      <c r="AE67" s="1">
        <v>0</v>
      </c>
      <c r="AF67" s="1">
        <v>0</v>
      </c>
      <c r="AG67" s="1">
        <v>0</v>
      </c>
      <c r="AH67" s="1">
        <v>0</v>
      </c>
      <c r="AI67" s="1">
        <v>0</v>
      </c>
      <c r="AJ67" s="1">
        <v>0</v>
      </c>
      <c r="AK67" s="1">
        <v>0</v>
      </c>
      <c r="AL67" s="1">
        <v>0</v>
      </c>
      <c r="AM67" s="1">
        <v>0</v>
      </c>
      <c r="AN67" s="1">
        <v>0</v>
      </c>
      <c r="AO67" s="1">
        <v>0</v>
      </c>
      <c r="AP67" s="1">
        <v>0</v>
      </c>
      <c r="AQ67" s="1">
        <v>0</v>
      </c>
      <c r="AR67" s="1">
        <v>0</v>
      </c>
      <c r="AS67" s="1">
        <v>0</v>
      </c>
      <c r="AT67" s="1">
        <v>0</v>
      </c>
      <c r="AU67" s="1">
        <v>0</v>
      </c>
      <c r="AV67" s="1">
        <v>0</v>
      </c>
      <c r="AW67" s="1">
        <v>0</v>
      </c>
      <c r="AX67" s="1">
        <v>0</v>
      </c>
      <c r="AY67" s="1">
        <v>0</v>
      </c>
      <c r="AZ67" s="1">
        <v>0</v>
      </c>
    </row>
    <row r="68" spans="1:52" hidden="1">
      <c r="A68" s="1" t="s">
        <v>23</v>
      </c>
      <c r="B68" s="1">
        <v>8076</v>
      </c>
      <c r="C68" s="1">
        <v>2566</v>
      </c>
      <c r="D68" s="1">
        <v>2353</v>
      </c>
      <c r="E68" s="1">
        <v>2101.4899999999998</v>
      </c>
      <c r="F68" s="1">
        <v>4737</v>
      </c>
      <c r="G68" s="1">
        <v>2899</v>
      </c>
      <c r="H68" s="1">
        <v>6931</v>
      </c>
      <c r="I68" s="1">
        <v>6004</v>
      </c>
      <c r="J68" s="1">
        <v>9249</v>
      </c>
      <c r="K68" s="1">
        <v>5572</v>
      </c>
      <c r="L68" s="1">
        <v>4655</v>
      </c>
      <c r="M68" s="1">
        <v>2721.8</v>
      </c>
      <c r="N68" s="1">
        <v>5126</v>
      </c>
      <c r="O68" s="1">
        <v>1198</v>
      </c>
      <c r="P68" s="1">
        <v>3006</v>
      </c>
      <c r="Q68" s="1">
        <v>94.01</v>
      </c>
      <c r="R68" s="1">
        <v>906011</v>
      </c>
      <c r="S68" s="1">
        <v>1195</v>
      </c>
      <c r="T68" s="1">
        <v>2992</v>
      </c>
      <c r="U68" s="1">
        <v>0</v>
      </c>
      <c r="V68" s="1">
        <v>0</v>
      </c>
      <c r="W68" s="1">
        <v>0</v>
      </c>
      <c r="X68" s="1">
        <v>0</v>
      </c>
      <c r="Y68" s="1">
        <v>0</v>
      </c>
      <c r="Z68" s="1">
        <v>0</v>
      </c>
      <c r="AA68" s="1">
        <v>0</v>
      </c>
      <c r="AB68" s="1">
        <v>0</v>
      </c>
      <c r="AC68" s="1">
        <v>0</v>
      </c>
      <c r="AD68" s="1">
        <v>0</v>
      </c>
      <c r="AE68" s="1">
        <v>0</v>
      </c>
      <c r="AF68" s="1">
        <v>0</v>
      </c>
      <c r="AG68" s="1">
        <v>0</v>
      </c>
      <c r="AH68" s="1">
        <v>0</v>
      </c>
      <c r="AI68" s="1">
        <v>0</v>
      </c>
      <c r="AJ68" s="1">
        <v>0</v>
      </c>
      <c r="AK68" s="1">
        <v>0</v>
      </c>
      <c r="AL68" s="1">
        <v>0</v>
      </c>
      <c r="AM68" s="1">
        <v>0</v>
      </c>
      <c r="AN68" s="1">
        <v>0</v>
      </c>
      <c r="AO68" s="1">
        <v>0</v>
      </c>
      <c r="AP68" s="1">
        <v>0</v>
      </c>
      <c r="AQ68" s="1">
        <v>0</v>
      </c>
      <c r="AR68" s="1">
        <v>0</v>
      </c>
      <c r="AS68" s="1">
        <v>0</v>
      </c>
      <c r="AT68" s="1">
        <v>0</v>
      </c>
      <c r="AU68" s="1">
        <v>0</v>
      </c>
      <c r="AV68" s="1">
        <v>0</v>
      </c>
      <c r="AW68" s="1">
        <v>0</v>
      </c>
      <c r="AX68" s="1">
        <v>0</v>
      </c>
      <c r="AY68" s="1">
        <v>0</v>
      </c>
      <c r="AZ68" s="1">
        <v>0</v>
      </c>
    </row>
    <row r="69" spans="1:52" hidden="1">
      <c r="A69" s="1" t="s">
        <v>24</v>
      </c>
      <c r="B69" s="1">
        <v>0</v>
      </c>
      <c r="C69" s="1">
        <v>0</v>
      </c>
      <c r="D69" s="1">
        <v>0</v>
      </c>
      <c r="E69" s="1">
        <v>0</v>
      </c>
      <c r="F69" s="1">
        <v>0</v>
      </c>
      <c r="G69" s="1">
        <v>0</v>
      </c>
      <c r="H69" s="1">
        <v>0</v>
      </c>
      <c r="I69" s="1">
        <v>0</v>
      </c>
      <c r="J69" s="1">
        <v>0</v>
      </c>
      <c r="K69" s="1">
        <v>0</v>
      </c>
      <c r="L69" s="1">
        <v>0</v>
      </c>
      <c r="M69" s="1">
        <v>0</v>
      </c>
      <c r="N69" s="1">
        <v>0</v>
      </c>
      <c r="O69" s="1">
        <v>0</v>
      </c>
      <c r="P69" s="1">
        <v>35000</v>
      </c>
      <c r="Q69" s="1">
        <v>6000</v>
      </c>
      <c r="R69" s="1">
        <v>0</v>
      </c>
      <c r="S69" s="1">
        <v>0</v>
      </c>
      <c r="T69" s="1">
        <v>0</v>
      </c>
      <c r="U69" s="1">
        <v>61065.934999999998</v>
      </c>
      <c r="V69" s="1">
        <v>38733</v>
      </c>
      <c r="W69" s="1">
        <v>77860</v>
      </c>
      <c r="X69" s="1">
        <v>0</v>
      </c>
      <c r="Y69" s="1">
        <v>93074.123000000007</v>
      </c>
      <c r="Z69" s="1">
        <v>92549</v>
      </c>
      <c r="AA69" s="1">
        <v>90259</v>
      </c>
      <c r="AB69" s="1">
        <v>92349</v>
      </c>
      <c r="AC69" s="1">
        <v>94031.9</v>
      </c>
      <c r="AD69" s="1">
        <v>93735</v>
      </c>
      <c r="AE69" s="1">
        <v>98177</v>
      </c>
      <c r="AF69" s="1">
        <v>101325</v>
      </c>
      <c r="AG69" s="1">
        <v>68663.975000000006</v>
      </c>
      <c r="AH69" s="1">
        <v>65286</v>
      </c>
      <c r="AI69" s="1">
        <v>64747</v>
      </c>
      <c r="AJ69" s="1">
        <v>64287</v>
      </c>
      <c r="AK69" s="1">
        <v>66381.75</v>
      </c>
      <c r="AL69" s="1">
        <v>60824</v>
      </c>
      <c r="AM69" s="1">
        <v>62956</v>
      </c>
      <c r="AN69" s="1">
        <v>56484</v>
      </c>
      <c r="AO69" s="1">
        <v>0</v>
      </c>
      <c r="AP69" s="1">
        <v>0</v>
      </c>
      <c r="AQ69" s="1">
        <v>0</v>
      </c>
      <c r="AR69" s="1">
        <v>0</v>
      </c>
      <c r="AS69" s="1">
        <v>0</v>
      </c>
      <c r="AT69" s="1">
        <v>0</v>
      </c>
      <c r="AU69" s="1">
        <v>0</v>
      </c>
      <c r="AV69" s="1">
        <v>0</v>
      </c>
      <c r="AW69" s="1">
        <v>0</v>
      </c>
      <c r="AX69" s="1">
        <v>0</v>
      </c>
      <c r="AY69" s="1">
        <v>0</v>
      </c>
      <c r="AZ69" s="1">
        <v>0</v>
      </c>
    </row>
    <row r="70" spans="1:52" hidden="1">
      <c r="A70" s="1" t="s">
        <v>22</v>
      </c>
      <c r="B70" s="1">
        <v>0</v>
      </c>
      <c r="C70" s="1">
        <v>0</v>
      </c>
      <c r="D70" s="1">
        <v>0</v>
      </c>
      <c r="E70" s="1">
        <v>0</v>
      </c>
      <c r="F70" s="1">
        <v>0</v>
      </c>
      <c r="G70" s="1">
        <v>0</v>
      </c>
      <c r="H70" s="1">
        <v>0</v>
      </c>
      <c r="I70" s="1">
        <v>0</v>
      </c>
      <c r="J70" s="1">
        <v>0</v>
      </c>
      <c r="K70" s="1">
        <v>0</v>
      </c>
      <c r="L70" s="1">
        <v>0</v>
      </c>
      <c r="M70" s="1">
        <v>0</v>
      </c>
      <c r="N70" s="1">
        <v>0</v>
      </c>
      <c r="O70" s="1">
        <v>0</v>
      </c>
      <c r="P70" s="1">
        <v>0</v>
      </c>
      <c r="Q70" s="1">
        <v>0</v>
      </c>
      <c r="R70" s="1">
        <v>0</v>
      </c>
      <c r="S70" s="1">
        <v>0</v>
      </c>
      <c r="T70" s="1">
        <v>0</v>
      </c>
      <c r="U70" s="1">
        <v>61065.934999999998</v>
      </c>
      <c r="V70" s="1">
        <v>38733</v>
      </c>
      <c r="W70" s="1">
        <v>77860</v>
      </c>
      <c r="X70" s="1">
        <v>0</v>
      </c>
      <c r="Y70" s="1">
        <v>32813.599999999999</v>
      </c>
      <c r="Z70" s="1">
        <v>32443</v>
      </c>
      <c r="AA70" s="1">
        <v>32455</v>
      </c>
      <c r="AB70" s="1">
        <v>32373</v>
      </c>
      <c r="AC70" s="1">
        <v>32963</v>
      </c>
      <c r="AD70" s="1">
        <v>32013</v>
      </c>
      <c r="AE70" s="1">
        <v>32369</v>
      </c>
      <c r="AF70" s="1">
        <v>33945</v>
      </c>
      <c r="AG70" s="1">
        <v>1804.43</v>
      </c>
      <c r="AH70" s="1">
        <v>0</v>
      </c>
      <c r="AI70" s="1">
        <v>0</v>
      </c>
      <c r="AJ70" s="1">
        <v>0</v>
      </c>
      <c r="AK70" s="1">
        <v>0</v>
      </c>
      <c r="AL70" s="1">
        <v>0</v>
      </c>
      <c r="AM70" s="1">
        <v>0</v>
      </c>
      <c r="AN70" s="1">
        <v>0</v>
      </c>
      <c r="AO70" s="1">
        <v>0</v>
      </c>
      <c r="AP70" s="1">
        <v>0</v>
      </c>
      <c r="AQ70" s="1">
        <v>0</v>
      </c>
      <c r="AR70" s="1">
        <v>0</v>
      </c>
      <c r="AS70" s="1">
        <v>0</v>
      </c>
      <c r="AT70" s="1">
        <v>0</v>
      </c>
      <c r="AU70" s="1">
        <v>0</v>
      </c>
      <c r="AV70" s="1">
        <v>0</v>
      </c>
      <c r="AW70" s="1">
        <v>0</v>
      </c>
      <c r="AX70" s="1">
        <v>0</v>
      </c>
      <c r="AY70" s="1">
        <v>0</v>
      </c>
      <c r="AZ70" s="1">
        <v>0</v>
      </c>
    </row>
    <row r="71" spans="1:52" hidden="1">
      <c r="A71" s="1" t="s">
        <v>23</v>
      </c>
      <c r="B71" s="1">
        <v>0</v>
      </c>
      <c r="C71" s="1">
        <v>0</v>
      </c>
      <c r="D71" s="1">
        <v>0</v>
      </c>
      <c r="E71" s="1">
        <v>0</v>
      </c>
      <c r="F71" s="1">
        <v>0</v>
      </c>
      <c r="G71" s="1">
        <v>0</v>
      </c>
      <c r="H71" s="1">
        <v>0</v>
      </c>
      <c r="I71" s="1">
        <v>0</v>
      </c>
      <c r="J71" s="1">
        <v>0</v>
      </c>
      <c r="K71" s="1">
        <v>0</v>
      </c>
      <c r="L71" s="1">
        <v>0</v>
      </c>
      <c r="M71" s="1">
        <v>0</v>
      </c>
      <c r="N71" s="1">
        <v>0</v>
      </c>
      <c r="O71" s="1">
        <v>0</v>
      </c>
      <c r="P71" s="1">
        <v>35000</v>
      </c>
      <c r="Q71" s="1">
        <v>6000</v>
      </c>
      <c r="R71" s="1">
        <v>0</v>
      </c>
      <c r="S71" s="1">
        <v>0</v>
      </c>
      <c r="T71" s="1">
        <v>0</v>
      </c>
      <c r="U71" s="1">
        <v>0</v>
      </c>
      <c r="V71" s="1">
        <v>0</v>
      </c>
      <c r="W71" s="1">
        <v>0</v>
      </c>
      <c r="X71" s="1">
        <v>0</v>
      </c>
      <c r="Y71" s="1">
        <v>60260.523000000001</v>
      </c>
      <c r="Z71" s="1">
        <v>60106</v>
      </c>
      <c r="AA71" s="1">
        <v>57804</v>
      </c>
      <c r="AB71" s="1">
        <v>59976</v>
      </c>
      <c r="AC71" s="1">
        <v>61068.9</v>
      </c>
      <c r="AD71" s="1">
        <v>61722</v>
      </c>
      <c r="AE71" s="1">
        <v>65808</v>
      </c>
      <c r="AF71" s="1">
        <v>67380</v>
      </c>
      <c r="AG71" s="1">
        <v>66859.544999999998</v>
      </c>
      <c r="AH71" s="1">
        <v>65286</v>
      </c>
      <c r="AI71" s="1">
        <v>64747</v>
      </c>
      <c r="AJ71" s="1">
        <v>64287</v>
      </c>
      <c r="AK71" s="1">
        <v>66381.75</v>
      </c>
      <c r="AL71" s="1">
        <v>60824</v>
      </c>
      <c r="AM71" s="1">
        <v>62956</v>
      </c>
      <c r="AN71" s="1">
        <v>56484</v>
      </c>
      <c r="AO71" s="1">
        <v>0</v>
      </c>
      <c r="AP71" s="1">
        <v>0</v>
      </c>
      <c r="AQ71" s="1">
        <v>0</v>
      </c>
      <c r="AR71" s="1">
        <v>0</v>
      </c>
      <c r="AS71" s="1">
        <v>0</v>
      </c>
      <c r="AT71" s="1">
        <v>0</v>
      </c>
      <c r="AU71" s="1">
        <v>0</v>
      </c>
      <c r="AV71" s="1">
        <v>0</v>
      </c>
      <c r="AW71" s="1">
        <v>0</v>
      </c>
      <c r="AX71" s="1">
        <v>0</v>
      </c>
      <c r="AY71" s="1">
        <v>0</v>
      </c>
      <c r="AZ71" s="1">
        <v>0</v>
      </c>
    </row>
    <row r="72" spans="1:52" hidden="1">
      <c r="A72" s="1" t="s">
        <v>45</v>
      </c>
      <c r="B72" s="1">
        <v>582976</v>
      </c>
      <c r="C72" s="1">
        <v>3085931</v>
      </c>
      <c r="D72" s="1">
        <v>2969600</v>
      </c>
      <c r="E72" s="1">
        <v>2975215.55</v>
      </c>
      <c r="F72" s="1">
        <v>2630744</v>
      </c>
      <c r="G72" s="1">
        <v>136200</v>
      </c>
      <c r="H72" s="1">
        <v>221200</v>
      </c>
      <c r="I72" s="1">
        <v>525200</v>
      </c>
      <c r="J72" s="1">
        <v>442200</v>
      </c>
      <c r="K72" s="1">
        <v>447200</v>
      </c>
      <c r="L72" s="1">
        <v>1944033</v>
      </c>
      <c r="M72" s="1">
        <v>1949032.67</v>
      </c>
      <c r="N72" s="1">
        <v>1950981</v>
      </c>
      <c r="O72" s="1">
        <v>1954903</v>
      </c>
      <c r="P72" s="1">
        <v>2569756</v>
      </c>
      <c r="Q72" s="1">
        <v>2068966.62</v>
      </c>
      <c r="R72" s="1">
        <v>2199174</v>
      </c>
      <c r="S72" s="1">
        <v>2274929</v>
      </c>
      <c r="T72" s="1">
        <v>2409806</v>
      </c>
      <c r="U72" s="1">
        <v>2419862.9679999999</v>
      </c>
      <c r="V72" s="1">
        <v>2499376</v>
      </c>
      <c r="W72" s="1">
        <v>2466121</v>
      </c>
      <c r="X72" s="1">
        <v>1289689</v>
      </c>
      <c r="Y72" s="1">
        <v>1250505.28</v>
      </c>
      <c r="Z72" s="1">
        <v>1358614</v>
      </c>
      <c r="AA72" s="1">
        <v>1340569</v>
      </c>
      <c r="AB72" s="1">
        <v>880155</v>
      </c>
      <c r="AC72" s="1">
        <v>955684.04</v>
      </c>
      <c r="AD72" s="1">
        <v>1700285</v>
      </c>
      <c r="AE72" s="1">
        <v>1759980</v>
      </c>
      <c r="AF72" s="1">
        <v>4303955</v>
      </c>
      <c r="AG72" s="1">
        <v>4062646.588</v>
      </c>
      <c r="AH72" s="1">
        <v>3247105</v>
      </c>
      <c r="AI72" s="1">
        <v>4251067</v>
      </c>
      <c r="AJ72" s="1">
        <v>1121450</v>
      </c>
      <c r="AK72" s="1">
        <v>1127198.99</v>
      </c>
      <c r="AL72" s="1">
        <v>1185169</v>
      </c>
      <c r="AM72" s="1">
        <v>214083</v>
      </c>
      <c r="AN72" s="1">
        <v>231076</v>
      </c>
      <c r="AO72" s="1">
        <v>935302.48</v>
      </c>
      <c r="AP72" s="1">
        <v>937362</v>
      </c>
      <c r="AQ72" s="1">
        <v>880761</v>
      </c>
      <c r="AR72" s="1">
        <v>913073</v>
      </c>
      <c r="AS72" s="1">
        <v>234143.58</v>
      </c>
      <c r="AT72" s="1">
        <v>1003937</v>
      </c>
      <c r="AU72" s="1">
        <v>1403402</v>
      </c>
      <c r="AV72" s="1">
        <v>1408494</v>
      </c>
      <c r="AW72" s="1">
        <v>1415629.308</v>
      </c>
      <c r="AX72" s="1">
        <v>2154288</v>
      </c>
      <c r="AY72" s="1">
        <v>2628567</v>
      </c>
      <c r="AZ72" s="1">
        <v>3759361</v>
      </c>
    </row>
    <row r="73" spans="1:52" hidden="1">
      <c r="A73" s="1" t="s">
        <v>1239</v>
      </c>
      <c r="B73" s="1">
        <v>0</v>
      </c>
      <c r="C73" s="1">
        <v>0</v>
      </c>
      <c r="D73" s="1">
        <v>109200</v>
      </c>
      <c r="E73" s="1">
        <v>114200</v>
      </c>
      <c r="F73" s="1">
        <v>0</v>
      </c>
      <c r="G73" s="1">
        <v>0</v>
      </c>
      <c r="H73" s="1">
        <v>159200</v>
      </c>
      <c r="I73" s="1">
        <v>463200</v>
      </c>
      <c r="J73" s="1">
        <v>0</v>
      </c>
      <c r="K73" s="1">
        <v>385200</v>
      </c>
      <c r="L73" s="1">
        <v>883000</v>
      </c>
      <c r="M73" s="1">
        <v>888000</v>
      </c>
      <c r="N73" s="1">
        <v>890500</v>
      </c>
      <c r="O73" s="1">
        <v>893000</v>
      </c>
      <c r="P73" s="1">
        <v>908540</v>
      </c>
      <c r="Q73" s="1">
        <v>408000</v>
      </c>
      <c r="R73" s="1">
        <v>538000</v>
      </c>
      <c r="S73" s="1">
        <v>613000</v>
      </c>
      <c r="T73" s="1">
        <v>948000</v>
      </c>
      <c r="U73" s="1">
        <v>958000</v>
      </c>
      <c r="V73" s="1">
        <v>1037476</v>
      </c>
      <c r="W73" s="1">
        <v>1004163</v>
      </c>
      <c r="X73" s="1">
        <v>1248149</v>
      </c>
      <c r="Y73" s="1">
        <v>1250505.28</v>
      </c>
      <c r="Z73" s="1">
        <v>1358614</v>
      </c>
      <c r="AA73" s="1">
        <v>1340569</v>
      </c>
      <c r="AB73" s="1">
        <v>880155</v>
      </c>
      <c r="AC73" s="1">
        <v>935518.7</v>
      </c>
      <c r="AD73" s="1">
        <v>880110</v>
      </c>
      <c r="AE73" s="1">
        <v>945176</v>
      </c>
      <c r="AF73" s="1">
        <v>993739</v>
      </c>
      <c r="AG73" s="1">
        <v>756786.06</v>
      </c>
      <c r="AH73" s="1">
        <v>745146</v>
      </c>
      <c r="AI73" s="1">
        <v>750577</v>
      </c>
      <c r="AJ73" s="1">
        <v>121450</v>
      </c>
      <c r="AK73" s="1">
        <v>127198.99</v>
      </c>
      <c r="AL73" s="1">
        <v>185169</v>
      </c>
      <c r="AM73" s="1">
        <v>214083</v>
      </c>
      <c r="AN73" s="1">
        <v>231076</v>
      </c>
      <c r="AO73" s="1">
        <v>235302.48</v>
      </c>
      <c r="AP73" s="1">
        <v>237362</v>
      </c>
      <c r="AQ73" s="1">
        <v>180761</v>
      </c>
      <c r="AR73" s="1">
        <v>213073</v>
      </c>
      <c r="AS73" s="1">
        <v>234143.58</v>
      </c>
      <c r="AT73" s="1">
        <v>203937</v>
      </c>
      <c r="AU73" s="1">
        <v>603402</v>
      </c>
      <c r="AV73" s="1">
        <v>608494</v>
      </c>
      <c r="AW73" s="1">
        <v>615629.30799999996</v>
      </c>
      <c r="AX73" s="1">
        <v>632569</v>
      </c>
      <c r="AY73" s="1">
        <v>964838</v>
      </c>
      <c r="AZ73" s="1">
        <v>1075025</v>
      </c>
    </row>
    <row r="74" spans="1:52" hidden="1">
      <c r="A74" s="1" t="s">
        <v>46</v>
      </c>
      <c r="B74" s="1">
        <v>0</v>
      </c>
      <c r="C74" s="1">
        <v>0</v>
      </c>
      <c r="D74" s="1">
        <v>0</v>
      </c>
      <c r="E74" s="1">
        <v>0</v>
      </c>
      <c r="F74" s="1">
        <v>0</v>
      </c>
      <c r="G74" s="1">
        <v>74200</v>
      </c>
      <c r="H74" s="1">
        <v>0</v>
      </c>
      <c r="I74" s="1">
        <v>0</v>
      </c>
      <c r="J74" s="1">
        <v>380200</v>
      </c>
      <c r="K74" s="1">
        <v>0</v>
      </c>
      <c r="L74" s="1">
        <v>0</v>
      </c>
      <c r="M74" s="1">
        <v>0</v>
      </c>
      <c r="N74" s="1">
        <v>0</v>
      </c>
      <c r="O74" s="1">
        <v>0</v>
      </c>
      <c r="P74" s="1">
        <v>0</v>
      </c>
      <c r="Q74" s="1">
        <v>0</v>
      </c>
      <c r="R74" s="1">
        <v>0</v>
      </c>
      <c r="S74" s="1">
        <v>0</v>
      </c>
      <c r="T74" s="1">
        <v>0</v>
      </c>
      <c r="U74" s="1">
        <v>0</v>
      </c>
      <c r="V74" s="1">
        <v>0</v>
      </c>
      <c r="W74" s="1">
        <v>0</v>
      </c>
      <c r="X74" s="1">
        <v>0</v>
      </c>
      <c r="Y74" s="1">
        <v>0</v>
      </c>
      <c r="Z74" s="1">
        <v>0</v>
      </c>
      <c r="AA74" s="1">
        <v>0</v>
      </c>
      <c r="AB74" s="1">
        <v>0</v>
      </c>
      <c r="AC74" s="1">
        <v>0</v>
      </c>
      <c r="AD74" s="1">
        <v>0</v>
      </c>
      <c r="AE74" s="1">
        <v>0</v>
      </c>
      <c r="AF74" s="1">
        <v>0</v>
      </c>
      <c r="AG74" s="1">
        <v>0</v>
      </c>
      <c r="AH74" s="1">
        <v>0</v>
      </c>
      <c r="AI74" s="1">
        <v>0</v>
      </c>
      <c r="AJ74" s="1">
        <v>0</v>
      </c>
      <c r="AK74" s="1">
        <v>0</v>
      </c>
      <c r="AL74" s="1">
        <v>0</v>
      </c>
      <c r="AM74" s="1">
        <v>0</v>
      </c>
      <c r="AN74" s="1">
        <v>0</v>
      </c>
      <c r="AO74" s="1">
        <v>0</v>
      </c>
      <c r="AP74" s="1">
        <v>0</v>
      </c>
      <c r="AQ74" s="1">
        <v>0</v>
      </c>
      <c r="AR74" s="1">
        <v>0</v>
      </c>
      <c r="AS74" s="1">
        <v>0</v>
      </c>
      <c r="AT74" s="1">
        <v>0</v>
      </c>
      <c r="AU74" s="1">
        <v>0</v>
      </c>
      <c r="AV74" s="1">
        <v>0</v>
      </c>
      <c r="AW74" s="1">
        <v>0</v>
      </c>
      <c r="AX74" s="1">
        <v>0</v>
      </c>
      <c r="AY74" s="1">
        <v>0</v>
      </c>
      <c r="AZ74" s="1">
        <v>0</v>
      </c>
    </row>
    <row r="75" spans="1:52" hidden="1">
      <c r="A75" s="1" t="s">
        <v>47</v>
      </c>
      <c r="B75" s="1">
        <v>0</v>
      </c>
      <c r="C75" s="1">
        <v>0</v>
      </c>
      <c r="D75" s="1">
        <v>0</v>
      </c>
      <c r="E75" s="1">
        <v>0</v>
      </c>
      <c r="F75" s="1">
        <v>0</v>
      </c>
      <c r="G75" s="1">
        <v>0</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0</v>
      </c>
      <c r="Z75" s="1">
        <v>0</v>
      </c>
      <c r="AA75" s="1">
        <v>0</v>
      </c>
      <c r="AB75" s="1">
        <v>0</v>
      </c>
      <c r="AC75" s="1">
        <v>20165.34</v>
      </c>
      <c r="AD75" s="1">
        <v>20175</v>
      </c>
      <c r="AE75" s="1">
        <v>14804</v>
      </c>
      <c r="AF75" s="1">
        <v>10216</v>
      </c>
      <c r="AG75" s="1">
        <v>5860.5280000000002</v>
      </c>
      <c r="AH75" s="1">
        <v>1959</v>
      </c>
      <c r="AI75" s="1">
        <v>490</v>
      </c>
      <c r="AJ75" s="1">
        <v>0</v>
      </c>
      <c r="AK75" s="1">
        <v>0</v>
      </c>
      <c r="AL75" s="1">
        <v>0</v>
      </c>
      <c r="AM75" s="1">
        <v>0</v>
      </c>
      <c r="AN75" s="1">
        <v>0</v>
      </c>
      <c r="AO75" s="1">
        <v>0</v>
      </c>
      <c r="AP75" s="1">
        <v>0</v>
      </c>
      <c r="AQ75" s="1">
        <v>0</v>
      </c>
      <c r="AR75" s="1">
        <v>0</v>
      </c>
      <c r="AS75" s="1">
        <v>0</v>
      </c>
      <c r="AT75" s="1">
        <v>0</v>
      </c>
      <c r="AU75" s="1">
        <v>0</v>
      </c>
      <c r="AV75" s="1">
        <v>0</v>
      </c>
      <c r="AW75" s="1">
        <v>0</v>
      </c>
      <c r="AX75" s="1">
        <v>1521719</v>
      </c>
      <c r="AY75" s="1">
        <v>1663729</v>
      </c>
      <c r="AZ75" s="1">
        <v>1704336</v>
      </c>
    </row>
    <row r="76" spans="1:52" hidden="1">
      <c r="A76" s="1" t="s">
        <v>48</v>
      </c>
      <c r="B76" s="1">
        <v>299817</v>
      </c>
      <c r="C76" s="1">
        <v>2797772</v>
      </c>
      <c r="D76" s="1">
        <v>2798400</v>
      </c>
      <c r="E76" s="1">
        <v>2799015.55</v>
      </c>
      <c r="F76" s="1">
        <v>2499544</v>
      </c>
      <c r="G76" s="1">
        <v>0</v>
      </c>
      <c r="H76" s="1">
        <v>0</v>
      </c>
      <c r="I76" s="1">
        <v>0</v>
      </c>
      <c r="J76" s="1">
        <v>0</v>
      </c>
      <c r="K76" s="1">
        <v>0</v>
      </c>
      <c r="L76" s="1">
        <v>999033</v>
      </c>
      <c r="M76" s="1">
        <v>999032.67</v>
      </c>
      <c r="N76" s="1">
        <v>998481</v>
      </c>
      <c r="O76" s="1">
        <v>999903</v>
      </c>
      <c r="P76" s="1">
        <v>1599216</v>
      </c>
      <c r="Q76" s="1">
        <v>1598966.62</v>
      </c>
      <c r="R76" s="1">
        <v>1599174</v>
      </c>
      <c r="S76" s="1">
        <v>1599929</v>
      </c>
      <c r="T76" s="1">
        <v>1399806</v>
      </c>
      <c r="U76" s="1">
        <v>1399862.9680000001</v>
      </c>
      <c r="V76" s="1">
        <v>1399900</v>
      </c>
      <c r="W76" s="1">
        <v>1399958</v>
      </c>
      <c r="X76" s="1">
        <v>0</v>
      </c>
      <c r="Y76" s="1">
        <v>0</v>
      </c>
      <c r="Z76" s="1">
        <v>0</v>
      </c>
      <c r="AA76" s="1">
        <v>0</v>
      </c>
      <c r="AB76" s="1">
        <v>0</v>
      </c>
      <c r="AC76" s="1">
        <v>0</v>
      </c>
      <c r="AD76" s="1">
        <v>800000</v>
      </c>
      <c r="AE76" s="1">
        <v>800000</v>
      </c>
      <c r="AF76" s="1">
        <v>3300000</v>
      </c>
      <c r="AG76" s="1">
        <v>3300000</v>
      </c>
      <c r="AH76" s="1">
        <v>2500000</v>
      </c>
      <c r="AI76" s="1">
        <v>3500000</v>
      </c>
      <c r="AJ76" s="1">
        <v>1000000</v>
      </c>
      <c r="AK76" s="1">
        <v>1000000</v>
      </c>
      <c r="AL76" s="1">
        <v>1000000</v>
      </c>
      <c r="AM76" s="1">
        <v>0</v>
      </c>
      <c r="AN76" s="1">
        <v>0</v>
      </c>
      <c r="AO76" s="1">
        <v>700000</v>
      </c>
      <c r="AP76" s="1">
        <v>700000</v>
      </c>
      <c r="AQ76" s="1">
        <v>700000</v>
      </c>
      <c r="AR76" s="1">
        <v>700000</v>
      </c>
      <c r="AS76" s="1">
        <v>0</v>
      </c>
      <c r="AT76" s="1">
        <v>800000</v>
      </c>
      <c r="AU76" s="1">
        <v>800000</v>
      </c>
      <c r="AV76" s="1">
        <v>800000</v>
      </c>
      <c r="AW76" s="1">
        <v>800000</v>
      </c>
      <c r="AX76" s="1">
        <v>0</v>
      </c>
      <c r="AY76" s="1">
        <v>0</v>
      </c>
      <c r="AZ76" s="1">
        <v>980000</v>
      </c>
    </row>
    <row r="77" spans="1:52" hidden="1">
      <c r="A77" s="1" t="s">
        <v>1195</v>
      </c>
      <c r="B77" s="1">
        <v>283159</v>
      </c>
      <c r="C77" s="1">
        <v>288159</v>
      </c>
      <c r="D77" s="1">
        <v>62000</v>
      </c>
      <c r="E77" s="1">
        <v>62000</v>
      </c>
      <c r="F77" s="1">
        <v>131200</v>
      </c>
      <c r="G77" s="1">
        <v>62000</v>
      </c>
      <c r="H77" s="1">
        <v>62000</v>
      </c>
      <c r="I77" s="1">
        <v>62000</v>
      </c>
      <c r="J77" s="1">
        <v>62000</v>
      </c>
      <c r="K77" s="1">
        <v>62000</v>
      </c>
      <c r="L77" s="1">
        <v>62000</v>
      </c>
      <c r="M77" s="1">
        <v>62000</v>
      </c>
      <c r="N77" s="1">
        <v>62000</v>
      </c>
      <c r="O77" s="1">
        <v>62000</v>
      </c>
      <c r="P77" s="1">
        <v>62000</v>
      </c>
      <c r="Q77" s="1">
        <v>62000</v>
      </c>
      <c r="R77" s="1">
        <v>62000</v>
      </c>
      <c r="S77" s="1">
        <v>62000</v>
      </c>
      <c r="T77" s="1">
        <v>62000</v>
      </c>
      <c r="U77" s="1">
        <v>62000</v>
      </c>
      <c r="V77" s="1">
        <v>62000</v>
      </c>
      <c r="W77" s="1">
        <v>62000</v>
      </c>
      <c r="X77" s="1">
        <v>41540</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
        <v>0</v>
      </c>
    </row>
    <row r="78" spans="1:52" hidden="1">
      <c r="A78" s="1" t="s">
        <v>1210</v>
      </c>
      <c r="B78" s="1">
        <v>0</v>
      </c>
      <c r="C78" s="1">
        <v>0</v>
      </c>
      <c r="D78" s="1">
        <v>0</v>
      </c>
      <c r="E78" s="1">
        <v>0</v>
      </c>
      <c r="F78" s="1">
        <v>0</v>
      </c>
      <c r="G78" s="1">
        <v>0</v>
      </c>
      <c r="H78" s="1">
        <v>0</v>
      </c>
      <c r="I78" s="1">
        <v>0</v>
      </c>
      <c r="J78" s="1">
        <v>62454</v>
      </c>
      <c r="K78" s="1">
        <v>0</v>
      </c>
      <c r="L78" s="1">
        <v>0</v>
      </c>
      <c r="M78" s="1">
        <v>0</v>
      </c>
      <c r="N78" s="1">
        <v>0</v>
      </c>
      <c r="O78" s="1">
        <v>0</v>
      </c>
      <c r="P78" s="1">
        <v>0</v>
      </c>
      <c r="Q78" s="1">
        <v>0</v>
      </c>
      <c r="R78" s="1">
        <v>0</v>
      </c>
      <c r="S78" s="1">
        <v>0</v>
      </c>
      <c r="T78" s="1">
        <v>0</v>
      </c>
      <c r="U78" s="1">
        <v>0</v>
      </c>
      <c r="V78" s="1">
        <v>0</v>
      </c>
      <c r="W78" s="1">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1">
        <v>0</v>
      </c>
      <c r="AX78" s="1">
        <v>0</v>
      </c>
      <c r="AY78" s="1">
        <v>0</v>
      </c>
      <c r="AZ78" s="1">
        <v>0</v>
      </c>
    </row>
    <row r="79" spans="1:52" hidden="1">
      <c r="A79" s="1" t="s">
        <v>22</v>
      </c>
      <c r="B79" s="1">
        <v>0</v>
      </c>
      <c r="C79" s="1">
        <v>0</v>
      </c>
      <c r="D79" s="1">
        <v>0</v>
      </c>
      <c r="E79" s="1">
        <v>0</v>
      </c>
      <c r="F79" s="1">
        <v>0</v>
      </c>
      <c r="G79" s="1">
        <v>0</v>
      </c>
      <c r="H79" s="1">
        <v>0</v>
      </c>
      <c r="I79" s="1">
        <v>0</v>
      </c>
      <c r="J79" s="1">
        <v>62454</v>
      </c>
      <c r="K79" s="1">
        <v>0</v>
      </c>
      <c r="L79" s="1">
        <v>0</v>
      </c>
      <c r="M79" s="1">
        <v>0</v>
      </c>
      <c r="N79" s="1">
        <v>0</v>
      </c>
      <c r="O79" s="1">
        <v>0</v>
      </c>
      <c r="P79" s="1">
        <v>0</v>
      </c>
      <c r="Q79" s="1">
        <v>0</v>
      </c>
      <c r="R79" s="1">
        <v>0</v>
      </c>
      <c r="S79" s="1">
        <v>0</v>
      </c>
      <c r="T79" s="1">
        <v>0</v>
      </c>
      <c r="U79" s="1">
        <v>0</v>
      </c>
      <c r="V79" s="1">
        <v>0</v>
      </c>
      <c r="W79" s="1">
        <v>0</v>
      </c>
      <c r="X79" s="1">
        <v>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row>
    <row r="80" spans="1:52" hidden="1">
      <c r="A80" s="1" t="s">
        <v>49</v>
      </c>
      <c r="B80" s="1">
        <v>0</v>
      </c>
      <c r="C80" s="1">
        <v>0</v>
      </c>
      <c r="D80" s="1">
        <v>0</v>
      </c>
      <c r="E80" s="1">
        <v>0</v>
      </c>
      <c r="F80" s="1">
        <v>0</v>
      </c>
      <c r="G80" s="1">
        <v>0</v>
      </c>
      <c r="H80" s="1">
        <v>0</v>
      </c>
      <c r="I80" s="1">
        <v>0</v>
      </c>
      <c r="J80" s="1">
        <v>0</v>
      </c>
      <c r="K80" s="1">
        <v>0</v>
      </c>
      <c r="L80" s="1">
        <v>0</v>
      </c>
      <c r="M80" s="1">
        <v>125142.51</v>
      </c>
      <c r="N80" s="1">
        <v>121273</v>
      </c>
      <c r="O80" s="1">
        <v>121273</v>
      </c>
      <c r="P80" s="1">
        <v>121273</v>
      </c>
      <c r="Q80" s="1">
        <v>121272.53</v>
      </c>
      <c r="R80" s="1">
        <v>121273</v>
      </c>
      <c r="S80" s="1">
        <v>171363</v>
      </c>
      <c r="T80" s="1">
        <v>174223</v>
      </c>
      <c r="U80" s="1">
        <v>281917.223</v>
      </c>
      <c r="V80" s="1">
        <v>176562</v>
      </c>
      <c r="W80" s="1">
        <v>183381</v>
      </c>
      <c r="X80" s="1">
        <v>178780</v>
      </c>
      <c r="Y80" s="1">
        <v>182357.465</v>
      </c>
      <c r="Z80" s="1">
        <v>196363</v>
      </c>
      <c r="AA80" s="1">
        <v>194680</v>
      </c>
      <c r="AB80" s="1">
        <v>181279</v>
      </c>
      <c r="AC80" s="1">
        <v>183492.77</v>
      </c>
      <c r="AD80" s="1">
        <v>182616</v>
      </c>
      <c r="AE80" s="1">
        <v>178860</v>
      </c>
      <c r="AF80" s="1">
        <v>178798</v>
      </c>
      <c r="AG80" s="1">
        <v>177182.93799999999</v>
      </c>
      <c r="AH80" s="1">
        <v>175938</v>
      </c>
      <c r="AI80" s="1">
        <v>176071</v>
      </c>
      <c r="AJ80" s="1">
        <v>176798</v>
      </c>
      <c r="AK80" s="1">
        <v>168447.99</v>
      </c>
      <c r="AL80" s="1">
        <v>167387</v>
      </c>
      <c r="AM80" s="1">
        <v>164163</v>
      </c>
      <c r="AN80" s="1">
        <v>175138</v>
      </c>
      <c r="AO80" s="1">
        <v>177717.17600000001</v>
      </c>
      <c r="AP80" s="1">
        <v>175710</v>
      </c>
      <c r="AQ80" s="1">
        <v>173573</v>
      </c>
      <c r="AR80" s="1">
        <v>172527</v>
      </c>
      <c r="AS80" s="1">
        <v>169275.74799999999</v>
      </c>
      <c r="AT80" s="1">
        <v>155582</v>
      </c>
      <c r="AU80" s="1">
        <v>149149</v>
      </c>
      <c r="AV80" s="1">
        <v>150619</v>
      </c>
      <c r="AW80" s="1">
        <v>146502.11499999999</v>
      </c>
      <c r="AX80" s="1">
        <v>49130</v>
      </c>
      <c r="AY80" s="1">
        <v>57942</v>
      </c>
      <c r="AZ80" s="1">
        <v>59434</v>
      </c>
    </row>
    <row r="81" spans="1:52" hidden="1">
      <c r="A81" s="1" t="s">
        <v>1196</v>
      </c>
      <c r="B81" s="1">
        <v>0</v>
      </c>
      <c r="C81" s="1">
        <v>0</v>
      </c>
      <c r="D81" s="1">
        <v>0</v>
      </c>
      <c r="E81" s="1">
        <v>0</v>
      </c>
      <c r="F81" s="1">
        <v>0</v>
      </c>
      <c r="G81" s="1">
        <v>0</v>
      </c>
      <c r="H81" s="1">
        <v>88930</v>
      </c>
      <c r="I81" s="1">
        <v>88930</v>
      </c>
      <c r="J81" s="1">
        <v>0</v>
      </c>
      <c r="K81" s="1">
        <v>90580</v>
      </c>
      <c r="L81" s="1">
        <v>90580</v>
      </c>
      <c r="M81" s="1">
        <v>90580</v>
      </c>
      <c r="N81" s="1">
        <v>26310</v>
      </c>
      <c r="O81" s="1">
        <v>26310</v>
      </c>
      <c r="P81" s="1">
        <v>26310</v>
      </c>
      <c r="Q81" s="1">
        <v>88917.4</v>
      </c>
      <c r="R81" s="1">
        <v>15797</v>
      </c>
      <c r="S81" s="1">
        <v>15797</v>
      </c>
      <c r="T81" s="1">
        <v>15797</v>
      </c>
      <c r="U81" s="1">
        <v>56188.542000000001</v>
      </c>
      <c r="V81" s="1">
        <v>0</v>
      </c>
      <c r="W81" s="1">
        <v>0</v>
      </c>
      <c r="X81" s="1">
        <v>0</v>
      </c>
      <c r="Y81" s="1">
        <v>0</v>
      </c>
      <c r="Z81" s="1">
        <v>0</v>
      </c>
      <c r="AA81" s="1">
        <v>0</v>
      </c>
      <c r="AB81" s="1">
        <v>0</v>
      </c>
      <c r="AC81" s="1">
        <v>0</v>
      </c>
      <c r="AD81" s="1">
        <v>0</v>
      </c>
      <c r="AE81" s="1">
        <v>0</v>
      </c>
      <c r="AF81" s="1">
        <v>0</v>
      </c>
      <c r="AG81" s="1">
        <v>0</v>
      </c>
      <c r="AH81" s="1">
        <v>0</v>
      </c>
      <c r="AI81" s="1">
        <v>0</v>
      </c>
      <c r="AJ81" s="1">
        <v>0</v>
      </c>
      <c r="AK81" s="1">
        <v>0</v>
      </c>
      <c r="AL81" s="1">
        <v>0</v>
      </c>
      <c r="AM81" s="1">
        <v>0</v>
      </c>
      <c r="AN81" s="1">
        <v>0</v>
      </c>
      <c r="AO81" s="1">
        <v>0</v>
      </c>
      <c r="AP81" s="1">
        <v>0</v>
      </c>
      <c r="AQ81" s="1">
        <v>0</v>
      </c>
      <c r="AR81" s="1">
        <v>0</v>
      </c>
      <c r="AS81" s="1">
        <v>0</v>
      </c>
      <c r="AT81" s="1">
        <v>0</v>
      </c>
      <c r="AU81" s="1">
        <v>0</v>
      </c>
      <c r="AV81" s="1">
        <v>0</v>
      </c>
      <c r="AW81" s="1">
        <v>0</v>
      </c>
      <c r="AX81" s="1">
        <v>0</v>
      </c>
      <c r="AY81" s="1">
        <v>0</v>
      </c>
      <c r="AZ81" s="1">
        <v>0</v>
      </c>
    </row>
    <row r="82" spans="1:52" hidden="1">
      <c r="A82" s="1" t="s">
        <v>50</v>
      </c>
      <c r="B82" s="1">
        <v>1112360</v>
      </c>
      <c r="C82" s="1">
        <v>1069973</v>
      </c>
      <c r="D82" s="1">
        <v>1276616</v>
      </c>
      <c r="E82" s="1">
        <v>1352971.56</v>
      </c>
      <c r="F82" s="1">
        <v>1505034</v>
      </c>
      <c r="G82" s="1">
        <v>1263829</v>
      </c>
      <c r="H82" s="1">
        <v>1207008</v>
      </c>
      <c r="I82" s="1">
        <v>1489815</v>
      </c>
      <c r="J82" s="1">
        <v>1480266</v>
      </c>
      <c r="K82" s="1">
        <v>1405064</v>
      </c>
      <c r="L82" s="1">
        <v>1244868</v>
      </c>
      <c r="M82" s="1">
        <v>1462631.7</v>
      </c>
      <c r="N82" s="1">
        <v>1400829</v>
      </c>
      <c r="O82" s="1">
        <v>1265069</v>
      </c>
      <c r="P82" s="1">
        <v>1434791</v>
      </c>
      <c r="Q82" s="1">
        <v>767921.64</v>
      </c>
      <c r="R82" s="1">
        <v>654746</v>
      </c>
      <c r="S82" s="1">
        <v>406591</v>
      </c>
      <c r="T82" s="1">
        <v>486700</v>
      </c>
      <c r="U82" s="1">
        <v>573357.91799999995</v>
      </c>
      <c r="V82" s="1">
        <v>644453</v>
      </c>
      <c r="W82" s="1">
        <v>553038</v>
      </c>
      <c r="X82" s="1">
        <v>600287</v>
      </c>
      <c r="Y82" s="1">
        <v>391704.85800000001</v>
      </c>
      <c r="Z82" s="1">
        <v>423876</v>
      </c>
      <c r="AA82" s="1">
        <v>343414</v>
      </c>
      <c r="AB82" s="1">
        <v>231976</v>
      </c>
      <c r="AC82" s="1">
        <v>313222.96999999997</v>
      </c>
      <c r="AD82" s="1">
        <v>423357</v>
      </c>
      <c r="AE82" s="1">
        <v>379749</v>
      </c>
      <c r="AF82" s="1">
        <v>287602</v>
      </c>
      <c r="AG82" s="1">
        <v>367076.571</v>
      </c>
      <c r="AH82" s="1">
        <v>513827</v>
      </c>
      <c r="AI82" s="1">
        <v>389678</v>
      </c>
      <c r="AJ82" s="1">
        <v>270306</v>
      </c>
      <c r="AK82" s="1">
        <v>390853.73</v>
      </c>
      <c r="AL82" s="1">
        <v>545444</v>
      </c>
      <c r="AM82" s="1">
        <v>400696</v>
      </c>
      <c r="AN82" s="1">
        <v>300725</v>
      </c>
      <c r="AO82" s="1">
        <v>420886.14500000002</v>
      </c>
      <c r="AP82" s="1">
        <v>518810</v>
      </c>
      <c r="AQ82" s="1">
        <v>379185</v>
      </c>
      <c r="AR82" s="1">
        <v>268475</v>
      </c>
      <c r="AS82" s="1">
        <v>403630.91399999999</v>
      </c>
      <c r="AT82" s="1">
        <v>517361</v>
      </c>
      <c r="AU82" s="1">
        <v>341043</v>
      </c>
      <c r="AV82" s="1">
        <v>219619</v>
      </c>
      <c r="AW82" s="1">
        <v>367489.85200000001</v>
      </c>
      <c r="AX82" s="1">
        <v>303963</v>
      </c>
      <c r="AY82" s="1">
        <v>280166</v>
      </c>
      <c r="AZ82" s="1">
        <v>175358</v>
      </c>
    </row>
    <row r="83" spans="1:52" hidden="1">
      <c r="A83" s="1" t="s">
        <v>51</v>
      </c>
      <c r="B83" s="1">
        <v>0</v>
      </c>
      <c r="C83" s="1">
        <v>0</v>
      </c>
      <c r="D83" s="1">
        <v>0</v>
      </c>
      <c r="E83" s="1">
        <v>0</v>
      </c>
      <c r="F83" s="1">
        <v>0</v>
      </c>
      <c r="G83" s="1">
        <v>80532</v>
      </c>
      <c r="H83" s="1">
        <v>31577</v>
      </c>
      <c r="I83" s="1">
        <v>72905</v>
      </c>
      <c r="J83" s="1">
        <v>139256</v>
      </c>
      <c r="K83" s="1">
        <v>120865</v>
      </c>
      <c r="L83" s="1">
        <v>93764</v>
      </c>
      <c r="M83" s="1">
        <v>154925.34</v>
      </c>
      <c r="N83" s="1">
        <v>244889</v>
      </c>
      <c r="O83" s="1">
        <v>155378</v>
      </c>
      <c r="P83" s="1">
        <v>93676</v>
      </c>
      <c r="Q83" s="1">
        <v>157602.31</v>
      </c>
      <c r="R83" s="1">
        <v>225248</v>
      </c>
      <c r="S83" s="1">
        <v>143044</v>
      </c>
      <c r="T83" s="1">
        <v>65182</v>
      </c>
      <c r="U83" s="1">
        <v>104808.70299999999</v>
      </c>
      <c r="V83" s="1">
        <v>182943</v>
      </c>
      <c r="W83" s="1">
        <v>115729</v>
      </c>
      <c r="X83" s="1">
        <v>31334</v>
      </c>
      <c r="Y83" s="1">
        <v>68762.432000000001</v>
      </c>
      <c r="Z83" s="1">
        <v>150834</v>
      </c>
      <c r="AA83" s="1">
        <v>105762</v>
      </c>
      <c r="AB83" s="1">
        <v>35825</v>
      </c>
      <c r="AC83" s="1">
        <v>77377.11</v>
      </c>
      <c r="AD83" s="1">
        <v>188647</v>
      </c>
      <c r="AE83" s="1">
        <v>208687</v>
      </c>
      <c r="AF83" s="1">
        <v>104496</v>
      </c>
      <c r="AG83" s="1">
        <v>159103.345</v>
      </c>
      <c r="AH83" s="1">
        <v>298200</v>
      </c>
      <c r="AI83" s="1">
        <v>215421</v>
      </c>
      <c r="AJ83" s="1">
        <v>101241</v>
      </c>
      <c r="AK83" s="1">
        <v>154228.28</v>
      </c>
      <c r="AL83" s="1">
        <v>280747</v>
      </c>
      <c r="AM83" s="1">
        <v>195711</v>
      </c>
      <c r="AN83" s="1">
        <v>95023</v>
      </c>
      <c r="AO83" s="1">
        <v>167917.48499999999</v>
      </c>
      <c r="AP83" s="1">
        <v>325957</v>
      </c>
      <c r="AQ83" s="1">
        <v>210998</v>
      </c>
      <c r="AR83" s="1">
        <v>97535</v>
      </c>
      <c r="AS83" s="1">
        <v>179355.818</v>
      </c>
      <c r="AT83" s="1">
        <v>309940</v>
      </c>
      <c r="AU83" s="1">
        <v>160421</v>
      </c>
      <c r="AV83" s="1">
        <v>36872</v>
      </c>
      <c r="AW83" s="1">
        <v>99874.850999999995</v>
      </c>
      <c r="AX83" s="1">
        <v>125208</v>
      </c>
      <c r="AY83" s="1">
        <v>100497</v>
      </c>
      <c r="AZ83" s="1">
        <v>1616</v>
      </c>
    </row>
    <row r="84" spans="1:52" hidden="1">
      <c r="A84" s="1" t="s">
        <v>52</v>
      </c>
      <c r="B84" s="1">
        <v>0</v>
      </c>
      <c r="C84" s="1">
        <v>0</v>
      </c>
      <c r="D84" s="1">
        <v>0</v>
      </c>
      <c r="E84" s="1">
        <v>0</v>
      </c>
      <c r="F84" s="1">
        <v>0</v>
      </c>
      <c r="G84" s="1">
        <v>1183297</v>
      </c>
      <c r="H84" s="1">
        <v>1175431</v>
      </c>
      <c r="I84" s="1">
        <v>1416910</v>
      </c>
      <c r="J84" s="1">
        <v>1341010</v>
      </c>
      <c r="K84" s="1">
        <v>1284199</v>
      </c>
      <c r="L84" s="1">
        <v>1151104</v>
      </c>
      <c r="M84" s="1">
        <v>1307706.3600000001</v>
      </c>
      <c r="N84" s="1">
        <v>1155940</v>
      </c>
      <c r="O84" s="1">
        <v>1109691</v>
      </c>
      <c r="P84" s="1">
        <v>1341115</v>
      </c>
      <c r="Q84" s="1">
        <v>610319.32999999996</v>
      </c>
      <c r="R84" s="1">
        <v>429498</v>
      </c>
      <c r="S84" s="1">
        <v>263547</v>
      </c>
      <c r="T84" s="1">
        <v>421518</v>
      </c>
      <c r="U84" s="1">
        <v>468549.21500000003</v>
      </c>
      <c r="V84" s="1">
        <v>461510</v>
      </c>
      <c r="W84" s="1">
        <v>437309</v>
      </c>
      <c r="X84" s="1">
        <v>568953</v>
      </c>
      <c r="Y84" s="1">
        <v>322942.42599999998</v>
      </c>
      <c r="Z84" s="1">
        <v>273042</v>
      </c>
      <c r="AA84" s="1">
        <v>237652</v>
      </c>
      <c r="AB84" s="1">
        <v>196151</v>
      </c>
      <c r="AC84" s="1">
        <v>235845.86</v>
      </c>
      <c r="AD84" s="1">
        <v>234710</v>
      </c>
      <c r="AE84" s="1">
        <v>171062</v>
      </c>
      <c r="AF84" s="1">
        <v>183106</v>
      </c>
      <c r="AG84" s="1">
        <v>207973.226</v>
      </c>
      <c r="AH84" s="1">
        <v>215627</v>
      </c>
      <c r="AI84" s="1">
        <v>174257</v>
      </c>
      <c r="AJ84" s="1">
        <v>169065</v>
      </c>
      <c r="AK84" s="1">
        <v>236625.45</v>
      </c>
      <c r="AL84" s="1">
        <v>264697</v>
      </c>
      <c r="AM84" s="1">
        <v>204985</v>
      </c>
      <c r="AN84" s="1">
        <v>205702</v>
      </c>
      <c r="AO84" s="1">
        <v>252968.66</v>
      </c>
      <c r="AP84" s="1">
        <v>192853</v>
      </c>
      <c r="AQ84" s="1">
        <v>168187</v>
      </c>
      <c r="AR84" s="1">
        <v>170940</v>
      </c>
      <c r="AS84" s="1">
        <v>224275.09599999999</v>
      </c>
      <c r="AT84" s="1">
        <v>207421</v>
      </c>
      <c r="AU84" s="1">
        <v>180622</v>
      </c>
      <c r="AV84" s="1">
        <v>182747</v>
      </c>
      <c r="AW84" s="1">
        <v>267615.00099999999</v>
      </c>
      <c r="AX84" s="1">
        <v>178755</v>
      </c>
      <c r="AY84" s="1">
        <v>179669</v>
      </c>
      <c r="AZ84" s="1">
        <v>173742</v>
      </c>
    </row>
    <row r="85" spans="1:52" hidden="1">
      <c r="A85" s="1" t="s">
        <v>53</v>
      </c>
      <c r="B85" s="1">
        <v>3523657</v>
      </c>
      <c r="C85" s="1">
        <v>6511668</v>
      </c>
      <c r="D85" s="1">
        <v>6379705</v>
      </c>
      <c r="E85" s="1">
        <v>7234146.5099999998</v>
      </c>
      <c r="F85" s="1">
        <v>7704955</v>
      </c>
      <c r="G85" s="1">
        <v>5716146</v>
      </c>
      <c r="H85" s="1">
        <v>3447093</v>
      </c>
      <c r="I85" s="1">
        <v>4097968</v>
      </c>
      <c r="J85" s="1">
        <v>4040521</v>
      </c>
      <c r="K85" s="1">
        <v>3891672</v>
      </c>
      <c r="L85" s="1">
        <v>4643953</v>
      </c>
      <c r="M85" s="1">
        <v>5221995.76</v>
      </c>
      <c r="N85" s="1">
        <v>5038373</v>
      </c>
      <c r="O85" s="1">
        <v>5231515</v>
      </c>
      <c r="P85" s="1">
        <v>6491114</v>
      </c>
      <c r="Q85" s="1">
        <v>6511918.6799999997</v>
      </c>
      <c r="R85" s="1">
        <v>6453460</v>
      </c>
      <c r="S85" s="1">
        <v>6706093</v>
      </c>
      <c r="T85" s="1">
        <v>6899523</v>
      </c>
      <c r="U85" s="1">
        <v>7843235.5930000003</v>
      </c>
      <c r="V85" s="1">
        <v>7126545</v>
      </c>
      <c r="W85" s="1">
        <v>7169955</v>
      </c>
      <c r="X85" s="1">
        <v>6124254</v>
      </c>
      <c r="Y85" s="1">
        <v>6418302.5889999997</v>
      </c>
      <c r="Z85" s="1">
        <v>5650193</v>
      </c>
      <c r="AA85" s="1">
        <v>5925113</v>
      </c>
      <c r="AB85" s="1">
        <v>4842080</v>
      </c>
      <c r="AC85" s="1">
        <v>5344498.09</v>
      </c>
      <c r="AD85" s="1">
        <v>5125924</v>
      </c>
      <c r="AE85" s="1">
        <v>5202759</v>
      </c>
      <c r="AF85" s="1">
        <v>7723811</v>
      </c>
      <c r="AG85" s="1">
        <v>7665943.3229999999</v>
      </c>
      <c r="AH85" s="1">
        <v>6538230</v>
      </c>
      <c r="AI85" s="1">
        <v>7866994</v>
      </c>
      <c r="AJ85" s="1">
        <v>4253623</v>
      </c>
      <c r="AK85" s="1">
        <v>4705652.45</v>
      </c>
      <c r="AL85" s="1">
        <v>4187051</v>
      </c>
      <c r="AM85" s="1">
        <v>3179354</v>
      </c>
      <c r="AN85" s="1">
        <v>3174713</v>
      </c>
      <c r="AO85" s="1">
        <v>4404771.1490000002</v>
      </c>
      <c r="AP85" s="1">
        <v>4163536</v>
      </c>
      <c r="AQ85" s="1">
        <v>4050175</v>
      </c>
      <c r="AR85" s="1">
        <v>4156095</v>
      </c>
      <c r="AS85" s="1">
        <v>3692265.3769999999</v>
      </c>
      <c r="AT85" s="1">
        <v>4359125</v>
      </c>
      <c r="AU85" s="1">
        <v>4464489</v>
      </c>
      <c r="AV85" s="1">
        <v>4447462</v>
      </c>
      <c r="AW85" s="1">
        <v>5129197.7889999999</v>
      </c>
      <c r="AX85" s="1">
        <v>6424327</v>
      </c>
      <c r="AY85" s="1">
        <v>7037445</v>
      </c>
      <c r="AZ85" s="1">
        <v>7746118</v>
      </c>
    </row>
    <row r="86" spans="1:52" hidden="1">
      <c r="A86" s="1" t="s">
        <v>54</v>
      </c>
      <c r="B86" s="1">
        <v>2967143</v>
      </c>
      <c r="C86" s="1">
        <v>453700</v>
      </c>
      <c r="D86" s="1">
        <v>716650</v>
      </c>
      <c r="E86" s="1">
        <v>700600</v>
      </c>
      <c r="F86" s="1">
        <v>400550</v>
      </c>
      <c r="G86" s="1">
        <v>2927500</v>
      </c>
      <c r="H86" s="1">
        <v>5900647</v>
      </c>
      <c r="I86" s="1">
        <v>6077216</v>
      </c>
      <c r="J86" s="1">
        <v>5921738</v>
      </c>
      <c r="K86" s="1">
        <v>6509429</v>
      </c>
      <c r="L86" s="1">
        <v>6355425</v>
      </c>
      <c r="M86" s="1">
        <v>6379128.3600000003</v>
      </c>
      <c r="N86" s="1">
        <v>6249882</v>
      </c>
      <c r="O86" s="1">
        <v>6239555</v>
      </c>
      <c r="P86" s="1">
        <v>5651210</v>
      </c>
      <c r="Q86" s="1">
        <v>6010049.2999999998</v>
      </c>
      <c r="R86" s="1">
        <v>6354663</v>
      </c>
      <c r="S86" s="1">
        <v>6149790</v>
      </c>
      <c r="T86" s="1">
        <v>5892424</v>
      </c>
      <c r="U86" s="1">
        <v>6973268.6469999999</v>
      </c>
      <c r="V86" s="1">
        <v>7014351</v>
      </c>
      <c r="W86" s="1">
        <v>7097328</v>
      </c>
      <c r="X86" s="1">
        <v>7880985</v>
      </c>
      <c r="Y86" s="1">
        <v>7942598.2690000003</v>
      </c>
      <c r="Z86" s="1">
        <v>7536029</v>
      </c>
      <c r="AA86" s="1">
        <v>7184496</v>
      </c>
      <c r="AB86" s="1">
        <v>7982420</v>
      </c>
      <c r="AC86" s="1">
        <v>7893692.0700000003</v>
      </c>
      <c r="AD86" s="1">
        <v>6820665</v>
      </c>
      <c r="AE86" s="1">
        <v>6599953</v>
      </c>
      <c r="AF86" s="1">
        <v>3964427</v>
      </c>
      <c r="AG86" s="1">
        <v>4101694.5049999999</v>
      </c>
      <c r="AH86" s="1">
        <v>4667331</v>
      </c>
      <c r="AI86" s="1">
        <v>3475744</v>
      </c>
      <c r="AJ86" s="1">
        <v>6556803</v>
      </c>
      <c r="AK86" s="1">
        <v>5853985.2800000003</v>
      </c>
      <c r="AL86" s="1">
        <v>6431043</v>
      </c>
      <c r="AM86" s="1">
        <v>6649125</v>
      </c>
      <c r="AN86" s="1">
        <v>6557025</v>
      </c>
      <c r="AO86" s="1">
        <v>5878713.642</v>
      </c>
      <c r="AP86" s="1">
        <v>5772076</v>
      </c>
      <c r="AQ86" s="1">
        <v>5849680</v>
      </c>
      <c r="AR86" s="1">
        <v>5878446</v>
      </c>
      <c r="AS86" s="1">
        <v>6711896.3449999997</v>
      </c>
      <c r="AT86" s="1">
        <v>5846368</v>
      </c>
      <c r="AU86" s="1">
        <v>5463074</v>
      </c>
      <c r="AV86" s="1">
        <v>5678411</v>
      </c>
      <c r="AW86" s="1">
        <v>5750621.3600000003</v>
      </c>
      <c r="AX86" s="1">
        <v>16964719</v>
      </c>
      <c r="AY86" s="1">
        <v>17019849</v>
      </c>
      <c r="AZ86" s="1">
        <v>16385007</v>
      </c>
    </row>
    <row r="87" spans="1:52" hidden="1">
      <c r="A87" s="1" t="s">
        <v>1239</v>
      </c>
      <c r="B87" s="1">
        <v>0</v>
      </c>
      <c r="C87" s="1">
        <v>0</v>
      </c>
      <c r="D87" s="1">
        <v>0</v>
      </c>
      <c r="E87" s="1">
        <v>0</v>
      </c>
      <c r="F87" s="1">
        <v>0</v>
      </c>
      <c r="G87" s="1">
        <v>2679500</v>
      </c>
      <c r="H87" s="1">
        <v>3088450</v>
      </c>
      <c r="I87" s="1">
        <v>3264400</v>
      </c>
      <c r="J87" s="1">
        <v>2325600</v>
      </c>
      <c r="K87" s="1">
        <v>2226800</v>
      </c>
      <c r="L87" s="1">
        <v>2203000</v>
      </c>
      <c r="M87" s="1">
        <v>2226000</v>
      </c>
      <c r="N87" s="1">
        <v>2126500</v>
      </c>
      <c r="O87" s="1">
        <v>2117000</v>
      </c>
      <c r="P87" s="1">
        <v>2359817</v>
      </c>
      <c r="Q87" s="1">
        <v>2718000</v>
      </c>
      <c r="R87" s="1">
        <v>3093500</v>
      </c>
      <c r="S87" s="1">
        <v>2889000</v>
      </c>
      <c r="T87" s="1">
        <v>4062401</v>
      </c>
      <c r="U87" s="1">
        <v>5143150.93</v>
      </c>
      <c r="V87" s="1">
        <v>5215140</v>
      </c>
      <c r="W87" s="1">
        <v>5298026</v>
      </c>
      <c r="X87" s="1">
        <v>5081943</v>
      </c>
      <c r="Y87" s="1">
        <v>5144487.16</v>
      </c>
      <c r="Z87" s="1">
        <v>4737734</v>
      </c>
      <c r="AA87" s="1">
        <v>4385972</v>
      </c>
      <c r="AB87" s="1">
        <v>3685494</v>
      </c>
      <c r="AC87" s="1">
        <v>3588612.85</v>
      </c>
      <c r="AD87" s="1">
        <v>3320812</v>
      </c>
      <c r="AE87" s="1">
        <v>3100044</v>
      </c>
      <c r="AF87" s="1">
        <v>2965180</v>
      </c>
      <c r="AG87" s="1">
        <v>2402706.61</v>
      </c>
      <c r="AH87" s="1">
        <v>2168336</v>
      </c>
      <c r="AI87" s="1">
        <v>1976724</v>
      </c>
      <c r="AJ87" s="1">
        <v>1578845</v>
      </c>
      <c r="AK87" s="1">
        <v>874269.08</v>
      </c>
      <c r="AL87" s="1">
        <v>1451210</v>
      </c>
      <c r="AM87" s="1">
        <v>1669205</v>
      </c>
      <c r="AN87" s="1">
        <v>1577039</v>
      </c>
      <c r="AO87" s="1">
        <v>1537724.66</v>
      </c>
      <c r="AP87" s="1">
        <v>1431087</v>
      </c>
      <c r="AQ87" s="1">
        <v>1508691</v>
      </c>
      <c r="AR87" s="1">
        <v>1546117</v>
      </c>
      <c r="AS87" s="1">
        <v>2379567.798</v>
      </c>
      <c r="AT87" s="1">
        <v>2314039</v>
      </c>
      <c r="AU87" s="1">
        <v>1930745</v>
      </c>
      <c r="AV87" s="1">
        <v>2146082</v>
      </c>
      <c r="AW87" s="1">
        <v>1618292.8130000001</v>
      </c>
      <c r="AX87" s="1">
        <v>2870217</v>
      </c>
      <c r="AY87" s="1">
        <v>3144634</v>
      </c>
      <c r="AZ87" s="1">
        <v>3763413</v>
      </c>
    </row>
    <row r="88" spans="1:52" hidden="1">
      <c r="A88" s="1" t="s">
        <v>46</v>
      </c>
      <c r="B88" s="1">
        <v>469750</v>
      </c>
      <c r="C88" s="1">
        <v>453700</v>
      </c>
      <c r="D88" s="1">
        <v>437650</v>
      </c>
      <c r="E88" s="1">
        <v>421600</v>
      </c>
      <c r="F88" s="1">
        <v>400550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row>
    <row r="89" spans="1:52" hidden="1">
      <c r="A89" s="1" t="s">
        <v>1240</v>
      </c>
      <c r="B89" s="1">
        <v>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1">
        <v>0</v>
      </c>
      <c r="AO89" s="1">
        <v>60988.982000000004</v>
      </c>
      <c r="AP89" s="1">
        <v>60989</v>
      </c>
      <c r="AQ89" s="1">
        <v>60989</v>
      </c>
      <c r="AR89" s="1">
        <v>52329</v>
      </c>
      <c r="AS89" s="1">
        <v>52328.546999999999</v>
      </c>
      <c r="AT89" s="1">
        <v>52329</v>
      </c>
      <c r="AU89" s="1">
        <v>52329</v>
      </c>
      <c r="AV89" s="1">
        <v>52329</v>
      </c>
      <c r="AW89" s="1">
        <v>52328.546999999999</v>
      </c>
      <c r="AX89" s="1">
        <v>52329</v>
      </c>
      <c r="AY89" s="1">
        <v>52329</v>
      </c>
      <c r="AZ89" s="1">
        <v>52329</v>
      </c>
    </row>
    <row r="90" spans="1:52" hidden="1">
      <c r="A90" s="1" t="s">
        <v>47</v>
      </c>
      <c r="B90" s="1">
        <v>0</v>
      </c>
      <c r="C90" s="1">
        <v>0</v>
      </c>
      <c r="D90" s="1">
        <v>0</v>
      </c>
      <c r="E90" s="1">
        <v>0</v>
      </c>
      <c r="F90" s="1">
        <v>0</v>
      </c>
      <c r="G90" s="1">
        <v>0</v>
      </c>
      <c r="H90" s="1">
        <v>0</v>
      </c>
      <c r="I90" s="1">
        <v>0</v>
      </c>
      <c r="J90" s="1">
        <v>0</v>
      </c>
      <c r="K90" s="1">
        <v>0</v>
      </c>
      <c r="L90" s="1">
        <v>0</v>
      </c>
      <c r="M90" s="1">
        <v>0</v>
      </c>
      <c r="N90" s="1">
        <v>0</v>
      </c>
      <c r="O90" s="1">
        <v>0</v>
      </c>
      <c r="P90" s="1">
        <v>0</v>
      </c>
      <c r="Q90" s="1">
        <v>0</v>
      </c>
      <c r="R90" s="1">
        <v>0</v>
      </c>
      <c r="S90" s="1">
        <v>0</v>
      </c>
      <c r="T90" s="1">
        <v>0</v>
      </c>
      <c r="U90" s="1">
        <v>0</v>
      </c>
      <c r="V90" s="1">
        <v>0</v>
      </c>
      <c r="W90" s="1">
        <v>0</v>
      </c>
      <c r="X90" s="1">
        <v>0</v>
      </c>
      <c r="Y90" s="1">
        <v>0</v>
      </c>
      <c r="Z90" s="1">
        <v>0</v>
      </c>
      <c r="AA90" s="1">
        <v>0</v>
      </c>
      <c r="AB90" s="1">
        <v>0</v>
      </c>
      <c r="AC90" s="1">
        <v>7761.9</v>
      </c>
      <c r="AD90" s="1">
        <v>2109</v>
      </c>
      <c r="AE90" s="1">
        <v>1735</v>
      </c>
      <c r="AF90" s="1">
        <v>785</v>
      </c>
      <c r="AG90" s="1">
        <v>317.50700000000001</v>
      </c>
      <c r="AH90" s="1">
        <v>0</v>
      </c>
      <c r="AI90" s="1">
        <v>0</v>
      </c>
      <c r="AJ90" s="1">
        <v>0</v>
      </c>
      <c r="AK90" s="1">
        <v>0</v>
      </c>
      <c r="AL90" s="1">
        <v>0</v>
      </c>
      <c r="AM90" s="1">
        <v>0</v>
      </c>
      <c r="AN90" s="1">
        <v>0</v>
      </c>
      <c r="AO90" s="1">
        <v>0</v>
      </c>
      <c r="AP90" s="1">
        <v>0</v>
      </c>
      <c r="AQ90" s="1">
        <v>0</v>
      </c>
      <c r="AR90" s="1">
        <v>0</v>
      </c>
      <c r="AS90" s="1">
        <v>0</v>
      </c>
      <c r="AT90" s="1">
        <v>0</v>
      </c>
      <c r="AU90" s="1">
        <v>0</v>
      </c>
      <c r="AV90" s="1">
        <v>0</v>
      </c>
      <c r="AW90" s="1">
        <v>0</v>
      </c>
      <c r="AX90" s="1">
        <v>9962173</v>
      </c>
      <c r="AY90" s="1">
        <v>9742886</v>
      </c>
      <c r="AZ90" s="1">
        <v>9469265</v>
      </c>
    </row>
    <row r="91" spans="1:52" hidden="1">
      <c r="A91" s="1" t="s">
        <v>48</v>
      </c>
      <c r="B91" s="1">
        <v>2497393</v>
      </c>
      <c r="C91" s="1">
        <v>0</v>
      </c>
      <c r="D91" s="1">
        <v>0</v>
      </c>
      <c r="E91" s="1">
        <v>0</v>
      </c>
      <c r="F91" s="1">
        <v>0</v>
      </c>
      <c r="G91" s="1">
        <v>0</v>
      </c>
      <c r="H91" s="1">
        <v>2595197</v>
      </c>
      <c r="I91" s="1">
        <v>2595816</v>
      </c>
      <c r="J91" s="1">
        <v>3596138</v>
      </c>
      <c r="K91" s="1">
        <v>4096629</v>
      </c>
      <c r="L91" s="1">
        <v>3997425</v>
      </c>
      <c r="M91" s="1">
        <v>3998128.36</v>
      </c>
      <c r="N91" s="1">
        <v>3999382</v>
      </c>
      <c r="O91" s="1">
        <v>3998555</v>
      </c>
      <c r="P91" s="1">
        <v>3198393</v>
      </c>
      <c r="Q91" s="1">
        <v>3199049.3</v>
      </c>
      <c r="R91" s="1">
        <v>3199163</v>
      </c>
      <c r="S91" s="1">
        <v>3198790</v>
      </c>
      <c r="T91" s="1">
        <v>1799023</v>
      </c>
      <c r="U91" s="1">
        <v>1799117.7169999999</v>
      </c>
      <c r="V91" s="1">
        <v>1799211</v>
      </c>
      <c r="W91" s="1">
        <v>1799302</v>
      </c>
      <c r="X91" s="1">
        <v>2799042</v>
      </c>
      <c r="Y91" s="1">
        <v>2798111.1090000002</v>
      </c>
      <c r="Z91" s="1">
        <v>2798295</v>
      </c>
      <c r="AA91" s="1">
        <v>2798524</v>
      </c>
      <c r="AB91" s="1">
        <v>4296926</v>
      </c>
      <c r="AC91" s="1">
        <v>4297317.32</v>
      </c>
      <c r="AD91" s="1">
        <v>3497744</v>
      </c>
      <c r="AE91" s="1">
        <v>3498174</v>
      </c>
      <c r="AF91" s="1">
        <v>998462</v>
      </c>
      <c r="AG91" s="1">
        <v>1698670.388</v>
      </c>
      <c r="AH91" s="1">
        <v>2498995</v>
      </c>
      <c r="AI91" s="1">
        <v>1499020</v>
      </c>
      <c r="AJ91" s="1">
        <v>4977958</v>
      </c>
      <c r="AK91" s="1">
        <v>4979716.2</v>
      </c>
      <c r="AL91" s="1">
        <v>4979833</v>
      </c>
      <c r="AM91" s="1">
        <v>4979920</v>
      </c>
      <c r="AN91" s="1">
        <v>4979986</v>
      </c>
      <c r="AO91" s="1">
        <v>4280000</v>
      </c>
      <c r="AP91" s="1">
        <v>4280000</v>
      </c>
      <c r="AQ91" s="1">
        <v>4280000</v>
      </c>
      <c r="AR91" s="1">
        <v>4280000</v>
      </c>
      <c r="AS91" s="1">
        <v>4280000</v>
      </c>
      <c r="AT91" s="1">
        <v>3480000</v>
      </c>
      <c r="AU91" s="1">
        <v>3480000</v>
      </c>
      <c r="AV91" s="1">
        <v>3480000</v>
      </c>
      <c r="AW91" s="1">
        <v>4080000</v>
      </c>
      <c r="AX91" s="1">
        <v>4080000</v>
      </c>
      <c r="AY91" s="1">
        <v>4080000</v>
      </c>
      <c r="AZ91" s="1">
        <v>3100000</v>
      </c>
    </row>
    <row r="92" spans="1:52" hidden="1">
      <c r="A92" s="1" t="s">
        <v>1195</v>
      </c>
      <c r="B92" s="1">
        <v>0</v>
      </c>
      <c r="C92" s="1">
        <v>0</v>
      </c>
      <c r="D92" s="1">
        <v>279000</v>
      </c>
      <c r="E92" s="1">
        <v>279000</v>
      </c>
      <c r="F92" s="1">
        <v>0</v>
      </c>
      <c r="G92" s="1">
        <v>248000</v>
      </c>
      <c r="H92" s="1">
        <v>217000</v>
      </c>
      <c r="I92" s="1">
        <v>217000</v>
      </c>
      <c r="J92" s="1">
        <v>0</v>
      </c>
      <c r="K92" s="1">
        <v>186000</v>
      </c>
      <c r="L92" s="1">
        <v>155000</v>
      </c>
      <c r="M92" s="1">
        <v>155000</v>
      </c>
      <c r="N92" s="1">
        <v>124000</v>
      </c>
      <c r="O92" s="1">
        <v>124000</v>
      </c>
      <c r="P92" s="1">
        <v>93000</v>
      </c>
      <c r="Q92" s="1">
        <v>93000</v>
      </c>
      <c r="R92" s="1">
        <v>62000</v>
      </c>
      <c r="S92" s="1">
        <v>62000</v>
      </c>
      <c r="T92" s="1">
        <v>31000</v>
      </c>
      <c r="U92" s="1">
        <v>31000</v>
      </c>
      <c r="V92" s="1">
        <v>0</v>
      </c>
      <c r="W92" s="1">
        <v>0</v>
      </c>
      <c r="X92" s="1">
        <v>0</v>
      </c>
      <c r="Y92" s="1">
        <v>0</v>
      </c>
      <c r="Z92" s="1">
        <v>0</v>
      </c>
      <c r="AA92" s="1">
        <v>0</v>
      </c>
      <c r="AB92" s="1">
        <v>0</v>
      </c>
      <c r="AC92" s="1">
        <v>0</v>
      </c>
      <c r="AD92" s="1">
        <v>0</v>
      </c>
      <c r="AE92" s="1">
        <v>0</v>
      </c>
      <c r="AF92" s="1">
        <v>0</v>
      </c>
      <c r="AG92" s="1">
        <v>0</v>
      </c>
      <c r="AH92" s="1">
        <v>0</v>
      </c>
      <c r="AI92" s="1">
        <v>0</v>
      </c>
      <c r="AJ92" s="1">
        <v>0</v>
      </c>
      <c r="AK92" s="1">
        <v>0</v>
      </c>
      <c r="AL92" s="1">
        <v>0</v>
      </c>
      <c r="AM92" s="1">
        <v>0</v>
      </c>
      <c r="AN92" s="1">
        <v>0</v>
      </c>
      <c r="AO92" s="1">
        <v>0</v>
      </c>
      <c r="AP92" s="1">
        <v>0</v>
      </c>
      <c r="AQ92" s="1">
        <v>0</v>
      </c>
      <c r="AR92" s="1">
        <v>0</v>
      </c>
      <c r="AS92" s="1">
        <v>0</v>
      </c>
      <c r="AT92" s="1">
        <v>0</v>
      </c>
      <c r="AU92" s="1">
        <v>0</v>
      </c>
      <c r="AV92" s="1">
        <v>0</v>
      </c>
      <c r="AW92" s="1">
        <v>0</v>
      </c>
      <c r="AX92" s="1">
        <v>0</v>
      </c>
      <c r="AY92" s="1">
        <v>0</v>
      </c>
      <c r="AZ92" s="1">
        <v>0</v>
      </c>
    </row>
    <row r="93" spans="1:52" hidden="1">
      <c r="A93" s="1" t="s">
        <v>55</v>
      </c>
      <c r="B93" s="1">
        <v>0</v>
      </c>
      <c r="C93" s="1">
        <v>0</v>
      </c>
      <c r="D93" s="1">
        <v>0</v>
      </c>
      <c r="E93" s="1">
        <v>0</v>
      </c>
      <c r="F93" s="1">
        <v>0</v>
      </c>
      <c r="G93" s="1">
        <v>0</v>
      </c>
      <c r="H93" s="1">
        <v>0</v>
      </c>
      <c r="I93" s="1">
        <v>0</v>
      </c>
      <c r="J93" s="1">
        <v>136375</v>
      </c>
      <c r="K93" s="1">
        <v>0</v>
      </c>
      <c r="L93" s="1">
        <v>0</v>
      </c>
      <c r="M93" s="1">
        <v>0</v>
      </c>
      <c r="N93" s="1">
        <v>0</v>
      </c>
      <c r="O93" s="1">
        <v>0</v>
      </c>
      <c r="P93" s="1">
        <v>0</v>
      </c>
      <c r="Q93" s="1">
        <v>0</v>
      </c>
      <c r="R93" s="1">
        <v>0</v>
      </c>
      <c r="S93" s="1">
        <v>0</v>
      </c>
      <c r="T93" s="1">
        <v>0</v>
      </c>
      <c r="U93" s="1">
        <v>0</v>
      </c>
      <c r="V93" s="1">
        <v>0</v>
      </c>
      <c r="W93" s="1">
        <v>0</v>
      </c>
      <c r="X93" s="1">
        <v>0</v>
      </c>
      <c r="Y93" s="1">
        <v>0</v>
      </c>
      <c r="Z93" s="1">
        <v>0</v>
      </c>
      <c r="AA93" s="1">
        <v>0</v>
      </c>
      <c r="AB93" s="1">
        <v>0</v>
      </c>
      <c r="AC93" s="1">
        <v>0</v>
      </c>
      <c r="AD93" s="1">
        <v>0</v>
      </c>
      <c r="AE93" s="1">
        <v>0</v>
      </c>
      <c r="AF93" s="1">
        <v>0</v>
      </c>
      <c r="AG93" s="1">
        <v>0</v>
      </c>
      <c r="AH93" s="1">
        <v>0</v>
      </c>
      <c r="AI93" s="1">
        <v>0</v>
      </c>
      <c r="AJ93" s="1">
        <v>0</v>
      </c>
      <c r="AK93" s="1">
        <v>0</v>
      </c>
      <c r="AL93" s="1">
        <v>0</v>
      </c>
      <c r="AM93" s="1">
        <v>0</v>
      </c>
      <c r="AN93" s="1">
        <v>0</v>
      </c>
      <c r="AO93" s="1">
        <v>0</v>
      </c>
      <c r="AP93" s="1">
        <v>0</v>
      </c>
      <c r="AQ93" s="1">
        <v>0</v>
      </c>
      <c r="AR93" s="1">
        <v>0</v>
      </c>
      <c r="AS93" s="1">
        <v>0</v>
      </c>
      <c r="AT93" s="1">
        <v>0</v>
      </c>
      <c r="AU93" s="1">
        <v>0</v>
      </c>
      <c r="AV93" s="1">
        <v>0</v>
      </c>
      <c r="AW93" s="1">
        <v>0</v>
      </c>
      <c r="AX93" s="1">
        <v>0</v>
      </c>
      <c r="AY93" s="1">
        <v>0</v>
      </c>
      <c r="AZ93" s="1">
        <v>0</v>
      </c>
    </row>
    <row r="94" spans="1:52" hidden="1">
      <c r="A94" s="1" t="s">
        <v>22</v>
      </c>
      <c r="B94" s="1">
        <v>0</v>
      </c>
      <c r="C94" s="1">
        <v>0</v>
      </c>
      <c r="D94" s="1">
        <v>0</v>
      </c>
      <c r="E94" s="1">
        <v>0</v>
      </c>
      <c r="F94" s="1">
        <v>0</v>
      </c>
      <c r="G94" s="1">
        <v>0</v>
      </c>
      <c r="H94" s="1">
        <v>0</v>
      </c>
      <c r="I94" s="1">
        <v>0</v>
      </c>
      <c r="J94" s="1">
        <v>136375</v>
      </c>
      <c r="K94" s="1">
        <v>0</v>
      </c>
      <c r="L94" s="1">
        <v>0</v>
      </c>
      <c r="M94" s="1">
        <v>0</v>
      </c>
      <c r="N94" s="1">
        <v>0</v>
      </c>
      <c r="O94" s="1">
        <v>0</v>
      </c>
      <c r="P94" s="1">
        <v>0</v>
      </c>
      <c r="Q94" s="1">
        <v>0</v>
      </c>
      <c r="R94" s="1">
        <v>0</v>
      </c>
      <c r="S94" s="1">
        <v>0</v>
      </c>
      <c r="T94" s="1">
        <v>0</v>
      </c>
      <c r="U94" s="1">
        <v>0</v>
      </c>
      <c r="V94" s="1">
        <v>0</v>
      </c>
      <c r="W94" s="1">
        <v>0</v>
      </c>
      <c r="X94" s="1">
        <v>0</v>
      </c>
      <c r="Y94" s="1">
        <v>0</v>
      </c>
      <c r="Z94" s="1">
        <v>0</v>
      </c>
      <c r="AA94" s="1">
        <v>0</v>
      </c>
      <c r="AB94" s="1">
        <v>0</v>
      </c>
      <c r="AC94" s="1">
        <v>0</v>
      </c>
      <c r="AD94" s="1">
        <v>0</v>
      </c>
      <c r="AE94" s="1">
        <v>0</v>
      </c>
      <c r="AF94" s="1">
        <v>0</v>
      </c>
      <c r="AG94" s="1">
        <v>0</v>
      </c>
      <c r="AH94" s="1">
        <v>0</v>
      </c>
      <c r="AI94" s="1">
        <v>0</v>
      </c>
      <c r="AJ94" s="1">
        <v>0</v>
      </c>
      <c r="AK94" s="1">
        <v>0</v>
      </c>
      <c r="AL94" s="1">
        <v>0</v>
      </c>
      <c r="AM94" s="1">
        <v>0</v>
      </c>
      <c r="AN94" s="1">
        <v>0</v>
      </c>
      <c r="AO94" s="1">
        <v>0</v>
      </c>
      <c r="AP94" s="1">
        <v>0</v>
      </c>
      <c r="AQ94" s="1">
        <v>0</v>
      </c>
      <c r="AR94" s="1">
        <v>0</v>
      </c>
      <c r="AS94" s="1">
        <v>0</v>
      </c>
      <c r="AT94" s="1">
        <v>0</v>
      </c>
      <c r="AU94" s="1">
        <v>0</v>
      </c>
      <c r="AV94" s="1">
        <v>0</v>
      </c>
      <c r="AW94" s="1">
        <v>0</v>
      </c>
      <c r="AX94" s="1">
        <v>0</v>
      </c>
      <c r="AY94" s="1">
        <v>0</v>
      </c>
      <c r="AZ94" s="1">
        <v>0</v>
      </c>
    </row>
    <row r="95" spans="1:52" hidden="1">
      <c r="A95" s="1" t="s">
        <v>1241</v>
      </c>
      <c r="B95" s="1">
        <v>0</v>
      </c>
      <c r="C95" s="1">
        <v>0</v>
      </c>
      <c r="D95" s="1">
        <v>0</v>
      </c>
      <c r="E95" s="1">
        <v>0</v>
      </c>
      <c r="F95" s="1">
        <v>0</v>
      </c>
      <c r="G95" s="1">
        <v>3159346</v>
      </c>
      <c r="H95" s="1">
        <v>3129339</v>
      </c>
      <c r="I95" s="1">
        <v>3099470</v>
      </c>
      <c r="J95" s="1">
        <v>3070013</v>
      </c>
      <c r="K95" s="1">
        <v>3040419</v>
      </c>
      <c r="L95" s="1">
        <v>3010504</v>
      </c>
      <c r="M95" s="1">
        <v>2888524.84</v>
      </c>
      <c r="N95" s="1">
        <v>2862283</v>
      </c>
      <c r="O95" s="1">
        <v>2832171</v>
      </c>
      <c r="P95" s="1">
        <v>2801510</v>
      </c>
      <c r="Q95" s="1">
        <v>2771122.29</v>
      </c>
      <c r="R95" s="1">
        <v>2740941</v>
      </c>
      <c r="S95" s="1">
        <v>2710622</v>
      </c>
      <c r="T95" s="1">
        <v>2680168</v>
      </c>
      <c r="U95" s="1">
        <v>2542949.3859999999</v>
      </c>
      <c r="V95" s="1">
        <v>2620095</v>
      </c>
      <c r="W95" s="1">
        <v>2590676</v>
      </c>
      <c r="X95" s="1">
        <v>2559642</v>
      </c>
      <c r="Y95" s="1">
        <v>2532520.7200000002</v>
      </c>
      <c r="Z95" s="1">
        <v>2515123</v>
      </c>
      <c r="AA95" s="1">
        <v>2477552</v>
      </c>
      <c r="AB95" s="1">
        <v>2471293</v>
      </c>
      <c r="AC95" s="1">
        <v>2444863.04</v>
      </c>
      <c r="AD95" s="1">
        <v>2417932</v>
      </c>
      <c r="AE95" s="1">
        <v>2389838</v>
      </c>
      <c r="AF95" s="1">
        <v>2357706</v>
      </c>
      <c r="AG95" s="1">
        <v>2328175.98</v>
      </c>
      <c r="AH95" s="1">
        <v>2300737</v>
      </c>
      <c r="AI95" s="1">
        <v>2272312</v>
      </c>
      <c r="AJ95" s="1">
        <v>2248790</v>
      </c>
      <c r="AK95" s="1">
        <v>2221647.06</v>
      </c>
      <c r="AL95" s="1">
        <v>2193876</v>
      </c>
      <c r="AM95" s="1">
        <v>2164063</v>
      </c>
      <c r="AN95" s="1">
        <v>2180864</v>
      </c>
      <c r="AO95" s="1">
        <v>2154912.8459999999</v>
      </c>
      <c r="AP95" s="1">
        <v>2118344</v>
      </c>
      <c r="AQ95" s="1">
        <v>2092813</v>
      </c>
      <c r="AR95" s="1">
        <v>2064206</v>
      </c>
      <c r="AS95" s="1">
        <v>2024226.3019999999</v>
      </c>
      <c r="AT95" s="1">
        <v>1996024</v>
      </c>
      <c r="AU95" s="1">
        <v>1962020</v>
      </c>
      <c r="AV95" s="1">
        <v>1927626</v>
      </c>
      <c r="AW95" s="1">
        <v>1877733.6159999999</v>
      </c>
      <c r="AX95" s="1">
        <v>110237</v>
      </c>
      <c r="AY95" s="1">
        <v>95099</v>
      </c>
      <c r="AZ95" s="1">
        <v>79947</v>
      </c>
    </row>
    <row r="96" spans="1:52" hidden="1">
      <c r="A96" s="1" t="s">
        <v>1242</v>
      </c>
      <c r="B96" s="1">
        <v>0</v>
      </c>
      <c r="C96" s="1">
        <v>0</v>
      </c>
      <c r="D96" s="1">
        <v>0</v>
      </c>
      <c r="E96" s="1">
        <v>0</v>
      </c>
      <c r="F96" s="1">
        <v>0</v>
      </c>
      <c r="G96" s="1">
        <v>0</v>
      </c>
      <c r="H96" s="1">
        <v>106874</v>
      </c>
      <c r="I96" s="1">
        <v>106874</v>
      </c>
      <c r="J96" s="1">
        <v>28582</v>
      </c>
      <c r="K96" s="1">
        <v>28582</v>
      </c>
      <c r="L96" s="1">
        <v>28582</v>
      </c>
      <c r="M96" s="1">
        <v>28582.1</v>
      </c>
      <c r="N96" s="1">
        <v>67648</v>
      </c>
      <c r="O96" s="1">
        <v>68415</v>
      </c>
      <c r="P96" s="1">
        <v>74997</v>
      </c>
      <c r="Q96" s="1">
        <v>79434.92</v>
      </c>
      <c r="R96" s="1">
        <v>65479</v>
      </c>
      <c r="S96" s="1">
        <v>67449</v>
      </c>
      <c r="T96" s="1">
        <v>69856</v>
      </c>
      <c r="U96" s="1">
        <v>72393.372000000003</v>
      </c>
      <c r="V96" s="1">
        <v>73312</v>
      </c>
      <c r="W96" s="1">
        <v>75794</v>
      </c>
      <c r="X96" s="1">
        <v>77313</v>
      </c>
      <c r="Y96" s="1">
        <v>80724.042000000001</v>
      </c>
      <c r="Z96" s="1">
        <v>81361</v>
      </c>
      <c r="AA96" s="1">
        <v>83790</v>
      </c>
      <c r="AB96" s="1">
        <v>85050</v>
      </c>
      <c r="AC96" s="1">
        <v>87289.72</v>
      </c>
      <c r="AD96" s="1">
        <v>87259</v>
      </c>
      <c r="AE96" s="1">
        <v>86999</v>
      </c>
      <c r="AF96" s="1">
        <v>89889</v>
      </c>
      <c r="AG96" s="1">
        <v>91353.596000000005</v>
      </c>
      <c r="AH96" s="1">
        <v>93268</v>
      </c>
      <c r="AI96" s="1">
        <v>93915</v>
      </c>
      <c r="AJ96" s="1">
        <v>94836</v>
      </c>
      <c r="AK96" s="1">
        <v>97470.53</v>
      </c>
      <c r="AL96" s="1">
        <v>97652</v>
      </c>
      <c r="AM96" s="1">
        <v>325658</v>
      </c>
      <c r="AN96" s="1">
        <v>101648</v>
      </c>
      <c r="AO96" s="1">
        <v>107854.12300000001</v>
      </c>
      <c r="AP96" s="1">
        <v>110588</v>
      </c>
      <c r="AQ96" s="1">
        <v>111947</v>
      </c>
      <c r="AR96" s="1">
        <v>113238</v>
      </c>
      <c r="AS96" s="1">
        <v>116691.72199999999</v>
      </c>
      <c r="AT96" s="1">
        <v>122959</v>
      </c>
      <c r="AU96" s="1">
        <v>124657</v>
      </c>
      <c r="AV96" s="1">
        <v>128009</v>
      </c>
      <c r="AW96" s="1">
        <v>135061.973</v>
      </c>
      <c r="AX96" s="1">
        <v>135024</v>
      </c>
      <c r="AY96" s="1">
        <v>136054</v>
      </c>
      <c r="AZ96" s="1">
        <v>137848</v>
      </c>
    </row>
    <row r="97" spans="1:52" hidden="1">
      <c r="A97" s="1" t="s">
        <v>56</v>
      </c>
      <c r="B97" s="1">
        <v>0</v>
      </c>
      <c r="C97" s="1">
        <v>0</v>
      </c>
      <c r="D97" s="1">
        <v>0</v>
      </c>
      <c r="E97" s="1">
        <v>0</v>
      </c>
      <c r="F97" s="1">
        <v>0</v>
      </c>
      <c r="G97" s="1">
        <v>0</v>
      </c>
      <c r="H97" s="1">
        <v>0</v>
      </c>
      <c r="I97" s="1">
        <v>0</v>
      </c>
      <c r="J97" s="1">
        <v>0</v>
      </c>
      <c r="K97" s="1">
        <v>0</v>
      </c>
      <c r="L97" s="1">
        <v>0</v>
      </c>
      <c r="M97" s="1">
        <v>0</v>
      </c>
      <c r="N97" s="1">
        <v>148191</v>
      </c>
      <c r="O97" s="1">
        <v>154198</v>
      </c>
      <c r="P97" s="1">
        <v>161686</v>
      </c>
      <c r="Q97" s="1">
        <v>167949.17</v>
      </c>
      <c r="R97" s="1">
        <v>177570</v>
      </c>
      <c r="S97" s="1">
        <v>183621</v>
      </c>
      <c r="T97" s="1">
        <v>190256</v>
      </c>
      <c r="U97" s="1">
        <v>117254.837</v>
      </c>
      <c r="V97" s="1">
        <v>120245</v>
      </c>
      <c r="W97" s="1">
        <v>122873</v>
      </c>
      <c r="X97" s="1">
        <v>126141</v>
      </c>
      <c r="Y97" s="1">
        <v>129754.16800000001</v>
      </c>
      <c r="Z97" s="1">
        <v>129378</v>
      </c>
      <c r="AA97" s="1">
        <v>131781</v>
      </c>
      <c r="AB97" s="1">
        <v>132913</v>
      </c>
      <c r="AC97" s="1">
        <v>136790.63</v>
      </c>
      <c r="AD97" s="1">
        <v>138955</v>
      </c>
      <c r="AE97" s="1">
        <v>139468</v>
      </c>
      <c r="AF97" s="1">
        <v>138936</v>
      </c>
      <c r="AG97" s="1">
        <v>199539.149</v>
      </c>
      <c r="AH97" s="1">
        <v>203847</v>
      </c>
      <c r="AI97" s="1">
        <v>210191</v>
      </c>
      <c r="AJ97" s="1">
        <v>217094</v>
      </c>
      <c r="AK97" s="1">
        <v>218556.77</v>
      </c>
      <c r="AL97" s="1">
        <v>219385</v>
      </c>
      <c r="AM97" s="1">
        <v>0</v>
      </c>
      <c r="AN97" s="1">
        <v>231108</v>
      </c>
      <c r="AO97" s="1">
        <v>229640.565</v>
      </c>
      <c r="AP97" s="1">
        <v>221311</v>
      </c>
      <c r="AQ97" s="1">
        <v>227951</v>
      </c>
      <c r="AR97" s="1">
        <v>232156</v>
      </c>
      <c r="AS97" s="1">
        <v>257216.52499999999</v>
      </c>
      <c r="AT97" s="1">
        <v>255585</v>
      </c>
      <c r="AU97" s="1">
        <v>319489</v>
      </c>
      <c r="AV97" s="1">
        <v>328940</v>
      </c>
      <c r="AW97" s="1">
        <v>310490.97499999998</v>
      </c>
      <c r="AX97" s="1">
        <v>321129</v>
      </c>
      <c r="AY97" s="1">
        <v>315431</v>
      </c>
      <c r="AZ97" s="1">
        <v>299540</v>
      </c>
    </row>
    <row r="98" spans="1:52" hidden="1">
      <c r="A98" s="1" t="s">
        <v>57</v>
      </c>
      <c r="B98" s="1">
        <v>0</v>
      </c>
      <c r="C98" s="1">
        <v>0</v>
      </c>
      <c r="D98" s="1">
        <v>0</v>
      </c>
      <c r="E98" s="1">
        <v>0</v>
      </c>
      <c r="F98" s="1">
        <v>0</v>
      </c>
      <c r="G98" s="1">
        <v>0</v>
      </c>
      <c r="H98" s="1">
        <v>0</v>
      </c>
      <c r="I98" s="1">
        <v>0</v>
      </c>
      <c r="J98" s="1">
        <v>0</v>
      </c>
      <c r="K98" s="1">
        <v>0</v>
      </c>
      <c r="L98" s="1">
        <v>0</v>
      </c>
      <c r="M98" s="1">
        <v>0</v>
      </c>
      <c r="N98" s="1">
        <v>0</v>
      </c>
      <c r="O98" s="1">
        <v>0</v>
      </c>
      <c r="P98" s="1">
        <v>0</v>
      </c>
      <c r="Q98" s="1">
        <v>0</v>
      </c>
      <c r="R98" s="1">
        <v>0</v>
      </c>
      <c r="S98" s="1">
        <v>0</v>
      </c>
      <c r="T98" s="1">
        <v>0</v>
      </c>
      <c r="U98" s="1">
        <v>0</v>
      </c>
      <c r="V98" s="1">
        <v>532543</v>
      </c>
      <c r="W98" s="1">
        <v>592163</v>
      </c>
      <c r="X98" s="1">
        <v>679944</v>
      </c>
      <c r="Y98" s="1">
        <v>727685.147</v>
      </c>
      <c r="Z98" s="1">
        <v>758644</v>
      </c>
      <c r="AA98" s="1">
        <v>787931</v>
      </c>
      <c r="AB98" s="1">
        <v>797992</v>
      </c>
      <c r="AC98" s="1">
        <v>780822.75</v>
      </c>
      <c r="AD98" s="1">
        <v>779583</v>
      </c>
      <c r="AE98" s="1">
        <v>781254</v>
      </c>
      <c r="AF98" s="1">
        <v>815391</v>
      </c>
      <c r="AG98" s="1">
        <v>131742.47399999999</v>
      </c>
      <c r="AH98" s="1">
        <v>133322</v>
      </c>
      <c r="AI98" s="1">
        <v>140888</v>
      </c>
      <c r="AJ98" s="1">
        <v>158133</v>
      </c>
      <c r="AK98" s="1">
        <v>161940.70000000001</v>
      </c>
      <c r="AL98" s="1">
        <v>155623</v>
      </c>
      <c r="AM98" s="1">
        <v>177422</v>
      </c>
      <c r="AN98" s="1">
        <v>188691</v>
      </c>
      <c r="AO98" s="1">
        <v>184718.78200000001</v>
      </c>
      <c r="AP98" s="1">
        <v>189103</v>
      </c>
      <c r="AQ98" s="1">
        <v>196925</v>
      </c>
      <c r="AR98" s="1">
        <v>203454</v>
      </c>
      <c r="AS98" s="1">
        <v>208571.21599999999</v>
      </c>
      <c r="AT98" s="1">
        <v>212536</v>
      </c>
      <c r="AU98" s="1">
        <v>218786</v>
      </c>
      <c r="AV98" s="1">
        <v>221671</v>
      </c>
      <c r="AW98" s="1">
        <v>229307.193</v>
      </c>
      <c r="AX98" s="1">
        <v>218221</v>
      </c>
      <c r="AY98" s="1">
        <v>215422</v>
      </c>
      <c r="AZ98" s="1">
        <v>228050</v>
      </c>
    </row>
    <row r="99" spans="1:52" hidden="1">
      <c r="A99" s="1" t="s">
        <v>58</v>
      </c>
      <c r="B99" s="1">
        <v>1223357</v>
      </c>
      <c r="C99" s="1">
        <v>1182683</v>
      </c>
      <c r="D99" s="1">
        <v>242497</v>
      </c>
      <c r="E99" s="1">
        <v>3299908.56</v>
      </c>
      <c r="F99" s="1">
        <v>3697354</v>
      </c>
      <c r="G99" s="1">
        <v>268905</v>
      </c>
      <c r="H99" s="1">
        <v>228936</v>
      </c>
      <c r="I99" s="1">
        <v>158904</v>
      </c>
      <c r="J99" s="1">
        <v>210587</v>
      </c>
      <c r="K99" s="1">
        <v>160968</v>
      </c>
      <c r="L99" s="1">
        <v>160814</v>
      </c>
      <c r="M99" s="1">
        <v>88420.88</v>
      </c>
      <c r="N99" s="1">
        <v>108254</v>
      </c>
      <c r="O99" s="1">
        <v>115238</v>
      </c>
      <c r="P99" s="1">
        <v>141255</v>
      </c>
      <c r="Q99" s="1">
        <v>94473.46</v>
      </c>
      <c r="R99" s="1">
        <v>87916</v>
      </c>
      <c r="S99" s="1">
        <v>88161</v>
      </c>
      <c r="T99" s="1">
        <v>90045</v>
      </c>
      <c r="U99" s="1">
        <v>149257.85800000001</v>
      </c>
      <c r="V99" s="1">
        <v>159009</v>
      </c>
      <c r="W99" s="1">
        <v>173772</v>
      </c>
      <c r="X99" s="1">
        <v>175460</v>
      </c>
      <c r="Y99" s="1">
        <v>228560.071</v>
      </c>
      <c r="Z99" s="1">
        <v>243666</v>
      </c>
      <c r="AA99" s="1">
        <v>258546</v>
      </c>
      <c r="AB99" s="1">
        <v>268898</v>
      </c>
      <c r="AC99" s="1">
        <v>304764.02</v>
      </c>
      <c r="AD99" s="1">
        <v>319288</v>
      </c>
      <c r="AE99" s="1">
        <v>348741</v>
      </c>
      <c r="AF99" s="1">
        <v>404176</v>
      </c>
      <c r="AG99" s="1">
        <v>26586.981</v>
      </c>
      <c r="AH99" s="1">
        <v>28071</v>
      </c>
      <c r="AI99" s="1">
        <v>21028</v>
      </c>
      <c r="AJ99" s="1">
        <v>21232</v>
      </c>
      <c r="AK99" s="1">
        <v>20275.47</v>
      </c>
      <c r="AL99" s="1">
        <v>18887</v>
      </c>
      <c r="AM99" s="1">
        <v>20803</v>
      </c>
      <c r="AN99" s="1">
        <v>19487</v>
      </c>
      <c r="AO99" s="1">
        <v>18328.421999999999</v>
      </c>
      <c r="AP99" s="1">
        <v>17126</v>
      </c>
      <c r="AQ99" s="1">
        <v>15519</v>
      </c>
      <c r="AR99" s="1">
        <v>16675</v>
      </c>
      <c r="AS99" s="1">
        <v>16907.306</v>
      </c>
      <c r="AT99" s="1">
        <v>13986</v>
      </c>
      <c r="AU99" s="1">
        <v>14165</v>
      </c>
      <c r="AV99" s="1">
        <v>13047</v>
      </c>
      <c r="AW99" s="1">
        <v>13565.120999999999</v>
      </c>
      <c r="AX99" s="1">
        <v>13818</v>
      </c>
      <c r="AY99" s="1">
        <v>13376</v>
      </c>
      <c r="AZ99" s="1">
        <v>25413</v>
      </c>
    </row>
    <row r="100" spans="1:52" hidden="1">
      <c r="A100" s="1" t="s">
        <v>59</v>
      </c>
      <c r="B100" s="1">
        <v>0</v>
      </c>
      <c r="C100" s="1">
        <v>0</v>
      </c>
      <c r="D100" s="1">
        <v>0</v>
      </c>
      <c r="E100" s="1">
        <v>0</v>
      </c>
      <c r="F100" s="1">
        <v>0</v>
      </c>
      <c r="G100" s="1">
        <v>268905</v>
      </c>
      <c r="H100" s="1">
        <v>228936</v>
      </c>
      <c r="I100" s="1">
        <v>158904</v>
      </c>
      <c r="J100" s="1">
        <v>210587</v>
      </c>
      <c r="K100" s="1">
        <v>160968</v>
      </c>
      <c r="L100" s="1">
        <v>160814</v>
      </c>
      <c r="M100" s="1">
        <v>88420.88</v>
      </c>
      <c r="N100" s="1">
        <v>108254</v>
      </c>
      <c r="O100" s="1">
        <v>115238</v>
      </c>
      <c r="P100" s="1">
        <v>141255</v>
      </c>
      <c r="Q100" s="1">
        <v>94473.46</v>
      </c>
      <c r="R100" s="1">
        <v>87916</v>
      </c>
      <c r="S100" s="1">
        <v>88161</v>
      </c>
      <c r="T100" s="1">
        <v>90045</v>
      </c>
      <c r="U100" s="1">
        <v>149257.85800000001</v>
      </c>
      <c r="V100" s="1">
        <v>159009</v>
      </c>
      <c r="W100" s="1">
        <v>173772</v>
      </c>
      <c r="X100" s="1">
        <v>175460</v>
      </c>
      <c r="Y100" s="1">
        <v>228560.071</v>
      </c>
      <c r="Z100" s="1">
        <v>0</v>
      </c>
      <c r="AA100" s="1">
        <v>258546</v>
      </c>
      <c r="AB100" s="1">
        <v>268898</v>
      </c>
      <c r="AC100" s="1">
        <v>0</v>
      </c>
      <c r="AD100" s="1">
        <v>319288</v>
      </c>
      <c r="AE100" s="1">
        <v>348741</v>
      </c>
      <c r="AF100" s="1">
        <v>0</v>
      </c>
      <c r="AG100" s="1">
        <v>26586.981</v>
      </c>
      <c r="AH100" s="1">
        <v>0</v>
      </c>
      <c r="AI100" s="1">
        <v>0</v>
      </c>
      <c r="AJ100" s="1">
        <v>0</v>
      </c>
      <c r="AK100" s="1">
        <v>0</v>
      </c>
      <c r="AL100" s="1">
        <v>0</v>
      </c>
      <c r="AM100" s="1">
        <v>0</v>
      </c>
      <c r="AN100" s="1">
        <v>19487</v>
      </c>
      <c r="AO100" s="1">
        <v>0</v>
      </c>
      <c r="AP100" s="1">
        <v>0</v>
      </c>
      <c r="AQ100" s="1">
        <v>15519</v>
      </c>
      <c r="AR100" s="1">
        <v>16675</v>
      </c>
      <c r="AS100" s="1">
        <v>0</v>
      </c>
      <c r="AT100" s="1">
        <v>13986</v>
      </c>
      <c r="AU100" s="1">
        <v>14165</v>
      </c>
      <c r="AV100" s="1">
        <v>13047</v>
      </c>
      <c r="AW100" s="1">
        <v>13565.120999999999</v>
      </c>
      <c r="AX100" s="1">
        <v>13818</v>
      </c>
      <c r="AY100" s="1">
        <v>13376</v>
      </c>
      <c r="AZ100" s="1">
        <v>25413</v>
      </c>
    </row>
    <row r="101" spans="1:52" hidden="1">
      <c r="A101" s="1" t="s">
        <v>60</v>
      </c>
      <c r="B101" s="1">
        <v>4190500</v>
      </c>
      <c r="C101" s="1">
        <v>1636383</v>
      </c>
      <c r="D101" s="1">
        <v>959147</v>
      </c>
      <c r="E101" s="1">
        <v>4000508.56</v>
      </c>
      <c r="F101" s="1">
        <v>4097904</v>
      </c>
      <c r="G101" s="1">
        <v>6355751</v>
      </c>
      <c r="H101" s="1">
        <v>9365796</v>
      </c>
      <c r="I101" s="1">
        <v>9442464</v>
      </c>
      <c r="J101" s="1">
        <v>9367295</v>
      </c>
      <c r="K101" s="1">
        <v>9739398</v>
      </c>
      <c r="L101" s="1">
        <v>9555325</v>
      </c>
      <c r="M101" s="1">
        <v>9384656.1799999997</v>
      </c>
      <c r="N101" s="1">
        <v>9436258</v>
      </c>
      <c r="O101" s="1">
        <v>9409577</v>
      </c>
      <c r="P101" s="1">
        <v>8830658</v>
      </c>
      <c r="Q101" s="1">
        <v>9123029.1300000008</v>
      </c>
      <c r="R101" s="1">
        <v>9426569</v>
      </c>
      <c r="S101" s="1">
        <v>9199643</v>
      </c>
      <c r="T101" s="1">
        <v>8922749</v>
      </c>
      <c r="U101" s="1">
        <v>9855124.0999999996</v>
      </c>
      <c r="V101" s="1">
        <v>10519555</v>
      </c>
      <c r="W101" s="1">
        <v>10652606</v>
      </c>
      <c r="X101" s="1">
        <v>11499485</v>
      </c>
      <c r="Y101" s="1">
        <v>11641842.416999999</v>
      </c>
      <c r="Z101" s="1">
        <v>11264201</v>
      </c>
      <c r="AA101" s="1">
        <v>10924096</v>
      </c>
      <c r="AB101" s="1">
        <v>11738566</v>
      </c>
      <c r="AC101" s="1">
        <v>11648222.24</v>
      </c>
      <c r="AD101" s="1">
        <v>10563682</v>
      </c>
      <c r="AE101" s="1">
        <v>10346253</v>
      </c>
      <c r="AF101" s="1">
        <v>7770525</v>
      </c>
      <c r="AG101" s="1">
        <v>6879092.6849999996</v>
      </c>
      <c r="AH101" s="1">
        <v>7426576</v>
      </c>
      <c r="AI101" s="1">
        <v>6214078</v>
      </c>
      <c r="AJ101" s="1">
        <v>9296888</v>
      </c>
      <c r="AK101" s="1">
        <v>8573875.8000000007</v>
      </c>
      <c r="AL101" s="1">
        <v>9116466</v>
      </c>
      <c r="AM101" s="1">
        <v>9337071</v>
      </c>
      <c r="AN101" s="1">
        <v>9278823</v>
      </c>
      <c r="AO101" s="1">
        <v>8574168.3800000008</v>
      </c>
      <c r="AP101" s="1">
        <v>8428548</v>
      </c>
      <c r="AQ101" s="1">
        <v>8494835</v>
      </c>
      <c r="AR101" s="1">
        <v>8508175</v>
      </c>
      <c r="AS101" s="1">
        <v>9335509.4159999993</v>
      </c>
      <c r="AT101" s="1">
        <v>8447458</v>
      </c>
      <c r="AU101" s="1">
        <v>8102191</v>
      </c>
      <c r="AV101" s="1">
        <v>8297704</v>
      </c>
      <c r="AW101" s="1">
        <v>8316780.2379999999</v>
      </c>
      <c r="AX101" s="1">
        <v>17763148</v>
      </c>
      <c r="AY101" s="1">
        <v>17795231</v>
      </c>
      <c r="AZ101" s="1">
        <v>17155805</v>
      </c>
    </row>
    <row r="102" spans="1:52" hidden="1">
      <c r="A102" s="1" t="s">
        <v>61</v>
      </c>
      <c r="B102" s="1">
        <v>7714157</v>
      </c>
      <c r="C102" s="1">
        <v>8148051</v>
      </c>
      <c r="D102" s="1">
        <v>7338852</v>
      </c>
      <c r="E102" s="1">
        <v>11234655.07</v>
      </c>
      <c r="F102" s="1">
        <v>11802859</v>
      </c>
      <c r="G102" s="1">
        <v>12071897</v>
      </c>
      <c r="H102" s="1">
        <v>12812889</v>
      </c>
      <c r="I102" s="1">
        <v>13540432</v>
      </c>
      <c r="J102" s="1">
        <v>13407816</v>
      </c>
      <c r="K102" s="1">
        <v>13631070</v>
      </c>
      <c r="L102" s="1">
        <v>14199278</v>
      </c>
      <c r="M102" s="1">
        <v>14606651.939999999</v>
      </c>
      <c r="N102" s="1">
        <v>14474631</v>
      </c>
      <c r="O102" s="1">
        <v>14641092</v>
      </c>
      <c r="P102" s="1">
        <v>15321772</v>
      </c>
      <c r="Q102" s="1">
        <v>15634947.82</v>
      </c>
      <c r="R102" s="1">
        <v>15880029</v>
      </c>
      <c r="S102" s="1">
        <v>15905736</v>
      </c>
      <c r="T102" s="1">
        <v>15822272</v>
      </c>
      <c r="U102" s="1">
        <v>17698359.693</v>
      </c>
      <c r="V102" s="1">
        <v>17646100</v>
      </c>
      <c r="W102" s="1">
        <v>17822561</v>
      </c>
      <c r="X102" s="1">
        <v>17623739</v>
      </c>
      <c r="Y102" s="1">
        <v>18060145.006000001</v>
      </c>
      <c r="Z102" s="1">
        <v>16914394</v>
      </c>
      <c r="AA102" s="1">
        <v>16849209</v>
      </c>
      <c r="AB102" s="1">
        <v>16580646</v>
      </c>
      <c r="AC102" s="1">
        <v>16992720.329999998</v>
      </c>
      <c r="AD102" s="1">
        <v>15689606</v>
      </c>
      <c r="AE102" s="1">
        <v>15549012</v>
      </c>
      <c r="AF102" s="1">
        <v>15494336</v>
      </c>
      <c r="AG102" s="1">
        <v>14545036.007999999</v>
      </c>
      <c r="AH102" s="1">
        <v>13964806</v>
      </c>
      <c r="AI102" s="1">
        <v>14081072</v>
      </c>
      <c r="AJ102" s="1">
        <v>13550511</v>
      </c>
      <c r="AK102" s="1">
        <v>13279528.25</v>
      </c>
      <c r="AL102" s="1">
        <v>13303517</v>
      </c>
      <c r="AM102" s="1">
        <v>12516425</v>
      </c>
      <c r="AN102" s="1">
        <v>12453536</v>
      </c>
      <c r="AO102" s="1">
        <v>12978939.528999999</v>
      </c>
      <c r="AP102" s="1">
        <v>12592084</v>
      </c>
      <c r="AQ102" s="1">
        <v>12545010</v>
      </c>
      <c r="AR102" s="1">
        <v>12664270</v>
      </c>
      <c r="AS102" s="1">
        <v>13027774.793</v>
      </c>
      <c r="AT102" s="1">
        <v>12806583</v>
      </c>
      <c r="AU102" s="1">
        <v>12566680</v>
      </c>
      <c r="AV102" s="1">
        <v>12745166</v>
      </c>
      <c r="AW102" s="1">
        <v>13445978.027000001</v>
      </c>
      <c r="AX102" s="1">
        <v>24187475</v>
      </c>
      <c r="AY102" s="1">
        <v>24832676</v>
      </c>
      <c r="AZ102" s="1">
        <v>24901923</v>
      </c>
    </row>
    <row r="103" spans="1:52" hidden="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idden="1">
      <c r="A104" s="1" t="s">
        <v>62</v>
      </c>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idden="1">
      <c r="A105" s="1" t="s">
        <v>63</v>
      </c>
      <c r="B105" s="1">
        <v>1580800</v>
      </c>
      <c r="C105" s="1">
        <v>1580800</v>
      </c>
      <c r="D105" s="1">
        <v>1580800</v>
      </c>
      <c r="E105" s="1">
        <v>1580800</v>
      </c>
      <c r="F105" s="1">
        <v>1580800</v>
      </c>
      <c r="G105" s="1">
        <v>1580800</v>
      </c>
      <c r="H105" s="1">
        <v>1580800</v>
      </c>
      <c r="I105" s="1">
        <v>1580800</v>
      </c>
      <c r="J105" s="1">
        <v>1580800</v>
      </c>
      <c r="K105" s="1">
        <v>1580800</v>
      </c>
      <c r="L105" s="1">
        <v>1580800</v>
      </c>
      <c r="M105" s="1">
        <v>1580800</v>
      </c>
      <c r="N105" s="1">
        <v>1580800</v>
      </c>
      <c r="O105" s="1">
        <v>1580800</v>
      </c>
      <c r="P105" s="1">
        <v>1580800</v>
      </c>
      <c r="Q105" s="1">
        <v>1580800</v>
      </c>
      <c r="R105" s="1">
        <v>1580800</v>
      </c>
      <c r="S105" s="1">
        <v>1350000</v>
      </c>
      <c r="T105" s="1">
        <v>1350000</v>
      </c>
      <c r="U105" s="1">
        <v>1350000</v>
      </c>
      <c r="V105" s="1">
        <v>1350000</v>
      </c>
      <c r="W105" s="1">
        <v>1350000</v>
      </c>
      <c r="X105" s="1">
        <v>1350000</v>
      </c>
      <c r="Y105" s="1">
        <v>1350000</v>
      </c>
      <c r="Z105" s="1">
        <v>1350000</v>
      </c>
      <c r="AA105" s="1">
        <v>1350000</v>
      </c>
      <c r="AB105" s="1">
        <v>1350000</v>
      </c>
      <c r="AC105" s="1">
        <v>1350000</v>
      </c>
      <c r="AD105" s="1">
        <v>1350000</v>
      </c>
      <c r="AE105" s="1">
        <v>1350000</v>
      </c>
      <c r="AF105" s="1">
        <v>1350000</v>
      </c>
      <c r="AG105" s="1">
        <v>1350000</v>
      </c>
      <c r="AH105" s="1">
        <v>1350000</v>
      </c>
      <c r="AI105" s="1">
        <v>1350000</v>
      </c>
      <c r="AJ105" s="1">
        <v>1350000</v>
      </c>
      <c r="AK105" s="1">
        <v>1350000</v>
      </c>
      <c r="AL105" s="1">
        <v>1350000</v>
      </c>
      <c r="AM105" s="1">
        <v>1350000</v>
      </c>
      <c r="AN105" s="1">
        <v>1350000</v>
      </c>
      <c r="AO105" s="1">
        <v>1350000</v>
      </c>
      <c r="AP105" s="1">
        <v>1350000</v>
      </c>
      <c r="AQ105" s="1">
        <v>1350000</v>
      </c>
      <c r="AR105" s="1">
        <v>1350000</v>
      </c>
      <c r="AS105" s="1">
        <v>1350000</v>
      </c>
      <c r="AT105" s="1">
        <v>1350000</v>
      </c>
      <c r="AU105" s="1">
        <v>1350000</v>
      </c>
      <c r="AV105" s="1">
        <v>1350000</v>
      </c>
      <c r="AW105" s="1">
        <v>1350000</v>
      </c>
      <c r="AX105" s="1">
        <v>1350000</v>
      </c>
      <c r="AY105" s="1">
        <v>1350000</v>
      </c>
      <c r="AZ105" s="1">
        <v>1350000</v>
      </c>
    </row>
    <row r="106" spans="1:52" hidden="1">
      <c r="A106" s="1" t="s">
        <v>64</v>
      </c>
      <c r="B106" s="1">
        <v>1580800</v>
      </c>
      <c r="C106" s="1">
        <v>1580800</v>
      </c>
      <c r="D106" s="1">
        <v>1580800</v>
      </c>
      <c r="E106" s="1">
        <v>1580800</v>
      </c>
      <c r="F106" s="1">
        <v>1580800</v>
      </c>
      <c r="G106" s="1">
        <v>1580800</v>
      </c>
      <c r="H106" s="1">
        <v>1580800</v>
      </c>
      <c r="I106" s="1">
        <v>1580800</v>
      </c>
      <c r="J106" s="1">
        <v>1580800</v>
      </c>
      <c r="K106" s="1">
        <v>1580800</v>
      </c>
      <c r="L106" s="1">
        <v>1580800</v>
      </c>
      <c r="M106" s="1">
        <v>1580800</v>
      </c>
      <c r="N106" s="1">
        <v>1580800</v>
      </c>
      <c r="O106" s="1">
        <v>1580800</v>
      </c>
      <c r="P106" s="1">
        <v>1580800</v>
      </c>
      <c r="Q106" s="1">
        <v>1580800</v>
      </c>
      <c r="R106" s="1">
        <v>1580800</v>
      </c>
      <c r="S106" s="1">
        <v>1350000</v>
      </c>
      <c r="T106" s="1">
        <v>1350000</v>
      </c>
      <c r="U106" s="1">
        <v>1350000</v>
      </c>
      <c r="V106" s="1">
        <v>1350000</v>
      </c>
      <c r="W106" s="1">
        <v>1350000</v>
      </c>
      <c r="X106" s="1">
        <v>1350000</v>
      </c>
      <c r="Y106" s="1">
        <v>1350000</v>
      </c>
      <c r="Z106" s="1">
        <v>1350000</v>
      </c>
      <c r="AA106" s="1">
        <v>1350000</v>
      </c>
      <c r="AB106" s="1">
        <v>1350000</v>
      </c>
      <c r="AC106" s="1">
        <v>1350000</v>
      </c>
      <c r="AD106" s="1">
        <v>1350000</v>
      </c>
      <c r="AE106" s="1">
        <v>1350000</v>
      </c>
      <c r="AF106" s="1">
        <v>1350000</v>
      </c>
      <c r="AG106" s="1">
        <v>1350000</v>
      </c>
      <c r="AH106" s="1">
        <v>1350000</v>
      </c>
      <c r="AI106" s="1">
        <v>1350000</v>
      </c>
      <c r="AJ106" s="1">
        <v>1350000</v>
      </c>
      <c r="AK106" s="1">
        <v>1350000</v>
      </c>
      <c r="AL106" s="1">
        <v>1350000</v>
      </c>
      <c r="AM106" s="1">
        <v>1350000</v>
      </c>
      <c r="AN106" s="1">
        <v>1350000</v>
      </c>
      <c r="AO106" s="1">
        <v>1350000</v>
      </c>
      <c r="AP106" s="1">
        <v>1350000</v>
      </c>
      <c r="AQ106" s="1">
        <v>1350000</v>
      </c>
      <c r="AR106" s="1">
        <v>1350000</v>
      </c>
      <c r="AS106" s="1">
        <v>1350000</v>
      </c>
      <c r="AT106" s="1">
        <v>1350000</v>
      </c>
      <c r="AU106" s="1">
        <v>1350000</v>
      </c>
      <c r="AV106" s="1">
        <v>1350000</v>
      </c>
      <c r="AW106" s="1">
        <v>1350000</v>
      </c>
      <c r="AX106" s="1">
        <v>1350000</v>
      </c>
      <c r="AY106" s="1">
        <v>1350000</v>
      </c>
      <c r="AZ106" s="1">
        <v>1350000</v>
      </c>
    </row>
    <row r="107" spans="1:52" hidden="1">
      <c r="A107" s="1" t="s">
        <v>65</v>
      </c>
      <c r="B107" s="1">
        <v>1350000</v>
      </c>
      <c r="C107" s="1">
        <v>1350000</v>
      </c>
      <c r="D107" s="1">
        <v>1350000</v>
      </c>
      <c r="E107" s="1">
        <v>1350000</v>
      </c>
      <c r="F107" s="1">
        <v>1350000</v>
      </c>
      <c r="G107" s="1">
        <v>1350000</v>
      </c>
      <c r="H107" s="1">
        <v>1350000</v>
      </c>
      <c r="I107" s="1">
        <v>1350000</v>
      </c>
      <c r="J107" s="1">
        <v>1350000</v>
      </c>
      <c r="K107" s="1">
        <v>1350000</v>
      </c>
      <c r="L107" s="1">
        <v>1350000</v>
      </c>
      <c r="M107" s="1">
        <v>1350000</v>
      </c>
      <c r="N107" s="1">
        <v>1350000</v>
      </c>
      <c r="O107" s="1">
        <v>1350000</v>
      </c>
      <c r="P107" s="1">
        <v>1350000</v>
      </c>
      <c r="Q107" s="1">
        <v>1350000</v>
      </c>
      <c r="R107" s="1">
        <v>1350000</v>
      </c>
      <c r="S107" s="1">
        <v>1350000</v>
      </c>
      <c r="T107" s="1">
        <v>1350000</v>
      </c>
      <c r="U107" s="1">
        <v>1350000</v>
      </c>
      <c r="V107" s="1">
        <v>1350000</v>
      </c>
      <c r="W107" s="1">
        <v>1350000</v>
      </c>
      <c r="X107" s="1">
        <v>1350000</v>
      </c>
      <c r="Y107" s="1">
        <v>1350000</v>
      </c>
      <c r="Z107" s="1">
        <v>1350000</v>
      </c>
      <c r="AA107" s="1">
        <v>1350000</v>
      </c>
      <c r="AB107" s="1">
        <v>1350000</v>
      </c>
      <c r="AC107" s="1">
        <v>1350000</v>
      </c>
      <c r="AD107" s="1">
        <v>1350000</v>
      </c>
      <c r="AE107" s="1">
        <v>1350000</v>
      </c>
      <c r="AF107" s="1">
        <v>1350000</v>
      </c>
      <c r="AG107" s="1">
        <v>1350000</v>
      </c>
      <c r="AH107" s="1">
        <v>1350000</v>
      </c>
      <c r="AI107" s="1">
        <v>1350000</v>
      </c>
      <c r="AJ107" s="1">
        <v>1350000</v>
      </c>
      <c r="AK107" s="1">
        <v>1350000</v>
      </c>
      <c r="AL107" s="1">
        <v>1350000</v>
      </c>
      <c r="AM107" s="1">
        <v>1350000</v>
      </c>
      <c r="AN107" s="1">
        <v>1350000</v>
      </c>
      <c r="AO107" s="1">
        <v>1350000</v>
      </c>
      <c r="AP107" s="1">
        <v>1350000</v>
      </c>
      <c r="AQ107" s="1">
        <v>1350000</v>
      </c>
      <c r="AR107" s="1">
        <v>1350000</v>
      </c>
      <c r="AS107" s="1">
        <v>1350000</v>
      </c>
      <c r="AT107" s="1">
        <v>1350000</v>
      </c>
      <c r="AU107" s="1">
        <v>1350000</v>
      </c>
      <c r="AV107" s="1">
        <v>1350000</v>
      </c>
      <c r="AW107" s="1">
        <v>1350000</v>
      </c>
      <c r="AX107" s="1">
        <v>1350000</v>
      </c>
      <c r="AY107" s="1">
        <v>1350000</v>
      </c>
      <c r="AZ107" s="1">
        <v>1350000</v>
      </c>
    </row>
    <row r="108" spans="1:52" hidden="1">
      <c r="A108" s="1" t="s">
        <v>64</v>
      </c>
      <c r="B108" s="1">
        <v>1350000</v>
      </c>
      <c r="C108" s="1">
        <v>1350000</v>
      </c>
      <c r="D108" s="1">
        <v>1350000</v>
      </c>
      <c r="E108" s="1">
        <v>1350000</v>
      </c>
      <c r="F108" s="1">
        <v>1350000</v>
      </c>
      <c r="G108" s="1">
        <v>1350000</v>
      </c>
      <c r="H108" s="1">
        <v>1350000</v>
      </c>
      <c r="I108" s="1">
        <v>1350000</v>
      </c>
      <c r="J108" s="1">
        <v>1350000</v>
      </c>
      <c r="K108" s="1">
        <v>1350000</v>
      </c>
      <c r="L108" s="1">
        <v>1350000</v>
      </c>
      <c r="M108" s="1">
        <v>1350000</v>
      </c>
      <c r="N108" s="1">
        <v>1350000</v>
      </c>
      <c r="O108" s="1">
        <v>1350000</v>
      </c>
      <c r="P108" s="1">
        <v>1350000</v>
      </c>
      <c r="Q108" s="1">
        <v>1350000</v>
      </c>
      <c r="R108" s="1">
        <v>1350000</v>
      </c>
      <c r="S108" s="1">
        <v>1350000</v>
      </c>
      <c r="T108" s="1">
        <v>1350000</v>
      </c>
      <c r="U108" s="1">
        <v>1350000</v>
      </c>
      <c r="V108" s="1">
        <v>1350000</v>
      </c>
      <c r="W108" s="1">
        <v>1350000</v>
      </c>
      <c r="X108" s="1">
        <v>1350000</v>
      </c>
      <c r="Y108" s="1">
        <v>1350000</v>
      </c>
      <c r="Z108" s="1">
        <v>1350000</v>
      </c>
      <c r="AA108" s="1">
        <v>1350000</v>
      </c>
      <c r="AB108" s="1">
        <v>1350000</v>
      </c>
      <c r="AC108" s="1">
        <v>1350000</v>
      </c>
      <c r="AD108" s="1">
        <v>1350000</v>
      </c>
      <c r="AE108" s="1">
        <v>1350000</v>
      </c>
      <c r="AF108" s="1">
        <v>1350000</v>
      </c>
      <c r="AG108" s="1">
        <v>1350000</v>
      </c>
      <c r="AH108" s="1">
        <v>1350000</v>
      </c>
      <c r="AI108" s="1">
        <v>1350000</v>
      </c>
      <c r="AJ108" s="1">
        <v>1350000</v>
      </c>
      <c r="AK108" s="1">
        <v>1350000</v>
      </c>
      <c r="AL108" s="1">
        <v>1350000</v>
      </c>
      <c r="AM108" s="1">
        <v>1350000</v>
      </c>
      <c r="AN108" s="1">
        <v>1350000</v>
      </c>
      <c r="AO108" s="1">
        <v>1350000</v>
      </c>
      <c r="AP108" s="1">
        <v>1350000</v>
      </c>
      <c r="AQ108" s="1">
        <v>1350000</v>
      </c>
      <c r="AR108" s="1">
        <v>1350000</v>
      </c>
      <c r="AS108" s="1">
        <v>1350000</v>
      </c>
      <c r="AT108" s="1">
        <v>1350000</v>
      </c>
      <c r="AU108" s="1">
        <v>1350000</v>
      </c>
      <c r="AV108" s="1">
        <v>1350000</v>
      </c>
      <c r="AW108" s="1">
        <v>1350000</v>
      </c>
      <c r="AX108" s="1">
        <v>1350000</v>
      </c>
      <c r="AY108" s="1">
        <v>1350000</v>
      </c>
      <c r="AZ108" s="1">
        <v>1350000</v>
      </c>
    </row>
    <row r="109" spans="1:52" hidden="1">
      <c r="A109" s="1" t="s">
        <v>66</v>
      </c>
      <c r="B109" s="1">
        <v>970000</v>
      </c>
      <c r="C109" s="1">
        <v>970000</v>
      </c>
      <c r="D109" s="1">
        <v>970000</v>
      </c>
      <c r="E109" s="1">
        <v>970000</v>
      </c>
      <c r="F109" s="1">
        <v>970000</v>
      </c>
      <c r="G109" s="1">
        <v>970000</v>
      </c>
      <c r="H109" s="1">
        <v>970000</v>
      </c>
      <c r="I109" s="1">
        <v>970000</v>
      </c>
      <c r="J109" s="1">
        <v>970000</v>
      </c>
      <c r="K109" s="1">
        <v>970000</v>
      </c>
      <c r="L109" s="1">
        <v>970000</v>
      </c>
      <c r="M109" s="1">
        <v>970000</v>
      </c>
      <c r="N109" s="1">
        <v>970000</v>
      </c>
      <c r="O109" s="1">
        <v>970000</v>
      </c>
      <c r="P109" s="1">
        <v>970000</v>
      </c>
      <c r="Q109" s="1">
        <v>970000</v>
      </c>
      <c r="R109" s="1">
        <v>970000</v>
      </c>
      <c r="S109" s="1">
        <v>970000</v>
      </c>
      <c r="T109" s="1">
        <v>970000</v>
      </c>
      <c r="U109" s="1">
        <v>970000</v>
      </c>
      <c r="V109" s="1">
        <v>970000</v>
      </c>
      <c r="W109" s="1">
        <v>970000</v>
      </c>
      <c r="X109" s="1">
        <v>970000</v>
      </c>
      <c r="Y109" s="1">
        <v>970000</v>
      </c>
      <c r="Z109" s="1">
        <v>970000</v>
      </c>
      <c r="AA109" s="1">
        <v>970000</v>
      </c>
      <c r="AB109" s="1">
        <v>970000</v>
      </c>
      <c r="AC109" s="1">
        <v>970000</v>
      </c>
      <c r="AD109" s="1">
        <v>970000</v>
      </c>
      <c r="AE109" s="1">
        <v>970000</v>
      </c>
      <c r="AF109" s="1">
        <v>970000</v>
      </c>
      <c r="AG109" s="1">
        <v>970000</v>
      </c>
      <c r="AH109" s="1">
        <v>970000</v>
      </c>
      <c r="AI109" s="1">
        <v>970000</v>
      </c>
      <c r="AJ109" s="1">
        <v>970000</v>
      </c>
      <c r="AK109" s="1">
        <v>970000</v>
      </c>
      <c r="AL109" s="1">
        <v>970000</v>
      </c>
      <c r="AM109" s="1">
        <v>970000</v>
      </c>
      <c r="AN109" s="1">
        <v>970000</v>
      </c>
      <c r="AO109" s="1">
        <v>970000</v>
      </c>
      <c r="AP109" s="1">
        <v>970000</v>
      </c>
      <c r="AQ109" s="1">
        <v>970000</v>
      </c>
      <c r="AR109" s="1">
        <v>970000</v>
      </c>
      <c r="AS109" s="1">
        <v>970000</v>
      </c>
      <c r="AT109" s="1">
        <v>970000</v>
      </c>
      <c r="AU109" s="1">
        <v>970000</v>
      </c>
      <c r="AV109" s="1">
        <v>970000</v>
      </c>
      <c r="AW109" s="1">
        <v>970000</v>
      </c>
      <c r="AX109" s="1">
        <v>970000</v>
      </c>
      <c r="AY109" s="1">
        <v>970000</v>
      </c>
      <c r="AZ109" s="1">
        <v>970000</v>
      </c>
    </row>
    <row r="110" spans="1:52" hidden="1">
      <c r="A110" s="1" t="s">
        <v>64</v>
      </c>
      <c r="B110" s="1">
        <v>970000</v>
      </c>
      <c r="C110" s="1">
        <v>970000</v>
      </c>
      <c r="D110" s="1">
        <v>970000</v>
      </c>
      <c r="E110" s="1">
        <v>970000</v>
      </c>
      <c r="F110" s="1">
        <v>970000</v>
      </c>
      <c r="G110" s="1">
        <v>970000</v>
      </c>
      <c r="H110" s="1">
        <v>970000</v>
      </c>
      <c r="I110" s="1">
        <v>970000</v>
      </c>
      <c r="J110" s="1">
        <v>970000</v>
      </c>
      <c r="K110" s="1">
        <v>970000</v>
      </c>
      <c r="L110" s="1">
        <v>970000</v>
      </c>
      <c r="M110" s="1">
        <v>970000</v>
      </c>
      <c r="N110" s="1">
        <v>970000</v>
      </c>
      <c r="O110" s="1">
        <v>970000</v>
      </c>
      <c r="P110" s="1">
        <v>970000</v>
      </c>
      <c r="Q110" s="1">
        <v>970000</v>
      </c>
      <c r="R110" s="1">
        <v>970000</v>
      </c>
      <c r="S110" s="1">
        <v>970000</v>
      </c>
      <c r="T110" s="1">
        <v>970000</v>
      </c>
      <c r="U110" s="1">
        <v>970000</v>
      </c>
      <c r="V110" s="1">
        <v>970000</v>
      </c>
      <c r="W110" s="1">
        <v>970000</v>
      </c>
      <c r="X110" s="1">
        <v>970000</v>
      </c>
      <c r="Y110" s="1">
        <v>970000</v>
      </c>
      <c r="Z110" s="1">
        <v>970000</v>
      </c>
      <c r="AA110" s="1">
        <v>970000</v>
      </c>
      <c r="AB110" s="1">
        <v>970000</v>
      </c>
      <c r="AC110" s="1">
        <v>970000</v>
      </c>
      <c r="AD110" s="1">
        <v>970000</v>
      </c>
      <c r="AE110" s="1">
        <v>970000</v>
      </c>
      <c r="AF110" s="1">
        <v>970000</v>
      </c>
      <c r="AG110" s="1">
        <v>970000</v>
      </c>
      <c r="AH110" s="1">
        <v>970000</v>
      </c>
      <c r="AI110" s="1">
        <v>970000</v>
      </c>
      <c r="AJ110" s="1">
        <v>970000</v>
      </c>
      <c r="AK110" s="1">
        <v>970000</v>
      </c>
      <c r="AL110" s="1">
        <v>970000</v>
      </c>
      <c r="AM110" s="1">
        <v>970000</v>
      </c>
      <c r="AN110" s="1">
        <v>970000</v>
      </c>
      <c r="AO110" s="1">
        <v>970000</v>
      </c>
      <c r="AP110" s="1">
        <v>970000</v>
      </c>
      <c r="AQ110" s="1">
        <v>970000</v>
      </c>
      <c r="AR110" s="1">
        <v>970000</v>
      </c>
      <c r="AS110" s="1">
        <v>970000</v>
      </c>
      <c r="AT110" s="1">
        <v>970000</v>
      </c>
      <c r="AU110" s="1">
        <v>970000</v>
      </c>
      <c r="AV110" s="1">
        <v>970000</v>
      </c>
      <c r="AW110" s="1">
        <v>970000</v>
      </c>
      <c r="AX110" s="1">
        <v>970000</v>
      </c>
      <c r="AY110" s="1">
        <v>970000</v>
      </c>
      <c r="AZ110" s="1">
        <v>970000</v>
      </c>
    </row>
    <row r="111" spans="1:52" hidden="1">
      <c r="A111" s="1" t="s">
        <v>67</v>
      </c>
      <c r="B111" s="1">
        <v>1948924</v>
      </c>
      <c r="C111" s="1">
        <v>1803551</v>
      </c>
      <c r="D111" s="1">
        <v>1807486</v>
      </c>
      <c r="E111" s="1">
        <v>1814609.35</v>
      </c>
      <c r="F111" s="1">
        <v>1939673</v>
      </c>
      <c r="G111" s="1">
        <v>1848897</v>
      </c>
      <c r="H111" s="1">
        <v>1682727</v>
      </c>
      <c r="I111" s="1">
        <v>1735508</v>
      </c>
      <c r="J111" s="1">
        <v>1941195</v>
      </c>
      <c r="K111" s="1">
        <v>1669094</v>
      </c>
      <c r="L111" s="1">
        <v>1526116</v>
      </c>
      <c r="M111" s="1">
        <v>1616902.37</v>
      </c>
      <c r="N111" s="1">
        <v>1845499</v>
      </c>
      <c r="O111" s="1">
        <v>1820537</v>
      </c>
      <c r="P111" s="1">
        <v>1852433</v>
      </c>
      <c r="Q111" s="1">
        <v>1927442.07</v>
      </c>
      <c r="R111" s="1">
        <v>2493044</v>
      </c>
      <c r="S111" s="1">
        <v>2454276</v>
      </c>
      <c r="T111" s="1">
        <v>2558043</v>
      </c>
      <c r="U111" s="1">
        <v>3305708.281</v>
      </c>
      <c r="V111" s="1">
        <v>4500588</v>
      </c>
      <c r="W111" s="1">
        <v>4284215</v>
      </c>
      <c r="X111" s="1">
        <v>4478179</v>
      </c>
      <c r="Y111" s="1">
        <v>4907119.7869999995</v>
      </c>
      <c r="Z111" s="1">
        <v>5409002</v>
      </c>
      <c r="AA111" s="1">
        <v>4910658</v>
      </c>
      <c r="AB111" s="1">
        <v>5078645</v>
      </c>
      <c r="AC111" s="1">
        <v>5626001.1699999999</v>
      </c>
      <c r="AD111" s="1">
        <v>6459835</v>
      </c>
      <c r="AE111" s="1">
        <v>6166077</v>
      </c>
      <c r="AF111" s="1">
        <v>6459672</v>
      </c>
      <c r="AG111" s="1">
        <v>6711063.9890000001</v>
      </c>
      <c r="AH111" s="1">
        <v>7468723</v>
      </c>
      <c r="AI111" s="1">
        <v>7147869</v>
      </c>
      <c r="AJ111" s="1">
        <v>7469811</v>
      </c>
      <c r="AK111" s="1">
        <v>7852281.1200000001</v>
      </c>
      <c r="AL111" s="1">
        <v>8635294</v>
      </c>
      <c r="AM111" s="1">
        <v>8291076</v>
      </c>
      <c r="AN111" s="1">
        <v>8659615</v>
      </c>
      <c r="AO111" s="1">
        <v>9101175.5800000001</v>
      </c>
      <c r="AP111" s="1">
        <v>9984212</v>
      </c>
      <c r="AQ111" s="1">
        <v>9545978</v>
      </c>
      <c r="AR111" s="1">
        <v>9987725</v>
      </c>
      <c r="AS111" s="1">
        <v>10451327.028999999</v>
      </c>
      <c r="AT111" s="1">
        <v>11277241</v>
      </c>
      <c r="AU111" s="1">
        <v>10632168</v>
      </c>
      <c r="AV111" s="1">
        <v>10847162</v>
      </c>
      <c r="AW111" s="1">
        <v>11318080.478</v>
      </c>
      <c r="AX111" s="1">
        <v>10322047</v>
      </c>
      <c r="AY111" s="1">
        <v>9856560</v>
      </c>
      <c r="AZ111" s="1">
        <v>8959137</v>
      </c>
    </row>
    <row r="112" spans="1:52" hidden="1">
      <c r="A112" s="1" t="s">
        <v>68</v>
      </c>
      <c r="B112" s="1">
        <v>133300</v>
      </c>
      <c r="C112" s="1">
        <v>133300</v>
      </c>
      <c r="D112" s="1">
        <v>133300</v>
      </c>
      <c r="E112" s="1">
        <v>158080</v>
      </c>
      <c r="F112" s="1">
        <v>158080</v>
      </c>
      <c r="G112" s="1">
        <v>158080</v>
      </c>
      <c r="H112" s="1">
        <v>158080</v>
      </c>
      <c r="I112" s="1">
        <v>158080</v>
      </c>
      <c r="J112" s="1">
        <v>158080</v>
      </c>
      <c r="K112" s="1">
        <v>158080</v>
      </c>
      <c r="L112" s="1">
        <v>158080</v>
      </c>
      <c r="M112" s="1">
        <v>158080</v>
      </c>
      <c r="N112" s="1">
        <v>158080</v>
      </c>
      <c r="O112" s="1">
        <v>158080</v>
      </c>
      <c r="P112" s="1">
        <v>158080</v>
      </c>
      <c r="Q112" s="1">
        <v>158080</v>
      </c>
      <c r="R112" s="1">
        <v>158080</v>
      </c>
      <c r="S112" s="1">
        <v>158080</v>
      </c>
      <c r="T112" s="1">
        <v>158080</v>
      </c>
      <c r="U112" s="1">
        <v>158080</v>
      </c>
      <c r="V112" s="1">
        <v>158080</v>
      </c>
      <c r="W112" s="1">
        <v>158080</v>
      </c>
      <c r="X112" s="1">
        <v>158080</v>
      </c>
      <c r="Y112" s="1">
        <v>158080</v>
      </c>
      <c r="Z112" s="1">
        <v>158080</v>
      </c>
      <c r="AA112" s="1">
        <v>158080</v>
      </c>
      <c r="AB112" s="1">
        <v>158080</v>
      </c>
      <c r="AC112" s="1">
        <v>158080</v>
      </c>
      <c r="AD112" s="1">
        <v>158080</v>
      </c>
      <c r="AE112" s="1">
        <v>158080</v>
      </c>
      <c r="AF112" s="1">
        <v>158080</v>
      </c>
      <c r="AG112" s="1">
        <v>158080</v>
      </c>
      <c r="AH112" s="1">
        <v>158080</v>
      </c>
      <c r="AI112" s="1">
        <v>158080</v>
      </c>
      <c r="AJ112" s="1">
        <v>158080</v>
      </c>
      <c r="AK112" s="1">
        <v>158080</v>
      </c>
      <c r="AL112" s="1">
        <v>158080</v>
      </c>
      <c r="AM112" s="1">
        <v>158080</v>
      </c>
      <c r="AN112" s="1">
        <v>158080</v>
      </c>
      <c r="AO112" s="1">
        <v>158080</v>
      </c>
      <c r="AP112" s="1">
        <v>158080</v>
      </c>
      <c r="AQ112" s="1">
        <v>158080</v>
      </c>
      <c r="AR112" s="1">
        <v>158080</v>
      </c>
      <c r="AS112" s="1">
        <v>158080</v>
      </c>
      <c r="AT112" s="1">
        <v>158080</v>
      </c>
      <c r="AU112" s="1">
        <v>158080</v>
      </c>
      <c r="AV112" s="1">
        <v>158080</v>
      </c>
      <c r="AW112" s="1">
        <v>158080</v>
      </c>
      <c r="AX112" s="1">
        <v>158080</v>
      </c>
      <c r="AY112" s="1">
        <v>158080</v>
      </c>
      <c r="AZ112" s="1">
        <v>158080</v>
      </c>
    </row>
    <row r="113" spans="1:52" hidden="1">
      <c r="A113" s="1" t="s">
        <v>69</v>
      </c>
      <c r="B113" s="1">
        <v>133300</v>
      </c>
      <c r="C113" s="1">
        <v>133300</v>
      </c>
      <c r="D113" s="1">
        <v>133300</v>
      </c>
      <c r="E113" s="1">
        <v>158080</v>
      </c>
      <c r="F113" s="1">
        <v>158080</v>
      </c>
      <c r="G113" s="1">
        <v>158080</v>
      </c>
      <c r="H113" s="1">
        <v>158080</v>
      </c>
      <c r="I113" s="1">
        <v>158080</v>
      </c>
      <c r="J113" s="1">
        <v>158080</v>
      </c>
      <c r="K113" s="1">
        <v>158080</v>
      </c>
      <c r="L113" s="1">
        <v>158080</v>
      </c>
      <c r="M113" s="1">
        <v>158080</v>
      </c>
      <c r="N113" s="1">
        <v>158080</v>
      </c>
      <c r="O113" s="1">
        <v>158080</v>
      </c>
      <c r="P113" s="1">
        <v>158080</v>
      </c>
      <c r="Q113" s="1">
        <v>158080</v>
      </c>
      <c r="R113" s="1">
        <v>158080</v>
      </c>
      <c r="S113" s="1">
        <v>158080</v>
      </c>
      <c r="T113" s="1">
        <v>158080</v>
      </c>
      <c r="U113" s="1">
        <v>158080</v>
      </c>
      <c r="V113" s="1">
        <v>158080</v>
      </c>
      <c r="W113" s="1">
        <v>158080</v>
      </c>
      <c r="X113" s="1">
        <v>158080</v>
      </c>
      <c r="Y113" s="1">
        <v>158080</v>
      </c>
      <c r="Z113" s="1">
        <v>158080</v>
      </c>
      <c r="AA113" s="1">
        <v>158080</v>
      </c>
      <c r="AB113" s="1">
        <v>158080</v>
      </c>
      <c r="AC113" s="1">
        <v>158080</v>
      </c>
      <c r="AD113" s="1">
        <v>158080</v>
      </c>
      <c r="AE113" s="1">
        <v>158080</v>
      </c>
      <c r="AF113" s="1">
        <v>158080</v>
      </c>
      <c r="AG113" s="1">
        <v>158080</v>
      </c>
      <c r="AH113" s="1">
        <v>158080</v>
      </c>
      <c r="AI113" s="1">
        <v>158080</v>
      </c>
      <c r="AJ113" s="1">
        <v>158080</v>
      </c>
      <c r="AK113" s="1">
        <v>158080</v>
      </c>
      <c r="AL113" s="1">
        <v>158080</v>
      </c>
      <c r="AM113" s="1">
        <v>158080</v>
      </c>
      <c r="AN113" s="1">
        <v>158080</v>
      </c>
      <c r="AO113" s="1">
        <v>158080</v>
      </c>
      <c r="AP113" s="1">
        <v>158080</v>
      </c>
      <c r="AQ113" s="1">
        <v>158080</v>
      </c>
      <c r="AR113" s="1">
        <v>158080</v>
      </c>
      <c r="AS113" s="1">
        <v>158080</v>
      </c>
      <c r="AT113" s="1">
        <v>158080</v>
      </c>
      <c r="AU113" s="1">
        <v>158080</v>
      </c>
      <c r="AV113" s="1">
        <v>158080</v>
      </c>
      <c r="AW113" s="1">
        <v>158080</v>
      </c>
      <c r="AX113" s="1">
        <v>158080</v>
      </c>
      <c r="AY113" s="1">
        <v>158080</v>
      </c>
      <c r="AZ113" s="1">
        <v>158080</v>
      </c>
    </row>
    <row r="114" spans="1:52" hidden="1">
      <c r="A114" s="1" t="s">
        <v>70</v>
      </c>
      <c r="B114" s="1">
        <v>1815624</v>
      </c>
      <c r="C114" s="1">
        <v>1670251</v>
      </c>
      <c r="D114" s="1">
        <v>1674186</v>
      </c>
      <c r="E114" s="1">
        <v>1656529.35</v>
      </c>
      <c r="F114" s="1">
        <v>1781593</v>
      </c>
      <c r="G114" s="1">
        <v>1690817</v>
      </c>
      <c r="H114" s="1">
        <v>1524647</v>
      </c>
      <c r="I114" s="1">
        <v>1577428</v>
      </c>
      <c r="J114" s="1">
        <v>1783115</v>
      </c>
      <c r="K114" s="1">
        <v>1511014</v>
      </c>
      <c r="L114" s="1">
        <v>1368036</v>
      </c>
      <c r="M114" s="1">
        <v>1458822.37</v>
      </c>
      <c r="N114" s="1">
        <v>1687419</v>
      </c>
      <c r="O114" s="1">
        <v>1662457</v>
      </c>
      <c r="P114" s="1">
        <v>1694353</v>
      </c>
      <c r="Q114" s="1">
        <v>1769362.07</v>
      </c>
      <c r="R114" s="1">
        <v>2334964</v>
      </c>
      <c r="S114" s="1">
        <v>2296196</v>
      </c>
      <c r="T114" s="1">
        <v>2399963</v>
      </c>
      <c r="U114" s="1">
        <v>3147628.281</v>
      </c>
      <c r="V114" s="1">
        <v>4342508</v>
      </c>
      <c r="W114" s="1">
        <v>4126135</v>
      </c>
      <c r="X114" s="1">
        <v>4320099</v>
      </c>
      <c r="Y114" s="1">
        <v>4749039.7869999995</v>
      </c>
      <c r="Z114" s="1">
        <v>5250922</v>
      </c>
      <c r="AA114" s="1">
        <v>4752578</v>
      </c>
      <c r="AB114" s="1">
        <v>4920565</v>
      </c>
      <c r="AC114" s="1">
        <v>5467921.1699999999</v>
      </c>
      <c r="AD114" s="1">
        <v>6301755</v>
      </c>
      <c r="AE114" s="1">
        <v>6007997</v>
      </c>
      <c r="AF114" s="1">
        <v>6301592</v>
      </c>
      <c r="AG114" s="1">
        <v>6552983.9890000001</v>
      </c>
      <c r="AH114" s="1">
        <v>7310643</v>
      </c>
      <c r="AI114" s="1">
        <v>6989789</v>
      </c>
      <c r="AJ114" s="1">
        <v>7311731</v>
      </c>
      <c r="AK114" s="1">
        <v>7694201.1200000001</v>
      </c>
      <c r="AL114" s="1">
        <v>8477214</v>
      </c>
      <c r="AM114" s="1">
        <v>8132996</v>
      </c>
      <c r="AN114" s="1">
        <v>8501535</v>
      </c>
      <c r="AO114" s="1">
        <v>8943095.5800000001</v>
      </c>
      <c r="AP114" s="1">
        <v>9826132</v>
      </c>
      <c r="AQ114" s="1">
        <v>9387898</v>
      </c>
      <c r="AR114" s="1">
        <v>9829645</v>
      </c>
      <c r="AS114" s="1">
        <v>10293247.028999999</v>
      </c>
      <c r="AT114" s="1">
        <v>11119161</v>
      </c>
      <c r="AU114" s="1">
        <v>10474088</v>
      </c>
      <c r="AV114" s="1">
        <v>10689082</v>
      </c>
      <c r="AW114" s="1">
        <v>11160000.478</v>
      </c>
      <c r="AX114" s="1">
        <v>10163967</v>
      </c>
      <c r="AY114" s="1">
        <v>9698480</v>
      </c>
      <c r="AZ114" s="1">
        <v>8801057</v>
      </c>
    </row>
    <row r="115" spans="1:52" hidden="1">
      <c r="A115" s="1" t="s">
        <v>71</v>
      </c>
      <c r="B115" s="1">
        <v>248287</v>
      </c>
      <c r="C115" s="1">
        <v>233351</v>
      </c>
      <c r="D115" s="1">
        <v>2007308</v>
      </c>
      <c r="E115" s="1">
        <v>1964752</v>
      </c>
      <c r="F115" s="1">
        <v>1945132</v>
      </c>
      <c r="G115" s="1">
        <v>1936060</v>
      </c>
      <c r="H115" s="1">
        <v>1922606</v>
      </c>
      <c r="I115" s="1">
        <v>1909919</v>
      </c>
      <c r="J115" s="1">
        <v>1898315</v>
      </c>
      <c r="K115" s="1">
        <v>1885519</v>
      </c>
      <c r="L115" s="1">
        <v>1871821</v>
      </c>
      <c r="M115" s="1">
        <v>1859919.69</v>
      </c>
      <c r="N115" s="1">
        <v>1641365</v>
      </c>
      <c r="O115" s="1">
        <v>1570317</v>
      </c>
      <c r="P115" s="1">
        <v>1559546</v>
      </c>
      <c r="Q115" s="1">
        <v>1548532.17</v>
      </c>
      <c r="R115" s="1">
        <v>1540089</v>
      </c>
      <c r="S115" s="1">
        <v>1553811</v>
      </c>
      <c r="T115" s="1">
        <v>1533420</v>
      </c>
      <c r="U115" s="1">
        <v>3751378.5589999999</v>
      </c>
      <c r="V115" s="1">
        <v>2881028</v>
      </c>
      <c r="W115" s="1">
        <v>2883517</v>
      </c>
      <c r="X115" s="1">
        <v>2859273</v>
      </c>
      <c r="Y115" s="1">
        <v>3117254.63</v>
      </c>
      <c r="Z115" s="1">
        <v>3059706</v>
      </c>
      <c r="AA115" s="1">
        <v>3025204</v>
      </c>
      <c r="AB115" s="1">
        <v>2998285</v>
      </c>
      <c r="AC115" s="1">
        <v>2968878.15</v>
      </c>
      <c r="AD115" s="1">
        <v>2930178</v>
      </c>
      <c r="AE115" s="1">
        <v>2901030</v>
      </c>
      <c r="AF115" s="1">
        <v>2909864</v>
      </c>
      <c r="AG115" s="1">
        <v>226741.06599999999</v>
      </c>
      <c r="AH115" s="1">
        <v>206454</v>
      </c>
      <c r="AI115" s="1">
        <v>206914</v>
      </c>
      <c r="AJ115" s="1">
        <v>196795</v>
      </c>
      <c r="AK115" s="1">
        <v>231963.32</v>
      </c>
      <c r="AL115" s="1">
        <v>173539</v>
      </c>
      <c r="AM115" s="1">
        <v>161846</v>
      </c>
      <c r="AN115" s="1">
        <v>148551</v>
      </c>
      <c r="AO115" s="1">
        <v>119676.66800000001</v>
      </c>
      <c r="AP115" s="1">
        <v>61104</v>
      </c>
      <c r="AQ115" s="1">
        <v>141863</v>
      </c>
      <c r="AR115" s="1">
        <v>119376</v>
      </c>
      <c r="AS115" s="1">
        <v>130824.299</v>
      </c>
      <c r="AT115" s="1">
        <v>103950</v>
      </c>
      <c r="AU115" s="1">
        <v>53689</v>
      </c>
      <c r="AV115" s="1">
        <v>50132</v>
      </c>
      <c r="AW115" s="1">
        <v>32238.243999999999</v>
      </c>
      <c r="AX115" s="1">
        <v>200546</v>
      </c>
      <c r="AY115" s="1">
        <v>57395</v>
      </c>
      <c r="AZ115" s="1">
        <v>105692</v>
      </c>
    </row>
    <row r="116" spans="1:52" hidden="1">
      <c r="A116" s="1" t="s">
        <v>72</v>
      </c>
      <c r="B116" s="1">
        <v>248287</v>
      </c>
      <c r="C116" s="1">
        <v>233351</v>
      </c>
      <c r="D116" s="1">
        <v>2007308</v>
      </c>
      <c r="E116" s="1">
        <v>1964752</v>
      </c>
      <c r="F116" s="1">
        <v>1945132</v>
      </c>
      <c r="G116" s="1">
        <v>1936060</v>
      </c>
      <c r="H116" s="1">
        <v>1922606</v>
      </c>
      <c r="I116" s="1">
        <v>1909919</v>
      </c>
      <c r="J116" s="1">
        <v>1898315</v>
      </c>
      <c r="K116" s="1">
        <v>1885519</v>
      </c>
      <c r="L116" s="1">
        <v>1871821</v>
      </c>
      <c r="M116" s="1">
        <v>1859919.69</v>
      </c>
      <c r="N116" s="1">
        <v>1641365</v>
      </c>
      <c r="O116" s="1">
        <v>1570317</v>
      </c>
      <c r="P116" s="1">
        <v>1559546</v>
      </c>
      <c r="Q116" s="1">
        <v>1548532.17</v>
      </c>
      <c r="R116" s="1">
        <v>1540089</v>
      </c>
      <c r="S116" s="1">
        <v>1535807</v>
      </c>
      <c r="T116" s="1">
        <v>1528605</v>
      </c>
      <c r="U116" s="1">
        <v>3696603.8870000001</v>
      </c>
      <c r="V116" s="1">
        <v>2910566</v>
      </c>
      <c r="W116" s="1">
        <v>0</v>
      </c>
      <c r="X116" s="1">
        <v>2893699</v>
      </c>
      <c r="Y116" s="1">
        <v>0</v>
      </c>
      <c r="Z116" s="1">
        <v>0</v>
      </c>
      <c r="AA116" s="1">
        <v>3039491</v>
      </c>
      <c r="AB116" s="1">
        <v>3005038</v>
      </c>
      <c r="AC116" s="1">
        <v>0</v>
      </c>
      <c r="AD116" s="1">
        <v>2951371</v>
      </c>
      <c r="AE116" s="1">
        <v>2873256</v>
      </c>
      <c r="AF116" s="1">
        <v>0</v>
      </c>
      <c r="AG116" s="1">
        <v>144175.11499999999</v>
      </c>
      <c r="AH116" s="1">
        <v>0</v>
      </c>
      <c r="AI116" s="1">
        <v>0</v>
      </c>
      <c r="AJ116" s="1">
        <v>0</v>
      </c>
      <c r="AK116" s="1">
        <v>0</v>
      </c>
      <c r="AL116" s="1">
        <v>0</v>
      </c>
      <c r="AM116" s="1">
        <v>0</v>
      </c>
      <c r="AN116" s="1">
        <v>144239</v>
      </c>
      <c r="AO116" s="1">
        <v>0</v>
      </c>
      <c r="AP116" s="1">
        <v>0</v>
      </c>
      <c r="AQ116" s="1">
        <v>144047</v>
      </c>
      <c r="AR116" s="1">
        <v>144201</v>
      </c>
      <c r="AS116" s="1">
        <v>0</v>
      </c>
      <c r="AT116" s="1">
        <v>0</v>
      </c>
      <c r="AU116" s="1">
        <v>144197</v>
      </c>
      <c r="AV116" s="1">
        <v>144119</v>
      </c>
      <c r="AW116" s="1">
        <v>144089.117</v>
      </c>
      <c r="AX116" s="1">
        <v>0</v>
      </c>
      <c r="AY116" s="1">
        <v>0</v>
      </c>
      <c r="AZ116" s="1">
        <v>0</v>
      </c>
    </row>
    <row r="117" spans="1:52" hidden="1">
      <c r="A117" s="1" t="s">
        <v>1243</v>
      </c>
      <c r="B117" s="1">
        <v>0</v>
      </c>
      <c r="C117" s="1">
        <v>0</v>
      </c>
      <c r="D117" s="1">
        <v>2007050</v>
      </c>
      <c r="E117" s="1">
        <v>1964564.96</v>
      </c>
      <c r="F117" s="1">
        <v>1944973</v>
      </c>
      <c r="G117" s="1">
        <v>0</v>
      </c>
      <c r="H117" s="1">
        <v>1922354</v>
      </c>
      <c r="I117" s="1">
        <v>1909681</v>
      </c>
      <c r="J117" s="1">
        <v>1898086</v>
      </c>
      <c r="K117" s="1">
        <v>1885309</v>
      </c>
      <c r="L117" s="1">
        <v>1871549</v>
      </c>
      <c r="M117" s="1">
        <v>1859679.58</v>
      </c>
      <c r="N117" s="1">
        <v>1641125</v>
      </c>
      <c r="O117" s="1">
        <v>1570088</v>
      </c>
      <c r="P117" s="1">
        <v>1559342</v>
      </c>
      <c r="Q117" s="1">
        <v>1548307.98</v>
      </c>
      <c r="R117" s="1">
        <v>1539808</v>
      </c>
      <c r="S117" s="1">
        <v>1535509</v>
      </c>
      <c r="T117" s="1">
        <v>1528248</v>
      </c>
      <c r="U117" s="1">
        <v>3696140.3930000002</v>
      </c>
      <c r="V117" s="1">
        <v>2766664</v>
      </c>
      <c r="W117" s="1">
        <v>0</v>
      </c>
      <c r="X117" s="1">
        <v>2749819</v>
      </c>
      <c r="Y117" s="1">
        <v>0</v>
      </c>
      <c r="Z117" s="1">
        <v>0</v>
      </c>
      <c r="AA117" s="1">
        <v>2895519</v>
      </c>
      <c r="AB117" s="1">
        <v>2860929</v>
      </c>
      <c r="AC117" s="1">
        <v>0</v>
      </c>
      <c r="AD117" s="1">
        <v>2807301</v>
      </c>
      <c r="AE117" s="1">
        <v>2729200</v>
      </c>
      <c r="AF117" s="1">
        <v>0</v>
      </c>
      <c r="AG117" s="1">
        <v>0</v>
      </c>
      <c r="AH117" s="1">
        <v>0</v>
      </c>
      <c r="AI117" s="1">
        <v>0</v>
      </c>
      <c r="AJ117" s="1">
        <v>0</v>
      </c>
      <c r="AK117" s="1">
        <v>0</v>
      </c>
      <c r="AL117" s="1">
        <v>0</v>
      </c>
      <c r="AM117" s="1">
        <v>0</v>
      </c>
      <c r="AN117" s="1">
        <v>0</v>
      </c>
      <c r="AO117" s="1">
        <v>0</v>
      </c>
      <c r="AP117" s="1">
        <v>0</v>
      </c>
      <c r="AQ117" s="1">
        <v>0</v>
      </c>
      <c r="AR117" s="1">
        <v>0</v>
      </c>
      <c r="AS117" s="1">
        <v>0</v>
      </c>
      <c r="AT117" s="1">
        <v>0</v>
      </c>
      <c r="AU117" s="1">
        <v>0</v>
      </c>
      <c r="AV117" s="1">
        <v>0</v>
      </c>
      <c r="AW117" s="1">
        <v>0</v>
      </c>
      <c r="AX117" s="1">
        <v>0</v>
      </c>
      <c r="AY117" s="1">
        <v>0</v>
      </c>
      <c r="AZ117" s="1">
        <v>0</v>
      </c>
    </row>
    <row r="118" spans="1:52" hidden="1">
      <c r="A118" s="1" t="s">
        <v>1211</v>
      </c>
      <c r="B118" s="1">
        <v>347</v>
      </c>
      <c r="C118" s="1">
        <v>0</v>
      </c>
      <c r="D118" s="1">
        <v>258</v>
      </c>
      <c r="E118" s="1">
        <v>187.04</v>
      </c>
      <c r="F118" s="1">
        <v>0</v>
      </c>
      <c r="G118" s="1">
        <v>0</v>
      </c>
      <c r="H118" s="1">
        <v>252</v>
      </c>
      <c r="I118" s="1">
        <v>238</v>
      </c>
      <c r="J118" s="1">
        <v>229</v>
      </c>
      <c r="K118" s="1">
        <v>210</v>
      </c>
      <c r="L118" s="1">
        <v>272</v>
      </c>
      <c r="M118" s="1">
        <v>240.11</v>
      </c>
      <c r="N118" s="1">
        <v>240</v>
      </c>
      <c r="O118" s="1">
        <v>229</v>
      </c>
      <c r="P118" s="1">
        <v>204</v>
      </c>
      <c r="Q118" s="1">
        <v>224.18</v>
      </c>
      <c r="R118" s="1">
        <v>281</v>
      </c>
      <c r="S118" s="1">
        <v>298</v>
      </c>
      <c r="T118" s="1">
        <v>357</v>
      </c>
      <c r="U118" s="1">
        <v>463.49400000000003</v>
      </c>
      <c r="V118" s="1">
        <v>480</v>
      </c>
      <c r="W118" s="1">
        <v>0</v>
      </c>
      <c r="X118" s="1">
        <v>458</v>
      </c>
      <c r="Y118" s="1">
        <v>0</v>
      </c>
      <c r="Z118" s="1">
        <v>0</v>
      </c>
      <c r="AA118" s="1">
        <v>0</v>
      </c>
      <c r="AB118" s="1">
        <v>687</v>
      </c>
      <c r="AC118" s="1">
        <v>0</v>
      </c>
      <c r="AD118" s="1">
        <v>648</v>
      </c>
      <c r="AE118" s="1">
        <v>634</v>
      </c>
      <c r="AF118" s="1">
        <v>0</v>
      </c>
      <c r="AG118" s="1">
        <v>753.11500000000001</v>
      </c>
      <c r="AH118" s="1">
        <v>0</v>
      </c>
      <c r="AI118" s="1">
        <v>0</v>
      </c>
      <c r="AJ118" s="1">
        <v>0</v>
      </c>
      <c r="AK118" s="1">
        <v>0</v>
      </c>
      <c r="AL118" s="1">
        <v>0</v>
      </c>
      <c r="AM118" s="1">
        <v>0</v>
      </c>
      <c r="AN118" s="1">
        <v>817</v>
      </c>
      <c r="AO118" s="1">
        <v>0</v>
      </c>
      <c r="AP118" s="1">
        <v>0</v>
      </c>
      <c r="AQ118" s="1">
        <v>625</v>
      </c>
      <c r="AR118" s="1">
        <v>779</v>
      </c>
      <c r="AS118" s="1">
        <v>0</v>
      </c>
      <c r="AT118" s="1">
        <v>0</v>
      </c>
      <c r="AU118" s="1">
        <v>775</v>
      </c>
      <c r="AV118" s="1">
        <v>697</v>
      </c>
      <c r="AW118" s="1">
        <v>667.11699999999996</v>
      </c>
      <c r="AX118" s="1">
        <v>0</v>
      </c>
      <c r="AY118" s="1">
        <v>0</v>
      </c>
      <c r="AZ118" s="1">
        <v>0</v>
      </c>
    </row>
    <row r="119" spans="1:52" hidden="1">
      <c r="A119" s="1" t="s">
        <v>73</v>
      </c>
      <c r="B119" s="1">
        <v>0</v>
      </c>
      <c r="C119" s="1">
        <v>0</v>
      </c>
      <c r="D119" s="1">
        <v>0</v>
      </c>
      <c r="E119" s="1">
        <v>0</v>
      </c>
      <c r="F119" s="1">
        <v>0</v>
      </c>
      <c r="G119" s="1">
        <v>174</v>
      </c>
      <c r="H119" s="1">
        <v>0</v>
      </c>
      <c r="I119" s="1">
        <v>0</v>
      </c>
      <c r="J119" s="1">
        <v>0</v>
      </c>
      <c r="K119" s="1">
        <v>0</v>
      </c>
      <c r="L119" s="1">
        <v>0</v>
      </c>
      <c r="M119" s="1">
        <v>0</v>
      </c>
      <c r="N119" s="1">
        <v>0</v>
      </c>
      <c r="O119" s="1">
        <v>0</v>
      </c>
      <c r="P119" s="1">
        <v>0</v>
      </c>
      <c r="Q119" s="1">
        <v>0</v>
      </c>
      <c r="R119" s="1">
        <v>0</v>
      </c>
      <c r="S119" s="1">
        <v>0</v>
      </c>
      <c r="T119" s="1">
        <v>0</v>
      </c>
      <c r="U119" s="1">
        <v>0</v>
      </c>
      <c r="V119" s="1">
        <v>0</v>
      </c>
      <c r="W119" s="1">
        <v>0</v>
      </c>
      <c r="X119" s="1">
        <v>0</v>
      </c>
      <c r="Y119" s="1">
        <v>0</v>
      </c>
      <c r="Z119" s="1">
        <v>0</v>
      </c>
      <c r="AA119" s="1">
        <v>550</v>
      </c>
      <c r="AB119" s="1">
        <v>0</v>
      </c>
      <c r="AC119" s="1">
        <v>0</v>
      </c>
      <c r="AD119" s="1">
        <v>0</v>
      </c>
      <c r="AE119" s="1">
        <v>0</v>
      </c>
      <c r="AF119" s="1">
        <v>0</v>
      </c>
      <c r="AG119" s="1">
        <v>0</v>
      </c>
      <c r="AH119" s="1">
        <v>0</v>
      </c>
      <c r="AI119" s="1">
        <v>0</v>
      </c>
      <c r="AJ119" s="1">
        <v>0</v>
      </c>
      <c r="AK119" s="1">
        <v>0</v>
      </c>
      <c r="AL119" s="1">
        <v>0</v>
      </c>
      <c r="AM119" s="1">
        <v>0</v>
      </c>
      <c r="AN119" s="1">
        <v>0</v>
      </c>
      <c r="AO119" s="1">
        <v>0</v>
      </c>
      <c r="AP119" s="1">
        <v>0</v>
      </c>
      <c r="AQ119" s="1">
        <v>0</v>
      </c>
      <c r="AR119" s="1">
        <v>0</v>
      </c>
      <c r="AS119" s="1">
        <v>0</v>
      </c>
      <c r="AT119" s="1">
        <v>0</v>
      </c>
      <c r="AU119" s="1">
        <v>0</v>
      </c>
      <c r="AV119" s="1">
        <v>0</v>
      </c>
      <c r="AW119" s="1">
        <v>0</v>
      </c>
      <c r="AX119" s="1">
        <v>0</v>
      </c>
      <c r="AY119" s="1">
        <v>0</v>
      </c>
      <c r="AZ119" s="1">
        <v>0</v>
      </c>
    </row>
    <row r="120" spans="1:52" hidden="1">
      <c r="A120" s="1" t="s">
        <v>74</v>
      </c>
      <c r="B120" s="1">
        <v>0</v>
      </c>
      <c r="C120" s="1">
        <v>0</v>
      </c>
      <c r="D120" s="1">
        <v>0</v>
      </c>
      <c r="E120" s="1">
        <v>0</v>
      </c>
      <c r="F120" s="1">
        <v>0</v>
      </c>
      <c r="G120" s="1">
        <v>174</v>
      </c>
      <c r="H120" s="1">
        <v>0</v>
      </c>
      <c r="I120" s="1">
        <v>0</v>
      </c>
      <c r="J120" s="1">
        <v>0</v>
      </c>
      <c r="K120" s="1">
        <v>0</v>
      </c>
      <c r="L120" s="1">
        <v>0</v>
      </c>
      <c r="M120" s="1">
        <v>0</v>
      </c>
      <c r="N120" s="1">
        <v>0</v>
      </c>
      <c r="O120" s="1">
        <v>0</v>
      </c>
      <c r="P120" s="1">
        <v>0</v>
      </c>
      <c r="Q120" s="1">
        <v>0</v>
      </c>
      <c r="R120" s="1">
        <v>0</v>
      </c>
      <c r="S120" s="1">
        <v>0</v>
      </c>
      <c r="T120" s="1">
        <v>0</v>
      </c>
      <c r="U120" s="1">
        <v>0</v>
      </c>
      <c r="V120" s="1">
        <v>0</v>
      </c>
      <c r="W120" s="1">
        <v>0</v>
      </c>
      <c r="X120" s="1">
        <v>0</v>
      </c>
      <c r="Y120" s="1">
        <v>0</v>
      </c>
      <c r="Z120" s="1">
        <v>0</v>
      </c>
      <c r="AA120" s="1">
        <v>550</v>
      </c>
      <c r="AB120" s="1">
        <v>0</v>
      </c>
      <c r="AC120" s="1">
        <v>0</v>
      </c>
      <c r="AD120" s="1">
        <v>0</v>
      </c>
      <c r="AE120" s="1">
        <v>0</v>
      </c>
      <c r="AF120" s="1">
        <v>0</v>
      </c>
      <c r="AG120" s="1">
        <v>0</v>
      </c>
      <c r="AH120" s="1">
        <v>0</v>
      </c>
      <c r="AI120" s="1">
        <v>0</v>
      </c>
      <c r="AJ120" s="1">
        <v>0</v>
      </c>
      <c r="AK120" s="1">
        <v>0</v>
      </c>
      <c r="AL120" s="1">
        <v>0</v>
      </c>
      <c r="AM120" s="1">
        <v>0</v>
      </c>
      <c r="AN120" s="1">
        <v>0</v>
      </c>
      <c r="AO120" s="1">
        <v>0</v>
      </c>
      <c r="AP120" s="1">
        <v>0</v>
      </c>
      <c r="AQ120" s="1">
        <v>0</v>
      </c>
      <c r="AR120" s="1">
        <v>0</v>
      </c>
      <c r="AS120" s="1">
        <v>0</v>
      </c>
      <c r="AT120" s="1">
        <v>0</v>
      </c>
      <c r="AU120" s="1">
        <v>0</v>
      </c>
      <c r="AV120" s="1">
        <v>0</v>
      </c>
      <c r="AW120" s="1">
        <v>0</v>
      </c>
      <c r="AX120" s="1">
        <v>0</v>
      </c>
      <c r="AY120" s="1">
        <v>0</v>
      </c>
      <c r="AZ120" s="1">
        <v>0</v>
      </c>
    </row>
    <row r="121" spans="1:52" hidden="1">
      <c r="A121" s="1" t="s">
        <v>75</v>
      </c>
      <c r="B121" s="1">
        <v>247940</v>
      </c>
      <c r="C121" s="1">
        <v>233351</v>
      </c>
      <c r="D121" s="1">
        <v>0</v>
      </c>
      <c r="E121" s="1">
        <v>0</v>
      </c>
      <c r="F121" s="1">
        <v>159</v>
      </c>
      <c r="G121" s="1">
        <v>1935886</v>
      </c>
      <c r="H121" s="1">
        <v>0</v>
      </c>
      <c r="I121" s="1">
        <v>0</v>
      </c>
      <c r="J121" s="1">
        <v>0</v>
      </c>
      <c r="K121" s="1">
        <v>0</v>
      </c>
      <c r="L121" s="1">
        <v>0</v>
      </c>
      <c r="M121" s="1">
        <v>0</v>
      </c>
      <c r="N121" s="1">
        <v>0</v>
      </c>
      <c r="O121" s="1">
        <v>0</v>
      </c>
      <c r="P121" s="1">
        <v>0</v>
      </c>
      <c r="Q121" s="1">
        <v>0</v>
      </c>
      <c r="R121" s="1">
        <v>0</v>
      </c>
      <c r="S121" s="1">
        <v>0</v>
      </c>
      <c r="T121" s="1">
        <v>0</v>
      </c>
      <c r="U121" s="1">
        <v>0</v>
      </c>
      <c r="V121" s="1">
        <v>143422</v>
      </c>
      <c r="W121" s="1">
        <v>0</v>
      </c>
      <c r="X121" s="1">
        <v>143422</v>
      </c>
      <c r="Y121" s="1">
        <v>0</v>
      </c>
      <c r="Z121" s="1">
        <v>0</v>
      </c>
      <c r="AA121" s="1">
        <v>143422</v>
      </c>
      <c r="AB121" s="1">
        <v>143422</v>
      </c>
      <c r="AC121" s="1">
        <v>0</v>
      </c>
      <c r="AD121" s="1">
        <v>143422</v>
      </c>
      <c r="AE121" s="1">
        <v>143422</v>
      </c>
      <c r="AF121" s="1">
        <v>0</v>
      </c>
      <c r="AG121" s="1">
        <v>143422</v>
      </c>
      <c r="AH121" s="1">
        <v>0</v>
      </c>
      <c r="AI121" s="1">
        <v>0</v>
      </c>
      <c r="AJ121" s="1">
        <v>0</v>
      </c>
      <c r="AK121" s="1">
        <v>0</v>
      </c>
      <c r="AL121" s="1">
        <v>0</v>
      </c>
      <c r="AM121" s="1">
        <v>0</v>
      </c>
      <c r="AN121" s="1">
        <v>143422</v>
      </c>
      <c r="AO121" s="1">
        <v>0</v>
      </c>
      <c r="AP121" s="1">
        <v>0</v>
      </c>
      <c r="AQ121" s="1">
        <v>143422</v>
      </c>
      <c r="AR121" s="1">
        <v>143422</v>
      </c>
      <c r="AS121" s="1">
        <v>0</v>
      </c>
      <c r="AT121" s="1">
        <v>0</v>
      </c>
      <c r="AU121" s="1">
        <v>143422</v>
      </c>
      <c r="AV121" s="1">
        <v>143422</v>
      </c>
      <c r="AW121" s="1">
        <v>143422</v>
      </c>
      <c r="AX121" s="1">
        <v>0</v>
      </c>
      <c r="AY121" s="1">
        <v>0</v>
      </c>
      <c r="AZ121" s="1">
        <v>0</v>
      </c>
    </row>
    <row r="122" spans="1:52" hidden="1">
      <c r="A122" s="1" t="s">
        <v>1244</v>
      </c>
      <c r="B122" s="1">
        <v>0</v>
      </c>
      <c r="C122" s="1">
        <v>0</v>
      </c>
      <c r="D122" s="1">
        <v>0</v>
      </c>
      <c r="E122" s="1">
        <v>0</v>
      </c>
      <c r="F122" s="1">
        <v>0</v>
      </c>
      <c r="G122" s="1">
        <v>0</v>
      </c>
      <c r="H122" s="1">
        <v>0</v>
      </c>
      <c r="I122" s="1">
        <v>0</v>
      </c>
      <c r="J122" s="1">
        <v>0</v>
      </c>
      <c r="K122" s="1">
        <v>0</v>
      </c>
      <c r="L122" s="1">
        <v>0</v>
      </c>
      <c r="M122" s="1">
        <v>0</v>
      </c>
      <c r="N122" s="1">
        <v>0</v>
      </c>
      <c r="O122" s="1">
        <v>0</v>
      </c>
      <c r="P122" s="1">
        <v>0</v>
      </c>
      <c r="Q122" s="1">
        <v>0</v>
      </c>
      <c r="R122" s="1">
        <v>0</v>
      </c>
      <c r="S122" s="1">
        <v>18004</v>
      </c>
      <c r="T122" s="1">
        <v>4815</v>
      </c>
      <c r="U122" s="1">
        <v>-21620.633999999998</v>
      </c>
      <c r="V122" s="1">
        <v>-29538</v>
      </c>
      <c r="W122" s="1">
        <v>0</v>
      </c>
      <c r="X122" s="1">
        <v>-34426</v>
      </c>
      <c r="Y122" s="1">
        <v>0</v>
      </c>
      <c r="Z122" s="1">
        <v>0</v>
      </c>
      <c r="AA122" s="1">
        <v>-14287</v>
      </c>
      <c r="AB122" s="1">
        <v>-6753</v>
      </c>
      <c r="AC122" s="1">
        <v>0</v>
      </c>
      <c r="AD122" s="1">
        <v>-21193</v>
      </c>
      <c r="AE122" s="1">
        <v>27774</v>
      </c>
      <c r="AF122" s="1">
        <v>0</v>
      </c>
      <c r="AG122" s="1">
        <v>82565.951000000001</v>
      </c>
      <c r="AH122" s="1">
        <v>0</v>
      </c>
      <c r="AI122" s="1">
        <v>0</v>
      </c>
      <c r="AJ122" s="1">
        <v>0</v>
      </c>
      <c r="AK122" s="1">
        <v>0</v>
      </c>
      <c r="AL122" s="1">
        <v>0</v>
      </c>
      <c r="AM122" s="1">
        <v>0</v>
      </c>
      <c r="AN122" s="1">
        <v>4312</v>
      </c>
      <c r="AO122" s="1">
        <v>0</v>
      </c>
      <c r="AP122" s="1">
        <v>0</v>
      </c>
      <c r="AQ122" s="1">
        <v>-2184</v>
      </c>
      <c r="AR122" s="1">
        <v>-24825</v>
      </c>
      <c r="AS122" s="1">
        <v>0</v>
      </c>
      <c r="AT122" s="1">
        <v>0</v>
      </c>
      <c r="AU122" s="1">
        <v>-90508</v>
      </c>
      <c r="AV122" s="1">
        <v>-93987</v>
      </c>
      <c r="AW122" s="1">
        <v>-111850.87300000001</v>
      </c>
      <c r="AX122" s="1">
        <v>0</v>
      </c>
      <c r="AY122" s="1">
        <v>0</v>
      </c>
      <c r="AZ122" s="1">
        <v>0</v>
      </c>
    </row>
    <row r="123" spans="1:52" hidden="1">
      <c r="A123" s="1" t="s">
        <v>76</v>
      </c>
      <c r="B123" s="1">
        <v>0</v>
      </c>
      <c r="C123" s="1">
        <v>0</v>
      </c>
      <c r="D123" s="1">
        <v>0</v>
      </c>
      <c r="E123" s="1">
        <v>0</v>
      </c>
      <c r="F123" s="1">
        <v>0</v>
      </c>
      <c r="G123" s="1">
        <v>0</v>
      </c>
      <c r="H123" s="1">
        <v>0</v>
      </c>
      <c r="I123" s="1">
        <v>0</v>
      </c>
      <c r="J123" s="1">
        <v>0</v>
      </c>
      <c r="K123" s="1">
        <v>0</v>
      </c>
      <c r="L123" s="1">
        <v>0</v>
      </c>
      <c r="M123" s="1">
        <v>0</v>
      </c>
      <c r="N123" s="1">
        <v>0</v>
      </c>
      <c r="O123" s="1">
        <v>0</v>
      </c>
      <c r="P123" s="1">
        <v>0</v>
      </c>
      <c r="Q123" s="1">
        <v>0</v>
      </c>
      <c r="R123" s="1">
        <v>0</v>
      </c>
      <c r="S123" s="1">
        <v>0</v>
      </c>
      <c r="T123" s="1">
        <v>0</v>
      </c>
      <c r="U123" s="1">
        <v>76395.305999999997</v>
      </c>
      <c r="V123" s="1">
        <v>0</v>
      </c>
      <c r="W123" s="1">
        <v>0</v>
      </c>
      <c r="X123" s="1">
        <v>0</v>
      </c>
      <c r="Y123" s="1">
        <v>0</v>
      </c>
      <c r="Z123" s="1">
        <v>0</v>
      </c>
      <c r="AA123" s="1">
        <v>0</v>
      </c>
      <c r="AB123" s="1">
        <v>0</v>
      </c>
      <c r="AC123" s="1">
        <v>0</v>
      </c>
      <c r="AD123" s="1">
        <v>0</v>
      </c>
      <c r="AE123" s="1">
        <v>0</v>
      </c>
      <c r="AF123" s="1">
        <v>0</v>
      </c>
      <c r="AG123" s="1">
        <v>0</v>
      </c>
      <c r="AH123" s="1">
        <v>0</v>
      </c>
      <c r="AI123" s="1">
        <v>0</v>
      </c>
      <c r="AJ123" s="1">
        <v>0</v>
      </c>
      <c r="AK123" s="1">
        <v>0</v>
      </c>
      <c r="AL123" s="1">
        <v>0</v>
      </c>
      <c r="AM123" s="1">
        <v>0</v>
      </c>
      <c r="AN123" s="1">
        <v>0</v>
      </c>
      <c r="AO123" s="1">
        <v>0</v>
      </c>
      <c r="AP123" s="1">
        <v>0</v>
      </c>
      <c r="AQ123" s="1">
        <v>0</v>
      </c>
      <c r="AR123" s="1">
        <v>0</v>
      </c>
      <c r="AS123" s="1">
        <v>0</v>
      </c>
      <c r="AT123" s="1">
        <v>103950</v>
      </c>
      <c r="AU123" s="1">
        <v>0</v>
      </c>
      <c r="AV123" s="1">
        <v>0</v>
      </c>
      <c r="AW123" s="1">
        <v>0</v>
      </c>
      <c r="AX123" s="1">
        <v>200546</v>
      </c>
      <c r="AY123" s="1">
        <v>57395</v>
      </c>
      <c r="AZ123" s="1">
        <v>105692</v>
      </c>
    </row>
    <row r="124" spans="1:52" hidden="1">
      <c r="A124" s="1" t="s">
        <v>77</v>
      </c>
      <c r="B124" s="1">
        <v>4517211</v>
      </c>
      <c r="C124" s="1">
        <v>4356902</v>
      </c>
      <c r="D124" s="1">
        <v>6134794</v>
      </c>
      <c r="E124" s="1">
        <v>6099361.3499999996</v>
      </c>
      <c r="F124" s="1">
        <v>6204805</v>
      </c>
      <c r="G124" s="1">
        <v>6104957</v>
      </c>
      <c r="H124" s="1">
        <v>5925333</v>
      </c>
      <c r="I124" s="1">
        <v>5965427</v>
      </c>
      <c r="J124" s="1">
        <v>6159510</v>
      </c>
      <c r="K124" s="1">
        <v>5874613</v>
      </c>
      <c r="L124" s="1">
        <v>5717937</v>
      </c>
      <c r="M124" s="1">
        <v>5796822.0599999996</v>
      </c>
      <c r="N124" s="1">
        <v>5806864</v>
      </c>
      <c r="O124" s="1">
        <v>5710854</v>
      </c>
      <c r="P124" s="1">
        <v>5731979</v>
      </c>
      <c r="Q124" s="1">
        <v>5795974.2300000004</v>
      </c>
      <c r="R124" s="1">
        <v>6353133</v>
      </c>
      <c r="S124" s="1">
        <v>6328087</v>
      </c>
      <c r="T124" s="1">
        <v>6411463</v>
      </c>
      <c r="U124" s="1">
        <v>9377086.8399999999</v>
      </c>
      <c r="V124" s="1">
        <v>9701616</v>
      </c>
      <c r="W124" s="1">
        <v>9487732</v>
      </c>
      <c r="X124" s="1">
        <v>9657452</v>
      </c>
      <c r="Y124" s="1">
        <v>10344374.416999999</v>
      </c>
      <c r="Z124" s="1">
        <v>10788708</v>
      </c>
      <c r="AA124" s="1">
        <v>10255862</v>
      </c>
      <c r="AB124" s="1">
        <v>10396930</v>
      </c>
      <c r="AC124" s="1">
        <v>10914879.310000001</v>
      </c>
      <c r="AD124" s="1">
        <v>11710013</v>
      </c>
      <c r="AE124" s="1">
        <v>11387107</v>
      </c>
      <c r="AF124" s="1">
        <v>11689536</v>
      </c>
      <c r="AG124" s="1">
        <v>9257805.0549999997</v>
      </c>
      <c r="AH124" s="1">
        <v>9995177</v>
      </c>
      <c r="AI124" s="1">
        <v>9674783</v>
      </c>
      <c r="AJ124" s="1">
        <v>9986606</v>
      </c>
      <c r="AK124" s="1">
        <v>10404244.439999999</v>
      </c>
      <c r="AL124" s="1">
        <v>11128833</v>
      </c>
      <c r="AM124" s="1">
        <v>10772922</v>
      </c>
      <c r="AN124" s="1">
        <v>11128166</v>
      </c>
      <c r="AO124" s="1">
        <v>11540852.248</v>
      </c>
      <c r="AP124" s="1">
        <v>12365316</v>
      </c>
      <c r="AQ124" s="1">
        <v>12007841</v>
      </c>
      <c r="AR124" s="1">
        <v>12427101</v>
      </c>
      <c r="AS124" s="1">
        <v>12902151.328</v>
      </c>
      <c r="AT124" s="1">
        <v>13701191</v>
      </c>
      <c r="AU124" s="1">
        <v>13005857</v>
      </c>
      <c r="AV124" s="1">
        <v>13217294</v>
      </c>
      <c r="AW124" s="1">
        <v>13670318.721999999</v>
      </c>
      <c r="AX124" s="1">
        <v>12842593</v>
      </c>
      <c r="AY124" s="1">
        <v>12233955</v>
      </c>
      <c r="AZ124" s="1">
        <v>11384829</v>
      </c>
    </row>
    <row r="125" spans="1:52" hidden="1">
      <c r="A125" s="1" t="s">
        <v>78</v>
      </c>
      <c r="B125" s="1">
        <v>216998</v>
      </c>
      <c r="C125" s="1">
        <v>191315</v>
      </c>
      <c r="D125" s="1">
        <v>2720023</v>
      </c>
      <c r="E125" s="1">
        <v>330436.86</v>
      </c>
      <c r="F125" s="1">
        <v>344370</v>
      </c>
      <c r="G125" s="1">
        <v>325551</v>
      </c>
      <c r="H125" s="1">
        <v>300491</v>
      </c>
      <c r="I125" s="1">
        <v>311131</v>
      </c>
      <c r="J125" s="1">
        <v>329655</v>
      </c>
      <c r="K125" s="1">
        <v>302994</v>
      </c>
      <c r="L125" s="1">
        <v>273159</v>
      </c>
      <c r="M125" s="1">
        <v>284328.98</v>
      </c>
      <c r="N125" s="1">
        <v>296736</v>
      </c>
      <c r="O125" s="1">
        <v>271332</v>
      </c>
      <c r="P125" s="1">
        <v>243615</v>
      </c>
      <c r="Q125" s="1">
        <v>252665.27</v>
      </c>
      <c r="R125" s="1">
        <v>418806</v>
      </c>
      <c r="S125" s="1">
        <v>537286</v>
      </c>
      <c r="T125" s="1">
        <v>501336</v>
      </c>
      <c r="U125" s="1">
        <v>681735.71400000004</v>
      </c>
      <c r="V125" s="1">
        <v>536843</v>
      </c>
      <c r="W125" s="1">
        <v>540984</v>
      </c>
      <c r="X125" s="1">
        <v>500776</v>
      </c>
      <c r="Y125" s="1">
        <v>807403.52899999998</v>
      </c>
      <c r="Z125" s="1">
        <v>837403</v>
      </c>
      <c r="AA125" s="1">
        <v>794707</v>
      </c>
      <c r="AB125" s="1">
        <v>807789</v>
      </c>
      <c r="AC125" s="1">
        <v>801273.58</v>
      </c>
      <c r="AD125" s="1">
        <v>855788</v>
      </c>
      <c r="AE125" s="1">
        <v>824832</v>
      </c>
      <c r="AF125" s="1">
        <v>809981</v>
      </c>
      <c r="AG125" s="1">
        <v>696457.7</v>
      </c>
      <c r="AH125" s="1">
        <v>753331</v>
      </c>
      <c r="AI125" s="1">
        <v>733843</v>
      </c>
      <c r="AJ125" s="1">
        <v>693715</v>
      </c>
      <c r="AK125" s="1">
        <v>713035.59</v>
      </c>
      <c r="AL125" s="1">
        <v>541928</v>
      </c>
      <c r="AM125" s="1">
        <v>510370</v>
      </c>
      <c r="AN125" s="1">
        <v>491477</v>
      </c>
      <c r="AO125" s="1">
        <v>517517.87599999999</v>
      </c>
      <c r="AP125" s="1">
        <v>552152</v>
      </c>
      <c r="AQ125" s="1">
        <v>546763</v>
      </c>
      <c r="AR125" s="1">
        <v>487066</v>
      </c>
      <c r="AS125" s="1">
        <v>517523.68699999998</v>
      </c>
      <c r="AT125" s="1">
        <v>560854</v>
      </c>
      <c r="AU125" s="1">
        <v>520622</v>
      </c>
      <c r="AV125" s="1">
        <v>488245</v>
      </c>
      <c r="AW125" s="1">
        <v>473303.82900000003</v>
      </c>
      <c r="AX125" s="1">
        <v>470887</v>
      </c>
      <c r="AY125" s="1">
        <v>367348</v>
      </c>
      <c r="AZ125" s="1">
        <v>336825</v>
      </c>
    </row>
    <row r="126" spans="1:52" hidden="1">
      <c r="A126" s="1" t="s">
        <v>79</v>
      </c>
      <c r="B126" s="1">
        <v>4734209</v>
      </c>
      <c r="C126" s="1">
        <v>4548217</v>
      </c>
      <c r="D126" s="1">
        <v>8854817</v>
      </c>
      <c r="E126" s="1">
        <v>6429798.2199999997</v>
      </c>
      <c r="F126" s="1">
        <v>6549175</v>
      </c>
      <c r="G126" s="1">
        <v>6430508</v>
      </c>
      <c r="H126" s="1">
        <v>6225824</v>
      </c>
      <c r="I126" s="1">
        <v>6276557</v>
      </c>
      <c r="J126" s="1">
        <v>6489165</v>
      </c>
      <c r="K126" s="1">
        <v>6177607</v>
      </c>
      <c r="L126" s="1">
        <v>5991096</v>
      </c>
      <c r="M126" s="1">
        <v>6081151.04</v>
      </c>
      <c r="N126" s="1">
        <v>6103600</v>
      </c>
      <c r="O126" s="1">
        <v>5982186</v>
      </c>
      <c r="P126" s="1">
        <v>5975594</v>
      </c>
      <c r="Q126" s="1">
        <v>6048639.5099999998</v>
      </c>
      <c r="R126" s="1">
        <v>6771939</v>
      </c>
      <c r="S126" s="1">
        <v>6865373</v>
      </c>
      <c r="T126" s="1">
        <v>6912799</v>
      </c>
      <c r="U126" s="1">
        <v>10058822.554</v>
      </c>
      <c r="V126" s="1">
        <v>10238459</v>
      </c>
      <c r="W126" s="1">
        <v>10028716</v>
      </c>
      <c r="X126" s="1">
        <v>10158228</v>
      </c>
      <c r="Y126" s="1">
        <v>11151777.946</v>
      </c>
      <c r="Z126" s="1">
        <v>11626111</v>
      </c>
      <c r="AA126" s="1">
        <v>11050569</v>
      </c>
      <c r="AB126" s="1">
        <v>11204719</v>
      </c>
      <c r="AC126" s="1">
        <v>11716152.890000001</v>
      </c>
      <c r="AD126" s="1">
        <v>12565801</v>
      </c>
      <c r="AE126" s="1">
        <v>12211939</v>
      </c>
      <c r="AF126" s="1">
        <v>12499517</v>
      </c>
      <c r="AG126" s="1">
        <v>9954262.7550000008</v>
      </c>
      <c r="AH126" s="1">
        <v>10748508</v>
      </c>
      <c r="AI126" s="1">
        <v>10408626</v>
      </c>
      <c r="AJ126" s="1">
        <v>10680321</v>
      </c>
      <c r="AK126" s="1">
        <v>11117280.029999999</v>
      </c>
      <c r="AL126" s="1">
        <v>11670761</v>
      </c>
      <c r="AM126" s="1">
        <v>11283292</v>
      </c>
      <c r="AN126" s="1">
        <v>11619643</v>
      </c>
      <c r="AO126" s="1">
        <v>12058370.124</v>
      </c>
      <c r="AP126" s="1">
        <v>12917468</v>
      </c>
      <c r="AQ126" s="1">
        <v>12554604</v>
      </c>
      <c r="AR126" s="1">
        <v>12914167</v>
      </c>
      <c r="AS126" s="1">
        <v>13419675.015000001</v>
      </c>
      <c r="AT126" s="1">
        <v>14262045</v>
      </c>
      <c r="AU126" s="1">
        <v>13526479</v>
      </c>
      <c r="AV126" s="1">
        <v>13705539</v>
      </c>
      <c r="AW126" s="1">
        <v>14143622.551000001</v>
      </c>
      <c r="AX126" s="1">
        <v>13313480</v>
      </c>
      <c r="AY126" s="1">
        <v>12601303</v>
      </c>
      <c r="AZ126" s="1">
        <v>11721654</v>
      </c>
    </row>
    <row r="127" spans="1:52" hidden="1">
      <c r="AZ127" s="137"/>
    </row>
    <row r="128" spans="1:52" hidden="1">
      <c r="AZ128" s="137"/>
    </row>
    <row r="129" spans="1:16384" hidden="1">
      <c r="AZ129" s="137"/>
    </row>
    <row r="130" spans="1:16384" hidden="1">
      <c r="AZ130" s="137"/>
    </row>
    <row r="131" spans="1:16384" hidden="1">
      <c r="AZ131" s="137"/>
    </row>
    <row r="132" spans="1:16384" hidden="1">
      <c r="B132" s="137"/>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row>
    <row r="133" spans="1:16384" hidden="1">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row>
    <row r="134" spans="1:16384" hidden="1">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row>
    <row r="135" spans="1:16384" hidden="1">
      <c r="B135" s="137"/>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row>
    <row r="136" spans="1:16384" hidden="1">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row>
    <row r="137" spans="1:16384" hidden="1">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row>
    <row r="138" spans="1:16384" hidden="1">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row>
    <row r="139" spans="1:16384" hidden="1">
      <c r="B139" s="137"/>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row>
    <row r="140" spans="1:16384" hidden="1">
      <c r="B140" s="137"/>
      <c r="C140" s="137"/>
      <c r="D140" s="137"/>
      <c r="E140" s="137"/>
      <c r="F140" s="137"/>
      <c r="G140" s="137"/>
      <c r="H140" s="137"/>
      <c r="I140" s="137"/>
      <c r="J140" s="137"/>
      <c r="K140" s="137"/>
      <c r="L140" s="137"/>
      <c r="M140" s="137"/>
      <c r="N140" s="137"/>
      <c r="O140" s="137"/>
      <c r="P140" s="137"/>
      <c r="Q140" s="137"/>
      <c r="R140" s="137"/>
      <c r="S140" s="137"/>
      <c r="T140" s="137"/>
      <c r="U140" s="137"/>
      <c r="V140" s="137"/>
    </row>
    <row r="141" spans="1:16384" hidden="1">
      <c r="A141" s="138" t="s">
        <v>1114</v>
      </c>
      <c r="B141" s="137">
        <f>B62+B69+B72</f>
        <v>2112355</v>
      </c>
      <c r="C141" s="137">
        <f t="shared" ref="C141:AZ141" si="0">C62+C69+C72</f>
        <v>5159677</v>
      </c>
      <c r="D141" s="137">
        <f t="shared" si="0"/>
        <v>4804544</v>
      </c>
      <c r="E141" s="137">
        <f t="shared" si="0"/>
        <v>5543581.4699999997</v>
      </c>
      <c r="F141" s="137">
        <f t="shared" si="0"/>
        <v>5900599</v>
      </c>
      <c r="G141" s="137">
        <f t="shared" si="0"/>
        <v>4189171</v>
      </c>
      <c r="H141" s="137">
        <f t="shared" si="0"/>
        <v>1876729</v>
      </c>
      <c r="I141" s="137">
        <f t="shared" si="0"/>
        <v>2174704</v>
      </c>
      <c r="J141" s="137">
        <f t="shared" si="0"/>
        <v>2165001</v>
      </c>
      <c r="K141" s="137">
        <f t="shared" si="0"/>
        <v>2086118</v>
      </c>
      <c r="L141" s="137">
        <f t="shared" si="0"/>
        <v>2966008</v>
      </c>
      <c r="M141" s="137">
        <f t="shared" si="0"/>
        <v>3073724.3499999996</v>
      </c>
      <c r="N141" s="137">
        <f t="shared" si="0"/>
        <v>3074579</v>
      </c>
      <c r="O141" s="137">
        <f t="shared" si="0"/>
        <v>3418264</v>
      </c>
      <c r="P141" s="137">
        <f t="shared" si="0"/>
        <v>4458123</v>
      </c>
      <c r="Q141" s="137">
        <f t="shared" si="0"/>
        <v>3992831.6500000004</v>
      </c>
      <c r="R141" s="137">
        <f t="shared" si="0"/>
        <v>4180877</v>
      </c>
      <c r="S141" s="137">
        <f t="shared" si="0"/>
        <v>4581279</v>
      </c>
      <c r="T141" s="137">
        <f t="shared" si="0"/>
        <v>4821056</v>
      </c>
      <c r="U141" s="137">
        <f t="shared" si="0"/>
        <v>5080370.5180000002</v>
      </c>
      <c r="V141" s="137">
        <f t="shared" si="0"/>
        <v>4617426</v>
      </c>
      <c r="W141" s="137">
        <f t="shared" si="0"/>
        <v>4813795</v>
      </c>
      <c r="X141" s="137">
        <f t="shared" si="0"/>
        <v>3536793</v>
      </c>
      <c r="Y141" s="137">
        <f t="shared" si="0"/>
        <v>3512410.88</v>
      </c>
      <c r="Z141" s="137">
        <f t="shared" si="0"/>
        <v>3219924</v>
      </c>
      <c r="AA141" s="137">
        <f t="shared" si="0"/>
        <v>3432492</v>
      </c>
      <c r="AB141" s="137">
        <f t="shared" si="0"/>
        <v>2307270</v>
      </c>
      <c r="AC141" s="137">
        <f t="shared" si="0"/>
        <v>2362500.2599999998</v>
      </c>
      <c r="AD141" s="137">
        <f t="shared" si="0"/>
        <v>2513385</v>
      </c>
      <c r="AE141" s="137">
        <f t="shared" si="0"/>
        <v>2606427</v>
      </c>
      <c r="AF141" s="137">
        <f t="shared" si="0"/>
        <v>5094673</v>
      </c>
      <c r="AG141" s="137">
        <f t="shared" si="0"/>
        <v>4596853.8830000004</v>
      </c>
      <c r="AH141" s="137">
        <f t="shared" si="0"/>
        <v>3643598</v>
      </c>
      <c r="AI141" s="137">
        <f t="shared" si="0"/>
        <v>5114300</v>
      </c>
      <c r="AJ141" s="137">
        <f t="shared" si="0"/>
        <v>1561102</v>
      </c>
      <c r="AK141" s="137">
        <f t="shared" si="0"/>
        <v>1913569.06</v>
      </c>
      <c r="AL141" s="137">
        <f t="shared" si="0"/>
        <v>1419652</v>
      </c>
      <c r="AM141" s="137">
        <f t="shared" si="0"/>
        <v>486004</v>
      </c>
      <c r="AN141" s="137">
        <f t="shared" si="0"/>
        <v>471529</v>
      </c>
      <c r="AO141" s="137">
        <f t="shared" si="0"/>
        <v>1086486.9580000001</v>
      </c>
      <c r="AP141" s="137">
        <f t="shared" si="0"/>
        <v>1067000</v>
      </c>
      <c r="AQ141" s="137">
        <f t="shared" si="0"/>
        <v>1034860</v>
      </c>
      <c r="AR141" s="137">
        <f t="shared" si="0"/>
        <v>1087116</v>
      </c>
      <c r="AS141" s="137">
        <f t="shared" si="0"/>
        <v>363942.77999999997</v>
      </c>
      <c r="AT141" s="137">
        <f t="shared" si="0"/>
        <v>1131184</v>
      </c>
      <c r="AU141" s="137">
        <f t="shared" si="0"/>
        <v>1506882</v>
      </c>
      <c r="AV141" s="137">
        <f t="shared" si="0"/>
        <v>1536980</v>
      </c>
      <c r="AW141" s="137">
        <f t="shared" si="0"/>
        <v>1966588.7289999998</v>
      </c>
      <c r="AX141" s="137">
        <f t="shared" si="0"/>
        <v>4215658</v>
      </c>
      <c r="AY141" s="137">
        <f t="shared" si="0"/>
        <v>4954281</v>
      </c>
      <c r="AZ141" s="137">
        <f t="shared" si="0"/>
        <v>5497551</v>
      </c>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7"/>
      <c r="EX141" s="137"/>
      <c r="EY141" s="137"/>
      <c r="EZ141" s="137"/>
      <c r="FA141" s="137"/>
      <c r="FB141" s="137"/>
      <c r="FC141" s="137"/>
      <c r="FD141" s="137"/>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7"/>
      <c r="GD141" s="137"/>
      <c r="GE141" s="137"/>
      <c r="GF141" s="137"/>
      <c r="GG141" s="137"/>
      <c r="GH141" s="137"/>
      <c r="GI141" s="137"/>
      <c r="GJ141" s="137"/>
      <c r="GK141" s="137"/>
      <c r="GL141" s="137"/>
      <c r="GM141" s="137"/>
      <c r="GN141" s="137"/>
      <c r="GO141" s="137"/>
      <c r="GP141" s="137"/>
      <c r="GQ141" s="137"/>
      <c r="GR141" s="137"/>
      <c r="GS141" s="137"/>
      <c r="GT141" s="137"/>
      <c r="GU141" s="137"/>
      <c r="GV141" s="137"/>
      <c r="GW141" s="137"/>
      <c r="GX141" s="137"/>
      <c r="GY141" s="137"/>
      <c r="GZ141" s="137"/>
      <c r="HA141" s="137"/>
      <c r="HB141" s="137"/>
      <c r="HC141" s="137"/>
      <c r="HD141" s="137"/>
      <c r="HE141" s="137"/>
      <c r="HF141" s="137"/>
      <c r="HG141" s="137"/>
      <c r="HH141" s="137"/>
      <c r="HI141" s="137"/>
      <c r="HJ141" s="137"/>
      <c r="HK141" s="137"/>
      <c r="HL141" s="137"/>
      <c r="HM141" s="137"/>
      <c r="HN141" s="137"/>
      <c r="HO141" s="137"/>
      <c r="HP141" s="137"/>
      <c r="HQ141" s="137"/>
      <c r="HR141" s="137"/>
      <c r="HS141" s="137"/>
      <c r="HT141" s="137"/>
      <c r="HU141" s="137"/>
      <c r="HV141" s="137"/>
      <c r="HW141" s="137"/>
      <c r="HX141" s="137"/>
      <c r="HY141" s="137"/>
      <c r="HZ141" s="137"/>
      <c r="IA141" s="137"/>
      <c r="IB141" s="137"/>
      <c r="IC141" s="137"/>
      <c r="ID141" s="137"/>
      <c r="IE141" s="137"/>
      <c r="IF141" s="137"/>
      <c r="IG141" s="137"/>
      <c r="IH141" s="137"/>
      <c r="II141" s="137"/>
      <c r="IJ141" s="137"/>
      <c r="IK141" s="137"/>
      <c r="IL141" s="137"/>
      <c r="IM141" s="137"/>
      <c r="IN141" s="137"/>
      <c r="IO141" s="137"/>
      <c r="IP141" s="137"/>
      <c r="IQ141" s="137"/>
      <c r="IR141" s="137"/>
      <c r="IS141" s="137"/>
      <c r="IT141" s="137"/>
      <c r="IU141" s="137"/>
      <c r="IV141" s="137"/>
      <c r="IW141" s="137"/>
      <c r="IX141" s="137"/>
      <c r="IY141" s="137"/>
      <c r="IZ141" s="137"/>
      <c r="JA141" s="137"/>
      <c r="JB141" s="137"/>
      <c r="JC141" s="137"/>
      <c r="JD141" s="137"/>
      <c r="JE141" s="137"/>
      <c r="JF141" s="137"/>
      <c r="JG141" s="137"/>
      <c r="JH141" s="137"/>
      <c r="JI141" s="137"/>
      <c r="JJ141" s="137"/>
      <c r="JK141" s="137"/>
      <c r="JL141" s="137"/>
      <c r="JM141" s="137"/>
      <c r="JN141" s="137"/>
      <c r="JO141" s="137"/>
      <c r="JP141" s="137"/>
      <c r="JQ141" s="137"/>
      <c r="JR141" s="137"/>
      <c r="JS141" s="137"/>
      <c r="JT141" s="137"/>
      <c r="JU141" s="137"/>
      <c r="JV141" s="137"/>
      <c r="JW141" s="137"/>
      <c r="JX141" s="137"/>
      <c r="JY141" s="137"/>
      <c r="JZ141" s="137"/>
      <c r="KA141" s="137"/>
      <c r="KB141" s="137"/>
      <c r="KC141" s="137"/>
      <c r="KD141" s="137"/>
      <c r="KE141" s="137"/>
      <c r="KF141" s="137"/>
      <c r="KG141" s="137"/>
      <c r="KH141" s="137"/>
      <c r="KI141" s="137"/>
      <c r="KJ141" s="137"/>
      <c r="KK141" s="137"/>
      <c r="KL141" s="137"/>
      <c r="KM141" s="137"/>
      <c r="KN141" s="137"/>
      <c r="KO141" s="137"/>
      <c r="KP141" s="137"/>
      <c r="KQ141" s="137"/>
      <c r="KR141" s="137"/>
      <c r="KS141" s="137"/>
      <c r="KT141" s="137"/>
      <c r="KU141" s="137"/>
      <c r="KV141" s="137"/>
      <c r="KW141" s="137"/>
      <c r="KX141" s="137"/>
      <c r="KY141" s="137"/>
      <c r="KZ141" s="137"/>
      <c r="LA141" s="137"/>
      <c r="LB141" s="137"/>
      <c r="LC141" s="137"/>
      <c r="LD141" s="137"/>
      <c r="LE141" s="137"/>
      <c r="LF141" s="137"/>
      <c r="LG141" s="137"/>
      <c r="LH141" s="137"/>
      <c r="LI141" s="137"/>
      <c r="LJ141" s="137"/>
      <c r="LK141" s="137"/>
      <c r="LL141" s="137"/>
      <c r="LM141" s="137"/>
      <c r="LN141" s="137"/>
      <c r="LO141" s="137"/>
      <c r="LP141" s="137"/>
      <c r="LQ141" s="137"/>
      <c r="LR141" s="137"/>
      <c r="LS141" s="137"/>
      <c r="LT141" s="137"/>
      <c r="LU141" s="137"/>
      <c r="LV141" s="137"/>
      <c r="LW141" s="137"/>
      <c r="LX141" s="137"/>
      <c r="LY141" s="137"/>
      <c r="LZ141" s="137"/>
      <c r="MA141" s="137"/>
      <c r="MB141" s="137"/>
      <c r="MC141" s="137"/>
      <c r="MD141" s="137"/>
      <c r="ME141" s="137"/>
      <c r="MF141" s="137"/>
      <c r="MG141" s="137"/>
      <c r="MH141" s="137"/>
      <c r="MI141" s="137"/>
      <c r="MJ141" s="137"/>
      <c r="MK141" s="137"/>
      <c r="ML141" s="137"/>
      <c r="MM141" s="137"/>
      <c r="MN141" s="137"/>
      <c r="MO141" s="137"/>
      <c r="MP141" s="137"/>
      <c r="MQ141" s="137"/>
      <c r="MR141" s="137"/>
      <c r="MS141" s="137"/>
      <c r="MT141" s="137"/>
      <c r="MU141" s="137"/>
      <c r="MV141" s="137"/>
      <c r="MW141" s="137"/>
      <c r="MX141" s="137"/>
      <c r="MY141" s="137"/>
      <c r="MZ141" s="137"/>
      <c r="NA141" s="137"/>
      <c r="NB141" s="137"/>
      <c r="NC141" s="137"/>
      <c r="ND141" s="137"/>
      <c r="NE141" s="137"/>
      <c r="NF141" s="137"/>
      <c r="NG141" s="137"/>
      <c r="NH141" s="137"/>
      <c r="NI141" s="137"/>
      <c r="NJ141" s="137"/>
      <c r="NK141" s="137"/>
      <c r="NL141" s="137"/>
      <c r="NM141" s="137"/>
      <c r="NN141" s="137"/>
      <c r="NO141" s="137"/>
      <c r="NP141" s="137"/>
      <c r="NQ141" s="137"/>
      <c r="NR141" s="137"/>
      <c r="NS141" s="137"/>
      <c r="NT141" s="137"/>
      <c r="NU141" s="137"/>
      <c r="NV141" s="137"/>
      <c r="NW141" s="137"/>
      <c r="NX141" s="137"/>
      <c r="NY141" s="137"/>
      <c r="NZ141" s="137"/>
      <c r="OA141" s="137"/>
      <c r="OB141" s="137"/>
      <c r="OC141" s="137"/>
      <c r="OD141" s="137"/>
      <c r="OE141" s="137"/>
      <c r="OF141" s="137"/>
      <c r="OG141" s="137"/>
      <c r="OH141" s="137"/>
      <c r="OI141" s="137"/>
      <c r="OJ141" s="137"/>
      <c r="OK141" s="137"/>
      <c r="OL141" s="137"/>
      <c r="OM141" s="137"/>
      <c r="ON141" s="137"/>
      <c r="OO141" s="137"/>
      <c r="OP141" s="137"/>
      <c r="OQ141" s="137"/>
      <c r="OR141" s="137"/>
      <c r="OS141" s="137"/>
      <c r="OT141" s="137"/>
      <c r="OU141" s="137"/>
      <c r="OV141" s="137"/>
      <c r="OW141" s="137"/>
      <c r="OX141" s="137"/>
      <c r="OY141" s="137"/>
      <c r="OZ141" s="137"/>
      <c r="PA141" s="137"/>
      <c r="PB141" s="137"/>
      <c r="PC141" s="137"/>
      <c r="PD141" s="137"/>
      <c r="PE141" s="137"/>
      <c r="PF141" s="137"/>
      <c r="PG141" s="137"/>
      <c r="PH141" s="137"/>
      <c r="PI141" s="137"/>
      <c r="PJ141" s="137"/>
      <c r="PK141" s="137"/>
      <c r="PL141" s="137"/>
      <c r="PM141" s="137"/>
      <c r="PN141" s="137"/>
      <c r="PO141" s="137"/>
      <c r="PP141" s="137"/>
      <c r="PQ141" s="137"/>
      <c r="PR141" s="137"/>
      <c r="PS141" s="137"/>
      <c r="PT141" s="137"/>
      <c r="PU141" s="137"/>
      <c r="PV141" s="137"/>
      <c r="PW141" s="137"/>
      <c r="PX141" s="137"/>
      <c r="PY141" s="137"/>
      <c r="PZ141" s="137"/>
      <c r="QA141" s="137"/>
      <c r="QB141" s="137"/>
      <c r="QC141" s="137"/>
      <c r="QD141" s="137"/>
      <c r="QE141" s="137"/>
      <c r="QF141" s="137"/>
      <c r="QG141" s="137"/>
      <c r="QH141" s="137"/>
      <c r="QI141" s="137"/>
      <c r="QJ141" s="137"/>
      <c r="QK141" s="137"/>
      <c r="QL141" s="137"/>
      <c r="QM141" s="137"/>
      <c r="QN141" s="137"/>
      <c r="QO141" s="137"/>
      <c r="QP141" s="137"/>
      <c r="QQ141" s="137"/>
      <c r="QR141" s="137"/>
      <c r="QS141" s="137"/>
      <c r="QT141" s="137"/>
      <c r="QU141" s="137"/>
      <c r="QV141" s="137"/>
      <c r="QW141" s="137"/>
      <c r="QX141" s="137"/>
      <c r="QY141" s="137"/>
      <c r="QZ141" s="137"/>
      <c r="RA141" s="137"/>
      <c r="RB141" s="137"/>
      <c r="RC141" s="137"/>
      <c r="RD141" s="137"/>
      <c r="RE141" s="137"/>
      <c r="RF141" s="137"/>
      <c r="RG141" s="137"/>
      <c r="RH141" s="137"/>
      <c r="RI141" s="137"/>
      <c r="RJ141" s="137"/>
      <c r="RK141" s="137"/>
      <c r="RL141" s="137"/>
      <c r="RM141" s="137"/>
      <c r="RN141" s="137"/>
      <c r="RO141" s="137"/>
      <c r="RP141" s="137"/>
      <c r="RQ141" s="137"/>
      <c r="RR141" s="137"/>
      <c r="RS141" s="137"/>
      <c r="RT141" s="137"/>
      <c r="RU141" s="137"/>
      <c r="RV141" s="137"/>
      <c r="RW141" s="137"/>
      <c r="RX141" s="137"/>
      <c r="RY141" s="137"/>
      <c r="RZ141" s="137"/>
      <c r="SA141" s="137"/>
      <c r="SB141" s="137"/>
      <c r="SC141" s="137"/>
      <c r="SD141" s="137"/>
      <c r="SE141" s="137"/>
      <c r="SF141" s="137"/>
      <c r="SG141" s="137"/>
      <c r="SH141" s="137"/>
      <c r="SI141" s="137"/>
      <c r="SJ141" s="137"/>
      <c r="SK141" s="137"/>
      <c r="SL141" s="137"/>
      <c r="SM141" s="137"/>
      <c r="SN141" s="137"/>
      <c r="SO141" s="137"/>
      <c r="SP141" s="137"/>
      <c r="SQ141" s="137"/>
      <c r="SR141" s="137"/>
      <c r="SS141" s="137"/>
      <c r="ST141" s="137"/>
      <c r="SU141" s="137"/>
      <c r="SV141" s="137"/>
      <c r="SW141" s="137"/>
      <c r="SX141" s="137"/>
      <c r="SY141" s="137"/>
      <c r="SZ141" s="137"/>
      <c r="TA141" s="137"/>
      <c r="TB141" s="137"/>
      <c r="TC141" s="137"/>
      <c r="TD141" s="137"/>
      <c r="TE141" s="137"/>
      <c r="TF141" s="137"/>
      <c r="TG141" s="137"/>
      <c r="TH141" s="137"/>
      <c r="TI141" s="137"/>
      <c r="TJ141" s="137"/>
      <c r="TK141" s="137"/>
      <c r="TL141" s="137"/>
      <c r="TM141" s="137"/>
      <c r="TN141" s="137"/>
      <c r="TO141" s="137"/>
      <c r="TP141" s="137"/>
      <c r="TQ141" s="137"/>
      <c r="TR141" s="137"/>
      <c r="TS141" s="137"/>
      <c r="TT141" s="137"/>
      <c r="TU141" s="137"/>
      <c r="TV141" s="137"/>
      <c r="TW141" s="137"/>
      <c r="TX141" s="137"/>
      <c r="TY141" s="137"/>
      <c r="TZ141" s="137"/>
      <c r="UA141" s="137"/>
      <c r="UB141" s="137"/>
      <c r="UC141" s="137"/>
      <c r="UD141" s="137"/>
      <c r="UE141" s="137"/>
      <c r="UF141" s="137"/>
      <c r="UG141" s="137"/>
      <c r="UH141" s="137"/>
      <c r="UI141" s="137"/>
      <c r="UJ141" s="137"/>
      <c r="UK141" s="137"/>
      <c r="UL141" s="137"/>
      <c r="UM141" s="137"/>
      <c r="UN141" s="137"/>
      <c r="UO141" s="137"/>
      <c r="UP141" s="137"/>
      <c r="UQ141" s="137"/>
      <c r="UR141" s="137"/>
      <c r="US141" s="137"/>
      <c r="UT141" s="137"/>
      <c r="UU141" s="137"/>
      <c r="UV141" s="137"/>
      <c r="UW141" s="137"/>
      <c r="UX141" s="137"/>
      <c r="UY141" s="137"/>
      <c r="UZ141" s="137"/>
      <c r="VA141" s="137"/>
      <c r="VB141" s="137"/>
      <c r="VC141" s="137"/>
      <c r="VD141" s="137"/>
      <c r="VE141" s="137"/>
      <c r="VF141" s="137"/>
      <c r="VG141" s="137"/>
      <c r="VH141" s="137"/>
      <c r="VI141" s="137"/>
      <c r="VJ141" s="137"/>
      <c r="VK141" s="137"/>
      <c r="VL141" s="137"/>
      <c r="VM141" s="137"/>
      <c r="VN141" s="137"/>
      <c r="VO141" s="137"/>
      <c r="VP141" s="137"/>
      <c r="VQ141" s="137"/>
      <c r="VR141" s="137"/>
      <c r="VS141" s="137"/>
      <c r="VT141" s="137"/>
      <c r="VU141" s="137"/>
      <c r="VV141" s="137"/>
      <c r="VW141" s="137"/>
      <c r="VX141" s="137"/>
      <c r="VY141" s="137"/>
      <c r="VZ141" s="137"/>
      <c r="WA141" s="137"/>
      <c r="WB141" s="137"/>
      <c r="WC141" s="137"/>
      <c r="WD141" s="137"/>
      <c r="WE141" s="137"/>
      <c r="WF141" s="137"/>
      <c r="WG141" s="137"/>
      <c r="WH141" s="137"/>
      <c r="WI141" s="137"/>
      <c r="WJ141" s="137"/>
      <c r="WK141" s="137"/>
      <c r="WL141" s="137"/>
      <c r="WM141" s="137"/>
      <c r="WN141" s="137"/>
      <c r="WO141" s="137"/>
      <c r="WP141" s="137"/>
      <c r="WQ141" s="137"/>
      <c r="WR141" s="137"/>
      <c r="WS141" s="137"/>
      <c r="WT141" s="137"/>
      <c r="WU141" s="137"/>
      <c r="WV141" s="137"/>
      <c r="WW141" s="137"/>
      <c r="WX141" s="137"/>
      <c r="WY141" s="137"/>
      <c r="WZ141" s="137"/>
      <c r="XA141" s="137"/>
      <c r="XB141" s="137"/>
      <c r="XC141" s="137"/>
      <c r="XD141" s="137"/>
      <c r="XE141" s="137"/>
      <c r="XF141" s="137"/>
      <c r="XG141" s="137"/>
      <c r="XH141" s="137"/>
      <c r="XI141" s="137"/>
      <c r="XJ141" s="137"/>
      <c r="XK141" s="137"/>
      <c r="XL141" s="137"/>
      <c r="XM141" s="137"/>
      <c r="XN141" s="137"/>
      <c r="XO141" s="137"/>
      <c r="XP141" s="137"/>
      <c r="XQ141" s="137"/>
      <c r="XR141" s="137"/>
      <c r="XS141" s="137"/>
      <c r="XT141" s="137"/>
      <c r="XU141" s="137"/>
      <c r="XV141" s="137"/>
      <c r="XW141" s="137"/>
      <c r="XX141" s="137"/>
      <c r="XY141" s="137"/>
      <c r="XZ141" s="137"/>
      <c r="YA141" s="137"/>
      <c r="YB141" s="137"/>
      <c r="YC141" s="137"/>
      <c r="YD141" s="137"/>
      <c r="YE141" s="137"/>
      <c r="YF141" s="137"/>
      <c r="YG141" s="137"/>
      <c r="YH141" s="137"/>
      <c r="YI141" s="137"/>
      <c r="YJ141" s="137"/>
      <c r="YK141" s="137"/>
      <c r="YL141" s="137"/>
      <c r="YM141" s="137"/>
      <c r="YN141" s="137"/>
      <c r="YO141" s="137"/>
      <c r="YP141" s="137"/>
      <c r="YQ141" s="137"/>
      <c r="YR141" s="137"/>
      <c r="YS141" s="137"/>
      <c r="YT141" s="137"/>
      <c r="YU141" s="137"/>
      <c r="YV141" s="137"/>
      <c r="YW141" s="137"/>
      <c r="YX141" s="137"/>
      <c r="YY141" s="137"/>
      <c r="YZ141" s="137"/>
      <c r="ZA141" s="137"/>
      <c r="ZB141" s="137"/>
      <c r="ZC141" s="137"/>
      <c r="ZD141" s="137"/>
      <c r="ZE141" s="137"/>
      <c r="ZF141" s="137"/>
      <c r="ZG141" s="137"/>
      <c r="ZH141" s="137"/>
      <c r="ZI141" s="137"/>
      <c r="ZJ141" s="137"/>
      <c r="ZK141" s="137"/>
      <c r="ZL141" s="137"/>
      <c r="ZM141" s="137"/>
      <c r="ZN141" s="137"/>
      <c r="ZO141" s="137"/>
      <c r="ZP141" s="137"/>
      <c r="ZQ141" s="137"/>
      <c r="ZR141" s="137"/>
      <c r="ZS141" s="137"/>
      <c r="ZT141" s="137"/>
      <c r="ZU141" s="137"/>
      <c r="ZV141" s="137"/>
      <c r="ZW141" s="137"/>
      <c r="ZX141" s="137"/>
      <c r="ZY141" s="137"/>
      <c r="ZZ141" s="137"/>
      <c r="AAA141" s="137"/>
      <c r="AAB141" s="137"/>
      <c r="AAC141" s="137"/>
      <c r="AAD141" s="137"/>
      <c r="AAE141" s="137"/>
      <c r="AAF141" s="137"/>
      <c r="AAG141" s="137"/>
      <c r="AAH141" s="137"/>
      <c r="AAI141" s="137"/>
      <c r="AAJ141" s="137"/>
      <c r="AAK141" s="137"/>
      <c r="AAL141" s="137"/>
      <c r="AAM141" s="137"/>
      <c r="AAN141" s="137"/>
      <c r="AAO141" s="137"/>
      <c r="AAP141" s="137"/>
      <c r="AAQ141" s="137"/>
      <c r="AAR141" s="137"/>
      <c r="AAS141" s="137"/>
      <c r="AAT141" s="137"/>
      <c r="AAU141" s="137"/>
      <c r="AAV141" s="137"/>
      <c r="AAW141" s="137"/>
      <c r="AAX141" s="137"/>
      <c r="AAY141" s="137"/>
      <c r="AAZ141" s="137"/>
      <c r="ABA141" s="137"/>
      <c r="ABB141" s="137"/>
      <c r="ABC141" s="137"/>
      <c r="ABD141" s="137"/>
      <c r="ABE141" s="137"/>
      <c r="ABF141" s="137"/>
      <c r="ABG141" s="137"/>
      <c r="ABH141" s="137"/>
      <c r="ABI141" s="137"/>
      <c r="ABJ141" s="137"/>
      <c r="ABK141" s="137"/>
      <c r="ABL141" s="137"/>
      <c r="ABM141" s="137"/>
      <c r="ABN141" s="137"/>
      <c r="ABO141" s="137"/>
      <c r="ABP141" s="137"/>
      <c r="ABQ141" s="137"/>
      <c r="ABR141" s="137"/>
      <c r="ABS141" s="137"/>
      <c r="ABT141" s="137"/>
      <c r="ABU141" s="137"/>
      <c r="ABV141" s="137"/>
      <c r="ABW141" s="137"/>
      <c r="ABX141" s="137"/>
      <c r="ABY141" s="137"/>
      <c r="ABZ141" s="137"/>
      <c r="ACA141" s="137"/>
      <c r="ACB141" s="137"/>
      <c r="ACC141" s="137"/>
      <c r="ACD141" s="137"/>
      <c r="ACE141" s="137"/>
      <c r="ACF141" s="137"/>
      <c r="ACG141" s="137"/>
      <c r="ACH141" s="137"/>
      <c r="ACI141" s="137"/>
      <c r="ACJ141" s="137"/>
      <c r="ACK141" s="137"/>
      <c r="ACL141" s="137"/>
      <c r="ACM141" s="137"/>
      <c r="ACN141" s="137"/>
      <c r="ACO141" s="137"/>
      <c r="ACP141" s="137"/>
      <c r="ACQ141" s="137"/>
      <c r="ACR141" s="137"/>
      <c r="ACS141" s="137"/>
      <c r="ACT141" s="137"/>
      <c r="ACU141" s="137"/>
      <c r="ACV141" s="137"/>
      <c r="ACW141" s="137"/>
      <c r="ACX141" s="137"/>
      <c r="ACY141" s="137"/>
      <c r="ACZ141" s="137"/>
      <c r="ADA141" s="137"/>
      <c r="ADB141" s="137"/>
      <c r="ADC141" s="137"/>
      <c r="ADD141" s="137"/>
      <c r="ADE141" s="137"/>
      <c r="ADF141" s="137"/>
      <c r="ADG141" s="137"/>
      <c r="ADH141" s="137"/>
      <c r="ADI141" s="137"/>
      <c r="ADJ141" s="137"/>
      <c r="ADK141" s="137"/>
      <c r="ADL141" s="137"/>
      <c r="ADM141" s="137"/>
      <c r="ADN141" s="137"/>
      <c r="ADO141" s="137"/>
      <c r="ADP141" s="137"/>
      <c r="ADQ141" s="137"/>
      <c r="ADR141" s="137"/>
      <c r="ADS141" s="137"/>
      <c r="ADT141" s="137"/>
      <c r="ADU141" s="137"/>
      <c r="ADV141" s="137"/>
      <c r="ADW141" s="137"/>
      <c r="ADX141" s="137"/>
      <c r="ADY141" s="137"/>
      <c r="ADZ141" s="137"/>
      <c r="AEA141" s="137"/>
      <c r="AEB141" s="137"/>
      <c r="AEC141" s="137"/>
      <c r="AED141" s="137"/>
      <c r="AEE141" s="137"/>
      <c r="AEF141" s="137"/>
      <c r="AEG141" s="137"/>
      <c r="AEH141" s="137"/>
      <c r="AEI141" s="137"/>
      <c r="AEJ141" s="137"/>
      <c r="AEK141" s="137"/>
      <c r="AEL141" s="137"/>
      <c r="AEM141" s="137"/>
      <c r="AEN141" s="137"/>
      <c r="AEO141" s="137"/>
      <c r="AEP141" s="137"/>
      <c r="AEQ141" s="137"/>
      <c r="AER141" s="137"/>
      <c r="AES141" s="137"/>
      <c r="AET141" s="137"/>
      <c r="AEU141" s="137"/>
      <c r="AEV141" s="137"/>
      <c r="AEW141" s="137"/>
      <c r="AEX141" s="137"/>
      <c r="AEY141" s="137"/>
      <c r="AEZ141" s="137"/>
      <c r="AFA141" s="137"/>
      <c r="AFB141" s="137"/>
      <c r="AFC141" s="137"/>
      <c r="AFD141" s="137"/>
      <c r="AFE141" s="137"/>
      <c r="AFF141" s="137"/>
      <c r="AFG141" s="137"/>
      <c r="AFH141" s="137"/>
      <c r="AFI141" s="137"/>
      <c r="AFJ141" s="137"/>
      <c r="AFK141" s="137"/>
      <c r="AFL141" s="137"/>
      <c r="AFM141" s="137"/>
      <c r="AFN141" s="137"/>
      <c r="AFO141" s="137"/>
      <c r="AFP141" s="137"/>
      <c r="AFQ141" s="137"/>
      <c r="AFR141" s="137"/>
      <c r="AFS141" s="137"/>
      <c r="AFT141" s="137"/>
      <c r="AFU141" s="137"/>
      <c r="AFV141" s="137"/>
      <c r="AFW141" s="137"/>
      <c r="AFX141" s="137"/>
      <c r="AFY141" s="137"/>
      <c r="AFZ141" s="137"/>
      <c r="AGA141" s="137"/>
      <c r="AGB141" s="137"/>
      <c r="AGC141" s="137"/>
      <c r="AGD141" s="137"/>
      <c r="AGE141" s="137"/>
      <c r="AGF141" s="137"/>
      <c r="AGG141" s="137"/>
      <c r="AGH141" s="137"/>
      <c r="AGI141" s="137"/>
      <c r="AGJ141" s="137"/>
      <c r="AGK141" s="137"/>
      <c r="AGL141" s="137"/>
      <c r="AGM141" s="137"/>
      <c r="AGN141" s="137"/>
      <c r="AGO141" s="137"/>
      <c r="AGP141" s="137"/>
      <c r="AGQ141" s="137"/>
      <c r="AGR141" s="137"/>
      <c r="AGS141" s="137"/>
      <c r="AGT141" s="137"/>
      <c r="AGU141" s="137"/>
      <c r="AGV141" s="137"/>
      <c r="AGW141" s="137"/>
      <c r="AGX141" s="137"/>
      <c r="AGY141" s="137"/>
      <c r="AGZ141" s="137"/>
      <c r="AHA141" s="137"/>
      <c r="AHB141" s="137"/>
      <c r="AHC141" s="137"/>
      <c r="AHD141" s="137"/>
      <c r="AHE141" s="137"/>
      <c r="AHF141" s="137"/>
      <c r="AHG141" s="137"/>
      <c r="AHH141" s="137"/>
      <c r="AHI141" s="137"/>
      <c r="AHJ141" s="137"/>
      <c r="AHK141" s="137"/>
      <c r="AHL141" s="137"/>
      <c r="AHM141" s="137"/>
      <c r="AHN141" s="137"/>
      <c r="AHO141" s="137"/>
      <c r="AHP141" s="137"/>
      <c r="AHQ141" s="137"/>
      <c r="AHR141" s="137"/>
      <c r="AHS141" s="137"/>
      <c r="AHT141" s="137"/>
      <c r="AHU141" s="137"/>
      <c r="AHV141" s="137"/>
      <c r="AHW141" s="137"/>
      <c r="AHX141" s="137"/>
      <c r="AHY141" s="137"/>
      <c r="AHZ141" s="137"/>
      <c r="AIA141" s="137"/>
      <c r="AIB141" s="137"/>
      <c r="AIC141" s="137"/>
      <c r="AID141" s="137"/>
      <c r="AIE141" s="137"/>
      <c r="AIF141" s="137"/>
      <c r="AIG141" s="137"/>
      <c r="AIH141" s="137"/>
      <c r="AII141" s="137"/>
      <c r="AIJ141" s="137"/>
      <c r="AIK141" s="137"/>
      <c r="AIL141" s="137"/>
      <c r="AIM141" s="137"/>
      <c r="AIN141" s="137"/>
      <c r="AIO141" s="137"/>
      <c r="AIP141" s="137"/>
      <c r="AIQ141" s="137"/>
      <c r="AIR141" s="137"/>
      <c r="AIS141" s="137"/>
      <c r="AIT141" s="137"/>
      <c r="AIU141" s="137"/>
      <c r="AIV141" s="137"/>
      <c r="AIW141" s="137"/>
      <c r="AIX141" s="137"/>
      <c r="AIY141" s="137"/>
      <c r="AIZ141" s="137"/>
      <c r="AJA141" s="137"/>
      <c r="AJB141" s="137"/>
      <c r="AJC141" s="137"/>
      <c r="AJD141" s="137"/>
      <c r="AJE141" s="137"/>
      <c r="AJF141" s="137"/>
      <c r="AJG141" s="137"/>
      <c r="AJH141" s="137"/>
      <c r="AJI141" s="137"/>
      <c r="AJJ141" s="137"/>
      <c r="AJK141" s="137"/>
      <c r="AJL141" s="137"/>
      <c r="AJM141" s="137"/>
      <c r="AJN141" s="137"/>
      <c r="AJO141" s="137"/>
      <c r="AJP141" s="137"/>
      <c r="AJQ141" s="137"/>
      <c r="AJR141" s="137"/>
      <c r="AJS141" s="137"/>
      <c r="AJT141" s="137"/>
      <c r="AJU141" s="137"/>
      <c r="AJV141" s="137"/>
      <c r="AJW141" s="137"/>
      <c r="AJX141" s="137"/>
      <c r="AJY141" s="137"/>
      <c r="AJZ141" s="137"/>
      <c r="AKA141" s="137"/>
      <c r="AKB141" s="137"/>
      <c r="AKC141" s="137"/>
      <c r="AKD141" s="137"/>
      <c r="AKE141" s="137"/>
      <c r="AKF141" s="137"/>
      <c r="AKG141" s="137"/>
      <c r="AKH141" s="137"/>
      <c r="AKI141" s="137"/>
      <c r="AKJ141" s="137"/>
      <c r="AKK141" s="137"/>
      <c r="AKL141" s="137"/>
      <c r="AKM141" s="137"/>
      <c r="AKN141" s="137"/>
      <c r="AKO141" s="137"/>
      <c r="AKP141" s="137"/>
      <c r="AKQ141" s="137"/>
      <c r="AKR141" s="137"/>
      <c r="AKS141" s="137"/>
      <c r="AKT141" s="137"/>
      <c r="AKU141" s="137"/>
      <c r="AKV141" s="137"/>
      <c r="AKW141" s="137"/>
      <c r="AKX141" s="137"/>
      <c r="AKY141" s="137"/>
      <c r="AKZ141" s="137"/>
      <c r="ALA141" s="137"/>
      <c r="ALB141" s="137"/>
      <c r="ALC141" s="137"/>
      <c r="ALD141" s="137"/>
      <c r="ALE141" s="137"/>
      <c r="ALF141" s="137"/>
      <c r="ALG141" s="137"/>
      <c r="ALH141" s="137"/>
      <c r="ALI141" s="137"/>
      <c r="ALJ141" s="137"/>
      <c r="ALK141" s="137"/>
      <c r="ALL141" s="137"/>
      <c r="ALM141" s="137"/>
      <c r="ALN141" s="137"/>
      <c r="ALO141" s="137"/>
      <c r="ALP141" s="137"/>
      <c r="ALQ141" s="137"/>
      <c r="ALR141" s="137"/>
      <c r="ALS141" s="137"/>
      <c r="ALT141" s="137"/>
      <c r="ALU141" s="137"/>
      <c r="ALV141" s="137"/>
      <c r="ALW141" s="137"/>
      <c r="ALX141" s="137"/>
      <c r="ALY141" s="137"/>
      <c r="ALZ141" s="137"/>
      <c r="AMA141" s="137"/>
      <c r="AMB141" s="137"/>
      <c r="AMC141" s="137"/>
      <c r="AMD141" s="137"/>
      <c r="AME141" s="137"/>
      <c r="AMF141" s="137"/>
      <c r="AMG141" s="137"/>
      <c r="AMH141" s="137"/>
      <c r="AMI141" s="137"/>
      <c r="AMJ141" s="137"/>
      <c r="AMK141" s="137"/>
      <c r="AML141" s="137"/>
      <c r="AMM141" s="137"/>
      <c r="AMN141" s="137"/>
      <c r="AMO141" s="137"/>
      <c r="AMP141" s="137"/>
      <c r="AMQ141" s="137"/>
      <c r="AMR141" s="137"/>
      <c r="AMS141" s="137"/>
      <c r="AMT141" s="137"/>
      <c r="AMU141" s="137"/>
      <c r="AMV141" s="137"/>
      <c r="AMW141" s="137"/>
      <c r="AMX141" s="137"/>
      <c r="AMY141" s="137"/>
      <c r="AMZ141" s="137"/>
      <c r="ANA141" s="137"/>
      <c r="ANB141" s="137"/>
      <c r="ANC141" s="137"/>
      <c r="AND141" s="137"/>
      <c r="ANE141" s="137"/>
      <c r="ANF141" s="137"/>
      <c r="ANG141" s="137"/>
      <c r="ANH141" s="137"/>
      <c r="ANI141" s="137"/>
      <c r="ANJ141" s="137"/>
      <c r="ANK141" s="137"/>
      <c r="ANL141" s="137"/>
      <c r="ANM141" s="137"/>
      <c r="ANN141" s="137"/>
      <c r="ANO141" s="137"/>
      <c r="ANP141" s="137"/>
      <c r="ANQ141" s="137"/>
      <c r="ANR141" s="137"/>
      <c r="ANS141" s="137"/>
      <c r="ANT141" s="137"/>
      <c r="ANU141" s="137"/>
      <c r="ANV141" s="137"/>
      <c r="ANW141" s="137"/>
      <c r="ANX141" s="137"/>
      <c r="ANY141" s="137"/>
      <c r="ANZ141" s="137"/>
      <c r="AOA141" s="137"/>
      <c r="AOB141" s="137"/>
      <c r="AOC141" s="137"/>
      <c r="AOD141" s="137"/>
      <c r="AOE141" s="137"/>
      <c r="AOF141" s="137"/>
      <c r="AOG141" s="137"/>
      <c r="AOH141" s="137"/>
      <c r="AOI141" s="137"/>
      <c r="AOJ141" s="137"/>
      <c r="AOK141" s="137"/>
      <c r="AOL141" s="137"/>
      <c r="AOM141" s="137"/>
      <c r="AON141" s="137"/>
      <c r="AOO141" s="137"/>
      <c r="AOP141" s="137"/>
      <c r="AOQ141" s="137"/>
      <c r="AOR141" s="137"/>
      <c r="AOS141" s="137"/>
      <c r="AOT141" s="137"/>
      <c r="AOU141" s="137"/>
      <c r="AOV141" s="137"/>
      <c r="AOW141" s="137"/>
      <c r="AOX141" s="137"/>
      <c r="AOY141" s="137"/>
      <c r="AOZ141" s="137"/>
      <c r="APA141" s="137"/>
      <c r="APB141" s="137"/>
      <c r="APC141" s="137"/>
      <c r="APD141" s="137"/>
      <c r="APE141" s="137"/>
      <c r="APF141" s="137"/>
      <c r="APG141" s="137"/>
      <c r="APH141" s="137"/>
      <c r="API141" s="137"/>
      <c r="APJ141" s="137"/>
      <c r="APK141" s="137"/>
      <c r="APL141" s="137"/>
      <c r="APM141" s="137"/>
      <c r="APN141" s="137"/>
      <c r="APO141" s="137"/>
      <c r="APP141" s="137"/>
      <c r="APQ141" s="137"/>
      <c r="APR141" s="137"/>
      <c r="APS141" s="137"/>
      <c r="APT141" s="137"/>
      <c r="APU141" s="137"/>
      <c r="APV141" s="137"/>
      <c r="APW141" s="137"/>
      <c r="APX141" s="137"/>
      <c r="APY141" s="137"/>
      <c r="APZ141" s="137"/>
      <c r="AQA141" s="137"/>
      <c r="AQB141" s="137"/>
      <c r="AQC141" s="137"/>
      <c r="AQD141" s="137"/>
      <c r="AQE141" s="137"/>
      <c r="AQF141" s="137"/>
      <c r="AQG141" s="137"/>
      <c r="AQH141" s="137"/>
      <c r="AQI141" s="137"/>
      <c r="AQJ141" s="137"/>
      <c r="AQK141" s="137"/>
      <c r="AQL141" s="137"/>
      <c r="AQM141" s="137"/>
      <c r="AQN141" s="137"/>
      <c r="AQO141" s="137"/>
      <c r="AQP141" s="137"/>
      <c r="AQQ141" s="137"/>
      <c r="AQR141" s="137"/>
      <c r="AQS141" s="137"/>
      <c r="AQT141" s="137"/>
      <c r="AQU141" s="137"/>
      <c r="AQV141" s="137"/>
      <c r="AQW141" s="137"/>
      <c r="AQX141" s="137"/>
      <c r="AQY141" s="137"/>
      <c r="AQZ141" s="137"/>
      <c r="ARA141" s="137"/>
      <c r="ARB141" s="137"/>
      <c r="ARC141" s="137"/>
      <c r="ARD141" s="137"/>
      <c r="ARE141" s="137"/>
      <c r="ARF141" s="137"/>
      <c r="ARG141" s="137"/>
      <c r="ARH141" s="137"/>
      <c r="ARI141" s="137"/>
      <c r="ARJ141" s="137"/>
      <c r="ARK141" s="137"/>
      <c r="ARL141" s="137"/>
      <c r="ARM141" s="137"/>
      <c r="ARN141" s="137"/>
      <c r="ARO141" s="137"/>
      <c r="ARP141" s="137"/>
      <c r="ARQ141" s="137"/>
      <c r="ARR141" s="137"/>
      <c r="ARS141" s="137"/>
      <c r="ART141" s="137"/>
      <c r="ARU141" s="137"/>
      <c r="ARV141" s="137"/>
      <c r="ARW141" s="137"/>
      <c r="ARX141" s="137"/>
      <c r="ARY141" s="137"/>
      <c r="ARZ141" s="137"/>
      <c r="ASA141" s="137"/>
      <c r="ASB141" s="137"/>
      <c r="ASC141" s="137"/>
      <c r="ASD141" s="137"/>
      <c r="ASE141" s="137"/>
      <c r="ASF141" s="137"/>
      <c r="ASG141" s="137"/>
      <c r="ASH141" s="137"/>
      <c r="ASI141" s="137"/>
      <c r="ASJ141" s="137"/>
      <c r="ASK141" s="137"/>
      <c r="ASL141" s="137"/>
      <c r="ASM141" s="137"/>
      <c r="ASN141" s="137"/>
      <c r="ASO141" s="137"/>
      <c r="ASP141" s="137"/>
      <c r="ASQ141" s="137"/>
      <c r="ASR141" s="137"/>
      <c r="ASS141" s="137"/>
      <c r="AST141" s="137"/>
      <c r="ASU141" s="137"/>
      <c r="ASV141" s="137"/>
      <c r="ASW141" s="137"/>
      <c r="ASX141" s="137"/>
      <c r="ASY141" s="137"/>
      <c r="ASZ141" s="137"/>
      <c r="ATA141" s="137"/>
      <c r="ATB141" s="137"/>
      <c r="ATC141" s="137"/>
      <c r="ATD141" s="137"/>
      <c r="ATE141" s="137"/>
      <c r="ATF141" s="137"/>
      <c r="ATG141" s="137"/>
      <c r="ATH141" s="137"/>
      <c r="ATI141" s="137"/>
      <c r="ATJ141" s="137"/>
      <c r="ATK141" s="137"/>
      <c r="ATL141" s="137"/>
      <c r="ATM141" s="137"/>
      <c r="ATN141" s="137"/>
      <c r="ATO141" s="137"/>
      <c r="ATP141" s="137"/>
      <c r="ATQ141" s="137"/>
      <c r="ATR141" s="137"/>
      <c r="ATS141" s="137"/>
      <c r="ATT141" s="137"/>
      <c r="ATU141" s="137"/>
      <c r="ATV141" s="137"/>
      <c r="ATW141" s="137"/>
      <c r="ATX141" s="137"/>
      <c r="ATY141" s="137"/>
      <c r="ATZ141" s="137"/>
      <c r="AUA141" s="137"/>
      <c r="AUB141" s="137"/>
      <c r="AUC141" s="137"/>
      <c r="AUD141" s="137"/>
      <c r="AUE141" s="137"/>
      <c r="AUF141" s="137"/>
      <c r="AUG141" s="137"/>
      <c r="AUH141" s="137"/>
      <c r="AUI141" s="137"/>
      <c r="AUJ141" s="137"/>
      <c r="AUK141" s="137"/>
      <c r="AUL141" s="137"/>
      <c r="AUM141" s="137"/>
      <c r="AUN141" s="137"/>
      <c r="AUO141" s="137"/>
      <c r="AUP141" s="137"/>
      <c r="AUQ141" s="137"/>
      <c r="AUR141" s="137"/>
      <c r="AUS141" s="137"/>
      <c r="AUT141" s="137"/>
      <c r="AUU141" s="137"/>
      <c r="AUV141" s="137"/>
      <c r="AUW141" s="137"/>
      <c r="AUX141" s="137"/>
      <c r="AUY141" s="137"/>
      <c r="AUZ141" s="137"/>
      <c r="AVA141" s="137"/>
      <c r="AVB141" s="137"/>
      <c r="AVC141" s="137"/>
      <c r="AVD141" s="137"/>
      <c r="AVE141" s="137"/>
      <c r="AVF141" s="137"/>
      <c r="AVG141" s="137"/>
      <c r="AVH141" s="137"/>
      <c r="AVI141" s="137"/>
      <c r="AVJ141" s="137"/>
      <c r="AVK141" s="137"/>
      <c r="AVL141" s="137"/>
      <c r="AVM141" s="137"/>
      <c r="AVN141" s="137"/>
      <c r="AVO141" s="137"/>
      <c r="AVP141" s="137"/>
      <c r="AVQ141" s="137"/>
      <c r="AVR141" s="137"/>
      <c r="AVS141" s="137"/>
      <c r="AVT141" s="137"/>
      <c r="AVU141" s="137"/>
      <c r="AVV141" s="137"/>
      <c r="AVW141" s="137"/>
      <c r="AVX141" s="137"/>
      <c r="AVY141" s="137"/>
      <c r="AVZ141" s="137"/>
      <c r="AWA141" s="137"/>
      <c r="AWB141" s="137"/>
      <c r="AWC141" s="137"/>
      <c r="AWD141" s="137"/>
      <c r="AWE141" s="137"/>
      <c r="AWF141" s="137"/>
      <c r="AWG141" s="137"/>
      <c r="AWH141" s="137"/>
      <c r="AWI141" s="137"/>
      <c r="AWJ141" s="137"/>
      <c r="AWK141" s="137"/>
      <c r="AWL141" s="137"/>
      <c r="AWM141" s="137"/>
      <c r="AWN141" s="137"/>
      <c r="AWO141" s="137"/>
      <c r="AWP141" s="137"/>
      <c r="AWQ141" s="137"/>
      <c r="AWR141" s="137"/>
      <c r="AWS141" s="137"/>
      <c r="AWT141" s="137"/>
      <c r="AWU141" s="137"/>
      <c r="AWV141" s="137"/>
      <c r="AWW141" s="137"/>
      <c r="AWX141" s="137"/>
      <c r="AWY141" s="137"/>
      <c r="AWZ141" s="137"/>
      <c r="AXA141" s="137"/>
      <c r="AXB141" s="137"/>
      <c r="AXC141" s="137"/>
      <c r="AXD141" s="137"/>
      <c r="AXE141" s="137"/>
      <c r="AXF141" s="137"/>
      <c r="AXG141" s="137"/>
      <c r="AXH141" s="137"/>
      <c r="AXI141" s="137"/>
      <c r="AXJ141" s="137"/>
      <c r="AXK141" s="137"/>
      <c r="AXL141" s="137"/>
      <c r="AXM141" s="137"/>
      <c r="AXN141" s="137"/>
      <c r="AXO141" s="137"/>
      <c r="AXP141" s="137"/>
      <c r="AXQ141" s="137"/>
      <c r="AXR141" s="137"/>
      <c r="AXS141" s="137"/>
      <c r="AXT141" s="137"/>
      <c r="AXU141" s="137"/>
      <c r="AXV141" s="137"/>
      <c r="AXW141" s="137"/>
      <c r="AXX141" s="137"/>
      <c r="AXY141" s="137"/>
      <c r="AXZ141" s="137"/>
      <c r="AYA141" s="137"/>
      <c r="AYB141" s="137"/>
      <c r="AYC141" s="137"/>
      <c r="AYD141" s="137"/>
      <c r="AYE141" s="137"/>
      <c r="AYF141" s="137"/>
      <c r="AYG141" s="137"/>
      <c r="AYH141" s="137"/>
      <c r="AYI141" s="137"/>
      <c r="AYJ141" s="137"/>
      <c r="AYK141" s="137"/>
      <c r="AYL141" s="137"/>
      <c r="AYM141" s="137"/>
      <c r="AYN141" s="137"/>
      <c r="AYO141" s="137"/>
      <c r="AYP141" s="137"/>
      <c r="AYQ141" s="137"/>
      <c r="AYR141" s="137"/>
      <c r="AYS141" s="137"/>
      <c r="AYT141" s="137"/>
      <c r="AYU141" s="137"/>
      <c r="AYV141" s="137"/>
      <c r="AYW141" s="137"/>
      <c r="AYX141" s="137"/>
      <c r="AYY141" s="137"/>
      <c r="AYZ141" s="137"/>
      <c r="AZA141" s="137"/>
      <c r="AZB141" s="137"/>
      <c r="AZC141" s="137"/>
      <c r="AZD141" s="137"/>
      <c r="AZE141" s="137"/>
      <c r="AZF141" s="137"/>
      <c r="AZG141" s="137"/>
      <c r="AZH141" s="137"/>
      <c r="AZI141" s="137"/>
      <c r="AZJ141" s="137"/>
      <c r="AZK141" s="137"/>
      <c r="AZL141" s="137"/>
      <c r="AZM141" s="137"/>
      <c r="AZN141" s="137"/>
      <c r="AZO141" s="137"/>
      <c r="AZP141" s="137"/>
      <c r="AZQ141" s="137"/>
      <c r="AZR141" s="137"/>
      <c r="AZS141" s="137"/>
      <c r="AZT141" s="137"/>
      <c r="AZU141" s="137"/>
      <c r="AZV141" s="137"/>
      <c r="AZW141" s="137"/>
      <c r="AZX141" s="137"/>
      <c r="AZY141" s="137"/>
      <c r="AZZ141" s="137"/>
      <c r="BAA141" s="137"/>
      <c r="BAB141" s="137"/>
      <c r="BAC141" s="137"/>
      <c r="BAD141" s="137"/>
      <c r="BAE141" s="137"/>
      <c r="BAF141" s="137"/>
      <c r="BAG141" s="137"/>
      <c r="BAH141" s="137"/>
      <c r="BAI141" s="137"/>
      <c r="BAJ141" s="137"/>
      <c r="BAK141" s="137"/>
      <c r="BAL141" s="137"/>
      <c r="BAM141" s="137"/>
      <c r="BAN141" s="137"/>
      <c r="BAO141" s="137"/>
      <c r="BAP141" s="137"/>
      <c r="BAQ141" s="137"/>
      <c r="BAR141" s="137"/>
      <c r="BAS141" s="137"/>
      <c r="BAT141" s="137"/>
      <c r="BAU141" s="137"/>
      <c r="BAV141" s="137"/>
      <c r="BAW141" s="137"/>
      <c r="BAX141" s="137"/>
      <c r="BAY141" s="137"/>
      <c r="BAZ141" s="137"/>
      <c r="BBA141" s="137"/>
      <c r="BBB141" s="137"/>
      <c r="BBC141" s="137"/>
      <c r="BBD141" s="137"/>
      <c r="BBE141" s="137"/>
      <c r="BBF141" s="137"/>
      <c r="BBG141" s="137"/>
      <c r="BBH141" s="137"/>
      <c r="BBI141" s="137"/>
      <c r="BBJ141" s="137"/>
      <c r="BBK141" s="137"/>
      <c r="BBL141" s="137"/>
      <c r="BBM141" s="137"/>
      <c r="BBN141" s="137"/>
      <c r="BBO141" s="137"/>
      <c r="BBP141" s="137"/>
      <c r="BBQ141" s="137"/>
      <c r="BBR141" s="137"/>
      <c r="BBS141" s="137"/>
      <c r="BBT141" s="137"/>
      <c r="BBU141" s="137"/>
      <c r="BBV141" s="137"/>
      <c r="BBW141" s="137"/>
      <c r="BBX141" s="137"/>
      <c r="BBY141" s="137"/>
      <c r="BBZ141" s="137"/>
      <c r="BCA141" s="137"/>
      <c r="BCB141" s="137"/>
      <c r="BCC141" s="137"/>
      <c r="BCD141" s="137"/>
      <c r="BCE141" s="137"/>
      <c r="BCF141" s="137"/>
      <c r="BCG141" s="137"/>
      <c r="BCH141" s="137"/>
      <c r="BCI141" s="137"/>
      <c r="BCJ141" s="137"/>
      <c r="BCK141" s="137"/>
      <c r="BCL141" s="137"/>
      <c r="BCM141" s="137"/>
      <c r="BCN141" s="137"/>
      <c r="BCO141" s="137"/>
      <c r="BCP141" s="137"/>
      <c r="BCQ141" s="137"/>
      <c r="BCR141" s="137"/>
      <c r="BCS141" s="137"/>
      <c r="BCT141" s="137"/>
      <c r="BCU141" s="137"/>
      <c r="BCV141" s="137"/>
      <c r="BCW141" s="137"/>
      <c r="BCX141" s="137"/>
      <c r="BCY141" s="137"/>
      <c r="BCZ141" s="137"/>
      <c r="BDA141" s="137"/>
      <c r="BDB141" s="137"/>
      <c r="BDC141" s="137"/>
      <c r="BDD141" s="137"/>
      <c r="BDE141" s="137"/>
      <c r="BDF141" s="137"/>
      <c r="BDG141" s="137"/>
      <c r="BDH141" s="137"/>
      <c r="BDI141" s="137"/>
      <c r="BDJ141" s="137"/>
      <c r="BDK141" s="137"/>
      <c r="BDL141" s="137"/>
      <c r="BDM141" s="137"/>
      <c r="BDN141" s="137"/>
      <c r="BDO141" s="137"/>
      <c r="BDP141" s="137"/>
      <c r="BDQ141" s="137"/>
      <c r="BDR141" s="137"/>
      <c r="BDS141" s="137"/>
      <c r="BDT141" s="137"/>
      <c r="BDU141" s="137"/>
      <c r="BDV141" s="137"/>
      <c r="BDW141" s="137"/>
      <c r="BDX141" s="137"/>
      <c r="BDY141" s="137"/>
      <c r="BDZ141" s="137"/>
      <c r="BEA141" s="137"/>
      <c r="BEB141" s="137"/>
      <c r="BEC141" s="137"/>
      <c r="BED141" s="137"/>
      <c r="BEE141" s="137"/>
      <c r="BEF141" s="137"/>
      <c r="BEG141" s="137"/>
      <c r="BEH141" s="137"/>
      <c r="BEI141" s="137"/>
      <c r="BEJ141" s="137"/>
      <c r="BEK141" s="137"/>
      <c r="BEL141" s="137"/>
      <c r="BEM141" s="137"/>
      <c r="BEN141" s="137"/>
      <c r="BEO141" s="137"/>
      <c r="BEP141" s="137"/>
      <c r="BEQ141" s="137"/>
      <c r="BER141" s="137"/>
      <c r="BES141" s="137"/>
      <c r="BET141" s="137"/>
      <c r="BEU141" s="137"/>
      <c r="BEV141" s="137"/>
      <c r="BEW141" s="137"/>
      <c r="BEX141" s="137"/>
      <c r="BEY141" s="137"/>
      <c r="BEZ141" s="137"/>
      <c r="BFA141" s="137"/>
      <c r="BFB141" s="137"/>
      <c r="BFC141" s="137"/>
      <c r="BFD141" s="137"/>
      <c r="BFE141" s="137"/>
      <c r="BFF141" s="137"/>
      <c r="BFG141" s="137"/>
      <c r="BFH141" s="137"/>
      <c r="BFI141" s="137"/>
      <c r="BFJ141" s="137"/>
      <c r="BFK141" s="137"/>
      <c r="BFL141" s="137"/>
      <c r="BFM141" s="137"/>
      <c r="BFN141" s="137"/>
      <c r="BFO141" s="137"/>
      <c r="BFP141" s="137"/>
      <c r="BFQ141" s="137"/>
      <c r="BFR141" s="137"/>
      <c r="BFS141" s="137"/>
      <c r="BFT141" s="137"/>
      <c r="BFU141" s="137"/>
      <c r="BFV141" s="137"/>
      <c r="BFW141" s="137"/>
      <c r="BFX141" s="137"/>
      <c r="BFY141" s="137"/>
      <c r="BFZ141" s="137"/>
      <c r="BGA141" s="137"/>
      <c r="BGB141" s="137"/>
      <c r="BGC141" s="137"/>
      <c r="BGD141" s="137"/>
      <c r="BGE141" s="137"/>
      <c r="BGF141" s="137"/>
      <c r="BGG141" s="137"/>
      <c r="BGH141" s="137"/>
      <c r="BGI141" s="137"/>
      <c r="BGJ141" s="137"/>
      <c r="BGK141" s="137"/>
      <c r="BGL141" s="137"/>
      <c r="BGM141" s="137"/>
      <c r="BGN141" s="137"/>
      <c r="BGO141" s="137"/>
      <c r="BGP141" s="137"/>
      <c r="BGQ141" s="137"/>
      <c r="BGR141" s="137"/>
      <c r="BGS141" s="137"/>
      <c r="BGT141" s="137"/>
      <c r="BGU141" s="137"/>
      <c r="BGV141" s="137"/>
      <c r="BGW141" s="137"/>
      <c r="BGX141" s="137"/>
      <c r="BGY141" s="137"/>
      <c r="BGZ141" s="137"/>
      <c r="BHA141" s="137"/>
      <c r="BHB141" s="137"/>
      <c r="BHC141" s="137"/>
      <c r="BHD141" s="137"/>
      <c r="BHE141" s="137"/>
      <c r="BHF141" s="137"/>
      <c r="BHG141" s="137"/>
      <c r="BHH141" s="137"/>
      <c r="BHI141" s="137"/>
      <c r="BHJ141" s="137"/>
      <c r="BHK141" s="137"/>
      <c r="BHL141" s="137"/>
      <c r="BHM141" s="137"/>
      <c r="BHN141" s="137"/>
      <c r="BHO141" s="137"/>
      <c r="BHP141" s="137"/>
      <c r="BHQ141" s="137"/>
      <c r="BHR141" s="137"/>
      <c r="BHS141" s="137"/>
      <c r="BHT141" s="137"/>
      <c r="BHU141" s="137"/>
      <c r="BHV141" s="137"/>
      <c r="BHW141" s="137"/>
      <c r="BHX141" s="137"/>
      <c r="BHY141" s="137"/>
      <c r="BHZ141" s="137"/>
      <c r="BIA141" s="137"/>
      <c r="BIB141" s="137"/>
      <c r="BIC141" s="137"/>
      <c r="BID141" s="137"/>
      <c r="BIE141" s="137"/>
      <c r="BIF141" s="137"/>
      <c r="BIG141" s="137"/>
      <c r="BIH141" s="137"/>
      <c r="BII141" s="137"/>
      <c r="BIJ141" s="137"/>
      <c r="BIK141" s="137"/>
      <c r="BIL141" s="137"/>
      <c r="BIM141" s="137"/>
      <c r="BIN141" s="137"/>
      <c r="BIO141" s="137"/>
      <c r="BIP141" s="137"/>
      <c r="BIQ141" s="137"/>
      <c r="BIR141" s="137"/>
      <c r="BIS141" s="137"/>
      <c r="BIT141" s="137"/>
      <c r="BIU141" s="137"/>
      <c r="BIV141" s="137"/>
      <c r="BIW141" s="137"/>
      <c r="BIX141" s="137"/>
      <c r="BIY141" s="137"/>
      <c r="BIZ141" s="137"/>
      <c r="BJA141" s="137"/>
      <c r="BJB141" s="137"/>
      <c r="BJC141" s="137"/>
      <c r="BJD141" s="137"/>
      <c r="BJE141" s="137"/>
      <c r="BJF141" s="137"/>
      <c r="BJG141" s="137"/>
      <c r="BJH141" s="137"/>
      <c r="BJI141" s="137"/>
      <c r="BJJ141" s="137"/>
      <c r="BJK141" s="137"/>
      <c r="BJL141" s="137"/>
      <c r="BJM141" s="137"/>
      <c r="BJN141" s="137"/>
      <c r="BJO141" s="137"/>
      <c r="BJP141" s="137"/>
      <c r="BJQ141" s="137"/>
      <c r="BJR141" s="137"/>
      <c r="BJS141" s="137"/>
      <c r="BJT141" s="137"/>
      <c r="BJU141" s="137"/>
      <c r="BJV141" s="137"/>
      <c r="BJW141" s="137"/>
      <c r="BJX141" s="137"/>
      <c r="BJY141" s="137"/>
      <c r="BJZ141" s="137"/>
      <c r="BKA141" s="137"/>
      <c r="BKB141" s="137"/>
      <c r="BKC141" s="137"/>
      <c r="BKD141" s="137"/>
      <c r="BKE141" s="137"/>
      <c r="BKF141" s="137"/>
      <c r="BKG141" s="137"/>
      <c r="BKH141" s="137"/>
      <c r="BKI141" s="137"/>
      <c r="BKJ141" s="137"/>
      <c r="BKK141" s="137"/>
      <c r="BKL141" s="137"/>
      <c r="BKM141" s="137"/>
      <c r="BKN141" s="137"/>
      <c r="BKO141" s="137"/>
      <c r="BKP141" s="137"/>
      <c r="BKQ141" s="137"/>
      <c r="BKR141" s="137"/>
      <c r="BKS141" s="137"/>
      <c r="BKT141" s="137"/>
      <c r="BKU141" s="137"/>
      <c r="BKV141" s="137"/>
      <c r="BKW141" s="137"/>
      <c r="BKX141" s="137"/>
      <c r="BKY141" s="137"/>
      <c r="BKZ141" s="137"/>
      <c r="BLA141" s="137"/>
      <c r="BLB141" s="137"/>
      <c r="BLC141" s="137"/>
      <c r="BLD141" s="137"/>
      <c r="BLE141" s="137"/>
      <c r="BLF141" s="137"/>
      <c r="BLG141" s="137"/>
      <c r="BLH141" s="137"/>
      <c r="BLI141" s="137"/>
      <c r="BLJ141" s="137"/>
      <c r="BLK141" s="137"/>
      <c r="BLL141" s="137"/>
      <c r="BLM141" s="137"/>
      <c r="BLN141" s="137"/>
      <c r="BLO141" s="137"/>
      <c r="BLP141" s="137"/>
      <c r="BLQ141" s="137"/>
      <c r="BLR141" s="137"/>
      <c r="BLS141" s="137"/>
      <c r="BLT141" s="137"/>
      <c r="BLU141" s="137"/>
      <c r="BLV141" s="137"/>
      <c r="BLW141" s="137"/>
      <c r="BLX141" s="137"/>
      <c r="BLY141" s="137"/>
      <c r="BLZ141" s="137"/>
      <c r="BMA141" s="137"/>
      <c r="BMB141" s="137"/>
      <c r="BMC141" s="137"/>
      <c r="BMD141" s="137"/>
      <c r="BME141" s="137"/>
      <c r="BMF141" s="137"/>
      <c r="BMG141" s="137"/>
      <c r="BMH141" s="137"/>
      <c r="BMI141" s="137"/>
      <c r="BMJ141" s="137"/>
      <c r="BMK141" s="137"/>
      <c r="BML141" s="137"/>
      <c r="BMM141" s="137"/>
      <c r="BMN141" s="137"/>
      <c r="BMO141" s="137"/>
      <c r="BMP141" s="137"/>
      <c r="BMQ141" s="137"/>
      <c r="BMR141" s="137"/>
      <c r="BMS141" s="137"/>
      <c r="BMT141" s="137"/>
      <c r="BMU141" s="137"/>
      <c r="BMV141" s="137"/>
      <c r="BMW141" s="137"/>
      <c r="BMX141" s="137"/>
      <c r="BMY141" s="137"/>
      <c r="BMZ141" s="137"/>
      <c r="BNA141" s="137"/>
      <c r="BNB141" s="137"/>
      <c r="BNC141" s="137"/>
      <c r="BND141" s="137"/>
      <c r="BNE141" s="137"/>
      <c r="BNF141" s="137"/>
      <c r="BNG141" s="137"/>
      <c r="BNH141" s="137"/>
      <c r="BNI141" s="137"/>
      <c r="BNJ141" s="137"/>
      <c r="BNK141" s="137"/>
      <c r="BNL141" s="137"/>
      <c r="BNM141" s="137"/>
      <c r="BNN141" s="137"/>
      <c r="BNO141" s="137"/>
      <c r="BNP141" s="137"/>
      <c r="BNQ141" s="137"/>
      <c r="BNR141" s="137"/>
      <c r="BNS141" s="137"/>
      <c r="BNT141" s="137"/>
      <c r="BNU141" s="137"/>
      <c r="BNV141" s="137"/>
      <c r="BNW141" s="137"/>
      <c r="BNX141" s="137"/>
      <c r="BNY141" s="137"/>
      <c r="BNZ141" s="137"/>
      <c r="BOA141" s="137"/>
      <c r="BOB141" s="137"/>
      <c r="BOC141" s="137"/>
      <c r="BOD141" s="137"/>
      <c r="BOE141" s="137"/>
      <c r="BOF141" s="137"/>
      <c r="BOG141" s="137"/>
      <c r="BOH141" s="137"/>
      <c r="BOI141" s="137"/>
      <c r="BOJ141" s="137"/>
      <c r="BOK141" s="137"/>
      <c r="BOL141" s="137"/>
      <c r="BOM141" s="137"/>
      <c r="BON141" s="137"/>
      <c r="BOO141" s="137"/>
      <c r="BOP141" s="137"/>
      <c r="BOQ141" s="137"/>
      <c r="BOR141" s="137"/>
      <c r="BOS141" s="137"/>
      <c r="BOT141" s="137"/>
      <c r="BOU141" s="137"/>
      <c r="BOV141" s="137"/>
      <c r="BOW141" s="137"/>
      <c r="BOX141" s="137"/>
      <c r="BOY141" s="137"/>
      <c r="BOZ141" s="137"/>
      <c r="BPA141" s="137"/>
      <c r="BPB141" s="137"/>
      <c r="BPC141" s="137"/>
      <c r="BPD141" s="137"/>
      <c r="BPE141" s="137"/>
      <c r="BPF141" s="137"/>
      <c r="BPG141" s="137"/>
      <c r="BPH141" s="137"/>
      <c r="BPI141" s="137"/>
      <c r="BPJ141" s="137"/>
      <c r="BPK141" s="137"/>
      <c r="BPL141" s="137"/>
      <c r="BPM141" s="137"/>
      <c r="BPN141" s="137"/>
      <c r="BPO141" s="137"/>
      <c r="BPP141" s="137"/>
      <c r="BPQ141" s="137"/>
      <c r="BPR141" s="137"/>
      <c r="BPS141" s="137"/>
      <c r="BPT141" s="137"/>
      <c r="BPU141" s="137"/>
      <c r="BPV141" s="137"/>
      <c r="BPW141" s="137"/>
      <c r="BPX141" s="137"/>
      <c r="BPY141" s="137"/>
      <c r="BPZ141" s="137"/>
      <c r="BQA141" s="137"/>
      <c r="BQB141" s="137"/>
      <c r="BQC141" s="137"/>
      <c r="BQD141" s="137"/>
      <c r="BQE141" s="137"/>
      <c r="BQF141" s="137"/>
      <c r="BQG141" s="137"/>
      <c r="BQH141" s="137"/>
      <c r="BQI141" s="137"/>
      <c r="BQJ141" s="137"/>
      <c r="BQK141" s="137"/>
      <c r="BQL141" s="137"/>
      <c r="BQM141" s="137"/>
      <c r="BQN141" s="137"/>
      <c r="BQO141" s="137"/>
      <c r="BQP141" s="137"/>
      <c r="BQQ141" s="137"/>
      <c r="BQR141" s="137"/>
      <c r="BQS141" s="137"/>
      <c r="BQT141" s="137"/>
      <c r="BQU141" s="137"/>
      <c r="BQV141" s="137"/>
      <c r="BQW141" s="137"/>
      <c r="BQX141" s="137"/>
      <c r="BQY141" s="137"/>
      <c r="BQZ141" s="137"/>
      <c r="BRA141" s="137"/>
      <c r="BRB141" s="137"/>
      <c r="BRC141" s="137"/>
      <c r="BRD141" s="137"/>
      <c r="BRE141" s="137"/>
      <c r="BRF141" s="137"/>
      <c r="BRG141" s="137"/>
      <c r="BRH141" s="137"/>
      <c r="BRI141" s="137"/>
      <c r="BRJ141" s="137"/>
      <c r="BRK141" s="137"/>
      <c r="BRL141" s="137"/>
      <c r="BRM141" s="137"/>
      <c r="BRN141" s="137"/>
      <c r="BRO141" s="137"/>
      <c r="BRP141" s="137"/>
      <c r="BRQ141" s="137"/>
      <c r="BRR141" s="137"/>
      <c r="BRS141" s="137"/>
      <c r="BRT141" s="137"/>
      <c r="BRU141" s="137"/>
      <c r="BRV141" s="137"/>
      <c r="BRW141" s="137"/>
      <c r="BRX141" s="137"/>
      <c r="BRY141" s="137"/>
      <c r="BRZ141" s="137"/>
      <c r="BSA141" s="137"/>
      <c r="BSB141" s="137"/>
      <c r="BSC141" s="137"/>
      <c r="BSD141" s="137"/>
      <c r="BSE141" s="137"/>
      <c r="BSF141" s="137"/>
      <c r="BSG141" s="137"/>
      <c r="BSH141" s="137"/>
      <c r="BSI141" s="137"/>
      <c r="BSJ141" s="137"/>
      <c r="BSK141" s="137"/>
      <c r="BSL141" s="137"/>
      <c r="BSM141" s="137"/>
      <c r="BSN141" s="137"/>
      <c r="BSO141" s="137"/>
      <c r="BSP141" s="137"/>
      <c r="BSQ141" s="137"/>
      <c r="BSR141" s="137"/>
      <c r="BSS141" s="137"/>
      <c r="BST141" s="137"/>
      <c r="BSU141" s="137"/>
      <c r="BSV141" s="137"/>
      <c r="BSW141" s="137"/>
      <c r="BSX141" s="137"/>
      <c r="BSY141" s="137"/>
      <c r="BSZ141" s="137"/>
      <c r="BTA141" s="137"/>
      <c r="BTB141" s="137"/>
      <c r="BTC141" s="137"/>
      <c r="BTD141" s="137"/>
      <c r="BTE141" s="137"/>
      <c r="BTF141" s="137"/>
      <c r="BTG141" s="137"/>
      <c r="BTH141" s="137"/>
      <c r="BTI141" s="137"/>
      <c r="BTJ141" s="137"/>
      <c r="BTK141" s="137"/>
      <c r="BTL141" s="137"/>
      <c r="BTM141" s="137"/>
      <c r="BTN141" s="137"/>
      <c r="BTO141" s="137"/>
      <c r="BTP141" s="137"/>
      <c r="BTQ141" s="137"/>
      <c r="BTR141" s="137"/>
      <c r="BTS141" s="137"/>
      <c r="BTT141" s="137"/>
      <c r="BTU141" s="137"/>
      <c r="BTV141" s="137"/>
      <c r="BTW141" s="137"/>
      <c r="BTX141" s="137"/>
      <c r="BTY141" s="137"/>
      <c r="BTZ141" s="137"/>
      <c r="BUA141" s="137"/>
      <c r="BUB141" s="137"/>
      <c r="BUC141" s="137"/>
      <c r="BUD141" s="137"/>
      <c r="BUE141" s="137"/>
      <c r="BUF141" s="137"/>
      <c r="BUG141" s="137"/>
      <c r="BUH141" s="137"/>
      <c r="BUI141" s="137"/>
      <c r="BUJ141" s="137"/>
      <c r="BUK141" s="137"/>
      <c r="BUL141" s="137"/>
      <c r="BUM141" s="137"/>
      <c r="BUN141" s="137"/>
      <c r="BUO141" s="137"/>
      <c r="BUP141" s="137"/>
      <c r="BUQ141" s="137"/>
      <c r="BUR141" s="137"/>
      <c r="BUS141" s="137"/>
      <c r="BUT141" s="137"/>
      <c r="BUU141" s="137"/>
      <c r="BUV141" s="137"/>
      <c r="BUW141" s="137"/>
      <c r="BUX141" s="137"/>
      <c r="BUY141" s="137"/>
      <c r="BUZ141" s="137"/>
      <c r="BVA141" s="137"/>
      <c r="BVB141" s="137"/>
      <c r="BVC141" s="137"/>
      <c r="BVD141" s="137"/>
      <c r="BVE141" s="137"/>
      <c r="BVF141" s="137"/>
      <c r="BVG141" s="137"/>
      <c r="BVH141" s="137"/>
      <c r="BVI141" s="137"/>
      <c r="BVJ141" s="137"/>
      <c r="BVK141" s="137"/>
      <c r="BVL141" s="137"/>
      <c r="BVM141" s="137"/>
      <c r="BVN141" s="137"/>
      <c r="BVO141" s="137"/>
      <c r="BVP141" s="137"/>
      <c r="BVQ141" s="137"/>
      <c r="BVR141" s="137"/>
      <c r="BVS141" s="137"/>
      <c r="BVT141" s="137"/>
      <c r="BVU141" s="137"/>
      <c r="BVV141" s="137"/>
      <c r="BVW141" s="137"/>
      <c r="BVX141" s="137"/>
      <c r="BVY141" s="137"/>
      <c r="BVZ141" s="137"/>
      <c r="BWA141" s="137"/>
      <c r="BWB141" s="137"/>
      <c r="BWC141" s="137"/>
      <c r="BWD141" s="137"/>
      <c r="BWE141" s="137"/>
      <c r="BWF141" s="137"/>
      <c r="BWG141" s="137"/>
      <c r="BWH141" s="137"/>
      <c r="BWI141" s="137"/>
      <c r="BWJ141" s="137"/>
      <c r="BWK141" s="137"/>
      <c r="BWL141" s="137"/>
      <c r="BWM141" s="137"/>
      <c r="BWN141" s="137"/>
      <c r="BWO141" s="137"/>
      <c r="BWP141" s="137"/>
      <c r="BWQ141" s="137"/>
      <c r="BWR141" s="137"/>
      <c r="BWS141" s="137"/>
      <c r="BWT141" s="137"/>
      <c r="BWU141" s="137"/>
      <c r="BWV141" s="137"/>
      <c r="BWW141" s="137"/>
      <c r="BWX141" s="137"/>
      <c r="BWY141" s="137"/>
      <c r="BWZ141" s="137"/>
      <c r="BXA141" s="137"/>
      <c r="BXB141" s="137"/>
      <c r="BXC141" s="137"/>
      <c r="BXD141" s="137"/>
      <c r="BXE141" s="137"/>
      <c r="BXF141" s="137"/>
      <c r="BXG141" s="137"/>
      <c r="BXH141" s="137"/>
      <c r="BXI141" s="137"/>
      <c r="BXJ141" s="137"/>
      <c r="BXK141" s="137"/>
      <c r="BXL141" s="137"/>
      <c r="BXM141" s="137"/>
      <c r="BXN141" s="137"/>
      <c r="BXO141" s="137"/>
      <c r="BXP141" s="137"/>
      <c r="BXQ141" s="137"/>
      <c r="BXR141" s="137"/>
      <c r="BXS141" s="137"/>
      <c r="BXT141" s="137"/>
      <c r="BXU141" s="137"/>
      <c r="BXV141" s="137"/>
      <c r="BXW141" s="137"/>
      <c r="BXX141" s="137"/>
      <c r="BXY141" s="137"/>
      <c r="BXZ141" s="137"/>
      <c r="BYA141" s="137"/>
      <c r="BYB141" s="137"/>
      <c r="BYC141" s="137"/>
      <c r="BYD141" s="137"/>
      <c r="BYE141" s="137"/>
      <c r="BYF141" s="137"/>
      <c r="BYG141" s="137"/>
      <c r="BYH141" s="137"/>
      <c r="BYI141" s="137"/>
      <c r="BYJ141" s="137"/>
      <c r="BYK141" s="137"/>
      <c r="BYL141" s="137"/>
      <c r="BYM141" s="137"/>
      <c r="BYN141" s="137"/>
      <c r="BYO141" s="137"/>
      <c r="BYP141" s="137"/>
      <c r="BYQ141" s="137"/>
      <c r="BYR141" s="137"/>
      <c r="BYS141" s="137"/>
      <c r="BYT141" s="137"/>
      <c r="BYU141" s="137"/>
      <c r="BYV141" s="137"/>
      <c r="BYW141" s="137"/>
      <c r="BYX141" s="137"/>
      <c r="BYY141" s="137"/>
      <c r="BYZ141" s="137"/>
      <c r="BZA141" s="137"/>
      <c r="BZB141" s="137"/>
      <c r="BZC141" s="137"/>
      <c r="BZD141" s="137"/>
      <c r="BZE141" s="137"/>
      <c r="BZF141" s="137"/>
      <c r="BZG141" s="137"/>
      <c r="BZH141" s="137"/>
      <c r="BZI141" s="137"/>
      <c r="BZJ141" s="137"/>
      <c r="BZK141" s="137"/>
      <c r="BZL141" s="137"/>
      <c r="BZM141" s="137"/>
      <c r="BZN141" s="137"/>
      <c r="BZO141" s="137"/>
      <c r="BZP141" s="137"/>
      <c r="BZQ141" s="137"/>
      <c r="BZR141" s="137"/>
      <c r="BZS141" s="137"/>
      <c r="BZT141" s="137"/>
      <c r="BZU141" s="137"/>
      <c r="BZV141" s="137"/>
      <c r="BZW141" s="137"/>
      <c r="BZX141" s="137"/>
      <c r="BZY141" s="137"/>
      <c r="BZZ141" s="137"/>
      <c r="CAA141" s="137"/>
      <c r="CAB141" s="137"/>
      <c r="CAC141" s="137"/>
      <c r="CAD141" s="137"/>
      <c r="CAE141" s="137"/>
      <c r="CAF141" s="137"/>
      <c r="CAG141" s="137"/>
      <c r="CAH141" s="137"/>
      <c r="CAI141" s="137"/>
      <c r="CAJ141" s="137"/>
      <c r="CAK141" s="137"/>
      <c r="CAL141" s="137"/>
      <c r="CAM141" s="137"/>
      <c r="CAN141" s="137"/>
      <c r="CAO141" s="137"/>
      <c r="CAP141" s="137"/>
      <c r="CAQ141" s="137"/>
      <c r="CAR141" s="137"/>
      <c r="CAS141" s="137"/>
      <c r="CAT141" s="137"/>
      <c r="CAU141" s="137"/>
      <c r="CAV141" s="137"/>
      <c r="CAW141" s="137"/>
      <c r="CAX141" s="137"/>
      <c r="CAY141" s="137"/>
      <c r="CAZ141" s="137"/>
      <c r="CBA141" s="137"/>
      <c r="CBB141" s="137"/>
      <c r="CBC141" s="137"/>
      <c r="CBD141" s="137"/>
      <c r="CBE141" s="137"/>
      <c r="CBF141" s="137"/>
      <c r="CBG141" s="137"/>
      <c r="CBH141" s="137"/>
      <c r="CBI141" s="137"/>
      <c r="CBJ141" s="137"/>
      <c r="CBK141" s="137"/>
      <c r="CBL141" s="137"/>
      <c r="CBM141" s="137"/>
      <c r="CBN141" s="137"/>
      <c r="CBO141" s="137"/>
      <c r="CBP141" s="137"/>
      <c r="CBQ141" s="137"/>
      <c r="CBR141" s="137"/>
      <c r="CBS141" s="137"/>
      <c r="CBT141" s="137"/>
      <c r="CBU141" s="137"/>
      <c r="CBV141" s="137"/>
      <c r="CBW141" s="137"/>
      <c r="CBX141" s="137"/>
      <c r="CBY141" s="137"/>
      <c r="CBZ141" s="137"/>
      <c r="CCA141" s="137"/>
      <c r="CCB141" s="137"/>
      <c r="CCC141" s="137"/>
      <c r="CCD141" s="137"/>
      <c r="CCE141" s="137"/>
      <c r="CCF141" s="137"/>
      <c r="CCG141" s="137"/>
      <c r="CCH141" s="137"/>
      <c r="CCI141" s="137"/>
      <c r="CCJ141" s="137"/>
      <c r="CCK141" s="137"/>
      <c r="CCL141" s="137"/>
      <c r="CCM141" s="137"/>
      <c r="CCN141" s="137"/>
      <c r="CCO141" s="137"/>
      <c r="CCP141" s="137"/>
      <c r="CCQ141" s="137"/>
      <c r="CCR141" s="137"/>
      <c r="CCS141" s="137"/>
      <c r="CCT141" s="137"/>
      <c r="CCU141" s="137"/>
      <c r="CCV141" s="137"/>
      <c r="CCW141" s="137"/>
      <c r="CCX141" s="137"/>
      <c r="CCY141" s="137"/>
      <c r="CCZ141" s="137"/>
      <c r="CDA141" s="137"/>
      <c r="CDB141" s="137"/>
      <c r="CDC141" s="137"/>
      <c r="CDD141" s="137"/>
      <c r="CDE141" s="137"/>
      <c r="CDF141" s="137"/>
      <c r="CDG141" s="137"/>
      <c r="CDH141" s="137"/>
      <c r="CDI141" s="137"/>
      <c r="CDJ141" s="137"/>
      <c r="CDK141" s="137"/>
      <c r="CDL141" s="137"/>
      <c r="CDM141" s="137"/>
      <c r="CDN141" s="137"/>
      <c r="CDO141" s="137"/>
      <c r="CDP141" s="137"/>
      <c r="CDQ141" s="137"/>
      <c r="CDR141" s="137"/>
      <c r="CDS141" s="137"/>
      <c r="CDT141" s="137"/>
      <c r="CDU141" s="137"/>
      <c r="CDV141" s="137"/>
      <c r="CDW141" s="137"/>
      <c r="CDX141" s="137"/>
      <c r="CDY141" s="137"/>
      <c r="CDZ141" s="137"/>
      <c r="CEA141" s="137"/>
      <c r="CEB141" s="137"/>
      <c r="CEC141" s="137"/>
      <c r="CED141" s="137"/>
      <c r="CEE141" s="137"/>
      <c r="CEF141" s="137"/>
      <c r="CEG141" s="137"/>
      <c r="CEH141" s="137"/>
      <c r="CEI141" s="137"/>
      <c r="CEJ141" s="137"/>
      <c r="CEK141" s="137"/>
      <c r="CEL141" s="137"/>
      <c r="CEM141" s="137"/>
      <c r="CEN141" s="137"/>
      <c r="CEO141" s="137"/>
      <c r="CEP141" s="137"/>
      <c r="CEQ141" s="137"/>
      <c r="CER141" s="137"/>
      <c r="CES141" s="137"/>
      <c r="CET141" s="137"/>
      <c r="CEU141" s="137"/>
      <c r="CEV141" s="137"/>
      <c r="CEW141" s="137"/>
      <c r="CEX141" s="137"/>
      <c r="CEY141" s="137"/>
      <c r="CEZ141" s="137"/>
      <c r="CFA141" s="137"/>
      <c r="CFB141" s="137"/>
      <c r="CFC141" s="137"/>
      <c r="CFD141" s="137"/>
      <c r="CFE141" s="137"/>
      <c r="CFF141" s="137"/>
      <c r="CFG141" s="137"/>
      <c r="CFH141" s="137"/>
      <c r="CFI141" s="137"/>
      <c r="CFJ141" s="137"/>
      <c r="CFK141" s="137"/>
      <c r="CFL141" s="137"/>
      <c r="CFM141" s="137"/>
      <c r="CFN141" s="137"/>
      <c r="CFO141" s="137"/>
      <c r="CFP141" s="137"/>
      <c r="CFQ141" s="137"/>
      <c r="CFR141" s="137"/>
      <c r="CFS141" s="137"/>
      <c r="CFT141" s="137"/>
      <c r="CFU141" s="137"/>
      <c r="CFV141" s="137"/>
      <c r="CFW141" s="137"/>
      <c r="CFX141" s="137"/>
      <c r="CFY141" s="137"/>
      <c r="CFZ141" s="137"/>
      <c r="CGA141" s="137"/>
      <c r="CGB141" s="137"/>
      <c r="CGC141" s="137"/>
      <c r="CGD141" s="137"/>
      <c r="CGE141" s="137"/>
      <c r="CGF141" s="137"/>
      <c r="CGG141" s="137"/>
      <c r="CGH141" s="137"/>
      <c r="CGI141" s="137"/>
      <c r="CGJ141" s="137"/>
      <c r="CGK141" s="137"/>
      <c r="CGL141" s="137"/>
      <c r="CGM141" s="137"/>
      <c r="CGN141" s="137"/>
      <c r="CGO141" s="137"/>
      <c r="CGP141" s="137"/>
      <c r="CGQ141" s="137"/>
      <c r="CGR141" s="137"/>
      <c r="CGS141" s="137"/>
      <c r="CGT141" s="137"/>
      <c r="CGU141" s="137"/>
      <c r="CGV141" s="137"/>
      <c r="CGW141" s="137"/>
      <c r="CGX141" s="137"/>
      <c r="CGY141" s="137"/>
      <c r="CGZ141" s="137"/>
      <c r="CHA141" s="137"/>
      <c r="CHB141" s="137"/>
      <c r="CHC141" s="137"/>
      <c r="CHD141" s="137"/>
      <c r="CHE141" s="137"/>
      <c r="CHF141" s="137"/>
      <c r="CHG141" s="137"/>
      <c r="CHH141" s="137"/>
      <c r="CHI141" s="137"/>
      <c r="CHJ141" s="137"/>
      <c r="CHK141" s="137"/>
      <c r="CHL141" s="137"/>
      <c r="CHM141" s="137"/>
      <c r="CHN141" s="137"/>
      <c r="CHO141" s="137"/>
      <c r="CHP141" s="137"/>
      <c r="CHQ141" s="137"/>
      <c r="CHR141" s="137"/>
      <c r="CHS141" s="137"/>
      <c r="CHT141" s="137"/>
      <c r="CHU141" s="137"/>
      <c r="CHV141" s="137"/>
      <c r="CHW141" s="137"/>
      <c r="CHX141" s="137"/>
      <c r="CHY141" s="137"/>
      <c r="CHZ141" s="137"/>
      <c r="CIA141" s="137"/>
      <c r="CIB141" s="137"/>
      <c r="CIC141" s="137"/>
      <c r="CID141" s="137"/>
      <c r="CIE141" s="137"/>
      <c r="CIF141" s="137"/>
      <c r="CIG141" s="137"/>
      <c r="CIH141" s="137"/>
      <c r="CII141" s="137"/>
      <c r="CIJ141" s="137"/>
      <c r="CIK141" s="137"/>
      <c r="CIL141" s="137"/>
      <c r="CIM141" s="137"/>
      <c r="CIN141" s="137"/>
      <c r="CIO141" s="137"/>
      <c r="CIP141" s="137"/>
      <c r="CIQ141" s="137"/>
      <c r="CIR141" s="137"/>
      <c r="CIS141" s="137"/>
      <c r="CIT141" s="137"/>
      <c r="CIU141" s="137"/>
      <c r="CIV141" s="137"/>
      <c r="CIW141" s="137"/>
      <c r="CIX141" s="137"/>
      <c r="CIY141" s="137"/>
      <c r="CIZ141" s="137"/>
      <c r="CJA141" s="137"/>
      <c r="CJB141" s="137"/>
      <c r="CJC141" s="137"/>
      <c r="CJD141" s="137"/>
      <c r="CJE141" s="137"/>
      <c r="CJF141" s="137"/>
      <c r="CJG141" s="137"/>
      <c r="CJH141" s="137"/>
      <c r="CJI141" s="137"/>
      <c r="CJJ141" s="137"/>
      <c r="CJK141" s="137"/>
      <c r="CJL141" s="137"/>
      <c r="CJM141" s="137"/>
      <c r="CJN141" s="137"/>
      <c r="CJO141" s="137"/>
      <c r="CJP141" s="137"/>
      <c r="CJQ141" s="137"/>
      <c r="CJR141" s="137"/>
      <c r="CJS141" s="137"/>
      <c r="CJT141" s="137"/>
      <c r="CJU141" s="137"/>
      <c r="CJV141" s="137"/>
      <c r="CJW141" s="137"/>
      <c r="CJX141" s="137"/>
      <c r="CJY141" s="137"/>
      <c r="CJZ141" s="137"/>
      <c r="CKA141" s="137"/>
      <c r="CKB141" s="137"/>
      <c r="CKC141" s="137"/>
      <c r="CKD141" s="137"/>
      <c r="CKE141" s="137"/>
      <c r="CKF141" s="137"/>
      <c r="CKG141" s="137"/>
      <c r="CKH141" s="137"/>
      <c r="CKI141" s="137"/>
      <c r="CKJ141" s="137"/>
      <c r="CKK141" s="137"/>
      <c r="CKL141" s="137"/>
      <c r="CKM141" s="137"/>
      <c r="CKN141" s="137"/>
      <c r="CKO141" s="137"/>
      <c r="CKP141" s="137"/>
      <c r="CKQ141" s="137"/>
      <c r="CKR141" s="137"/>
      <c r="CKS141" s="137"/>
      <c r="CKT141" s="137"/>
      <c r="CKU141" s="137"/>
      <c r="CKV141" s="137"/>
      <c r="CKW141" s="137"/>
      <c r="CKX141" s="137"/>
      <c r="CKY141" s="137"/>
      <c r="CKZ141" s="137"/>
      <c r="CLA141" s="137"/>
      <c r="CLB141" s="137"/>
      <c r="CLC141" s="137"/>
      <c r="CLD141" s="137"/>
      <c r="CLE141" s="137"/>
      <c r="CLF141" s="137"/>
      <c r="CLG141" s="137"/>
      <c r="CLH141" s="137"/>
      <c r="CLI141" s="137"/>
      <c r="CLJ141" s="137"/>
      <c r="CLK141" s="137"/>
      <c r="CLL141" s="137"/>
      <c r="CLM141" s="137"/>
      <c r="CLN141" s="137"/>
      <c r="CLO141" s="137"/>
      <c r="CLP141" s="137"/>
      <c r="CLQ141" s="137"/>
      <c r="CLR141" s="137"/>
      <c r="CLS141" s="137"/>
      <c r="CLT141" s="137"/>
      <c r="CLU141" s="137"/>
      <c r="CLV141" s="137"/>
      <c r="CLW141" s="137"/>
      <c r="CLX141" s="137"/>
      <c r="CLY141" s="137"/>
      <c r="CLZ141" s="137"/>
      <c r="CMA141" s="137"/>
      <c r="CMB141" s="137"/>
      <c r="CMC141" s="137"/>
      <c r="CMD141" s="137"/>
      <c r="CME141" s="137"/>
      <c r="CMF141" s="137"/>
      <c r="CMG141" s="137"/>
      <c r="CMH141" s="137"/>
      <c r="CMI141" s="137"/>
      <c r="CMJ141" s="137"/>
      <c r="CMK141" s="137"/>
      <c r="CML141" s="137"/>
      <c r="CMM141" s="137"/>
      <c r="CMN141" s="137"/>
      <c r="CMO141" s="137"/>
      <c r="CMP141" s="137"/>
      <c r="CMQ141" s="137"/>
      <c r="CMR141" s="137"/>
      <c r="CMS141" s="137"/>
      <c r="CMT141" s="137"/>
      <c r="CMU141" s="137"/>
      <c r="CMV141" s="137"/>
      <c r="CMW141" s="137"/>
      <c r="CMX141" s="137"/>
      <c r="CMY141" s="137"/>
      <c r="CMZ141" s="137"/>
      <c r="CNA141" s="137"/>
      <c r="CNB141" s="137"/>
      <c r="CNC141" s="137"/>
      <c r="CND141" s="137"/>
      <c r="CNE141" s="137"/>
      <c r="CNF141" s="137"/>
      <c r="CNG141" s="137"/>
      <c r="CNH141" s="137"/>
      <c r="CNI141" s="137"/>
      <c r="CNJ141" s="137"/>
      <c r="CNK141" s="137"/>
      <c r="CNL141" s="137"/>
      <c r="CNM141" s="137"/>
      <c r="CNN141" s="137"/>
      <c r="CNO141" s="137"/>
      <c r="CNP141" s="137"/>
      <c r="CNQ141" s="137"/>
      <c r="CNR141" s="137"/>
      <c r="CNS141" s="137"/>
      <c r="CNT141" s="137"/>
      <c r="CNU141" s="137"/>
      <c r="CNV141" s="137"/>
      <c r="CNW141" s="137"/>
      <c r="CNX141" s="137"/>
      <c r="CNY141" s="137"/>
      <c r="CNZ141" s="137"/>
      <c r="COA141" s="137"/>
      <c r="COB141" s="137"/>
      <c r="COC141" s="137"/>
      <c r="COD141" s="137"/>
      <c r="COE141" s="137"/>
      <c r="COF141" s="137"/>
      <c r="COG141" s="137"/>
      <c r="COH141" s="137"/>
      <c r="COI141" s="137"/>
      <c r="COJ141" s="137"/>
      <c r="COK141" s="137"/>
      <c r="COL141" s="137"/>
      <c r="COM141" s="137"/>
      <c r="CON141" s="137"/>
      <c r="COO141" s="137"/>
      <c r="COP141" s="137"/>
      <c r="COQ141" s="137"/>
      <c r="COR141" s="137"/>
      <c r="COS141" s="137"/>
      <c r="COT141" s="137"/>
      <c r="COU141" s="137"/>
      <c r="COV141" s="137"/>
      <c r="COW141" s="137"/>
      <c r="COX141" s="137"/>
      <c r="COY141" s="137"/>
      <c r="COZ141" s="137"/>
      <c r="CPA141" s="137"/>
      <c r="CPB141" s="137"/>
      <c r="CPC141" s="137"/>
      <c r="CPD141" s="137"/>
      <c r="CPE141" s="137"/>
      <c r="CPF141" s="137"/>
      <c r="CPG141" s="137"/>
      <c r="CPH141" s="137"/>
      <c r="CPI141" s="137"/>
      <c r="CPJ141" s="137"/>
      <c r="CPK141" s="137"/>
      <c r="CPL141" s="137"/>
      <c r="CPM141" s="137"/>
      <c r="CPN141" s="137"/>
      <c r="CPO141" s="137"/>
      <c r="CPP141" s="137"/>
      <c r="CPQ141" s="137"/>
      <c r="CPR141" s="137"/>
      <c r="CPS141" s="137"/>
      <c r="CPT141" s="137"/>
      <c r="CPU141" s="137"/>
      <c r="CPV141" s="137"/>
      <c r="CPW141" s="137"/>
      <c r="CPX141" s="137"/>
      <c r="CPY141" s="137"/>
      <c r="CPZ141" s="137"/>
      <c r="CQA141" s="137"/>
      <c r="CQB141" s="137"/>
      <c r="CQC141" s="137"/>
      <c r="CQD141" s="137"/>
      <c r="CQE141" s="137"/>
      <c r="CQF141" s="137"/>
      <c r="CQG141" s="137"/>
      <c r="CQH141" s="137"/>
      <c r="CQI141" s="137"/>
      <c r="CQJ141" s="137"/>
      <c r="CQK141" s="137"/>
      <c r="CQL141" s="137"/>
      <c r="CQM141" s="137"/>
      <c r="CQN141" s="137"/>
      <c r="CQO141" s="137"/>
      <c r="CQP141" s="137"/>
      <c r="CQQ141" s="137"/>
      <c r="CQR141" s="137"/>
      <c r="CQS141" s="137"/>
      <c r="CQT141" s="137"/>
      <c r="CQU141" s="137"/>
      <c r="CQV141" s="137"/>
      <c r="CQW141" s="137"/>
      <c r="CQX141" s="137"/>
      <c r="CQY141" s="137"/>
      <c r="CQZ141" s="137"/>
      <c r="CRA141" s="137"/>
      <c r="CRB141" s="137"/>
      <c r="CRC141" s="137"/>
      <c r="CRD141" s="137"/>
      <c r="CRE141" s="137"/>
      <c r="CRF141" s="137"/>
      <c r="CRG141" s="137"/>
      <c r="CRH141" s="137"/>
      <c r="CRI141" s="137"/>
      <c r="CRJ141" s="137"/>
      <c r="CRK141" s="137"/>
      <c r="CRL141" s="137"/>
      <c r="CRM141" s="137"/>
      <c r="CRN141" s="137"/>
      <c r="CRO141" s="137"/>
      <c r="CRP141" s="137"/>
      <c r="CRQ141" s="137"/>
      <c r="CRR141" s="137"/>
      <c r="CRS141" s="137"/>
      <c r="CRT141" s="137"/>
      <c r="CRU141" s="137"/>
      <c r="CRV141" s="137"/>
      <c r="CRW141" s="137"/>
      <c r="CRX141" s="137"/>
      <c r="CRY141" s="137"/>
      <c r="CRZ141" s="137"/>
      <c r="CSA141" s="137"/>
      <c r="CSB141" s="137"/>
      <c r="CSC141" s="137"/>
      <c r="CSD141" s="137"/>
      <c r="CSE141" s="137"/>
      <c r="CSF141" s="137"/>
      <c r="CSG141" s="137"/>
      <c r="CSH141" s="137"/>
      <c r="CSI141" s="137"/>
      <c r="CSJ141" s="137"/>
      <c r="CSK141" s="137"/>
      <c r="CSL141" s="137"/>
      <c r="CSM141" s="137"/>
      <c r="CSN141" s="137"/>
      <c r="CSO141" s="137"/>
      <c r="CSP141" s="137"/>
      <c r="CSQ141" s="137"/>
      <c r="CSR141" s="137"/>
      <c r="CSS141" s="137"/>
      <c r="CST141" s="137"/>
      <c r="CSU141" s="137"/>
      <c r="CSV141" s="137"/>
      <c r="CSW141" s="137"/>
      <c r="CSX141" s="137"/>
      <c r="CSY141" s="137"/>
      <c r="CSZ141" s="137"/>
      <c r="CTA141" s="137"/>
      <c r="CTB141" s="137"/>
      <c r="CTC141" s="137"/>
      <c r="CTD141" s="137"/>
      <c r="CTE141" s="137"/>
      <c r="CTF141" s="137"/>
      <c r="CTG141" s="137"/>
      <c r="CTH141" s="137"/>
      <c r="CTI141" s="137"/>
      <c r="CTJ141" s="137"/>
      <c r="CTK141" s="137"/>
      <c r="CTL141" s="137"/>
      <c r="CTM141" s="137"/>
      <c r="CTN141" s="137"/>
      <c r="CTO141" s="137"/>
      <c r="CTP141" s="137"/>
      <c r="CTQ141" s="137"/>
      <c r="CTR141" s="137"/>
      <c r="CTS141" s="137"/>
      <c r="CTT141" s="137"/>
      <c r="CTU141" s="137"/>
      <c r="CTV141" s="137"/>
      <c r="CTW141" s="137"/>
      <c r="CTX141" s="137"/>
      <c r="CTY141" s="137"/>
      <c r="CTZ141" s="137"/>
      <c r="CUA141" s="137"/>
      <c r="CUB141" s="137"/>
      <c r="CUC141" s="137"/>
      <c r="CUD141" s="137"/>
      <c r="CUE141" s="137"/>
      <c r="CUF141" s="137"/>
      <c r="CUG141" s="137"/>
      <c r="CUH141" s="137"/>
      <c r="CUI141" s="137"/>
      <c r="CUJ141" s="137"/>
      <c r="CUK141" s="137"/>
      <c r="CUL141" s="137"/>
      <c r="CUM141" s="137"/>
      <c r="CUN141" s="137"/>
      <c r="CUO141" s="137"/>
      <c r="CUP141" s="137"/>
      <c r="CUQ141" s="137"/>
      <c r="CUR141" s="137"/>
      <c r="CUS141" s="137"/>
      <c r="CUT141" s="137"/>
      <c r="CUU141" s="137"/>
      <c r="CUV141" s="137"/>
      <c r="CUW141" s="137"/>
      <c r="CUX141" s="137"/>
      <c r="CUY141" s="137"/>
      <c r="CUZ141" s="137"/>
      <c r="CVA141" s="137"/>
      <c r="CVB141" s="137"/>
      <c r="CVC141" s="137"/>
      <c r="CVD141" s="137"/>
      <c r="CVE141" s="137"/>
      <c r="CVF141" s="137"/>
      <c r="CVG141" s="137"/>
      <c r="CVH141" s="137"/>
      <c r="CVI141" s="137"/>
      <c r="CVJ141" s="137"/>
      <c r="CVK141" s="137"/>
      <c r="CVL141" s="137"/>
      <c r="CVM141" s="137"/>
      <c r="CVN141" s="137"/>
      <c r="CVO141" s="137"/>
      <c r="CVP141" s="137"/>
      <c r="CVQ141" s="137"/>
      <c r="CVR141" s="137"/>
      <c r="CVS141" s="137"/>
      <c r="CVT141" s="137"/>
      <c r="CVU141" s="137"/>
      <c r="CVV141" s="137"/>
      <c r="CVW141" s="137"/>
      <c r="CVX141" s="137"/>
      <c r="CVY141" s="137"/>
      <c r="CVZ141" s="137"/>
      <c r="CWA141" s="137"/>
      <c r="CWB141" s="137"/>
      <c r="CWC141" s="137"/>
      <c r="CWD141" s="137"/>
      <c r="CWE141" s="137"/>
      <c r="CWF141" s="137"/>
      <c r="CWG141" s="137"/>
      <c r="CWH141" s="137"/>
      <c r="CWI141" s="137"/>
      <c r="CWJ141" s="137"/>
      <c r="CWK141" s="137"/>
      <c r="CWL141" s="137"/>
      <c r="CWM141" s="137"/>
      <c r="CWN141" s="137"/>
      <c r="CWO141" s="137"/>
      <c r="CWP141" s="137"/>
      <c r="CWQ141" s="137"/>
      <c r="CWR141" s="137"/>
      <c r="CWS141" s="137"/>
      <c r="CWT141" s="137"/>
      <c r="CWU141" s="137"/>
      <c r="CWV141" s="137"/>
      <c r="CWW141" s="137"/>
      <c r="CWX141" s="137"/>
      <c r="CWY141" s="137"/>
      <c r="CWZ141" s="137"/>
      <c r="CXA141" s="137"/>
      <c r="CXB141" s="137"/>
      <c r="CXC141" s="137"/>
      <c r="CXD141" s="137"/>
      <c r="CXE141" s="137"/>
      <c r="CXF141" s="137"/>
      <c r="CXG141" s="137"/>
      <c r="CXH141" s="137"/>
      <c r="CXI141" s="137"/>
      <c r="CXJ141" s="137"/>
      <c r="CXK141" s="137"/>
      <c r="CXL141" s="137"/>
      <c r="CXM141" s="137"/>
      <c r="CXN141" s="137"/>
      <c r="CXO141" s="137"/>
      <c r="CXP141" s="137"/>
      <c r="CXQ141" s="137"/>
      <c r="CXR141" s="137"/>
      <c r="CXS141" s="137"/>
      <c r="CXT141" s="137"/>
      <c r="CXU141" s="137"/>
      <c r="CXV141" s="137"/>
      <c r="CXW141" s="137"/>
      <c r="CXX141" s="137"/>
      <c r="CXY141" s="137"/>
      <c r="CXZ141" s="137"/>
      <c r="CYA141" s="137"/>
      <c r="CYB141" s="137"/>
      <c r="CYC141" s="137"/>
      <c r="CYD141" s="137"/>
      <c r="CYE141" s="137"/>
      <c r="CYF141" s="137"/>
      <c r="CYG141" s="137"/>
      <c r="CYH141" s="137"/>
      <c r="CYI141" s="137"/>
      <c r="CYJ141" s="137"/>
      <c r="CYK141" s="137"/>
      <c r="CYL141" s="137"/>
      <c r="CYM141" s="137"/>
      <c r="CYN141" s="137"/>
      <c r="CYO141" s="137"/>
      <c r="CYP141" s="137"/>
      <c r="CYQ141" s="137"/>
      <c r="CYR141" s="137"/>
      <c r="CYS141" s="137"/>
      <c r="CYT141" s="137"/>
      <c r="CYU141" s="137"/>
      <c r="CYV141" s="137"/>
      <c r="CYW141" s="137"/>
      <c r="CYX141" s="137"/>
      <c r="CYY141" s="137"/>
      <c r="CYZ141" s="137"/>
      <c r="CZA141" s="137"/>
      <c r="CZB141" s="137"/>
      <c r="CZC141" s="137"/>
      <c r="CZD141" s="137"/>
      <c r="CZE141" s="137"/>
      <c r="CZF141" s="137"/>
      <c r="CZG141" s="137"/>
      <c r="CZH141" s="137"/>
      <c r="CZI141" s="137"/>
      <c r="CZJ141" s="137"/>
      <c r="CZK141" s="137"/>
      <c r="CZL141" s="137"/>
      <c r="CZM141" s="137"/>
      <c r="CZN141" s="137"/>
      <c r="CZO141" s="137"/>
      <c r="CZP141" s="137"/>
      <c r="CZQ141" s="137"/>
      <c r="CZR141" s="137"/>
      <c r="CZS141" s="137"/>
      <c r="CZT141" s="137"/>
      <c r="CZU141" s="137"/>
      <c r="CZV141" s="137"/>
      <c r="CZW141" s="137"/>
      <c r="CZX141" s="137"/>
      <c r="CZY141" s="137"/>
      <c r="CZZ141" s="137"/>
      <c r="DAA141" s="137"/>
      <c r="DAB141" s="137"/>
      <c r="DAC141" s="137"/>
      <c r="DAD141" s="137"/>
      <c r="DAE141" s="137"/>
      <c r="DAF141" s="137"/>
      <c r="DAG141" s="137"/>
      <c r="DAH141" s="137"/>
      <c r="DAI141" s="137"/>
      <c r="DAJ141" s="137"/>
      <c r="DAK141" s="137"/>
      <c r="DAL141" s="137"/>
      <c r="DAM141" s="137"/>
      <c r="DAN141" s="137"/>
      <c r="DAO141" s="137"/>
      <c r="DAP141" s="137"/>
      <c r="DAQ141" s="137"/>
      <c r="DAR141" s="137"/>
      <c r="DAS141" s="137"/>
      <c r="DAT141" s="137"/>
      <c r="DAU141" s="137"/>
      <c r="DAV141" s="137"/>
      <c r="DAW141" s="137"/>
      <c r="DAX141" s="137"/>
      <c r="DAY141" s="137"/>
      <c r="DAZ141" s="137"/>
      <c r="DBA141" s="137"/>
      <c r="DBB141" s="137"/>
      <c r="DBC141" s="137"/>
      <c r="DBD141" s="137"/>
      <c r="DBE141" s="137"/>
      <c r="DBF141" s="137"/>
      <c r="DBG141" s="137"/>
      <c r="DBH141" s="137"/>
      <c r="DBI141" s="137"/>
      <c r="DBJ141" s="137"/>
      <c r="DBK141" s="137"/>
      <c r="DBL141" s="137"/>
      <c r="DBM141" s="137"/>
      <c r="DBN141" s="137"/>
      <c r="DBO141" s="137"/>
      <c r="DBP141" s="137"/>
      <c r="DBQ141" s="137"/>
      <c r="DBR141" s="137"/>
      <c r="DBS141" s="137"/>
      <c r="DBT141" s="137"/>
      <c r="DBU141" s="137"/>
      <c r="DBV141" s="137"/>
      <c r="DBW141" s="137"/>
      <c r="DBX141" s="137"/>
      <c r="DBY141" s="137"/>
      <c r="DBZ141" s="137"/>
      <c r="DCA141" s="137"/>
      <c r="DCB141" s="137"/>
      <c r="DCC141" s="137"/>
      <c r="DCD141" s="137"/>
      <c r="DCE141" s="137"/>
      <c r="DCF141" s="137"/>
      <c r="DCG141" s="137"/>
      <c r="DCH141" s="137"/>
      <c r="DCI141" s="137"/>
      <c r="DCJ141" s="137"/>
      <c r="DCK141" s="137"/>
      <c r="DCL141" s="137"/>
      <c r="DCM141" s="137"/>
      <c r="DCN141" s="137"/>
      <c r="DCO141" s="137"/>
      <c r="DCP141" s="137"/>
      <c r="DCQ141" s="137"/>
      <c r="DCR141" s="137"/>
      <c r="DCS141" s="137"/>
      <c r="DCT141" s="137"/>
      <c r="DCU141" s="137"/>
      <c r="DCV141" s="137"/>
      <c r="DCW141" s="137"/>
      <c r="DCX141" s="137"/>
      <c r="DCY141" s="137"/>
      <c r="DCZ141" s="137"/>
      <c r="DDA141" s="137"/>
      <c r="DDB141" s="137"/>
      <c r="DDC141" s="137"/>
      <c r="DDD141" s="137"/>
      <c r="DDE141" s="137"/>
      <c r="DDF141" s="137"/>
      <c r="DDG141" s="137"/>
      <c r="DDH141" s="137"/>
      <c r="DDI141" s="137"/>
      <c r="DDJ141" s="137"/>
      <c r="DDK141" s="137"/>
      <c r="DDL141" s="137"/>
      <c r="DDM141" s="137"/>
      <c r="DDN141" s="137"/>
      <c r="DDO141" s="137"/>
      <c r="DDP141" s="137"/>
      <c r="DDQ141" s="137"/>
      <c r="DDR141" s="137"/>
      <c r="DDS141" s="137"/>
      <c r="DDT141" s="137"/>
      <c r="DDU141" s="137"/>
      <c r="DDV141" s="137"/>
      <c r="DDW141" s="137"/>
      <c r="DDX141" s="137"/>
      <c r="DDY141" s="137"/>
      <c r="DDZ141" s="137"/>
      <c r="DEA141" s="137"/>
      <c r="DEB141" s="137"/>
      <c r="DEC141" s="137"/>
      <c r="DED141" s="137"/>
      <c r="DEE141" s="137"/>
      <c r="DEF141" s="137"/>
      <c r="DEG141" s="137"/>
      <c r="DEH141" s="137"/>
      <c r="DEI141" s="137"/>
      <c r="DEJ141" s="137"/>
      <c r="DEK141" s="137"/>
      <c r="DEL141" s="137"/>
      <c r="DEM141" s="137"/>
      <c r="DEN141" s="137"/>
      <c r="DEO141" s="137"/>
      <c r="DEP141" s="137"/>
      <c r="DEQ141" s="137"/>
      <c r="DER141" s="137"/>
      <c r="DES141" s="137"/>
      <c r="DET141" s="137"/>
      <c r="DEU141" s="137"/>
      <c r="DEV141" s="137"/>
      <c r="DEW141" s="137"/>
      <c r="DEX141" s="137"/>
      <c r="DEY141" s="137"/>
      <c r="DEZ141" s="137"/>
      <c r="DFA141" s="137"/>
      <c r="DFB141" s="137"/>
      <c r="DFC141" s="137"/>
      <c r="DFD141" s="137"/>
      <c r="DFE141" s="137"/>
      <c r="DFF141" s="137"/>
      <c r="DFG141" s="137"/>
      <c r="DFH141" s="137"/>
      <c r="DFI141" s="137"/>
      <c r="DFJ141" s="137"/>
      <c r="DFK141" s="137"/>
      <c r="DFL141" s="137"/>
      <c r="DFM141" s="137"/>
      <c r="DFN141" s="137"/>
      <c r="DFO141" s="137"/>
      <c r="DFP141" s="137"/>
      <c r="DFQ141" s="137"/>
      <c r="DFR141" s="137"/>
      <c r="DFS141" s="137"/>
      <c r="DFT141" s="137"/>
      <c r="DFU141" s="137"/>
      <c r="DFV141" s="137"/>
      <c r="DFW141" s="137"/>
      <c r="DFX141" s="137"/>
      <c r="DFY141" s="137"/>
      <c r="DFZ141" s="137"/>
      <c r="DGA141" s="137"/>
      <c r="DGB141" s="137"/>
      <c r="DGC141" s="137"/>
      <c r="DGD141" s="137"/>
      <c r="DGE141" s="137"/>
      <c r="DGF141" s="137"/>
      <c r="DGG141" s="137"/>
      <c r="DGH141" s="137"/>
      <c r="DGI141" s="137"/>
      <c r="DGJ141" s="137"/>
      <c r="DGK141" s="137"/>
      <c r="DGL141" s="137"/>
      <c r="DGM141" s="137"/>
      <c r="DGN141" s="137"/>
      <c r="DGO141" s="137"/>
      <c r="DGP141" s="137"/>
      <c r="DGQ141" s="137"/>
      <c r="DGR141" s="137"/>
      <c r="DGS141" s="137"/>
      <c r="DGT141" s="137"/>
      <c r="DGU141" s="137"/>
      <c r="DGV141" s="137"/>
      <c r="DGW141" s="137"/>
      <c r="DGX141" s="137"/>
      <c r="DGY141" s="137"/>
      <c r="DGZ141" s="137"/>
      <c r="DHA141" s="137"/>
      <c r="DHB141" s="137"/>
      <c r="DHC141" s="137"/>
      <c r="DHD141" s="137"/>
      <c r="DHE141" s="137"/>
      <c r="DHF141" s="137"/>
      <c r="DHG141" s="137"/>
      <c r="DHH141" s="137"/>
      <c r="DHI141" s="137"/>
      <c r="DHJ141" s="137"/>
      <c r="DHK141" s="137"/>
      <c r="DHL141" s="137"/>
      <c r="DHM141" s="137"/>
      <c r="DHN141" s="137"/>
      <c r="DHO141" s="137"/>
      <c r="DHP141" s="137"/>
      <c r="DHQ141" s="137"/>
      <c r="DHR141" s="137"/>
      <c r="DHS141" s="137"/>
      <c r="DHT141" s="137"/>
      <c r="DHU141" s="137"/>
      <c r="DHV141" s="137"/>
      <c r="DHW141" s="137"/>
      <c r="DHX141" s="137"/>
      <c r="DHY141" s="137"/>
      <c r="DHZ141" s="137"/>
      <c r="DIA141" s="137"/>
      <c r="DIB141" s="137"/>
      <c r="DIC141" s="137"/>
      <c r="DID141" s="137"/>
      <c r="DIE141" s="137"/>
      <c r="DIF141" s="137"/>
      <c r="DIG141" s="137"/>
      <c r="DIH141" s="137"/>
      <c r="DII141" s="137"/>
      <c r="DIJ141" s="137"/>
      <c r="DIK141" s="137"/>
      <c r="DIL141" s="137"/>
      <c r="DIM141" s="137"/>
      <c r="DIN141" s="137"/>
      <c r="DIO141" s="137"/>
      <c r="DIP141" s="137"/>
      <c r="DIQ141" s="137"/>
      <c r="DIR141" s="137"/>
      <c r="DIS141" s="137"/>
      <c r="DIT141" s="137"/>
      <c r="DIU141" s="137"/>
      <c r="DIV141" s="137"/>
      <c r="DIW141" s="137"/>
      <c r="DIX141" s="137"/>
      <c r="DIY141" s="137"/>
      <c r="DIZ141" s="137"/>
      <c r="DJA141" s="137"/>
      <c r="DJB141" s="137"/>
      <c r="DJC141" s="137"/>
      <c r="DJD141" s="137"/>
      <c r="DJE141" s="137"/>
      <c r="DJF141" s="137"/>
      <c r="DJG141" s="137"/>
      <c r="DJH141" s="137"/>
      <c r="DJI141" s="137"/>
      <c r="DJJ141" s="137"/>
      <c r="DJK141" s="137"/>
      <c r="DJL141" s="137"/>
      <c r="DJM141" s="137"/>
      <c r="DJN141" s="137"/>
      <c r="DJO141" s="137"/>
      <c r="DJP141" s="137"/>
      <c r="DJQ141" s="137"/>
      <c r="DJR141" s="137"/>
      <c r="DJS141" s="137"/>
      <c r="DJT141" s="137"/>
      <c r="DJU141" s="137"/>
      <c r="DJV141" s="137"/>
      <c r="DJW141" s="137"/>
      <c r="DJX141" s="137"/>
      <c r="DJY141" s="137"/>
      <c r="DJZ141" s="137"/>
      <c r="DKA141" s="137"/>
      <c r="DKB141" s="137"/>
      <c r="DKC141" s="137"/>
      <c r="DKD141" s="137"/>
      <c r="DKE141" s="137"/>
      <c r="DKF141" s="137"/>
      <c r="DKG141" s="137"/>
      <c r="DKH141" s="137"/>
      <c r="DKI141" s="137"/>
      <c r="DKJ141" s="137"/>
      <c r="DKK141" s="137"/>
      <c r="DKL141" s="137"/>
      <c r="DKM141" s="137"/>
      <c r="DKN141" s="137"/>
      <c r="DKO141" s="137"/>
      <c r="DKP141" s="137"/>
      <c r="DKQ141" s="137"/>
      <c r="DKR141" s="137"/>
      <c r="DKS141" s="137"/>
      <c r="DKT141" s="137"/>
      <c r="DKU141" s="137"/>
      <c r="DKV141" s="137"/>
      <c r="DKW141" s="137"/>
      <c r="DKX141" s="137"/>
      <c r="DKY141" s="137"/>
      <c r="DKZ141" s="137"/>
      <c r="DLA141" s="137"/>
      <c r="DLB141" s="137"/>
      <c r="DLC141" s="137"/>
      <c r="DLD141" s="137"/>
      <c r="DLE141" s="137"/>
      <c r="DLF141" s="137"/>
      <c r="DLG141" s="137"/>
      <c r="DLH141" s="137"/>
      <c r="DLI141" s="137"/>
      <c r="DLJ141" s="137"/>
      <c r="DLK141" s="137"/>
      <c r="DLL141" s="137"/>
      <c r="DLM141" s="137"/>
      <c r="DLN141" s="137"/>
      <c r="DLO141" s="137"/>
      <c r="DLP141" s="137"/>
      <c r="DLQ141" s="137"/>
      <c r="DLR141" s="137"/>
      <c r="DLS141" s="137"/>
      <c r="DLT141" s="137"/>
      <c r="DLU141" s="137"/>
      <c r="DLV141" s="137"/>
      <c r="DLW141" s="137"/>
      <c r="DLX141" s="137"/>
      <c r="DLY141" s="137"/>
      <c r="DLZ141" s="137"/>
      <c r="DMA141" s="137"/>
      <c r="DMB141" s="137"/>
      <c r="DMC141" s="137"/>
      <c r="DMD141" s="137"/>
      <c r="DME141" s="137"/>
      <c r="DMF141" s="137"/>
      <c r="DMG141" s="137"/>
      <c r="DMH141" s="137"/>
      <c r="DMI141" s="137"/>
      <c r="DMJ141" s="137"/>
      <c r="DMK141" s="137"/>
      <c r="DML141" s="137"/>
      <c r="DMM141" s="137"/>
      <c r="DMN141" s="137"/>
      <c r="DMO141" s="137"/>
      <c r="DMP141" s="137"/>
      <c r="DMQ141" s="137"/>
      <c r="DMR141" s="137"/>
      <c r="DMS141" s="137"/>
      <c r="DMT141" s="137"/>
      <c r="DMU141" s="137"/>
      <c r="DMV141" s="137"/>
      <c r="DMW141" s="137"/>
      <c r="DMX141" s="137"/>
      <c r="DMY141" s="137"/>
      <c r="DMZ141" s="137"/>
      <c r="DNA141" s="137"/>
      <c r="DNB141" s="137"/>
      <c r="DNC141" s="137"/>
      <c r="DND141" s="137"/>
      <c r="DNE141" s="137"/>
      <c r="DNF141" s="137"/>
      <c r="DNG141" s="137"/>
      <c r="DNH141" s="137"/>
      <c r="DNI141" s="137"/>
      <c r="DNJ141" s="137"/>
      <c r="DNK141" s="137"/>
      <c r="DNL141" s="137"/>
      <c r="DNM141" s="137"/>
      <c r="DNN141" s="137"/>
      <c r="DNO141" s="137"/>
      <c r="DNP141" s="137"/>
      <c r="DNQ141" s="137"/>
      <c r="DNR141" s="137"/>
      <c r="DNS141" s="137"/>
      <c r="DNT141" s="137"/>
      <c r="DNU141" s="137"/>
      <c r="DNV141" s="137"/>
      <c r="DNW141" s="137"/>
      <c r="DNX141" s="137"/>
      <c r="DNY141" s="137"/>
      <c r="DNZ141" s="137"/>
      <c r="DOA141" s="137"/>
      <c r="DOB141" s="137"/>
      <c r="DOC141" s="137"/>
      <c r="DOD141" s="137"/>
      <c r="DOE141" s="137"/>
      <c r="DOF141" s="137"/>
      <c r="DOG141" s="137"/>
      <c r="DOH141" s="137"/>
      <c r="DOI141" s="137"/>
      <c r="DOJ141" s="137"/>
      <c r="DOK141" s="137"/>
      <c r="DOL141" s="137"/>
      <c r="DOM141" s="137"/>
      <c r="DON141" s="137"/>
      <c r="DOO141" s="137"/>
      <c r="DOP141" s="137"/>
      <c r="DOQ141" s="137"/>
      <c r="DOR141" s="137"/>
      <c r="DOS141" s="137"/>
      <c r="DOT141" s="137"/>
      <c r="DOU141" s="137"/>
      <c r="DOV141" s="137"/>
      <c r="DOW141" s="137"/>
      <c r="DOX141" s="137"/>
      <c r="DOY141" s="137"/>
      <c r="DOZ141" s="137"/>
      <c r="DPA141" s="137"/>
      <c r="DPB141" s="137"/>
      <c r="DPC141" s="137"/>
      <c r="DPD141" s="137"/>
      <c r="DPE141" s="137"/>
      <c r="DPF141" s="137"/>
      <c r="DPG141" s="137"/>
      <c r="DPH141" s="137"/>
      <c r="DPI141" s="137"/>
      <c r="DPJ141" s="137"/>
      <c r="DPK141" s="137"/>
      <c r="DPL141" s="137"/>
      <c r="DPM141" s="137"/>
      <c r="DPN141" s="137"/>
      <c r="DPO141" s="137"/>
      <c r="DPP141" s="137"/>
      <c r="DPQ141" s="137"/>
      <c r="DPR141" s="137"/>
      <c r="DPS141" s="137"/>
      <c r="DPT141" s="137"/>
      <c r="DPU141" s="137"/>
      <c r="DPV141" s="137"/>
      <c r="DPW141" s="137"/>
      <c r="DPX141" s="137"/>
      <c r="DPY141" s="137"/>
      <c r="DPZ141" s="137"/>
      <c r="DQA141" s="137"/>
      <c r="DQB141" s="137"/>
      <c r="DQC141" s="137"/>
      <c r="DQD141" s="137"/>
      <c r="DQE141" s="137"/>
      <c r="DQF141" s="137"/>
      <c r="DQG141" s="137"/>
      <c r="DQH141" s="137"/>
      <c r="DQI141" s="137"/>
      <c r="DQJ141" s="137"/>
      <c r="DQK141" s="137"/>
      <c r="DQL141" s="137"/>
      <c r="DQM141" s="137"/>
      <c r="DQN141" s="137"/>
      <c r="DQO141" s="137"/>
      <c r="DQP141" s="137"/>
      <c r="DQQ141" s="137"/>
      <c r="DQR141" s="137"/>
      <c r="DQS141" s="137"/>
      <c r="DQT141" s="137"/>
      <c r="DQU141" s="137"/>
      <c r="DQV141" s="137"/>
      <c r="DQW141" s="137"/>
      <c r="DQX141" s="137"/>
      <c r="DQY141" s="137"/>
      <c r="DQZ141" s="137"/>
      <c r="DRA141" s="137"/>
      <c r="DRB141" s="137"/>
      <c r="DRC141" s="137"/>
      <c r="DRD141" s="137"/>
      <c r="DRE141" s="137"/>
      <c r="DRF141" s="137"/>
      <c r="DRG141" s="137"/>
      <c r="DRH141" s="137"/>
      <c r="DRI141" s="137"/>
      <c r="DRJ141" s="137"/>
      <c r="DRK141" s="137"/>
      <c r="DRL141" s="137"/>
      <c r="DRM141" s="137"/>
      <c r="DRN141" s="137"/>
      <c r="DRO141" s="137"/>
      <c r="DRP141" s="137"/>
      <c r="DRQ141" s="137"/>
      <c r="DRR141" s="137"/>
      <c r="DRS141" s="137"/>
      <c r="DRT141" s="137"/>
      <c r="DRU141" s="137"/>
      <c r="DRV141" s="137"/>
      <c r="DRW141" s="137"/>
      <c r="DRX141" s="137"/>
      <c r="DRY141" s="137"/>
      <c r="DRZ141" s="137"/>
      <c r="DSA141" s="137"/>
      <c r="DSB141" s="137"/>
      <c r="DSC141" s="137"/>
      <c r="DSD141" s="137"/>
      <c r="DSE141" s="137"/>
      <c r="DSF141" s="137"/>
      <c r="DSG141" s="137"/>
      <c r="DSH141" s="137"/>
      <c r="DSI141" s="137"/>
      <c r="DSJ141" s="137"/>
      <c r="DSK141" s="137"/>
      <c r="DSL141" s="137"/>
      <c r="DSM141" s="137"/>
      <c r="DSN141" s="137"/>
      <c r="DSO141" s="137"/>
      <c r="DSP141" s="137"/>
      <c r="DSQ141" s="137"/>
      <c r="DSR141" s="137"/>
      <c r="DSS141" s="137"/>
      <c r="DST141" s="137"/>
      <c r="DSU141" s="137"/>
      <c r="DSV141" s="137"/>
      <c r="DSW141" s="137"/>
      <c r="DSX141" s="137"/>
      <c r="DSY141" s="137"/>
      <c r="DSZ141" s="137"/>
      <c r="DTA141" s="137"/>
      <c r="DTB141" s="137"/>
      <c r="DTC141" s="137"/>
      <c r="DTD141" s="137"/>
      <c r="DTE141" s="137"/>
      <c r="DTF141" s="137"/>
      <c r="DTG141" s="137"/>
      <c r="DTH141" s="137"/>
      <c r="DTI141" s="137"/>
      <c r="DTJ141" s="137"/>
      <c r="DTK141" s="137"/>
      <c r="DTL141" s="137"/>
      <c r="DTM141" s="137"/>
      <c r="DTN141" s="137"/>
      <c r="DTO141" s="137"/>
      <c r="DTP141" s="137"/>
      <c r="DTQ141" s="137"/>
      <c r="DTR141" s="137"/>
      <c r="DTS141" s="137"/>
      <c r="DTT141" s="137"/>
      <c r="DTU141" s="137"/>
      <c r="DTV141" s="137"/>
      <c r="DTW141" s="137"/>
      <c r="DTX141" s="137"/>
      <c r="DTY141" s="137"/>
      <c r="DTZ141" s="137"/>
      <c r="DUA141" s="137"/>
      <c r="DUB141" s="137"/>
      <c r="DUC141" s="137"/>
      <c r="DUD141" s="137"/>
      <c r="DUE141" s="137"/>
      <c r="DUF141" s="137"/>
      <c r="DUG141" s="137"/>
      <c r="DUH141" s="137"/>
      <c r="DUI141" s="137"/>
      <c r="DUJ141" s="137"/>
      <c r="DUK141" s="137"/>
      <c r="DUL141" s="137"/>
      <c r="DUM141" s="137"/>
      <c r="DUN141" s="137"/>
      <c r="DUO141" s="137"/>
      <c r="DUP141" s="137"/>
      <c r="DUQ141" s="137"/>
      <c r="DUR141" s="137"/>
      <c r="DUS141" s="137"/>
      <c r="DUT141" s="137"/>
      <c r="DUU141" s="137"/>
      <c r="DUV141" s="137"/>
      <c r="DUW141" s="137"/>
      <c r="DUX141" s="137"/>
      <c r="DUY141" s="137"/>
      <c r="DUZ141" s="137"/>
      <c r="DVA141" s="137"/>
      <c r="DVB141" s="137"/>
      <c r="DVC141" s="137"/>
      <c r="DVD141" s="137"/>
      <c r="DVE141" s="137"/>
      <c r="DVF141" s="137"/>
      <c r="DVG141" s="137"/>
      <c r="DVH141" s="137"/>
      <c r="DVI141" s="137"/>
      <c r="DVJ141" s="137"/>
      <c r="DVK141" s="137"/>
      <c r="DVL141" s="137"/>
      <c r="DVM141" s="137"/>
      <c r="DVN141" s="137"/>
      <c r="DVO141" s="137"/>
      <c r="DVP141" s="137"/>
      <c r="DVQ141" s="137"/>
      <c r="DVR141" s="137"/>
      <c r="DVS141" s="137"/>
      <c r="DVT141" s="137"/>
      <c r="DVU141" s="137"/>
      <c r="DVV141" s="137"/>
      <c r="DVW141" s="137"/>
      <c r="DVX141" s="137"/>
      <c r="DVY141" s="137"/>
      <c r="DVZ141" s="137"/>
      <c r="DWA141" s="137"/>
      <c r="DWB141" s="137"/>
      <c r="DWC141" s="137"/>
      <c r="DWD141" s="137"/>
      <c r="DWE141" s="137"/>
      <c r="DWF141" s="137"/>
      <c r="DWG141" s="137"/>
      <c r="DWH141" s="137"/>
      <c r="DWI141" s="137"/>
      <c r="DWJ141" s="137"/>
      <c r="DWK141" s="137"/>
      <c r="DWL141" s="137"/>
      <c r="DWM141" s="137"/>
      <c r="DWN141" s="137"/>
      <c r="DWO141" s="137"/>
      <c r="DWP141" s="137"/>
      <c r="DWQ141" s="137"/>
      <c r="DWR141" s="137"/>
      <c r="DWS141" s="137"/>
      <c r="DWT141" s="137"/>
      <c r="DWU141" s="137"/>
      <c r="DWV141" s="137"/>
      <c r="DWW141" s="137"/>
      <c r="DWX141" s="137"/>
      <c r="DWY141" s="137"/>
      <c r="DWZ141" s="137"/>
      <c r="DXA141" s="137"/>
      <c r="DXB141" s="137"/>
      <c r="DXC141" s="137"/>
      <c r="DXD141" s="137"/>
      <c r="DXE141" s="137"/>
      <c r="DXF141" s="137"/>
      <c r="DXG141" s="137"/>
      <c r="DXH141" s="137"/>
      <c r="DXI141" s="137"/>
      <c r="DXJ141" s="137"/>
      <c r="DXK141" s="137"/>
      <c r="DXL141" s="137"/>
      <c r="DXM141" s="137"/>
      <c r="DXN141" s="137"/>
      <c r="DXO141" s="137"/>
      <c r="DXP141" s="137"/>
      <c r="DXQ141" s="137"/>
      <c r="DXR141" s="137"/>
      <c r="DXS141" s="137"/>
      <c r="DXT141" s="137"/>
      <c r="DXU141" s="137"/>
      <c r="DXV141" s="137"/>
      <c r="DXW141" s="137"/>
      <c r="DXX141" s="137"/>
      <c r="DXY141" s="137"/>
      <c r="DXZ141" s="137"/>
      <c r="DYA141" s="137"/>
      <c r="DYB141" s="137"/>
      <c r="DYC141" s="137"/>
      <c r="DYD141" s="137"/>
      <c r="DYE141" s="137"/>
      <c r="DYF141" s="137"/>
      <c r="DYG141" s="137"/>
      <c r="DYH141" s="137"/>
      <c r="DYI141" s="137"/>
      <c r="DYJ141" s="137"/>
      <c r="DYK141" s="137"/>
      <c r="DYL141" s="137"/>
      <c r="DYM141" s="137"/>
      <c r="DYN141" s="137"/>
      <c r="DYO141" s="137"/>
      <c r="DYP141" s="137"/>
      <c r="DYQ141" s="137"/>
      <c r="DYR141" s="137"/>
      <c r="DYS141" s="137"/>
      <c r="DYT141" s="137"/>
      <c r="DYU141" s="137"/>
      <c r="DYV141" s="137"/>
      <c r="DYW141" s="137"/>
      <c r="DYX141" s="137"/>
      <c r="DYY141" s="137"/>
      <c r="DYZ141" s="137"/>
      <c r="DZA141" s="137"/>
      <c r="DZB141" s="137"/>
      <c r="DZC141" s="137"/>
      <c r="DZD141" s="137"/>
      <c r="DZE141" s="137"/>
      <c r="DZF141" s="137"/>
      <c r="DZG141" s="137"/>
      <c r="DZH141" s="137"/>
      <c r="DZI141" s="137"/>
      <c r="DZJ141" s="137"/>
      <c r="DZK141" s="137"/>
      <c r="DZL141" s="137"/>
      <c r="DZM141" s="137"/>
      <c r="DZN141" s="137"/>
      <c r="DZO141" s="137"/>
      <c r="DZP141" s="137"/>
      <c r="DZQ141" s="137"/>
      <c r="DZR141" s="137"/>
      <c r="DZS141" s="137"/>
      <c r="DZT141" s="137"/>
      <c r="DZU141" s="137"/>
      <c r="DZV141" s="137"/>
      <c r="DZW141" s="137"/>
      <c r="DZX141" s="137"/>
      <c r="DZY141" s="137"/>
      <c r="DZZ141" s="137"/>
      <c r="EAA141" s="137"/>
      <c r="EAB141" s="137"/>
      <c r="EAC141" s="137"/>
      <c r="EAD141" s="137"/>
      <c r="EAE141" s="137"/>
      <c r="EAF141" s="137"/>
      <c r="EAG141" s="137"/>
      <c r="EAH141" s="137"/>
      <c r="EAI141" s="137"/>
      <c r="EAJ141" s="137"/>
      <c r="EAK141" s="137"/>
      <c r="EAL141" s="137"/>
      <c r="EAM141" s="137"/>
      <c r="EAN141" s="137"/>
      <c r="EAO141" s="137"/>
      <c r="EAP141" s="137"/>
      <c r="EAQ141" s="137"/>
      <c r="EAR141" s="137"/>
      <c r="EAS141" s="137"/>
      <c r="EAT141" s="137"/>
      <c r="EAU141" s="137"/>
      <c r="EAV141" s="137"/>
      <c r="EAW141" s="137"/>
      <c r="EAX141" s="137"/>
      <c r="EAY141" s="137"/>
      <c r="EAZ141" s="137"/>
      <c r="EBA141" s="137"/>
      <c r="EBB141" s="137"/>
      <c r="EBC141" s="137"/>
      <c r="EBD141" s="137"/>
      <c r="EBE141" s="137"/>
      <c r="EBF141" s="137"/>
      <c r="EBG141" s="137"/>
      <c r="EBH141" s="137"/>
      <c r="EBI141" s="137"/>
      <c r="EBJ141" s="137"/>
      <c r="EBK141" s="137"/>
      <c r="EBL141" s="137"/>
      <c r="EBM141" s="137"/>
      <c r="EBN141" s="137"/>
      <c r="EBO141" s="137"/>
      <c r="EBP141" s="137"/>
      <c r="EBQ141" s="137"/>
      <c r="EBR141" s="137"/>
      <c r="EBS141" s="137"/>
      <c r="EBT141" s="137"/>
      <c r="EBU141" s="137"/>
      <c r="EBV141" s="137"/>
      <c r="EBW141" s="137"/>
      <c r="EBX141" s="137"/>
      <c r="EBY141" s="137"/>
      <c r="EBZ141" s="137"/>
      <c r="ECA141" s="137"/>
      <c r="ECB141" s="137"/>
      <c r="ECC141" s="137"/>
      <c r="ECD141" s="137"/>
      <c r="ECE141" s="137"/>
      <c r="ECF141" s="137"/>
      <c r="ECG141" s="137"/>
      <c r="ECH141" s="137"/>
      <c r="ECI141" s="137"/>
      <c r="ECJ141" s="137"/>
      <c r="ECK141" s="137"/>
      <c r="ECL141" s="137"/>
      <c r="ECM141" s="137"/>
      <c r="ECN141" s="137"/>
      <c r="ECO141" s="137"/>
      <c r="ECP141" s="137"/>
      <c r="ECQ141" s="137"/>
      <c r="ECR141" s="137"/>
      <c r="ECS141" s="137"/>
      <c r="ECT141" s="137"/>
      <c r="ECU141" s="137"/>
      <c r="ECV141" s="137"/>
      <c r="ECW141" s="137"/>
      <c r="ECX141" s="137"/>
      <c r="ECY141" s="137"/>
      <c r="ECZ141" s="137"/>
      <c r="EDA141" s="137"/>
      <c r="EDB141" s="137"/>
      <c r="EDC141" s="137"/>
      <c r="EDD141" s="137"/>
      <c r="EDE141" s="137"/>
      <c r="EDF141" s="137"/>
      <c r="EDG141" s="137"/>
      <c r="EDH141" s="137"/>
      <c r="EDI141" s="137"/>
      <c r="EDJ141" s="137"/>
      <c r="EDK141" s="137"/>
      <c r="EDL141" s="137"/>
      <c r="EDM141" s="137"/>
      <c r="EDN141" s="137"/>
      <c r="EDO141" s="137"/>
      <c r="EDP141" s="137"/>
      <c r="EDQ141" s="137"/>
      <c r="EDR141" s="137"/>
      <c r="EDS141" s="137"/>
      <c r="EDT141" s="137"/>
      <c r="EDU141" s="137"/>
      <c r="EDV141" s="137"/>
      <c r="EDW141" s="137"/>
      <c r="EDX141" s="137"/>
      <c r="EDY141" s="137"/>
      <c r="EDZ141" s="137"/>
      <c r="EEA141" s="137"/>
      <c r="EEB141" s="137"/>
      <c r="EEC141" s="137"/>
      <c r="EED141" s="137"/>
      <c r="EEE141" s="137"/>
      <c r="EEF141" s="137"/>
      <c r="EEG141" s="137"/>
      <c r="EEH141" s="137"/>
      <c r="EEI141" s="137"/>
      <c r="EEJ141" s="137"/>
      <c r="EEK141" s="137"/>
      <c r="EEL141" s="137"/>
      <c r="EEM141" s="137"/>
      <c r="EEN141" s="137"/>
      <c r="EEO141" s="137"/>
      <c r="EEP141" s="137"/>
      <c r="EEQ141" s="137"/>
      <c r="EER141" s="137"/>
      <c r="EES141" s="137"/>
      <c r="EET141" s="137"/>
      <c r="EEU141" s="137"/>
      <c r="EEV141" s="137"/>
      <c r="EEW141" s="137"/>
      <c r="EEX141" s="137"/>
      <c r="EEY141" s="137"/>
      <c r="EEZ141" s="137"/>
      <c r="EFA141" s="137"/>
      <c r="EFB141" s="137"/>
      <c r="EFC141" s="137"/>
      <c r="EFD141" s="137"/>
      <c r="EFE141" s="137"/>
      <c r="EFF141" s="137"/>
      <c r="EFG141" s="137"/>
      <c r="EFH141" s="137"/>
      <c r="EFI141" s="137"/>
      <c r="EFJ141" s="137"/>
      <c r="EFK141" s="137"/>
      <c r="EFL141" s="137"/>
      <c r="EFM141" s="137"/>
      <c r="EFN141" s="137"/>
      <c r="EFO141" s="137"/>
      <c r="EFP141" s="137"/>
      <c r="EFQ141" s="137"/>
      <c r="EFR141" s="137"/>
      <c r="EFS141" s="137"/>
      <c r="EFT141" s="137"/>
      <c r="EFU141" s="137"/>
      <c r="EFV141" s="137"/>
      <c r="EFW141" s="137"/>
      <c r="EFX141" s="137"/>
      <c r="EFY141" s="137"/>
      <c r="EFZ141" s="137"/>
      <c r="EGA141" s="137"/>
      <c r="EGB141" s="137"/>
      <c r="EGC141" s="137"/>
      <c r="EGD141" s="137"/>
      <c r="EGE141" s="137"/>
      <c r="EGF141" s="137"/>
      <c r="EGG141" s="137"/>
      <c r="EGH141" s="137"/>
      <c r="EGI141" s="137"/>
      <c r="EGJ141" s="137"/>
      <c r="EGK141" s="137"/>
      <c r="EGL141" s="137"/>
      <c r="EGM141" s="137"/>
      <c r="EGN141" s="137"/>
      <c r="EGO141" s="137"/>
      <c r="EGP141" s="137"/>
      <c r="EGQ141" s="137"/>
      <c r="EGR141" s="137"/>
      <c r="EGS141" s="137"/>
      <c r="EGT141" s="137"/>
      <c r="EGU141" s="137"/>
      <c r="EGV141" s="137"/>
      <c r="EGW141" s="137"/>
      <c r="EGX141" s="137"/>
      <c r="EGY141" s="137"/>
      <c r="EGZ141" s="137"/>
      <c r="EHA141" s="137"/>
      <c r="EHB141" s="137"/>
      <c r="EHC141" s="137"/>
      <c r="EHD141" s="137"/>
      <c r="EHE141" s="137"/>
      <c r="EHF141" s="137"/>
      <c r="EHG141" s="137"/>
      <c r="EHH141" s="137"/>
      <c r="EHI141" s="137"/>
      <c r="EHJ141" s="137"/>
      <c r="EHK141" s="137"/>
      <c r="EHL141" s="137"/>
      <c r="EHM141" s="137"/>
      <c r="EHN141" s="137"/>
      <c r="EHO141" s="137"/>
      <c r="EHP141" s="137"/>
      <c r="EHQ141" s="137"/>
      <c r="EHR141" s="137"/>
      <c r="EHS141" s="137"/>
      <c r="EHT141" s="137"/>
      <c r="EHU141" s="137"/>
      <c r="EHV141" s="137"/>
      <c r="EHW141" s="137"/>
      <c r="EHX141" s="137"/>
      <c r="EHY141" s="137"/>
      <c r="EHZ141" s="137"/>
      <c r="EIA141" s="137"/>
      <c r="EIB141" s="137"/>
      <c r="EIC141" s="137"/>
      <c r="EID141" s="137"/>
      <c r="EIE141" s="137"/>
      <c r="EIF141" s="137"/>
      <c r="EIG141" s="137"/>
      <c r="EIH141" s="137"/>
      <c r="EII141" s="137"/>
      <c r="EIJ141" s="137"/>
      <c r="EIK141" s="137"/>
      <c r="EIL141" s="137"/>
      <c r="EIM141" s="137"/>
      <c r="EIN141" s="137"/>
      <c r="EIO141" s="137"/>
      <c r="EIP141" s="137"/>
      <c r="EIQ141" s="137"/>
      <c r="EIR141" s="137"/>
      <c r="EIS141" s="137"/>
      <c r="EIT141" s="137"/>
      <c r="EIU141" s="137"/>
      <c r="EIV141" s="137"/>
      <c r="EIW141" s="137"/>
      <c r="EIX141" s="137"/>
      <c r="EIY141" s="137"/>
      <c r="EIZ141" s="137"/>
      <c r="EJA141" s="137"/>
      <c r="EJB141" s="137"/>
      <c r="EJC141" s="137"/>
      <c r="EJD141" s="137"/>
      <c r="EJE141" s="137"/>
      <c r="EJF141" s="137"/>
      <c r="EJG141" s="137"/>
      <c r="EJH141" s="137"/>
      <c r="EJI141" s="137"/>
      <c r="EJJ141" s="137"/>
      <c r="EJK141" s="137"/>
      <c r="EJL141" s="137"/>
      <c r="EJM141" s="137"/>
      <c r="EJN141" s="137"/>
      <c r="EJO141" s="137"/>
      <c r="EJP141" s="137"/>
      <c r="EJQ141" s="137"/>
      <c r="EJR141" s="137"/>
      <c r="EJS141" s="137"/>
      <c r="EJT141" s="137"/>
      <c r="EJU141" s="137"/>
      <c r="EJV141" s="137"/>
      <c r="EJW141" s="137"/>
      <c r="EJX141" s="137"/>
      <c r="EJY141" s="137"/>
      <c r="EJZ141" s="137"/>
      <c r="EKA141" s="137"/>
      <c r="EKB141" s="137"/>
      <c r="EKC141" s="137"/>
      <c r="EKD141" s="137"/>
      <c r="EKE141" s="137"/>
      <c r="EKF141" s="137"/>
      <c r="EKG141" s="137"/>
      <c r="EKH141" s="137"/>
      <c r="EKI141" s="137"/>
      <c r="EKJ141" s="137"/>
      <c r="EKK141" s="137"/>
      <c r="EKL141" s="137"/>
      <c r="EKM141" s="137"/>
      <c r="EKN141" s="137"/>
      <c r="EKO141" s="137"/>
      <c r="EKP141" s="137"/>
      <c r="EKQ141" s="137"/>
      <c r="EKR141" s="137"/>
      <c r="EKS141" s="137"/>
      <c r="EKT141" s="137"/>
      <c r="EKU141" s="137"/>
      <c r="EKV141" s="137"/>
      <c r="EKW141" s="137"/>
      <c r="EKX141" s="137"/>
      <c r="EKY141" s="137"/>
      <c r="EKZ141" s="137"/>
      <c r="ELA141" s="137"/>
      <c r="ELB141" s="137"/>
      <c r="ELC141" s="137"/>
      <c r="ELD141" s="137"/>
      <c r="ELE141" s="137"/>
      <c r="ELF141" s="137"/>
      <c r="ELG141" s="137"/>
      <c r="ELH141" s="137"/>
      <c r="ELI141" s="137"/>
      <c r="ELJ141" s="137"/>
      <c r="ELK141" s="137"/>
      <c r="ELL141" s="137"/>
      <c r="ELM141" s="137"/>
      <c r="ELN141" s="137"/>
      <c r="ELO141" s="137"/>
      <c r="ELP141" s="137"/>
      <c r="ELQ141" s="137"/>
      <c r="ELR141" s="137"/>
      <c r="ELS141" s="137"/>
      <c r="ELT141" s="137"/>
      <c r="ELU141" s="137"/>
      <c r="ELV141" s="137"/>
      <c r="ELW141" s="137"/>
      <c r="ELX141" s="137"/>
      <c r="ELY141" s="137"/>
      <c r="ELZ141" s="137"/>
      <c r="EMA141" s="137"/>
      <c r="EMB141" s="137"/>
      <c r="EMC141" s="137"/>
      <c r="EMD141" s="137"/>
      <c r="EME141" s="137"/>
      <c r="EMF141" s="137"/>
      <c r="EMG141" s="137"/>
      <c r="EMH141" s="137"/>
      <c r="EMI141" s="137"/>
      <c r="EMJ141" s="137"/>
      <c r="EMK141" s="137"/>
      <c r="EML141" s="137"/>
      <c r="EMM141" s="137"/>
      <c r="EMN141" s="137"/>
      <c r="EMO141" s="137"/>
      <c r="EMP141" s="137"/>
      <c r="EMQ141" s="137"/>
      <c r="EMR141" s="137"/>
      <c r="EMS141" s="137"/>
      <c r="EMT141" s="137"/>
      <c r="EMU141" s="137"/>
      <c r="EMV141" s="137"/>
      <c r="EMW141" s="137"/>
      <c r="EMX141" s="137"/>
      <c r="EMY141" s="137"/>
      <c r="EMZ141" s="137"/>
      <c r="ENA141" s="137"/>
      <c r="ENB141" s="137"/>
      <c r="ENC141" s="137"/>
      <c r="END141" s="137"/>
      <c r="ENE141" s="137"/>
      <c r="ENF141" s="137"/>
      <c r="ENG141" s="137"/>
      <c r="ENH141" s="137"/>
      <c r="ENI141" s="137"/>
      <c r="ENJ141" s="137"/>
      <c r="ENK141" s="137"/>
      <c r="ENL141" s="137"/>
      <c r="ENM141" s="137"/>
      <c r="ENN141" s="137"/>
      <c r="ENO141" s="137"/>
      <c r="ENP141" s="137"/>
      <c r="ENQ141" s="137"/>
      <c r="ENR141" s="137"/>
      <c r="ENS141" s="137"/>
      <c r="ENT141" s="137"/>
      <c r="ENU141" s="137"/>
      <c r="ENV141" s="137"/>
      <c r="ENW141" s="137"/>
      <c r="ENX141" s="137"/>
      <c r="ENY141" s="137"/>
      <c r="ENZ141" s="137"/>
      <c r="EOA141" s="137"/>
      <c r="EOB141" s="137"/>
      <c r="EOC141" s="137"/>
      <c r="EOD141" s="137"/>
      <c r="EOE141" s="137"/>
      <c r="EOF141" s="137"/>
      <c r="EOG141" s="137"/>
      <c r="EOH141" s="137"/>
      <c r="EOI141" s="137"/>
      <c r="EOJ141" s="137"/>
      <c r="EOK141" s="137"/>
      <c r="EOL141" s="137"/>
      <c r="EOM141" s="137"/>
      <c r="EON141" s="137"/>
      <c r="EOO141" s="137"/>
      <c r="EOP141" s="137"/>
      <c r="EOQ141" s="137"/>
      <c r="EOR141" s="137"/>
      <c r="EOS141" s="137"/>
      <c r="EOT141" s="137"/>
      <c r="EOU141" s="137"/>
      <c r="EOV141" s="137"/>
      <c r="EOW141" s="137"/>
      <c r="EOX141" s="137"/>
      <c r="EOY141" s="137"/>
      <c r="EOZ141" s="137"/>
      <c r="EPA141" s="137"/>
      <c r="EPB141" s="137"/>
      <c r="EPC141" s="137"/>
      <c r="EPD141" s="137"/>
      <c r="EPE141" s="137"/>
      <c r="EPF141" s="137"/>
      <c r="EPG141" s="137"/>
      <c r="EPH141" s="137"/>
      <c r="EPI141" s="137"/>
      <c r="EPJ141" s="137"/>
      <c r="EPK141" s="137"/>
      <c r="EPL141" s="137"/>
      <c r="EPM141" s="137"/>
      <c r="EPN141" s="137"/>
      <c r="EPO141" s="137"/>
      <c r="EPP141" s="137"/>
      <c r="EPQ141" s="137"/>
      <c r="EPR141" s="137"/>
      <c r="EPS141" s="137"/>
      <c r="EPT141" s="137"/>
      <c r="EPU141" s="137"/>
      <c r="EPV141" s="137"/>
      <c r="EPW141" s="137"/>
      <c r="EPX141" s="137"/>
      <c r="EPY141" s="137"/>
      <c r="EPZ141" s="137"/>
      <c r="EQA141" s="137"/>
      <c r="EQB141" s="137"/>
      <c r="EQC141" s="137"/>
      <c r="EQD141" s="137"/>
      <c r="EQE141" s="137"/>
      <c r="EQF141" s="137"/>
      <c r="EQG141" s="137"/>
      <c r="EQH141" s="137"/>
      <c r="EQI141" s="137"/>
      <c r="EQJ141" s="137"/>
      <c r="EQK141" s="137"/>
      <c r="EQL141" s="137"/>
      <c r="EQM141" s="137"/>
      <c r="EQN141" s="137"/>
      <c r="EQO141" s="137"/>
      <c r="EQP141" s="137"/>
      <c r="EQQ141" s="137"/>
      <c r="EQR141" s="137"/>
      <c r="EQS141" s="137"/>
      <c r="EQT141" s="137"/>
      <c r="EQU141" s="137"/>
      <c r="EQV141" s="137"/>
      <c r="EQW141" s="137"/>
      <c r="EQX141" s="137"/>
      <c r="EQY141" s="137"/>
      <c r="EQZ141" s="137"/>
      <c r="ERA141" s="137"/>
      <c r="ERB141" s="137"/>
      <c r="ERC141" s="137"/>
      <c r="ERD141" s="137"/>
      <c r="ERE141" s="137"/>
      <c r="ERF141" s="137"/>
      <c r="ERG141" s="137"/>
      <c r="ERH141" s="137"/>
      <c r="ERI141" s="137"/>
      <c r="ERJ141" s="137"/>
      <c r="ERK141" s="137"/>
      <c r="ERL141" s="137"/>
      <c r="ERM141" s="137"/>
      <c r="ERN141" s="137"/>
      <c r="ERO141" s="137"/>
      <c r="ERP141" s="137"/>
      <c r="ERQ141" s="137"/>
      <c r="ERR141" s="137"/>
      <c r="ERS141" s="137"/>
      <c r="ERT141" s="137"/>
      <c r="ERU141" s="137"/>
      <c r="ERV141" s="137"/>
      <c r="ERW141" s="137"/>
      <c r="ERX141" s="137"/>
      <c r="ERY141" s="137"/>
      <c r="ERZ141" s="137"/>
      <c r="ESA141" s="137"/>
      <c r="ESB141" s="137"/>
      <c r="ESC141" s="137"/>
      <c r="ESD141" s="137"/>
      <c r="ESE141" s="137"/>
      <c r="ESF141" s="137"/>
      <c r="ESG141" s="137"/>
      <c r="ESH141" s="137"/>
      <c r="ESI141" s="137"/>
      <c r="ESJ141" s="137"/>
      <c r="ESK141" s="137"/>
      <c r="ESL141" s="137"/>
      <c r="ESM141" s="137"/>
      <c r="ESN141" s="137"/>
      <c r="ESO141" s="137"/>
      <c r="ESP141" s="137"/>
      <c r="ESQ141" s="137"/>
      <c r="ESR141" s="137"/>
      <c r="ESS141" s="137"/>
      <c r="EST141" s="137"/>
      <c r="ESU141" s="137"/>
      <c r="ESV141" s="137"/>
      <c r="ESW141" s="137"/>
      <c r="ESX141" s="137"/>
      <c r="ESY141" s="137"/>
      <c r="ESZ141" s="137"/>
      <c r="ETA141" s="137"/>
      <c r="ETB141" s="137"/>
      <c r="ETC141" s="137"/>
      <c r="ETD141" s="137"/>
      <c r="ETE141" s="137"/>
      <c r="ETF141" s="137"/>
      <c r="ETG141" s="137"/>
      <c r="ETH141" s="137"/>
      <c r="ETI141" s="137"/>
      <c r="ETJ141" s="137"/>
      <c r="ETK141" s="137"/>
      <c r="ETL141" s="137"/>
      <c r="ETM141" s="137"/>
      <c r="ETN141" s="137"/>
      <c r="ETO141" s="137"/>
      <c r="ETP141" s="137"/>
      <c r="ETQ141" s="137"/>
      <c r="ETR141" s="137"/>
      <c r="ETS141" s="137"/>
      <c r="ETT141" s="137"/>
      <c r="ETU141" s="137"/>
      <c r="ETV141" s="137"/>
      <c r="ETW141" s="137"/>
      <c r="ETX141" s="137"/>
      <c r="ETY141" s="137"/>
      <c r="ETZ141" s="137"/>
      <c r="EUA141" s="137"/>
      <c r="EUB141" s="137"/>
      <c r="EUC141" s="137"/>
      <c r="EUD141" s="137"/>
      <c r="EUE141" s="137"/>
      <c r="EUF141" s="137"/>
      <c r="EUG141" s="137"/>
      <c r="EUH141" s="137"/>
      <c r="EUI141" s="137"/>
      <c r="EUJ141" s="137"/>
      <c r="EUK141" s="137"/>
      <c r="EUL141" s="137"/>
      <c r="EUM141" s="137"/>
      <c r="EUN141" s="137"/>
      <c r="EUO141" s="137"/>
      <c r="EUP141" s="137"/>
      <c r="EUQ141" s="137"/>
      <c r="EUR141" s="137"/>
      <c r="EUS141" s="137"/>
      <c r="EUT141" s="137"/>
      <c r="EUU141" s="137"/>
      <c r="EUV141" s="137"/>
      <c r="EUW141" s="137"/>
      <c r="EUX141" s="137"/>
      <c r="EUY141" s="137"/>
      <c r="EUZ141" s="137"/>
      <c r="EVA141" s="137"/>
      <c r="EVB141" s="137"/>
      <c r="EVC141" s="137"/>
      <c r="EVD141" s="137"/>
      <c r="EVE141" s="137"/>
      <c r="EVF141" s="137"/>
      <c r="EVG141" s="137"/>
      <c r="EVH141" s="137"/>
      <c r="EVI141" s="137"/>
      <c r="EVJ141" s="137"/>
      <c r="EVK141" s="137"/>
      <c r="EVL141" s="137"/>
      <c r="EVM141" s="137"/>
      <c r="EVN141" s="137"/>
      <c r="EVO141" s="137"/>
      <c r="EVP141" s="137"/>
      <c r="EVQ141" s="137"/>
      <c r="EVR141" s="137"/>
      <c r="EVS141" s="137"/>
      <c r="EVT141" s="137"/>
      <c r="EVU141" s="137"/>
      <c r="EVV141" s="137"/>
      <c r="EVW141" s="137"/>
      <c r="EVX141" s="137"/>
      <c r="EVY141" s="137"/>
      <c r="EVZ141" s="137"/>
      <c r="EWA141" s="137"/>
      <c r="EWB141" s="137"/>
      <c r="EWC141" s="137"/>
      <c r="EWD141" s="137"/>
      <c r="EWE141" s="137"/>
      <c r="EWF141" s="137"/>
      <c r="EWG141" s="137"/>
      <c r="EWH141" s="137"/>
      <c r="EWI141" s="137"/>
      <c r="EWJ141" s="137"/>
      <c r="EWK141" s="137"/>
      <c r="EWL141" s="137"/>
      <c r="EWM141" s="137"/>
      <c r="EWN141" s="137"/>
      <c r="EWO141" s="137"/>
      <c r="EWP141" s="137"/>
      <c r="EWQ141" s="137"/>
      <c r="EWR141" s="137"/>
      <c r="EWS141" s="137"/>
      <c r="EWT141" s="137"/>
      <c r="EWU141" s="137"/>
      <c r="EWV141" s="137"/>
      <c r="EWW141" s="137"/>
      <c r="EWX141" s="137"/>
      <c r="EWY141" s="137"/>
      <c r="EWZ141" s="137"/>
      <c r="EXA141" s="137"/>
      <c r="EXB141" s="137"/>
      <c r="EXC141" s="137"/>
      <c r="EXD141" s="137"/>
      <c r="EXE141" s="137"/>
      <c r="EXF141" s="137"/>
      <c r="EXG141" s="137"/>
      <c r="EXH141" s="137"/>
      <c r="EXI141" s="137"/>
      <c r="EXJ141" s="137"/>
      <c r="EXK141" s="137"/>
      <c r="EXL141" s="137"/>
      <c r="EXM141" s="137"/>
      <c r="EXN141" s="137"/>
      <c r="EXO141" s="137"/>
      <c r="EXP141" s="137"/>
      <c r="EXQ141" s="137"/>
      <c r="EXR141" s="137"/>
      <c r="EXS141" s="137"/>
      <c r="EXT141" s="137"/>
      <c r="EXU141" s="137"/>
      <c r="EXV141" s="137"/>
      <c r="EXW141" s="137"/>
      <c r="EXX141" s="137"/>
      <c r="EXY141" s="137"/>
      <c r="EXZ141" s="137"/>
      <c r="EYA141" s="137"/>
      <c r="EYB141" s="137"/>
      <c r="EYC141" s="137"/>
      <c r="EYD141" s="137"/>
      <c r="EYE141" s="137"/>
      <c r="EYF141" s="137"/>
      <c r="EYG141" s="137"/>
      <c r="EYH141" s="137"/>
      <c r="EYI141" s="137"/>
      <c r="EYJ141" s="137"/>
      <c r="EYK141" s="137"/>
      <c r="EYL141" s="137"/>
      <c r="EYM141" s="137"/>
      <c r="EYN141" s="137"/>
      <c r="EYO141" s="137"/>
      <c r="EYP141" s="137"/>
      <c r="EYQ141" s="137"/>
      <c r="EYR141" s="137"/>
      <c r="EYS141" s="137"/>
      <c r="EYT141" s="137"/>
      <c r="EYU141" s="137"/>
      <c r="EYV141" s="137"/>
      <c r="EYW141" s="137"/>
      <c r="EYX141" s="137"/>
      <c r="EYY141" s="137"/>
      <c r="EYZ141" s="137"/>
      <c r="EZA141" s="137"/>
      <c r="EZB141" s="137"/>
      <c r="EZC141" s="137"/>
      <c r="EZD141" s="137"/>
      <c r="EZE141" s="137"/>
      <c r="EZF141" s="137"/>
      <c r="EZG141" s="137"/>
      <c r="EZH141" s="137"/>
      <c r="EZI141" s="137"/>
      <c r="EZJ141" s="137"/>
      <c r="EZK141" s="137"/>
      <c r="EZL141" s="137"/>
      <c r="EZM141" s="137"/>
      <c r="EZN141" s="137"/>
      <c r="EZO141" s="137"/>
      <c r="EZP141" s="137"/>
      <c r="EZQ141" s="137"/>
      <c r="EZR141" s="137"/>
      <c r="EZS141" s="137"/>
      <c r="EZT141" s="137"/>
      <c r="EZU141" s="137"/>
      <c r="EZV141" s="137"/>
      <c r="EZW141" s="137"/>
      <c r="EZX141" s="137"/>
      <c r="EZY141" s="137"/>
      <c r="EZZ141" s="137"/>
      <c r="FAA141" s="137"/>
      <c r="FAB141" s="137"/>
      <c r="FAC141" s="137"/>
      <c r="FAD141" s="137"/>
      <c r="FAE141" s="137"/>
      <c r="FAF141" s="137"/>
      <c r="FAG141" s="137"/>
      <c r="FAH141" s="137"/>
      <c r="FAI141" s="137"/>
      <c r="FAJ141" s="137"/>
      <c r="FAK141" s="137"/>
      <c r="FAL141" s="137"/>
      <c r="FAM141" s="137"/>
      <c r="FAN141" s="137"/>
      <c r="FAO141" s="137"/>
      <c r="FAP141" s="137"/>
      <c r="FAQ141" s="137"/>
      <c r="FAR141" s="137"/>
      <c r="FAS141" s="137"/>
      <c r="FAT141" s="137"/>
      <c r="FAU141" s="137"/>
      <c r="FAV141" s="137"/>
      <c r="FAW141" s="137"/>
      <c r="FAX141" s="137"/>
      <c r="FAY141" s="137"/>
      <c r="FAZ141" s="137"/>
      <c r="FBA141" s="137"/>
      <c r="FBB141" s="137"/>
      <c r="FBC141" s="137"/>
      <c r="FBD141" s="137"/>
      <c r="FBE141" s="137"/>
      <c r="FBF141" s="137"/>
      <c r="FBG141" s="137"/>
      <c r="FBH141" s="137"/>
      <c r="FBI141" s="137"/>
      <c r="FBJ141" s="137"/>
      <c r="FBK141" s="137"/>
      <c r="FBL141" s="137"/>
      <c r="FBM141" s="137"/>
      <c r="FBN141" s="137"/>
      <c r="FBO141" s="137"/>
      <c r="FBP141" s="137"/>
      <c r="FBQ141" s="137"/>
      <c r="FBR141" s="137"/>
      <c r="FBS141" s="137"/>
      <c r="FBT141" s="137"/>
      <c r="FBU141" s="137"/>
      <c r="FBV141" s="137"/>
      <c r="FBW141" s="137"/>
      <c r="FBX141" s="137"/>
      <c r="FBY141" s="137"/>
      <c r="FBZ141" s="137"/>
      <c r="FCA141" s="137"/>
      <c r="FCB141" s="137"/>
      <c r="FCC141" s="137"/>
      <c r="FCD141" s="137"/>
      <c r="FCE141" s="137"/>
      <c r="FCF141" s="137"/>
      <c r="FCG141" s="137"/>
      <c r="FCH141" s="137"/>
      <c r="FCI141" s="137"/>
      <c r="FCJ141" s="137"/>
      <c r="FCK141" s="137"/>
      <c r="FCL141" s="137"/>
      <c r="FCM141" s="137"/>
      <c r="FCN141" s="137"/>
      <c r="FCO141" s="137"/>
      <c r="FCP141" s="137"/>
      <c r="FCQ141" s="137"/>
      <c r="FCR141" s="137"/>
      <c r="FCS141" s="137"/>
      <c r="FCT141" s="137"/>
      <c r="FCU141" s="137"/>
      <c r="FCV141" s="137"/>
      <c r="FCW141" s="137"/>
      <c r="FCX141" s="137"/>
      <c r="FCY141" s="137"/>
      <c r="FCZ141" s="137"/>
      <c r="FDA141" s="137"/>
      <c r="FDB141" s="137"/>
      <c r="FDC141" s="137"/>
      <c r="FDD141" s="137"/>
      <c r="FDE141" s="137"/>
      <c r="FDF141" s="137"/>
      <c r="FDG141" s="137"/>
      <c r="FDH141" s="137"/>
      <c r="FDI141" s="137"/>
      <c r="FDJ141" s="137"/>
      <c r="FDK141" s="137"/>
      <c r="FDL141" s="137"/>
      <c r="FDM141" s="137"/>
      <c r="FDN141" s="137"/>
      <c r="FDO141" s="137"/>
      <c r="FDP141" s="137"/>
      <c r="FDQ141" s="137"/>
      <c r="FDR141" s="137"/>
      <c r="FDS141" s="137"/>
      <c r="FDT141" s="137"/>
      <c r="FDU141" s="137"/>
      <c r="FDV141" s="137"/>
      <c r="FDW141" s="137"/>
      <c r="FDX141" s="137"/>
      <c r="FDY141" s="137"/>
      <c r="FDZ141" s="137"/>
      <c r="FEA141" s="137"/>
      <c r="FEB141" s="137"/>
      <c r="FEC141" s="137"/>
      <c r="FED141" s="137"/>
      <c r="FEE141" s="137"/>
      <c r="FEF141" s="137"/>
      <c r="FEG141" s="137"/>
      <c r="FEH141" s="137"/>
      <c r="FEI141" s="137"/>
      <c r="FEJ141" s="137"/>
      <c r="FEK141" s="137"/>
      <c r="FEL141" s="137"/>
      <c r="FEM141" s="137"/>
      <c r="FEN141" s="137"/>
      <c r="FEO141" s="137"/>
      <c r="FEP141" s="137"/>
      <c r="FEQ141" s="137"/>
      <c r="FER141" s="137"/>
      <c r="FES141" s="137"/>
      <c r="FET141" s="137"/>
      <c r="FEU141" s="137"/>
      <c r="FEV141" s="137"/>
      <c r="FEW141" s="137"/>
      <c r="FEX141" s="137"/>
      <c r="FEY141" s="137"/>
      <c r="FEZ141" s="137"/>
      <c r="FFA141" s="137"/>
      <c r="FFB141" s="137"/>
      <c r="FFC141" s="137"/>
      <c r="FFD141" s="137"/>
      <c r="FFE141" s="137"/>
      <c r="FFF141" s="137"/>
      <c r="FFG141" s="137"/>
      <c r="FFH141" s="137"/>
      <c r="FFI141" s="137"/>
      <c r="FFJ141" s="137"/>
      <c r="FFK141" s="137"/>
      <c r="FFL141" s="137"/>
      <c r="FFM141" s="137"/>
      <c r="FFN141" s="137"/>
      <c r="FFO141" s="137"/>
      <c r="FFP141" s="137"/>
      <c r="FFQ141" s="137"/>
      <c r="FFR141" s="137"/>
      <c r="FFS141" s="137"/>
      <c r="FFT141" s="137"/>
      <c r="FFU141" s="137"/>
      <c r="FFV141" s="137"/>
      <c r="FFW141" s="137"/>
      <c r="FFX141" s="137"/>
      <c r="FFY141" s="137"/>
      <c r="FFZ141" s="137"/>
      <c r="FGA141" s="137"/>
      <c r="FGB141" s="137"/>
      <c r="FGC141" s="137"/>
      <c r="FGD141" s="137"/>
      <c r="FGE141" s="137"/>
      <c r="FGF141" s="137"/>
      <c r="FGG141" s="137"/>
      <c r="FGH141" s="137"/>
      <c r="FGI141" s="137"/>
      <c r="FGJ141" s="137"/>
      <c r="FGK141" s="137"/>
      <c r="FGL141" s="137"/>
      <c r="FGM141" s="137"/>
      <c r="FGN141" s="137"/>
      <c r="FGO141" s="137"/>
      <c r="FGP141" s="137"/>
      <c r="FGQ141" s="137"/>
      <c r="FGR141" s="137"/>
      <c r="FGS141" s="137"/>
      <c r="FGT141" s="137"/>
      <c r="FGU141" s="137"/>
      <c r="FGV141" s="137"/>
      <c r="FGW141" s="137"/>
      <c r="FGX141" s="137"/>
      <c r="FGY141" s="137"/>
      <c r="FGZ141" s="137"/>
      <c r="FHA141" s="137"/>
      <c r="FHB141" s="137"/>
      <c r="FHC141" s="137"/>
      <c r="FHD141" s="137"/>
      <c r="FHE141" s="137"/>
      <c r="FHF141" s="137"/>
      <c r="FHG141" s="137"/>
      <c r="FHH141" s="137"/>
      <c r="FHI141" s="137"/>
      <c r="FHJ141" s="137"/>
      <c r="FHK141" s="137"/>
      <c r="FHL141" s="137"/>
      <c r="FHM141" s="137"/>
      <c r="FHN141" s="137"/>
      <c r="FHO141" s="137"/>
      <c r="FHP141" s="137"/>
      <c r="FHQ141" s="137"/>
      <c r="FHR141" s="137"/>
      <c r="FHS141" s="137"/>
      <c r="FHT141" s="137"/>
      <c r="FHU141" s="137"/>
      <c r="FHV141" s="137"/>
      <c r="FHW141" s="137"/>
      <c r="FHX141" s="137"/>
      <c r="FHY141" s="137"/>
      <c r="FHZ141" s="137"/>
      <c r="FIA141" s="137"/>
      <c r="FIB141" s="137"/>
      <c r="FIC141" s="137"/>
      <c r="FID141" s="137"/>
      <c r="FIE141" s="137"/>
      <c r="FIF141" s="137"/>
      <c r="FIG141" s="137"/>
      <c r="FIH141" s="137"/>
      <c r="FII141" s="137"/>
      <c r="FIJ141" s="137"/>
      <c r="FIK141" s="137"/>
      <c r="FIL141" s="137"/>
      <c r="FIM141" s="137"/>
      <c r="FIN141" s="137"/>
      <c r="FIO141" s="137"/>
      <c r="FIP141" s="137"/>
      <c r="FIQ141" s="137"/>
      <c r="FIR141" s="137"/>
      <c r="FIS141" s="137"/>
      <c r="FIT141" s="137"/>
      <c r="FIU141" s="137"/>
      <c r="FIV141" s="137"/>
      <c r="FIW141" s="137"/>
      <c r="FIX141" s="137"/>
      <c r="FIY141" s="137"/>
      <c r="FIZ141" s="137"/>
      <c r="FJA141" s="137"/>
      <c r="FJB141" s="137"/>
      <c r="FJC141" s="137"/>
      <c r="FJD141" s="137"/>
      <c r="FJE141" s="137"/>
      <c r="FJF141" s="137"/>
      <c r="FJG141" s="137"/>
      <c r="FJH141" s="137"/>
      <c r="FJI141" s="137"/>
      <c r="FJJ141" s="137"/>
      <c r="FJK141" s="137"/>
      <c r="FJL141" s="137"/>
      <c r="FJM141" s="137"/>
      <c r="FJN141" s="137"/>
      <c r="FJO141" s="137"/>
      <c r="FJP141" s="137"/>
      <c r="FJQ141" s="137"/>
      <c r="FJR141" s="137"/>
      <c r="FJS141" s="137"/>
      <c r="FJT141" s="137"/>
      <c r="FJU141" s="137"/>
      <c r="FJV141" s="137"/>
      <c r="FJW141" s="137"/>
      <c r="FJX141" s="137"/>
      <c r="FJY141" s="137"/>
      <c r="FJZ141" s="137"/>
      <c r="FKA141" s="137"/>
      <c r="FKB141" s="137"/>
      <c r="FKC141" s="137"/>
      <c r="FKD141" s="137"/>
      <c r="FKE141" s="137"/>
      <c r="FKF141" s="137"/>
      <c r="FKG141" s="137"/>
      <c r="FKH141" s="137"/>
      <c r="FKI141" s="137"/>
      <c r="FKJ141" s="137"/>
      <c r="FKK141" s="137"/>
      <c r="FKL141" s="137"/>
      <c r="FKM141" s="137"/>
      <c r="FKN141" s="137"/>
      <c r="FKO141" s="137"/>
      <c r="FKP141" s="137"/>
      <c r="FKQ141" s="137"/>
      <c r="FKR141" s="137"/>
      <c r="FKS141" s="137"/>
      <c r="FKT141" s="137"/>
      <c r="FKU141" s="137"/>
      <c r="FKV141" s="137"/>
      <c r="FKW141" s="137"/>
      <c r="FKX141" s="137"/>
      <c r="FKY141" s="137"/>
      <c r="FKZ141" s="137"/>
      <c r="FLA141" s="137"/>
      <c r="FLB141" s="137"/>
      <c r="FLC141" s="137"/>
      <c r="FLD141" s="137"/>
      <c r="FLE141" s="137"/>
      <c r="FLF141" s="137"/>
      <c r="FLG141" s="137"/>
      <c r="FLH141" s="137"/>
      <c r="FLI141" s="137"/>
      <c r="FLJ141" s="137"/>
      <c r="FLK141" s="137"/>
      <c r="FLL141" s="137"/>
      <c r="FLM141" s="137"/>
      <c r="FLN141" s="137"/>
      <c r="FLO141" s="137"/>
      <c r="FLP141" s="137"/>
      <c r="FLQ141" s="137"/>
      <c r="FLR141" s="137"/>
      <c r="FLS141" s="137"/>
      <c r="FLT141" s="137"/>
      <c r="FLU141" s="137"/>
      <c r="FLV141" s="137"/>
      <c r="FLW141" s="137"/>
      <c r="FLX141" s="137"/>
      <c r="FLY141" s="137"/>
      <c r="FLZ141" s="137"/>
      <c r="FMA141" s="137"/>
      <c r="FMB141" s="137"/>
      <c r="FMC141" s="137"/>
      <c r="FMD141" s="137"/>
      <c r="FME141" s="137"/>
      <c r="FMF141" s="137"/>
      <c r="FMG141" s="137"/>
      <c r="FMH141" s="137"/>
      <c r="FMI141" s="137"/>
      <c r="FMJ141" s="137"/>
      <c r="FMK141" s="137"/>
      <c r="FML141" s="137"/>
      <c r="FMM141" s="137"/>
      <c r="FMN141" s="137"/>
      <c r="FMO141" s="137"/>
      <c r="FMP141" s="137"/>
      <c r="FMQ141" s="137"/>
      <c r="FMR141" s="137"/>
      <c r="FMS141" s="137"/>
      <c r="FMT141" s="137"/>
      <c r="FMU141" s="137"/>
      <c r="FMV141" s="137"/>
      <c r="FMW141" s="137"/>
      <c r="FMX141" s="137"/>
      <c r="FMY141" s="137"/>
      <c r="FMZ141" s="137"/>
      <c r="FNA141" s="137"/>
      <c r="FNB141" s="137"/>
      <c r="FNC141" s="137"/>
      <c r="FND141" s="137"/>
      <c r="FNE141" s="137"/>
      <c r="FNF141" s="137"/>
      <c r="FNG141" s="137"/>
      <c r="FNH141" s="137"/>
      <c r="FNI141" s="137"/>
      <c r="FNJ141" s="137"/>
      <c r="FNK141" s="137"/>
      <c r="FNL141" s="137"/>
      <c r="FNM141" s="137"/>
      <c r="FNN141" s="137"/>
      <c r="FNO141" s="137"/>
      <c r="FNP141" s="137"/>
      <c r="FNQ141" s="137"/>
      <c r="FNR141" s="137"/>
      <c r="FNS141" s="137"/>
      <c r="FNT141" s="137"/>
      <c r="FNU141" s="137"/>
      <c r="FNV141" s="137"/>
      <c r="FNW141" s="137"/>
      <c r="FNX141" s="137"/>
      <c r="FNY141" s="137"/>
      <c r="FNZ141" s="137"/>
      <c r="FOA141" s="137"/>
      <c r="FOB141" s="137"/>
      <c r="FOC141" s="137"/>
      <c r="FOD141" s="137"/>
      <c r="FOE141" s="137"/>
      <c r="FOF141" s="137"/>
      <c r="FOG141" s="137"/>
      <c r="FOH141" s="137"/>
      <c r="FOI141" s="137"/>
      <c r="FOJ141" s="137"/>
      <c r="FOK141" s="137"/>
      <c r="FOL141" s="137"/>
      <c r="FOM141" s="137"/>
      <c r="FON141" s="137"/>
      <c r="FOO141" s="137"/>
      <c r="FOP141" s="137"/>
      <c r="FOQ141" s="137"/>
      <c r="FOR141" s="137"/>
      <c r="FOS141" s="137"/>
      <c r="FOT141" s="137"/>
      <c r="FOU141" s="137"/>
      <c r="FOV141" s="137"/>
      <c r="FOW141" s="137"/>
      <c r="FOX141" s="137"/>
      <c r="FOY141" s="137"/>
      <c r="FOZ141" s="137"/>
      <c r="FPA141" s="137"/>
      <c r="FPB141" s="137"/>
      <c r="FPC141" s="137"/>
      <c r="FPD141" s="137"/>
      <c r="FPE141" s="137"/>
      <c r="FPF141" s="137"/>
      <c r="FPG141" s="137"/>
      <c r="FPH141" s="137"/>
      <c r="FPI141" s="137"/>
      <c r="FPJ141" s="137"/>
      <c r="FPK141" s="137"/>
      <c r="FPL141" s="137"/>
      <c r="FPM141" s="137"/>
      <c r="FPN141" s="137"/>
      <c r="FPO141" s="137"/>
      <c r="FPP141" s="137"/>
      <c r="FPQ141" s="137"/>
      <c r="FPR141" s="137"/>
      <c r="FPS141" s="137"/>
      <c r="FPT141" s="137"/>
      <c r="FPU141" s="137"/>
      <c r="FPV141" s="137"/>
      <c r="FPW141" s="137"/>
      <c r="FPX141" s="137"/>
      <c r="FPY141" s="137"/>
      <c r="FPZ141" s="137"/>
      <c r="FQA141" s="137"/>
      <c r="FQB141" s="137"/>
      <c r="FQC141" s="137"/>
      <c r="FQD141" s="137"/>
      <c r="FQE141" s="137"/>
      <c r="FQF141" s="137"/>
      <c r="FQG141" s="137"/>
      <c r="FQH141" s="137"/>
      <c r="FQI141" s="137"/>
      <c r="FQJ141" s="137"/>
      <c r="FQK141" s="137"/>
      <c r="FQL141" s="137"/>
      <c r="FQM141" s="137"/>
      <c r="FQN141" s="137"/>
      <c r="FQO141" s="137"/>
      <c r="FQP141" s="137"/>
      <c r="FQQ141" s="137"/>
      <c r="FQR141" s="137"/>
      <c r="FQS141" s="137"/>
      <c r="FQT141" s="137"/>
      <c r="FQU141" s="137"/>
      <c r="FQV141" s="137"/>
      <c r="FQW141" s="137"/>
      <c r="FQX141" s="137"/>
      <c r="FQY141" s="137"/>
      <c r="FQZ141" s="137"/>
      <c r="FRA141" s="137"/>
      <c r="FRB141" s="137"/>
      <c r="FRC141" s="137"/>
      <c r="FRD141" s="137"/>
      <c r="FRE141" s="137"/>
      <c r="FRF141" s="137"/>
      <c r="FRG141" s="137"/>
      <c r="FRH141" s="137"/>
      <c r="FRI141" s="137"/>
      <c r="FRJ141" s="137"/>
      <c r="FRK141" s="137"/>
      <c r="FRL141" s="137"/>
      <c r="FRM141" s="137"/>
      <c r="FRN141" s="137"/>
      <c r="FRO141" s="137"/>
      <c r="FRP141" s="137"/>
      <c r="FRQ141" s="137"/>
      <c r="FRR141" s="137"/>
      <c r="FRS141" s="137"/>
      <c r="FRT141" s="137"/>
      <c r="FRU141" s="137"/>
      <c r="FRV141" s="137"/>
      <c r="FRW141" s="137"/>
      <c r="FRX141" s="137"/>
      <c r="FRY141" s="137"/>
      <c r="FRZ141" s="137"/>
      <c r="FSA141" s="137"/>
      <c r="FSB141" s="137"/>
      <c r="FSC141" s="137"/>
      <c r="FSD141" s="137"/>
      <c r="FSE141" s="137"/>
      <c r="FSF141" s="137"/>
      <c r="FSG141" s="137"/>
      <c r="FSH141" s="137"/>
      <c r="FSI141" s="137"/>
      <c r="FSJ141" s="137"/>
      <c r="FSK141" s="137"/>
      <c r="FSL141" s="137"/>
      <c r="FSM141" s="137"/>
      <c r="FSN141" s="137"/>
      <c r="FSO141" s="137"/>
      <c r="FSP141" s="137"/>
      <c r="FSQ141" s="137"/>
      <c r="FSR141" s="137"/>
      <c r="FSS141" s="137"/>
      <c r="FST141" s="137"/>
      <c r="FSU141" s="137"/>
      <c r="FSV141" s="137"/>
      <c r="FSW141" s="137"/>
      <c r="FSX141" s="137"/>
      <c r="FSY141" s="137"/>
      <c r="FSZ141" s="137"/>
      <c r="FTA141" s="137"/>
      <c r="FTB141" s="137"/>
      <c r="FTC141" s="137"/>
      <c r="FTD141" s="137"/>
      <c r="FTE141" s="137"/>
      <c r="FTF141" s="137"/>
      <c r="FTG141" s="137"/>
      <c r="FTH141" s="137"/>
      <c r="FTI141" s="137"/>
      <c r="FTJ141" s="137"/>
      <c r="FTK141" s="137"/>
      <c r="FTL141" s="137"/>
      <c r="FTM141" s="137"/>
      <c r="FTN141" s="137"/>
      <c r="FTO141" s="137"/>
      <c r="FTP141" s="137"/>
      <c r="FTQ141" s="137"/>
      <c r="FTR141" s="137"/>
      <c r="FTS141" s="137"/>
      <c r="FTT141" s="137"/>
      <c r="FTU141" s="137"/>
      <c r="FTV141" s="137"/>
      <c r="FTW141" s="137"/>
      <c r="FTX141" s="137"/>
      <c r="FTY141" s="137"/>
      <c r="FTZ141" s="137"/>
      <c r="FUA141" s="137"/>
      <c r="FUB141" s="137"/>
      <c r="FUC141" s="137"/>
      <c r="FUD141" s="137"/>
      <c r="FUE141" s="137"/>
      <c r="FUF141" s="137"/>
      <c r="FUG141" s="137"/>
      <c r="FUH141" s="137"/>
      <c r="FUI141" s="137"/>
      <c r="FUJ141" s="137"/>
      <c r="FUK141" s="137"/>
      <c r="FUL141" s="137"/>
      <c r="FUM141" s="137"/>
      <c r="FUN141" s="137"/>
      <c r="FUO141" s="137"/>
      <c r="FUP141" s="137"/>
      <c r="FUQ141" s="137"/>
      <c r="FUR141" s="137"/>
      <c r="FUS141" s="137"/>
      <c r="FUT141" s="137"/>
      <c r="FUU141" s="137"/>
      <c r="FUV141" s="137"/>
      <c r="FUW141" s="137"/>
      <c r="FUX141" s="137"/>
      <c r="FUY141" s="137"/>
      <c r="FUZ141" s="137"/>
      <c r="FVA141" s="137"/>
      <c r="FVB141" s="137"/>
      <c r="FVC141" s="137"/>
      <c r="FVD141" s="137"/>
      <c r="FVE141" s="137"/>
      <c r="FVF141" s="137"/>
      <c r="FVG141" s="137"/>
      <c r="FVH141" s="137"/>
      <c r="FVI141" s="137"/>
      <c r="FVJ141" s="137"/>
      <c r="FVK141" s="137"/>
      <c r="FVL141" s="137"/>
      <c r="FVM141" s="137"/>
      <c r="FVN141" s="137"/>
      <c r="FVO141" s="137"/>
      <c r="FVP141" s="137"/>
      <c r="FVQ141" s="137"/>
      <c r="FVR141" s="137"/>
      <c r="FVS141" s="137"/>
      <c r="FVT141" s="137"/>
      <c r="FVU141" s="137"/>
      <c r="FVV141" s="137"/>
      <c r="FVW141" s="137"/>
      <c r="FVX141" s="137"/>
      <c r="FVY141" s="137"/>
      <c r="FVZ141" s="137"/>
      <c r="FWA141" s="137"/>
      <c r="FWB141" s="137"/>
      <c r="FWC141" s="137"/>
      <c r="FWD141" s="137"/>
      <c r="FWE141" s="137"/>
      <c r="FWF141" s="137"/>
      <c r="FWG141" s="137"/>
      <c r="FWH141" s="137"/>
      <c r="FWI141" s="137"/>
      <c r="FWJ141" s="137"/>
      <c r="FWK141" s="137"/>
      <c r="FWL141" s="137"/>
      <c r="FWM141" s="137"/>
      <c r="FWN141" s="137"/>
      <c r="FWO141" s="137"/>
      <c r="FWP141" s="137"/>
      <c r="FWQ141" s="137"/>
      <c r="FWR141" s="137"/>
      <c r="FWS141" s="137"/>
      <c r="FWT141" s="137"/>
      <c r="FWU141" s="137"/>
      <c r="FWV141" s="137"/>
      <c r="FWW141" s="137"/>
      <c r="FWX141" s="137"/>
      <c r="FWY141" s="137"/>
      <c r="FWZ141" s="137"/>
      <c r="FXA141" s="137"/>
      <c r="FXB141" s="137"/>
      <c r="FXC141" s="137"/>
      <c r="FXD141" s="137"/>
      <c r="FXE141" s="137"/>
      <c r="FXF141" s="137"/>
      <c r="FXG141" s="137"/>
      <c r="FXH141" s="137"/>
      <c r="FXI141" s="137"/>
      <c r="FXJ141" s="137"/>
      <c r="FXK141" s="137"/>
      <c r="FXL141" s="137"/>
      <c r="FXM141" s="137"/>
      <c r="FXN141" s="137"/>
      <c r="FXO141" s="137"/>
      <c r="FXP141" s="137"/>
      <c r="FXQ141" s="137"/>
      <c r="FXR141" s="137"/>
      <c r="FXS141" s="137"/>
      <c r="FXT141" s="137"/>
      <c r="FXU141" s="137"/>
      <c r="FXV141" s="137"/>
      <c r="FXW141" s="137"/>
      <c r="FXX141" s="137"/>
      <c r="FXY141" s="137"/>
      <c r="FXZ141" s="137"/>
      <c r="FYA141" s="137"/>
      <c r="FYB141" s="137"/>
      <c r="FYC141" s="137"/>
      <c r="FYD141" s="137"/>
      <c r="FYE141" s="137"/>
      <c r="FYF141" s="137"/>
      <c r="FYG141" s="137"/>
      <c r="FYH141" s="137"/>
      <c r="FYI141" s="137"/>
      <c r="FYJ141" s="137"/>
      <c r="FYK141" s="137"/>
      <c r="FYL141" s="137"/>
      <c r="FYM141" s="137"/>
      <c r="FYN141" s="137"/>
      <c r="FYO141" s="137"/>
      <c r="FYP141" s="137"/>
      <c r="FYQ141" s="137"/>
      <c r="FYR141" s="137"/>
      <c r="FYS141" s="137"/>
      <c r="FYT141" s="137"/>
      <c r="FYU141" s="137"/>
      <c r="FYV141" s="137"/>
      <c r="FYW141" s="137"/>
      <c r="FYX141" s="137"/>
      <c r="FYY141" s="137"/>
      <c r="FYZ141" s="137"/>
      <c r="FZA141" s="137"/>
      <c r="FZB141" s="137"/>
      <c r="FZC141" s="137"/>
      <c r="FZD141" s="137"/>
      <c r="FZE141" s="137"/>
      <c r="FZF141" s="137"/>
      <c r="FZG141" s="137"/>
      <c r="FZH141" s="137"/>
      <c r="FZI141" s="137"/>
      <c r="FZJ141" s="137"/>
      <c r="FZK141" s="137"/>
      <c r="FZL141" s="137"/>
      <c r="FZM141" s="137"/>
      <c r="FZN141" s="137"/>
      <c r="FZO141" s="137"/>
      <c r="FZP141" s="137"/>
      <c r="FZQ141" s="137"/>
      <c r="FZR141" s="137"/>
      <c r="FZS141" s="137"/>
      <c r="FZT141" s="137"/>
      <c r="FZU141" s="137"/>
      <c r="FZV141" s="137"/>
      <c r="FZW141" s="137"/>
      <c r="FZX141" s="137"/>
      <c r="FZY141" s="137"/>
      <c r="FZZ141" s="137"/>
      <c r="GAA141" s="137"/>
      <c r="GAB141" s="137"/>
      <c r="GAC141" s="137"/>
      <c r="GAD141" s="137"/>
      <c r="GAE141" s="137"/>
      <c r="GAF141" s="137"/>
      <c r="GAG141" s="137"/>
      <c r="GAH141" s="137"/>
      <c r="GAI141" s="137"/>
      <c r="GAJ141" s="137"/>
      <c r="GAK141" s="137"/>
      <c r="GAL141" s="137"/>
      <c r="GAM141" s="137"/>
      <c r="GAN141" s="137"/>
      <c r="GAO141" s="137"/>
      <c r="GAP141" s="137"/>
      <c r="GAQ141" s="137"/>
      <c r="GAR141" s="137"/>
      <c r="GAS141" s="137"/>
      <c r="GAT141" s="137"/>
      <c r="GAU141" s="137"/>
      <c r="GAV141" s="137"/>
      <c r="GAW141" s="137"/>
      <c r="GAX141" s="137"/>
      <c r="GAY141" s="137"/>
      <c r="GAZ141" s="137"/>
      <c r="GBA141" s="137"/>
      <c r="GBB141" s="137"/>
      <c r="GBC141" s="137"/>
      <c r="GBD141" s="137"/>
      <c r="GBE141" s="137"/>
      <c r="GBF141" s="137"/>
      <c r="GBG141" s="137"/>
      <c r="GBH141" s="137"/>
      <c r="GBI141" s="137"/>
      <c r="GBJ141" s="137"/>
      <c r="GBK141" s="137"/>
      <c r="GBL141" s="137"/>
      <c r="GBM141" s="137"/>
      <c r="GBN141" s="137"/>
      <c r="GBO141" s="137"/>
      <c r="GBP141" s="137"/>
      <c r="GBQ141" s="137"/>
      <c r="GBR141" s="137"/>
      <c r="GBS141" s="137"/>
      <c r="GBT141" s="137"/>
      <c r="GBU141" s="137"/>
      <c r="GBV141" s="137"/>
      <c r="GBW141" s="137"/>
      <c r="GBX141" s="137"/>
      <c r="GBY141" s="137"/>
      <c r="GBZ141" s="137"/>
      <c r="GCA141" s="137"/>
      <c r="GCB141" s="137"/>
      <c r="GCC141" s="137"/>
      <c r="GCD141" s="137"/>
      <c r="GCE141" s="137"/>
      <c r="GCF141" s="137"/>
      <c r="GCG141" s="137"/>
      <c r="GCH141" s="137"/>
      <c r="GCI141" s="137"/>
      <c r="GCJ141" s="137"/>
      <c r="GCK141" s="137"/>
      <c r="GCL141" s="137"/>
      <c r="GCM141" s="137"/>
      <c r="GCN141" s="137"/>
      <c r="GCO141" s="137"/>
      <c r="GCP141" s="137"/>
      <c r="GCQ141" s="137"/>
      <c r="GCR141" s="137"/>
      <c r="GCS141" s="137"/>
      <c r="GCT141" s="137"/>
      <c r="GCU141" s="137"/>
      <c r="GCV141" s="137"/>
      <c r="GCW141" s="137"/>
      <c r="GCX141" s="137"/>
      <c r="GCY141" s="137"/>
      <c r="GCZ141" s="137"/>
      <c r="GDA141" s="137"/>
      <c r="GDB141" s="137"/>
      <c r="GDC141" s="137"/>
      <c r="GDD141" s="137"/>
      <c r="GDE141" s="137"/>
      <c r="GDF141" s="137"/>
      <c r="GDG141" s="137"/>
      <c r="GDH141" s="137"/>
      <c r="GDI141" s="137"/>
      <c r="GDJ141" s="137"/>
      <c r="GDK141" s="137"/>
      <c r="GDL141" s="137"/>
      <c r="GDM141" s="137"/>
      <c r="GDN141" s="137"/>
      <c r="GDO141" s="137"/>
      <c r="GDP141" s="137"/>
      <c r="GDQ141" s="137"/>
      <c r="GDR141" s="137"/>
      <c r="GDS141" s="137"/>
      <c r="GDT141" s="137"/>
      <c r="GDU141" s="137"/>
      <c r="GDV141" s="137"/>
      <c r="GDW141" s="137"/>
      <c r="GDX141" s="137"/>
      <c r="GDY141" s="137"/>
      <c r="GDZ141" s="137"/>
      <c r="GEA141" s="137"/>
      <c r="GEB141" s="137"/>
      <c r="GEC141" s="137"/>
      <c r="GED141" s="137"/>
      <c r="GEE141" s="137"/>
      <c r="GEF141" s="137"/>
      <c r="GEG141" s="137"/>
      <c r="GEH141" s="137"/>
      <c r="GEI141" s="137"/>
      <c r="GEJ141" s="137"/>
      <c r="GEK141" s="137"/>
      <c r="GEL141" s="137"/>
      <c r="GEM141" s="137"/>
      <c r="GEN141" s="137"/>
      <c r="GEO141" s="137"/>
      <c r="GEP141" s="137"/>
      <c r="GEQ141" s="137"/>
      <c r="GER141" s="137"/>
      <c r="GES141" s="137"/>
      <c r="GET141" s="137"/>
      <c r="GEU141" s="137"/>
      <c r="GEV141" s="137"/>
      <c r="GEW141" s="137"/>
      <c r="GEX141" s="137"/>
      <c r="GEY141" s="137"/>
      <c r="GEZ141" s="137"/>
      <c r="GFA141" s="137"/>
      <c r="GFB141" s="137"/>
      <c r="GFC141" s="137"/>
      <c r="GFD141" s="137"/>
      <c r="GFE141" s="137"/>
      <c r="GFF141" s="137"/>
      <c r="GFG141" s="137"/>
      <c r="GFH141" s="137"/>
      <c r="GFI141" s="137"/>
      <c r="GFJ141" s="137"/>
      <c r="GFK141" s="137"/>
      <c r="GFL141" s="137"/>
      <c r="GFM141" s="137"/>
      <c r="GFN141" s="137"/>
      <c r="GFO141" s="137"/>
      <c r="GFP141" s="137"/>
      <c r="GFQ141" s="137"/>
      <c r="GFR141" s="137"/>
      <c r="GFS141" s="137"/>
      <c r="GFT141" s="137"/>
      <c r="GFU141" s="137"/>
      <c r="GFV141" s="137"/>
      <c r="GFW141" s="137"/>
      <c r="GFX141" s="137"/>
      <c r="GFY141" s="137"/>
      <c r="GFZ141" s="137"/>
      <c r="GGA141" s="137"/>
      <c r="GGB141" s="137"/>
      <c r="GGC141" s="137"/>
      <c r="GGD141" s="137"/>
      <c r="GGE141" s="137"/>
      <c r="GGF141" s="137"/>
      <c r="GGG141" s="137"/>
      <c r="GGH141" s="137"/>
      <c r="GGI141" s="137"/>
      <c r="GGJ141" s="137"/>
      <c r="GGK141" s="137"/>
      <c r="GGL141" s="137"/>
      <c r="GGM141" s="137"/>
      <c r="GGN141" s="137"/>
      <c r="GGO141" s="137"/>
      <c r="GGP141" s="137"/>
      <c r="GGQ141" s="137"/>
      <c r="GGR141" s="137"/>
      <c r="GGS141" s="137"/>
      <c r="GGT141" s="137"/>
      <c r="GGU141" s="137"/>
      <c r="GGV141" s="137"/>
      <c r="GGW141" s="137"/>
      <c r="GGX141" s="137"/>
      <c r="GGY141" s="137"/>
      <c r="GGZ141" s="137"/>
      <c r="GHA141" s="137"/>
      <c r="GHB141" s="137"/>
      <c r="GHC141" s="137"/>
      <c r="GHD141" s="137"/>
      <c r="GHE141" s="137"/>
      <c r="GHF141" s="137"/>
      <c r="GHG141" s="137"/>
      <c r="GHH141" s="137"/>
      <c r="GHI141" s="137"/>
      <c r="GHJ141" s="137"/>
      <c r="GHK141" s="137"/>
      <c r="GHL141" s="137"/>
      <c r="GHM141" s="137"/>
      <c r="GHN141" s="137"/>
      <c r="GHO141" s="137"/>
      <c r="GHP141" s="137"/>
      <c r="GHQ141" s="137"/>
      <c r="GHR141" s="137"/>
      <c r="GHS141" s="137"/>
      <c r="GHT141" s="137"/>
      <c r="GHU141" s="137"/>
      <c r="GHV141" s="137"/>
      <c r="GHW141" s="137"/>
      <c r="GHX141" s="137"/>
      <c r="GHY141" s="137"/>
      <c r="GHZ141" s="137"/>
      <c r="GIA141" s="137"/>
      <c r="GIB141" s="137"/>
      <c r="GIC141" s="137"/>
      <c r="GID141" s="137"/>
      <c r="GIE141" s="137"/>
      <c r="GIF141" s="137"/>
      <c r="GIG141" s="137"/>
      <c r="GIH141" s="137"/>
      <c r="GII141" s="137"/>
      <c r="GIJ141" s="137"/>
      <c r="GIK141" s="137"/>
      <c r="GIL141" s="137"/>
      <c r="GIM141" s="137"/>
      <c r="GIN141" s="137"/>
      <c r="GIO141" s="137"/>
      <c r="GIP141" s="137"/>
      <c r="GIQ141" s="137"/>
      <c r="GIR141" s="137"/>
      <c r="GIS141" s="137"/>
      <c r="GIT141" s="137"/>
      <c r="GIU141" s="137"/>
      <c r="GIV141" s="137"/>
      <c r="GIW141" s="137"/>
      <c r="GIX141" s="137"/>
      <c r="GIY141" s="137"/>
      <c r="GIZ141" s="137"/>
      <c r="GJA141" s="137"/>
      <c r="GJB141" s="137"/>
      <c r="GJC141" s="137"/>
      <c r="GJD141" s="137"/>
      <c r="GJE141" s="137"/>
      <c r="GJF141" s="137"/>
      <c r="GJG141" s="137"/>
      <c r="GJH141" s="137"/>
      <c r="GJI141" s="137"/>
      <c r="GJJ141" s="137"/>
      <c r="GJK141" s="137"/>
      <c r="GJL141" s="137"/>
      <c r="GJM141" s="137"/>
      <c r="GJN141" s="137"/>
      <c r="GJO141" s="137"/>
      <c r="GJP141" s="137"/>
      <c r="GJQ141" s="137"/>
      <c r="GJR141" s="137"/>
      <c r="GJS141" s="137"/>
      <c r="GJT141" s="137"/>
      <c r="GJU141" s="137"/>
      <c r="GJV141" s="137"/>
      <c r="GJW141" s="137"/>
      <c r="GJX141" s="137"/>
      <c r="GJY141" s="137"/>
      <c r="GJZ141" s="137"/>
      <c r="GKA141" s="137"/>
      <c r="GKB141" s="137"/>
      <c r="GKC141" s="137"/>
      <c r="GKD141" s="137"/>
      <c r="GKE141" s="137"/>
      <c r="GKF141" s="137"/>
      <c r="GKG141" s="137"/>
      <c r="GKH141" s="137"/>
      <c r="GKI141" s="137"/>
      <c r="GKJ141" s="137"/>
      <c r="GKK141" s="137"/>
      <c r="GKL141" s="137"/>
      <c r="GKM141" s="137"/>
      <c r="GKN141" s="137"/>
      <c r="GKO141" s="137"/>
      <c r="GKP141" s="137"/>
      <c r="GKQ141" s="137"/>
      <c r="GKR141" s="137"/>
      <c r="GKS141" s="137"/>
      <c r="GKT141" s="137"/>
      <c r="GKU141" s="137"/>
      <c r="GKV141" s="137"/>
      <c r="GKW141" s="137"/>
      <c r="GKX141" s="137"/>
      <c r="GKY141" s="137"/>
      <c r="GKZ141" s="137"/>
      <c r="GLA141" s="137"/>
      <c r="GLB141" s="137"/>
      <c r="GLC141" s="137"/>
      <c r="GLD141" s="137"/>
      <c r="GLE141" s="137"/>
      <c r="GLF141" s="137"/>
      <c r="GLG141" s="137"/>
      <c r="GLH141" s="137"/>
      <c r="GLI141" s="137"/>
      <c r="GLJ141" s="137"/>
      <c r="GLK141" s="137"/>
      <c r="GLL141" s="137"/>
      <c r="GLM141" s="137"/>
      <c r="GLN141" s="137"/>
      <c r="GLO141" s="137"/>
      <c r="GLP141" s="137"/>
      <c r="GLQ141" s="137"/>
      <c r="GLR141" s="137"/>
      <c r="GLS141" s="137"/>
      <c r="GLT141" s="137"/>
      <c r="GLU141" s="137"/>
      <c r="GLV141" s="137"/>
      <c r="GLW141" s="137"/>
      <c r="GLX141" s="137"/>
      <c r="GLY141" s="137"/>
      <c r="GLZ141" s="137"/>
      <c r="GMA141" s="137"/>
      <c r="GMB141" s="137"/>
      <c r="GMC141" s="137"/>
      <c r="GMD141" s="137"/>
      <c r="GME141" s="137"/>
      <c r="GMF141" s="137"/>
      <c r="GMG141" s="137"/>
      <c r="GMH141" s="137"/>
      <c r="GMI141" s="137"/>
      <c r="GMJ141" s="137"/>
      <c r="GMK141" s="137"/>
      <c r="GML141" s="137"/>
      <c r="GMM141" s="137"/>
      <c r="GMN141" s="137"/>
      <c r="GMO141" s="137"/>
      <c r="GMP141" s="137"/>
      <c r="GMQ141" s="137"/>
      <c r="GMR141" s="137"/>
      <c r="GMS141" s="137"/>
      <c r="GMT141" s="137"/>
      <c r="GMU141" s="137"/>
      <c r="GMV141" s="137"/>
      <c r="GMW141" s="137"/>
      <c r="GMX141" s="137"/>
      <c r="GMY141" s="137"/>
      <c r="GMZ141" s="137"/>
      <c r="GNA141" s="137"/>
      <c r="GNB141" s="137"/>
      <c r="GNC141" s="137"/>
      <c r="GND141" s="137"/>
      <c r="GNE141" s="137"/>
      <c r="GNF141" s="137"/>
      <c r="GNG141" s="137"/>
      <c r="GNH141" s="137"/>
      <c r="GNI141" s="137"/>
      <c r="GNJ141" s="137"/>
      <c r="GNK141" s="137"/>
      <c r="GNL141" s="137"/>
      <c r="GNM141" s="137"/>
      <c r="GNN141" s="137"/>
      <c r="GNO141" s="137"/>
      <c r="GNP141" s="137"/>
      <c r="GNQ141" s="137"/>
      <c r="GNR141" s="137"/>
      <c r="GNS141" s="137"/>
      <c r="GNT141" s="137"/>
      <c r="GNU141" s="137"/>
      <c r="GNV141" s="137"/>
      <c r="GNW141" s="137"/>
      <c r="GNX141" s="137"/>
      <c r="GNY141" s="137"/>
      <c r="GNZ141" s="137"/>
      <c r="GOA141" s="137"/>
      <c r="GOB141" s="137"/>
      <c r="GOC141" s="137"/>
      <c r="GOD141" s="137"/>
      <c r="GOE141" s="137"/>
      <c r="GOF141" s="137"/>
      <c r="GOG141" s="137"/>
      <c r="GOH141" s="137"/>
      <c r="GOI141" s="137"/>
      <c r="GOJ141" s="137"/>
      <c r="GOK141" s="137"/>
      <c r="GOL141" s="137"/>
      <c r="GOM141" s="137"/>
      <c r="GON141" s="137"/>
      <c r="GOO141" s="137"/>
      <c r="GOP141" s="137"/>
      <c r="GOQ141" s="137"/>
      <c r="GOR141" s="137"/>
      <c r="GOS141" s="137"/>
      <c r="GOT141" s="137"/>
      <c r="GOU141" s="137"/>
      <c r="GOV141" s="137"/>
      <c r="GOW141" s="137"/>
      <c r="GOX141" s="137"/>
      <c r="GOY141" s="137"/>
      <c r="GOZ141" s="137"/>
      <c r="GPA141" s="137"/>
      <c r="GPB141" s="137"/>
      <c r="GPC141" s="137"/>
      <c r="GPD141" s="137"/>
      <c r="GPE141" s="137"/>
      <c r="GPF141" s="137"/>
      <c r="GPG141" s="137"/>
      <c r="GPH141" s="137"/>
      <c r="GPI141" s="137"/>
      <c r="GPJ141" s="137"/>
      <c r="GPK141" s="137"/>
      <c r="GPL141" s="137"/>
      <c r="GPM141" s="137"/>
      <c r="GPN141" s="137"/>
      <c r="GPO141" s="137"/>
      <c r="GPP141" s="137"/>
      <c r="GPQ141" s="137"/>
      <c r="GPR141" s="137"/>
      <c r="GPS141" s="137"/>
      <c r="GPT141" s="137"/>
      <c r="GPU141" s="137"/>
      <c r="GPV141" s="137"/>
      <c r="GPW141" s="137"/>
      <c r="GPX141" s="137"/>
      <c r="GPY141" s="137"/>
      <c r="GPZ141" s="137"/>
      <c r="GQA141" s="137"/>
      <c r="GQB141" s="137"/>
      <c r="GQC141" s="137"/>
      <c r="GQD141" s="137"/>
      <c r="GQE141" s="137"/>
      <c r="GQF141" s="137"/>
      <c r="GQG141" s="137"/>
      <c r="GQH141" s="137"/>
      <c r="GQI141" s="137"/>
      <c r="GQJ141" s="137"/>
      <c r="GQK141" s="137"/>
      <c r="GQL141" s="137"/>
      <c r="GQM141" s="137"/>
      <c r="GQN141" s="137"/>
      <c r="GQO141" s="137"/>
      <c r="GQP141" s="137"/>
      <c r="GQQ141" s="137"/>
      <c r="GQR141" s="137"/>
      <c r="GQS141" s="137"/>
      <c r="GQT141" s="137"/>
      <c r="GQU141" s="137"/>
      <c r="GQV141" s="137"/>
      <c r="GQW141" s="137"/>
      <c r="GQX141" s="137"/>
      <c r="GQY141" s="137"/>
      <c r="GQZ141" s="137"/>
      <c r="GRA141" s="137"/>
      <c r="GRB141" s="137"/>
      <c r="GRC141" s="137"/>
      <c r="GRD141" s="137"/>
      <c r="GRE141" s="137"/>
      <c r="GRF141" s="137"/>
      <c r="GRG141" s="137"/>
      <c r="GRH141" s="137"/>
      <c r="GRI141" s="137"/>
      <c r="GRJ141" s="137"/>
      <c r="GRK141" s="137"/>
      <c r="GRL141" s="137"/>
      <c r="GRM141" s="137"/>
      <c r="GRN141" s="137"/>
      <c r="GRO141" s="137"/>
      <c r="GRP141" s="137"/>
      <c r="GRQ141" s="137"/>
      <c r="GRR141" s="137"/>
      <c r="GRS141" s="137"/>
      <c r="GRT141" s="137"/>
      <c r="GRU141" s="137"/>
      <c r="GRV141" s="137"/>
      <c r="GRW141" s="137"/>
      <c r="GRX141" s="137"/>
      <c r="GRY141" s="137"/>
      <c r="GRZ141" s="137"/>
      <c r="GSA141" s="137"/>
      <c r="GSB141" s="137"/>
      <c r="GSC141" s="137"/>
      <c r="GSD141" s="137"/>
      <c r="GSE141" s="137"/>
      <c r="GSF141" s="137"/>
      <c r="GSG141" s="137"/>
      <c r="GSH141" s="137"/>
      <c r="GSI141" s="137"/>
      <c r="GSJ141" s="137"/>
      <c r="GSK141" s="137"/>
      <c r="GSL141" s="137"/>
      <c r="GSM141" s="137"/>
      <c r="GSN141" s="137"/>
      <c r="GSO141" s="137"/>
      <c r="GSP141" s="137"/>
      <c r="GSQ141" s="137"/>
      <c r="GSR141" s="137"/>
      <c r="GSS141" s="137"/>
      <c r="GST141" s="137"/>
      <c r="GSU141" s="137"/>
      <c r="GSV141" s="137"/>
      <c r="GSW141" s="137"/>
      <c r="GSX141" s="137"/>
      <c r="GSY141" s="137"/>
      <c r="GSZ141" s="137"/>
      <c r="GTA141" s="137"/>
      <c r="GTB141" s="137"/>
      <c r="GTC141" s="137"/>
      <c r="GTD141" s="137"/>
      <c r="GTE141" s="137"/>
      <c r="GTF141" s="137"/>
      <c r="GTG141" s="137"/>
      <c r="GTH141" s="137"/>
      <c r="GTI141" s="137"/>
      <c r="GTJ141" s="137"/>
      <c r="GTK141" s="137"/>
      <c r="GTL141" s="137"/>
      <c r="GTM141" s="137"/>
      <c r="GTN141" s="137"/>
      <c r="GTO141" s="137"/>
      <c r="GTP141" s="137"/>
      <c r="GTQ141" s="137"/>
      <c r="GTR141" s="137"/>
      <c r="GTS141" s="137"/>
      <c r="GTT141" s="137"/>
      <c r="GTU141" s="137"/>
      <c r="GTV141" s="137"/>
      <c r="GTW141" s="137"/>
      <c r="GTX141" s="137"/>
      <c r="GTY141" s="137"/>
      <c r="GTZ141" s="137"/>
      <c r="GUA141" s="137"/>
      <c r="GUB141" s="137"/>
      <c r="GUC141" s="137"/>
      <c r="GUD141" s="137"/>
      <c r="GUE141" s="137"/>
      <c r="GUF141" s="137"/>
      <c r="GUG141" s="137"/>
      <c r="GUH141" s="137"/>
      <c r="GUI141" s="137"/>
      <c r="GUJ141" s="137"/>
      <c r="GUK141" s="137"/>
      <c r="GUL141" s="137"/>
      <c r="GUM141" s="137"/>
      <c r="GUN141" s="137"/>
      <c r="GUO141" s="137"/>
      <c r="GUP141" s="137"/>
      <c r="GUQ141" s="137"/>
      <c r="GUR141" s="137"/>
      <c r="GUS141" s="137"/>
      <c r="GUT141" s="137"/>
      <c r="GUU141" s="137"/>
      <c r="GUV141" s="137"/>
      <c r="GUW141" s="137"/>
      <c r="GUX141" s="137"/>
      <c r="GUY141" s="137"/>
      <c r="GUZ141" s="137"/>
      <c r="GVA141" s="137"/>
      <c r="GVB141" s="137"/>
      <c r="GVC141" s="137"/>
      <c r="GVD141" s="137"/>
      <c r="GVE141" s="137"/>
      <c r="GVF141" s="137"/>
      <c r="GVG141" s="137"/>
      <c r="GVH141" s="137"/>
      <c r="GVI141" s="137"/>
      <c r="GVJ141" s="137"/>
      <c r="GVK141" s="137"/>
      <c r="GVL141" s="137"/>
      <c r="GVM141" s="137"/>
      <c r="GVN141" s="137"/>
      <c r="GVO141" s="137"/>
      <c r="GVP141" s="137"/>
      <c r="GVQ141" s="137"/>
      <c r="GVR141" s="137"/>
      <c r="GVS141" s="137"/>
      <c r="GVT141" s="137"/>
      <c r="GVU141" s="137"/>
      <c r="GVV141" s="137"/>
      <c r="GVW141" s="137"/>
      <c r="GVX141" s="137"/>
      <c r="GVY141" s="137"/>
      <c r="GVZ141" s="137"/>
      <c r="GWA141" s="137"/>
      <c r="GWB141" s="137"/>
      <c r="GWC141" s="137"/>
      <c r="GWD141" s="137"/>
      <c r="GWE141" s="137"/>
      <c r="GWF141" s="137"/>
      <c r="GWG141" s="137"/>
      <c r="GWH141" s="137"/>
      <c r="GWI141" s="137"/>
      <c r="GWJ141" s="137"/>
      <c r="GWK141" s="137"/>
      <c r="GWL141" s="137"/>
      <c r="GWM141" s="137"/>
      <c r="GWN141" s="137"/>
      <c r="GWO141" s="137"/>
      <c r="GWP141" s="137"/>
      <c r="GWQ141" s="137"/>
      <c r="GWR141" s="137"/>
      <c r="GWS141" s="137"/>
      <c r="GWT141" s="137"/>
      <c r="GWU141" s="137"/>
      <c r="GWV141" s="137"/>
      <c r="GWW141" s="137"/>
      <c r="GWX141" s="137"/>
      <c r="GWY141" s="137"/>
      <c r="GWZ141" s="137"/>
      <c r="GXA141" s="137"/>
      <c r="GXB141" s="137"/>
      <c r="GXC141" s="137"/>
      <c r="GXD141" s="137"/>
      <c r="GXE141" s="137"/>
      <c r="GXF141" s="137"/>
      <c r="GXG141" s="137"/>
      <c r="GXH141" s="137"/>
      <c r="GXI141" s="137"/>
      <c r="GXJ141" s="137"/>
      <c r="GXK141" s="137"/>
      <c r="GXL141" s="137"/>
      <c r="GXM141" s="137"/>
      <c r="GXN141" s="137"/>
      <c r="GXO141" s="137"/>
      <c r="GXP141" s="137"/>
      <c r="GXQ141" s="137"/>
      <c r="GXR141" s="137"/>
      <c r="GXS141" s="137"/>
      <c r="GXT141" s="137"/>
      <c r="GXU141" s="137"/>
      <c r="GXV141" s="137"/>
      <c r="GXW141" s="137"/>
      <c r="GXX141" s="137"/>
      <c r="GXY141" s="137"/>
      <c r="GXZ141" s="137"/>
      <c r="GYA141" s="137"/>
      <c r="GYB141" s="137"/>
      <c r="GYC141" s="137"/>
      <c r="GYD141" s="137"/>
      <c r="GYE141" s="137"/>
      <c r="GYF141" s="137"/>
      <c r="GYG141" s="137"/>
      <c r="GYH141" s="137"/>
      <c r="GYI141" s="137"/>
      <c r="GYJ141" s="137"/>
      <c r="GYK141" s="137"/>
      <c r="GYL141" s="137"/>
      <c r="GYM141" s="137"/>
      <c r="GYN141" s="137"/>
      <c r="GYO141" s="137"/>
      <c r="GYP141" s="137"/>
      <c r="GYQ141" s="137"/>
      <c r="GYR141" s="137"/>
      <c r="GYS141" s="137"/>
      <c r="GYT141" s="137"/>
      <c r="GYU141" s="137"/>
      <c r="GYV141" s="137"/>
      <c r="GYW141" s="137"/>
      <c r="GYX141" s="137"/>
      <c r="GYY141" s="137"/>
      <c r="GYZ141" s="137"/>
      <c r="GZA141" s="137"/>
      <c r="GZB141" s="137"/>
      <c r="GZC141" s="137"/>
      <c r="GZD141" s="137"/>
      <c r="GZE141" s="137"/>
      <c r="GZF141" s="137"/>
      <c r="GZG141" s="137"/>
      <c r="GZH141" s="137"/>
      <c r="GZI141" s="137"/>
      <c r="GZJ141" s="137"/>
      <c r="GZK141" s="137"/>
      <c r="GZL141" s="137"/>
      <c r="GZM141" s="137"/>
      <c r="GZN141" s="137"/>
      <c r="GZO141" s="137"/>
      <c r="GZP141" s="137"/>
      <c r="GZQ141" s="137"/>
      <c r="GZR141" s="137"/>
      <c r="GZS141" s="137"/>
      <c r="GZT141" s="137"/>
      <c r="GZU141" s="137"/>
      <c r="GZV141" s="137"/>
      <c r="GZW141" s="137"/>
      <c r="GZX141" s="137"/>
      <c r="GZY141" s="137"/>
      <c r="GZZ141" s="137"/>
      <c r="HAA141" s="137"/>
      <c r="HAB141" s="137"/>
      <c r="HAC141" s="137"/>
      <c r="HAD141" s="137"/>
      <c r="HAE141" s="137"/>
      <c r="HAF141" s="137"/>
      <c r="HAG141" s="137"/>
      <c r="HAH141" s="137"/>
      <c r="HAI141" s="137"/>
      <c r="HAJ141" s="137"/>
      <c r="HAK141" s="137"/>
      <c r="HAL141" s="137"/>
      <c r="HAM141" s="137"/>
      <c r="HAN141" s="137"/>
      <c r="HAO141" s="137"/>
      <c r="HAP141" s="137"/>
      <c r="HAQ141" s="137"/>
      <c r="HAR141" s="137"/>
      <c r="HAS141" s="137"/>
      <c r="HAT141" s="137"/>
      <c r="HAU141" s="137"/>
      <c r="HAV141" s="137"/>
      <c r="HAW141" s="137"/>
      <c r="HAX141" s="137"/>
      <c r="HAY141" s="137"/>
      <c r="HAZ141" s="137"/>
      <c r="HBA141" s="137"/>
      <c r="HBB141" s="137"/>
      <c r="HBC141" s="137"/>
      <c r="HBD141" s="137"/>
      <c r="HBE141" s="137"/>
      <c r="HBF141" s="137"/>
      <c r="HBG141" s="137"/>
      <c r="HBH141" s="137"/>
      <c r="HBI141" s="137"/>
      <c r="HBJ141" s="137"/>
      <c r="HBK141" s="137"/>
      <c r="HBL141" s="137"/>
      <c r="HBM141" s="137"/>
      <c r="HBN141" s="137"/>
      <c r="HBO141" s="137"/>
      <c r="HBP141" s="137"/>
      <c r="HBQ141" s="137"/>
      <c r="HBR141" s="137"/>
      <c r="HBS141" s="137"/>
      <c r="HBT141" s="137"/>
      <c r="HBU141" s="137"/>
      <c r="HBV141" s="137"/>
      <c r="HBW141" s="137"/>
      <c r="HBX141" s="137"/>
      <c r="HBY141" s="137"/>
      <c r="HBZ141" s="137"/>
      <c r="HCA141" s="137"/>
      <c r="HCB141" s="137"/>
      <c r="HCC141" s="137"/>
      <c r="HCD141" s="137"/>
      <c r="HCE141" s="137"/>
      <c r="HCF141" s="137"/>
      <c r="HCG141" s="137"/>
      <c r="HCH141" s="137"/>
      <c r="HCI141" s="137"/>
      <c r="HCJ141" s="137"/>
      <c r="HCK141" s="137"/>
      <c r="HCL141" s="137"/>
      <c r="HCM141" s="137"/>
      <c r="HCN141" s="137"/>
      <c r="HCO141" s="137"/>
      <c r="HCP141" s="137"/>
      <c r="HCQ141" s="137"/>
      <c r="HCR141" s="137"/>
      <c r="HCS141" s="137"/>
      <c r="HCT141" s="137"/>
      <c r="HCU141" s="137"/>
      <c r="HCV141" s="137"/>
      <c r="HCW141" s="137"/>
      <c r="HCX141" s="137"/>
      <c r="HCY141" s="137"/>
      <c r="HCZ141" s="137"/>
      <c r="HDA141" s="137"/>
      <c r="HDB141" s="137"/>
      <c r="HDC141" s="137"/>
      <c r="HDD141" s="137"/>
      <c r="HDE141" s="137"/>
      <c r="HDF141" s="137"/>
      <c r="HDG141" s="137"/>
      <c r="HDH141" s="137"/>
      <c r="HDI141" s="137"/>
      <c r="HDJ141" s="137"/>
      <c r="HDK141" s="137"/>
      <c r="HDL141" s="137"/>
      <c r="HDM141" s="137"/>
      <c r="HDN141" s="137"/>
      <c r="HDO141" s="137"/>
      <c r="HDP141" s="137"/>
      <c r="HDQ141" s="137"/>
      <c r="HDR141" s="137"/>
      <c r="HDS141" s="137"/>
      <c r="HDT141" s="137"/>
      <c r="HDU141" s="137"/>
      <c r="HDV141" s="137"/>
      <c r="HDW141" s="137"/>
      <c r="HDX141" s="137"/>
      <c r="HDY141" s="137"/>
      <c r="HDZ141" s="137"/>
      <c r="HEA141" s="137"/>
      <c r="HEB141" s="137"/>
      <c r="HEC141" s="137"/>
      <c r="HED141" s="137"/>
      <c r="HEE141" s="137"/>
      <c r="HEF141" s="137"/>
      <c r="HEG141" s="137"/>
      <c r="HEH141" s="137"/>
      <c r="HEI141" s="137"/>
      <c r="HEJ141" s="137"/>
      <c r="HEK141" s="137"/>
      <c r="HEL141" s="137"/>
      <c r="HEM141" s="137"/>
      <c r="HEN141" s="137"/>
      <c r="HEO141" s="137"/>
      <c r="HEP141" s="137"/>
      <c r="HEQ141" s="137"/>
      <c r="HER141" s="137"/>
      <c r="HES141" s="137"/>
      <c r="HET141" s="137"/>
      <c r="HEU141" s="137"/>
      <c r="HEV141" s="137"/>
      <c r="HEW141" s="137"/>
      <c r="HEX141" s="137"/>
      <c r="HEY141" s="137"/>
      <c r="HEZ141" s="137"/>
      <c r="HFA141" s="137"/>
      <c r="HFB141" s="137"/>
      <c r="HFC141" s="137"/>
      <c r="HFD141" s="137"/>
      <c r="HFE141" s="137"/>
      <c r="HFF141" s="137"/>
      <c r="HFG141" s="137"/>
      <c r="HFH141" s="137"/>
      <c r="HFI141" s="137"/>
      <c r="HFJ141" s="137"/>
      <c r="HFK141" s="137"/>
      <c r="HFL141" s="137"/>
      <c r="HFM141" s="137"/>
      <c r="HFN141" s="137"/>
      <c r="HFO141" s="137"/>
      <c r="HFP141" s="137"/>
      <c r="HFQ141" s="137"/>
      <c r="HFR141" s="137"/>
      <c r="HFS141" s="137"/>
      <c r="HFT141" s="137"/>
      <c r="HFU141" s="137"/>
      <c r="HFV141" s="137"/>
      <c r="HFW141" s="137"/>
      <c r="HFX141" s="137"/>
      <c r="HFY141" s="137"/>
      <c r="HFZ141" s="137"/>
      <c r="HGA141" s="137"/>
      <c r="HGB141" s="137"/>
      <c r="HGC141" s="137"/>
      <c r="HGD141" s="137"/>
      <c r="HGE141" s="137"/>
      <c r="HGF141" s="137"/>
      <c r="HGG141" s="137"/>
      <c r="HGH141" s="137"/>
      <c r="HGI141" s="137"/>
      <c r="HGJ141" s="137"/>
      <c r="HGK141" s="137"/>
      <c r="HGL141" s="137"/>
      <c r="HGM141" s="137"/>
      <c r="HGN141" s="137"/>
      <c r="HGO141" s="137"/>
      <c r="HGP141" s="137"/>
      <c r="HGQ141" s="137"/>
      <c r="HGR141" s="137"/>
      <c r="HGS141" s="137"/>
      <c r="HGT141" s="137"/>
      <c r="HGU141" s="137"/>
      <c r="HGV141" s="137"/>
      <c r="HGW141" s="137"/>
      <c r="HGX141" s="137"/>
      <c r="HGY141" s="137"/>
      <c r="HGZ141" s="137"/>
      <c r="HHA141" s="137"/>
      <c r="HHB141" s="137"/>
      <c r="HHC141" s="137"/>
      <c r="HHD141" s="137"/>
      <c r="HHE141" s="137"/>
      <c r="HHF141" s="137"/>
      <c r="HHG141" s="137"/>
      <c r="HHH141" s="137"/>
      <c r="HHI141" s="137"/>
      <c r="HHJ141" s="137"/>
      <c r="HHK141" s="137"/>
      <c r="HHL141" s="137"/>
      <c r="HHM141" s="137"/>
      <c r="HHN141" s="137"/>
      <c r="HHO141" s="137"/>
      <c r="HHP141" s="137"/>
      <c r="HHQ141" s="137"/>
      <c r="HHR141" s="137"/>
      <c r="HHS141" s="137"/>
      <c r="HHT141" s="137"/>
      <c r="HHU141" s="137"/>
      <c r="HHV141" s="137"/>
      <c r="HHW141" s="137"/>
      <c r="HHX141" s="137"/>
      <c r="HHY141" s="137"/>
      <c r="HHZ141" s="137"/>
      <c r="HIA141" s="137"/>
      <c r="HIB141" s="137"/>
      <c r="HIC141" s="137"/>
      <c r="HID141" s="137"/>
      <c r="HIE141" s="137"/>
      <c r="HIF141" s="137"/>
      <c r="HIG141" s="137"/>
      <c r="HIH141" s="137"/>
      <c r="HII141" s="137"/>
      <c r="HIJ141" s="137"/>
      <c r="HIK141" s="137"/>
      <c r="HIL141" s="137"/>
      <c r="HIM141" s="137"/>
      <c r="HIN141" s="137"/>
      <c r="HIO141" s="137"/>
      <c r="HIP141" s="137"/>
      <c r="HIQ141" s="137"/>
      <c r="HIR141" s="137"/>
      <c r="HIS141" s="137"/>
      <c r="HIT141" s="137"/>
      <c r="HIU141" s="137"/>
      <c r="HIV141" s="137"/>
      <c r="HIW141" s="137"/>
      <c r="HIX141" s="137"/>
      <c r="HIY141" s="137"/>
      <c r="HIZ141" s="137"/>
      <c r="HJA141" s="137"/>
      <c r="HJB141" s="137"/>
      <c r="HJC141" s="137"/>
      <c r="HJD141" s="137"/>
      <c r="HJE141" s="137"/>
      <c r="HJF141" s="137"/>
      <c r="HJG141" s="137"/>
      <c r="HJH141" s="137"/>
      <c r="HJI141" s="137"/>
      <c r="HJJ141" s="137"/>
      <c r="HJK141" s="137"/>
      <c r="HJL141" s="137"/>
      <c r="HJM141" s="137"/>
      <c r="HJN141" s="137"/>
      <c r="HJO141" s="137"/>
      <c r="HJP141" s="137"/>
      <c r="HJQ141" s="137"/>
      <c r="HJR141" s="137"/>
      <c r="HJS141" s="137"/>
      <c r="HJT141" s="137"/>
      <c r="HJU141" s="137"/>
      <c r="HJV141" s="137"/>
      <c r="HJW141" s="137"/>
      <c r="HJX141" s="137"/>
      <c r="HJY141" s="137"/>
      <c r="HJZ141" s="137"/>
      <c r="HKA141" s="137"/>
      <c r="HKB141" s="137"/>
      <c r="HKC141" s="137"/>
      <c r="HKD141" s="137"/>
      <c r="HKE141" s="137"/>
      <c r="HKF141" s="137"/>
      <c r="HKG141" s="137"/>
      <c r="HKH141" s="137"/>
      <c r="HKI141" s="137"/>
      <c r="HKJ141" s="137"/>
      <c r="HKK141" s="137"/>
      <c r="HKL141" s="137"/>
      <c r="HKM141" s="137"/>
      <c r="HKN141" s="137"/>
      <c r="HKO141" s="137"/>
      <c r="HKP141" s="137"/>
      <c r="HKQ141" s="137"/>
      <c r="HKR141" s="137"/>
      <c r="HKS141" s="137"/>
      <c r="HKT141" s="137"/>
      <c r="HKU141" s="137"/>
      <c r="HKV141" s="137"/>
      <c r="HKW141" s="137"/>
      <c r="HKX141" s="137"/>
      <c r="HKY141" s="137"/>
      <c r="HKZ141" s="137"/>
      <c r="HLA141" s="137"/>
      <c r="HLB141" s="137"/>
      <c r="HLC141" s="137"/>
      <c r="HLD141" s="137"/>
      <c r="HLE141" s="137"/>
      <c r="HLF141" s="137"/>
      <c r="HLG141" s="137"/>
      <c r="HLH141" s="137"/>
      <c r="HLI141" s="137"/>
      <c r="HLJ141" s="137"/>
      <c r="HLK141" s="137"/>
      <c r="HLL141" s="137"/>
      <c r="HLM141" s="137"/>
      <c r="HLN141" s="137"/>
      <c r="HLO141" s="137"/>
      <c r="HLP141" s="137"/>
      <c r="HLQ141" s="137"/>
      <c r="HLR141" s="137"/>
      <c r="HLS141" s="137"/>
      <c r="HLT141" s="137"/>
      <c r="HLU141" s="137"/>
      <c r="HLV141" s="137"/>
      <c r="HLW141" s="137"/>
      <c r="HLX141" s="137"/>
      <c r="HLY141" s="137"/>
      <c r="HLZ141" s="137"/>
      <c r="HMA141" s="137"/>
      <c r="HMB141" s="137"/>
      <c r="HMC141" s="137"/>
      <c r="HMD141" s="137"/>
      <c r="HME141" s="137"/>
      <c r="HMF141" s="137"/>
      <c r="HMG141" s="137"/>
      <c r="HMH141" s="137"/>
      <c r="HMI141" s="137"/>
      <c r="HMJ141" s="137"/>
      <c r="HMK141" s="137"/>
      <c r="HML141" s="137"/>
      <c r="HMM141" s="137"/>
      <c r="HMN141" s="137"/>
      <c r="HMO141" s="137"/>
      <c r="HMP141" s="137"/>
      <c r="HMQ141" s="137"/>
      <c r="HMR141" s="137"/>
      <c r="HMS141" s="137"/>
      <c r="HMT141" s="137"/>
      <c r="HMU141" s="137"/>
      <c r="HMV141" s="137"/>
      <c r="HMW141" s="137"/>
      <c r="HMX141" s="137"/>
      <c r="HMY141" s="137"/>
      <c r="HMZ141" s="137"/>
      <c r="HNA141" s="137"/>
      <c r="HNB141" s="137"/>
      <c r="HNC141" s="137"/>
      <c r="HND141" s="137"/>
      <c r="HNE141" s="137"/>
      <c r="HNF141" s="137"/>
      <c r="HNG141" s="137"/>
      <c r="HNH141" s="137"/>
      <c r="HNI141" s="137"/>
      <c r="HNJ141" s="137"/>
      <c r="HNK141" s="137"/>
      <c r="HNL141" s="137"/>
      <c r="HNM141" s="137"/>
      <c r="HNN141" s="137"/>
      <c r="HNO141" s="137"/>
      <c r="HNP141" s="137"/>
      <c r="HNQ141" s="137"/>
      <c r="HNR141" s="137"/>
      <c r="HNS141" s="137"/>
      <c r="HNT141" s="137"/>
      <c r="HNU141" s="137"/>
      <c r="HNV141" s="137"/>
      <c r="HNW141" s="137"/>
      <c r="HNX141" s="137"/>
      <c r="HNY141" s="137"/>
      <c r="HNZ141" s="137"/>
      <c r="HOA141" s="137"/>
      <c r="HOB141" s="137"/>
      <c r="HOC141" s="137"/>
      <c r="HOD141" s="137"/>
      <c r="HOE141" s="137"/>
      <c r="HOF141" s="137"/>
      <c r="HOG141" s="137"/>
      <c r="HOH141" s="137"/>
      <c r="HOI141" s="137"/>
      <c r="HOJ141" s="137"/>
      <c r="HOK141" s="137"/>
      <c r="HOL141" s="137"/>
      <c r="HOM141" s="137"/>
      <c r="HON141" s="137"/>
      <c r="HOO141" s="137"/>
      <c r="HOP141" s="137"/>
      <c r="HOQ141" s="137"/>
      <c r="HOR141" s="137"/>
      <c r="HOS141" s="137"/>
      <c r="HOT141" s="137"/>
      <c r="HOU141" s="137"/>
      <c r="HOV141" s="137"/>
      <c r="HOW141" s="137"/>
      <c r="HOX141" s="137"/>
      <c r="HOY141" s="137"/>
      <c r="HOZ141" s="137"/>
      <c r="HPA141" s="137"/>
      <c r="HPB141" s="137"/>
      <c r="HPC141" s="137"/>
      <c r="HPD141" s="137"/>
      <c r="HPE141" s="137"/>
      <c r="HPF141" s="137"/>
      <c r="HPG141" s="137"/>
      <c r="HPH141" s="137"/>
      <c r="HPI141" s="137"/>
      <c r="HPJ141" s="137"/>
      <c r="HPK141" s="137"/>
      <c r="HPL141" s="137"/>
      <c r="HPM141" s="137"/>
      <c r="HPN141" s="137"/>
      <c r="HPO141" s="137"/>
      <c r="HPP141" s="137"/>
      <c r="HPQ141" s="137"/>
      <c r="HPR141" s="137"/>
      <c r="HPS141" s="137"/>
      <c r="HPT141" s="137"/>
      <c r="HPU141" s="137"/>
      <c r="HPV141" s="137"/>
      <c r="HPW141" s="137"/>
      <c r="HPX141" s="137"/>
      <c r="HPY141" s="137"/>
      <c r="HPZ141" s="137"/>
      <c r="HQA141" s="137"/>
      <c r="HQB141" s="137"/>
      <c r="HQC141" s="137"/>
      <c r="HQD141" s="137"/>
      <c r="HQE141" s="137"/>
      <c r="HQF141" s="137"/>
      <c r="HQG141" s="137"/>
      <c r="HQH141" s="137"/>
      <c r="HQI141" s="137"/>
      <c r="HQJ141" s="137"/>
      <c r="HQK141" s="137"/>
      <c r="HQL141" s="137"/>
      <c r="HQM141" s="137"/>
      <c r="HQN141" s="137"/>
      <c r="HQO141" s="137"/>
      <c r="HQP141" s="137"/>
      <c r="HQQ141" s="137"/>
      <c r="HQR141" s="137"/>
      <c r="HQS141" s="137"/>
      <c r="HQT141" s="137"/>
      <c r="HQU141" s="137"/>
      <c r="HQV141" s="137"/>
      <c r="HQW141" s="137"/>
      <c r="HQX141" s="137"/>
      <c r="HQY141" s="137"/>
      <c r="HQZ141" s="137"/>
      <c r="HRA141" s="137"/>
      <c r="HRB141" s="137"/>
      <c r="HRC141" s="137"/>
      <c r="HRD141" s="137"/>
      <c r="HRE141" s="137"/>
      <c r="HRF141" s="137"/>
      <c r="HRG141" s="137"/>
      <c r="HRH141" s="137"/>
      <c r="HRI141" s="137"/>
      <c r="HRJ141" s="137"/>
      <c r="HRK141" s="137"/>
      <c r="HRL141" s="137"/>
      <c r="HRM141" s="137"/>
      <c r="HRN141" s="137"/>
      <c r="HRO141" s="137"/>
      <c r="HRP141" s="137"/>
      <c r="HRQ141" s="137"/>
      <c r="HRR141" s="137"/>
      <c r="HRS141" s="137"/>
      <c r="HRT141" s="137"/>
      <c r="HRU141" s="137"/>
      <c r="HRV141" s="137"/>
      <c r="HRW141" s="137"/>
      <c r="HRX141" s="137"/>
      <c r="HRY141" s="137"/>
      <c r="HRZ141" s="137"/>
      <c r="HSA141" s="137"/>
      <c r="HSB141" s="137"/>
      <c r="HSC141" s="137"/>
      <c r="HSD141" s="137"/>
      <c r="HSE141" s="137"/>
      <c r="HSF141" s="137"/>
      <c r="HSG141" s="137"/>
      <c r="HSH141" s="137"/>
      <c r="HSI141" s="137"/>
      <c r="HSJ141" s="137"/>
      <c r="HSK141" s="137"/>
      <c r="HSL141" s="137"/>
      <c r="HSM141" s="137"/>
      <c r="HSN141" s="137"/>
      <c r="HSO141" s="137"/>
      <c r="HSP141" s="137"/>
      <c r="HSQ141" s="137"/>
      <c r="HSR141" s="137"/>
      <c r="HSS141" s="137"/>
      <c r="HST141" s="137"/>
      <c r="HSU141" s="137"/>
      <c r="HSV141" s="137"/>
      <c r="HSW141" s="137"/>
      <c r="HSX141" s="137"/>
      <c r="HSY141" s="137"/>
      <c r="HSZ141" s="137"/>
      <c r="HTA141" s="137"/>
      <c r="HTB141" s="137"/>
      <c r="HTC141" s="137"/>
      <c r="HTD141" s="137"/>
      <c r="HTE141" s="137"/>
      <c r="HTF141" s="137"/>
      <c r="HTG141" s="137"/>
      <c r="HTH141" s="137"/>
      <c r="HTI141" s="137"/>
      <c r="HTJ141" s="137"/>
      <c r="HTK141" s="137"/>
      <c r="HTL141" s="137"/>
      <c r="HTM141" s="137"/>
      <c r="HTN141" s="137"/>
      <c r="HTO141" s="137"/>
      <c r="HTP141" s="137"/>
      <c r="HTQ141" s="137"/>
      <c r="HTR141" s="137"/>
      <c r="HTS141" s="137"/>
      <c r="HTT141" s="137"/>
      <c r="HTU141" s="137"/>
      <c r="HTV141" s="137"/>
      <c r="HTW141" s="137"/>
      <c r="HTX141" s="137"/>
      <c r="HTY141" s="137"/>
      <c r="HTZ141" s="137"/>
      <c r="HUA141" s="137"/>
      <c r="HUB141" s="137"/>
      <c r="HUC141" s="137"/>
      <c r="HUD141" s="137"/>
      <c r="HUE141" s="137"/>
      <c r="HUF141" s="137"/>
      <c r="HUG141" s="137"/>
      <c r="HUH141" s="137"/>
      <c r="HUI141" s="137"/>
      <c r="HUJ141" s="137"/>
      <c r="HUK141" s="137"/>
      <c r="HUL141" s="137"/>
      <c r="HUM141" s="137"/>
      <c r="HUN141" s="137"/>
      <c r="HUO141" s="137"/>
      <c r="HUP141" s="137"/>
      <c r="HUQ141" s="137"/>
      <c r="HUR141" s="137"/>
      <c r="HUS141" s="137"/>
      <c r="HUT141" s="137"/>
      <c r="HUU141" s="137"/>
      <c r="HUV141" s="137"/>
      <c r="HUW141" s="137"/>
      <c r="HUX141" s="137"/>
      <c r="HUY141" s="137"/>
      <c r="HUZ141" s="137"/>
      <c r="HVA141" s="137"/>
      <c r="HVB141" s="137"/>
      <c r="HVC141" s="137"/>
      <c r="HVD141" s="137"/>
      <c r="HVE141" s="137"/>
      <c r="HVF141" s="137"/>
      <c r="HVG141" s="137"/>
      <c r="HVH141" s="137"/>
      <c r="HVI141" s="137"/>
      <c r="HVJ141" s="137"/>
      <c r="HVK141" s="137"/>
      <c r="HVL141" s="137"/>
      <c r="HVM141" s="137"/>
      <c r="HVN141" s="137"/>
      <c r="HVO141" s="137"/>
      <c r="HVP141" s="137"/>
      <c r="HVQ141" s="137"/>
      <c r="HVR141" s="137"/>
      <c r="HVS141" s="137"/>
      <c r="HVT141" s="137"/>
      <c r="HVU141" s="137"/>
      <c r="HVV141" s="137"/>
      <c r="HVW141" s="137"/>
      <c r="HVX141" s="137"/>
      <c r="HVY141" s="137"/>
      <c r="HVZ141" s="137"/>
      <c r="HWA141" s="137"/>
      <c r="HWB141" s="137"/>
      <c r="HWC141" s="137"/>
      <c r="HWD141" s="137"/>
      <c r="HWE141" s="137"/>
      <c r="HWF141" s="137"/>
      <c r="HWG141" s="137"/>
      <c r="HWH141" s="137"/>
      <c r="HWI141" s="137"/>
      <c r="HWJ141" s="137"/>
      <c r="HWK141" s="137"/>
      <c r="HWL141" s="137"/>
      <c r="HWM141" s="137"/>
      <c r="HWN141" s="137"/>
      <c r="HWO141" s="137"/>
      <c r="HWP141" s="137"/>
      <c r="HWQ141" s="137"/>
      <c r="HWR141" s="137"/>
      <c r="HWS141" s="137"/>
      <c r="HWT141" s="137"/>
      <c r="HWU141" s="137"/>
      <c r="HWV141" s="137"/>
      <c r="HWW141" s="137"/>
      <c r="HWX141" s="137"/>
      <c r="HWY141" s="137"/>
      <c r="HWZ141" s="137"/>
      <c r="HXA141" s="137"/>
      <c r="HXB141" s="137"/>
      <c r="HXC141" s="137"/>
      <c r="HXD141" s="137"/>
      <c r="HXE141" s="137"/>
      <c r="HXF141" s="137"/>
      <c r="HXG141" s="137"/>
      <c r="HXH141" s="137"/>
      <c r="HXI141" s="137"/>
      <c r="HXJ141" s="137"/>
      <c r="HXK141" s="137"/>
      <c r="HXL141" s="137"/>
      <c r="HXM141" s="137"/>
      <c r="HXN141" s="137"/>
      <c r="HXO141" s="137"/>
      <c r="HXP141" s="137"/>
      <c r="HXQ141" s="137"/>
      <c r="HXR141" s="137"/>
      <c r="HXS141" s="137"/>
      <c r="HXT141" s="137"/>
      <c r="HXU141" s="137"/>
      <c r="HXV141" s="137"/>
      <c r="HXW141" s="137"/>
      <c r="HXX141" s="137"/>
      <c r="HXY141" s="137"/>
      <c r="HXZ141" s="137"/>
      <c r="HYA141" s="137"/>
      <c r="HYB141" s="137"/>
      <c r="HYC141" s="137"/>
      <c r="HYD141" s="137"/>
      <c r="HYE141" s="137"/>
      <c r="HYF141" s="137"/>
      <c r="HYG141" s="137"/>
      <c r="HYH141" s="137"/>
      <c r="HYI141" s="137"/>
      <c r="HYJ141" s="137"/>
      <c r="HYK141" s="137"/>
      <c r="HYL141" s="137"/>
      <c r="HYM141" s="137"/>
      <c r="HYN141" s="137"/>
      <c r="HYO141" s="137"/>
      <c r="HYP141" s="137"/>
      <c r="HYQ141" s="137"/>
      <c r="HYR141" s="137"/>
      <c r="HYS141" s="137"/>
      <c r="HYT141" s="137"/>
      <c r="HYU141" s="137"/>
      <c r="HYV141" s="137"/>
      <c r="HYW141" s="137"/>
      <c r="HYX141" s="137"/>
      <c r="HYY141" s="137"/>
      <c r="HYZ141" s="137"/>
      <c r="HZA141" s="137"/>
      <c r="HZB141" s="137"/>
      <c r="HZC141" s="137"/>
      <c r="HZD141" s="137"/>
      <c r="HZE141" s="137"/>
      <c r="HZF141" s="137"/>
      <c r="HZG141" s="137"/>
      <c r="HZH141" s="137"/>
      <c r="HZI141" s="137"/>
      <c r="HZJ141" s="137"/>
      <c r="HZK141" s="137"/>
      <c r="HZL141" s="137"/>
      <c r="HZM141" s="137"/>
      <c r="HZN141" s="137"/>
      <c r="HZO141" s="137"/>
      <c r="HZP141" s="137"/>
      <c r="HZQ141" s="137"/>
      <c r="HZR141" s="137"/>
      <c r="HZS141" s="137"/>
      <c r="HZT141" s="137"/>
      <c r="HZU141" s="137"/>
      <c r="HZV141" s="137"/>
      <c r="HZW141" s="137"/>
      <c r="HZX141" s="137"/>
      <c r="HZY141" s="137"/>
      <c r="HZZ141" s="137"/>
      <c r="IAA141" s="137"/>
      <c r="IAB141" s="137"/>
      <c r="IAC141" s="137"/>
      <c r="IAD141" s="137"/>
      <c r="IAE141" s="137"/>
      <c r="IAF141" s="137"/>
      <c r="IAG141" s="137"/>
      <c r="IAH141" s="137"/>
      <c r="IAI141" s="137"/>
      <c r="IAJ141" s="137"/>
      <c r="IAK141" s="137"/>
      <c r="IAL141" s="137"/>
      <c r="IAM141" s="137"/>
      <c r="IAN141" s="137"/>
      <c r="IAO141" s="137"/>
      <c r="IAP141" s="137"/>
      <c r="IAQ141" s="137"/>
      <c r="IAR141" s="137"/>
      <c r="IAS141" s="137"/>
      <c r="IAT141" s="137"/>
      <c r="IAU141" s="137"/>
      <c r="IAV141" s="137"/>
      <c r="IAW141" s="137"/>
      <c r="IAX141" s="137"/>
      <c r="IAY141" s="137"/>
      <c r="IAZ141" s="137"/>
      <c r="IBA141" s="137"/>
      <c r="IBB141" s="137"/>
      <c r="IBC141" s="137"/>
      <c r="IBD141" s="137"/>
      <c r="IBE141" s="137"/>
      <c r="IBF141" s="137"/>
      <c r="IBG141" s="137"/>
      <c r="IBH141" s="137"/>
      <c r="IBI141" s="137"/>
      <c r="IBJ141" s="137"/>
      <c r="IBK141" s="137"/>
      <c r="IBL141" s="137"/>
      <c r="IBM141" s="137"/>
      <c r="IBN141" s="137"/>
      <c r="IBO141" s="137"/>
      <c r="IBP141" s="137"/>
      <c r="IBQ141" s="137"/>
      <c r="IBR141" s="137"/>
      <c r="IBS141" s="137"/>
      <c r="IBT141" s="137"/>
      <c r="IBU141" s="137"/>
      <c r="IBV141" s="137"/>
      <c r="IBW141" s="137"/>
      <c r="IBX141" s="137"/>
      <c r="IBY141" s="137"/>
      <c r="IBZ141" s="137"/>
      <c r="ICA141" s="137"/>
      <c r="ICB141" s="137"/>
      <c r="ICC141" s="137"/>
      <c r="ICD141" s="137"/>
      <c r="ICE141" s="137"/>
      <c r="ICF141" s="137"/>
      <c r="ICG141" s="137"/>
      <c r="ICH141" s="137"/>
      <c r="ICI141" s="137"/>
      <c r="ICJ141" s="137"/>
      <c r="ICK141" s="137"/>
      <c r="ICL141" s="137"/>
      <c r="ICM141" s="137"/>
      <c r="ICN141" s="137"/>
      <c r="ICO141" s="137"/>
      <c r="ICP141" s="137"/>
      <c r="ICQ141" s="137"/>
      <c r="ICR141" s="137"/>
      <c r="ICS141" s="137"/>
      <c r="ICT141" s="137"/>
      <c r="ICU141" s="137"/>
      <c r="ICV141" s="137"/>
      <c r="ICW141" s="137"/>
      <c r="ICX141" s="137"/>
      <c r="ICY141" s="137"/>
      <c r="ICZ141" s="137"/>
      <c r="IDA141" s="137"/>
      <c r="IDB141" s="137"/>
      <c r="IDC141" s="137"/>
      <c r="IDD141" s="137"/>
      <c r="IDE141" s="137"/>
      <c r="IDF141" s="137"/>
      <c r="IDG141" s="137"/>
      <c r="IDH141" s="137"/>
      <c r="IDI141" s="137"/>
      <c r="IDJ141" s="137"/>
      <c r="IDK141" s="137"/>
      <c r="IDL141" s="137"/>
      <c r="IDM141" s="137"/>
      <c r="IDN141" s="137"/>
      <c r="IDO141" s="137"/>
      <c r="IDP141" s="137"/>
      <c r="IDQ141" s="137"/>
      <c r="IDR141" s="137"/>
      <c r="IDS141" s="137"/>
      <c r="IDT141" s="137"/>
      <c r="IDU141" s="137"/>
      <c r="IDV141" s="137"/>
      <c r="IDW141" s="137"/>
      <c r="IDX141" s="137"/>
      <c r="IDY141" s="137"/>
      <c r="IDZ141" s="137"/>
      <c r="IEA141" s="137"/>
      <c r="IEB141" s="137"/>
      <c r="IEC141" s="137"/>
      <c r="IED141" s="137"/>
      <c r="IEE141" s="137"/>
      <c r="IEF141" s="137"/>
      <c r="IEG141" s="137"/>
      <c r="IEH141" s="137"/>
      <c r="IEI141" s="137"/>
      <c r="IEJ141" s="137"/>
      <c r="IEK141" s="137"/>
      <c r="IEL141" s="137"/>
      <c r="IEM141" s="137"/>
      <c r="IEN141" s="137"/>
      <c r="IEO141" s="137"/>
      <c r="IEP141" s="137"/>
      <c r="IEQ141" s="137"/>
      <c r="IER141" s="137"/>
      <c r="IES141" s="137"/>
      <c r="IET141" s="137"/>
      <c r="IEU141" s="137"/>
      <c r="IEV141" s="137"/>
      <c r="IEW141" s="137"/>
      <c r="IEX141" s="137"/>
      <c r="IEY141" s="137"/>
      <c r="IEZ141" s="137"/>
      <c r="IFA141" s="137"/>
      <c r="IFB141" s="137"/>
      <c r="IFC141" s="137"/>
      <c r="IFD141" s="137"/>
      <c r="IFE141" s="137"/>
      <c r="IFF141" s="137"/>
      <c r="IFG141" s="137"/>
      <c r="IFH141" s="137"/>
      <c r="IFI141" s="137"/>
      <c r="IFJ141" s="137"/>
      <c r="IFK141" s="137"/>
      <c r="IFL141" s="137"/>
      <c r="IFM141" s="137"/>
      <c r="IFN141" s="137"/>
      <c r="IFO141" s="137"/>
      <c r="IFP141" s="137"/>
      <c r="IFQ141" s="137"/>
      <c r="IFR141" s="137"/>
      <c r="IFS141" s="137"/>
      <c r="IFT141" s="137"/>
      <c r="IFU141" s="137"/>
      <c r="IFV141" s="137"/>
      <c r="IFW141" s="137"/>
      <c r="IFX141" s="137"/>
      <c r="IFY141" s="137"/>
      <c r="IFZ141" s="137"/>
      <c r="IGA141" s="137"/>
      <c r="IGB141" s="137"/>
      <c r="IGC141" s="137"/>
      <c r="IGD141" s="137"/>
      <c r="IGE141" s="137"/>
      <c r="IGF141" s="137"/>
      <c r="IGG141" s="137"/>
      <c r="IGH141" s="137"/>
      <c r="IGI141" s="137"/>
      <c r="IGJ141" s="137"/>
      <c r="IGK141" s="137"/>
      <c r="IGL141" s="137"/>
      <c r="IGM141" s="137"/>
      <c r="IGN141" s="137"/>
      <c r="IGO141" s="137"/>
      <c r="IGP141" s="137"/>
      <c r="IGQ141" s="137"/>
      <c r="IGR141" s="137"/>
      <c r="IGS141" s="137"/>
      <c r="IGT141" s="137"/>
      <c r="IGU141" s="137"/>
      <c r="IGV141" s="137"/>
      <c r="IGW141" s="137"/>
      <c r="IGX141" s="137"/>
      <c r="IGY141" s="137"/>
      <c r="IGZ141" s="137"/>
      <c r="IHA141" s="137"/>
      <c r="IHB141" s="137"/>
      <c r="IHC141" s="137"/>
      <c r="IHD141" s="137"/>
      <c r="IHE141" s="137"/>
      <c r="IHF141" s="137"/>
      <c r="IHG141" s="137"/>
      <c r="IHH141" s="137"/>
      <c r="IHI141" s="137"/>
      <c r="IHJ141" s="137"/>
      <c r="IHK141" s="137"/>
      <c r="IHL141" s="137"/>
      <c r="IHM141" s="137"/>
      <c r="IHN141" s="137"/>
      <c r="IHO141" s="137"/>
      <c r="IHP141" s="137"/>
      <c r="IHQ141" s="137"/>
      <c r="IHR141" s="137"/>
      <c r="IHS141" s="137"/>
      <c r="IHT141" s="137"/>
      <c r="IHU141" s="137"/>
      <c r="IHV141" s="137"/>
      <c r="IHW141" s="137"/>
      <c r="IHX141" s="137"/>
      <c r="IHY141" s="137"/>
      <c r="IHZ141" s="137"/>
      <c r="IIA141" s="137"/>
      <c r="IIB141" s="137"/>
      <c r="IIC141" s="137"/>
      <c r="IID141" s="137"/>
      <c r="IIE141" s="137"/>
      <c r="IIF141" s="137"/>
      <c r="IIG141" s="137"/>
      <c r="IIH141" s="137"/>
      <c r="III141" s="137"/>
      <c r="IIJ141" s="137"/>
      <c r="IIK141" s="137"/>
      <c r="IIL141" s="137"/>
      <c r="IIM141" s="137"/>
      <c r="IIN141" s="137"/>
      <c r="IIO141" s="137"/>
      <c r="IIP141" s="137"/>
      <c r="IIQ141" s="137"/>
      <c r="IIR141" s="137"/>
      <c r="IIS141" s="137"/>
      <c r="IIT141" s="137"/>
      <c r="IIU141" s="137"/>
      <c r="IIV141" s="137"/>
      <c r="IIW141" s="137"/>
      <c r="IIX141" s="137"/>
      <c r="IIY141" s="137"/>
      <c r="IIZ141" s="137"/>
      <c r="IJA141" s="137"/>
      <c r="IJB141" s="137"/>
      <c r="IJC141" s="137"/>
      <c r="IJD141" s="137"/>
      <c r="IJE141" s="137"/>
      <c r="IJF141" s="137"/>
      <c r="IJG141" s="137"/>
      <c r="IJH141" s="137"/>
      <c r="IJI141" s="137"/>
      <c r="IJJ141" s="137"/>
      <c r="IJK141" s="137"/>
      <c r="IJL141" s="137"/>
      <c r="IJM141" s="137"/>
      <c r="IJN141" s="137"/>
      <c r="IJO141" s="137"/>
      <c r="IJP141" s="137"/>
      <c r="IJQ141" s="137"/>
      <c r="IJR141" s="137"/>
      <c r="IJS141" s="137"/>
      <c r="IJT141" s="137"/>
      <c r="IJU141" s="137"/>
      <c r="IJV141" s="137"/>
      <c r="IJW141" s="137"/>
      <c r="IJX141" s="137"/>
      <c r="IJY141" s="137"/>
      <c r="IJZ141" s="137"/>
      <c r="IKA141" s="137"/>
      <c r="IKB141" s="137"/>
      <c r="IKC141" s="137"/>
      <c r="IKD141" s="137"/>
      <c r="IKE141" s="137"/>
      <c r="IKF141" s="137"/>
      <c r="IKG141" s="137"/>
      <c r="IKH141" s="137"/>
      <c r="IKI141" s="137"/>
      <c r="IKJ141" s="137"/>
      <c r="IKK141" s="137"/>
      <c r="IKL141" s="137"/>
      <c r="IKM141" s="137"/>
      <c r="IKN141" s="137"/>
      <c r="IKO141" s="137"/>
      <c r="IKP141" s="137"/>
      <c r="IKQ141" s="137"/>
      <c r="IKR141" s="137"/>
      <c r="IKS141" s="137"/>
      <c r="IKT141" s="137"/>
      <c r="IKU141" s="137"/>
      <c r="IKV141" s="137"/>
      <c r="IKW141" s="137"/>
      <c r="IKX141" s="137"/>
      <c r="IKY141" s="137"/>
      <c r="IKZ141" s="137"/>
      <c r="ILA141" s="137"/>
      <c r="ILB141" s="137"/>
      <c r="ILC141" s="137"/>
      <c r="ILD141" s="137"/>
      <c r="ILE141" s="137"/>
      <c r="ILF141" s="137"/>
      <c r="ILG141" s="137"/>
      <c r="ILH141" s="137"/>
      <c r="ILI141" s="137"/>
      <c r="ILJ141" s="137"/>
      <c r="ILK141" s="137"/>
      <c r="ILL141" s="137"/>
      <c r="ILM141" s="137"/>
      <c r="ILN141" s="137"/>
      <c r="ILO141" s="137"/>
      <c r="ILP141" s="137"/>
      <c r="ILQ141" s="137"/>
      <c r="ILR141" s="137"/>
      <c r="ILS141" s="137"/>
      <c r="ILT141" s="137"/>
      <c r="ILU141" s="137"/>
      <c r="ILV141" s="137"/>
      <c r="ILW141" s="137"/>
      <c r="ILX141" s="137"/>
      <c r="ILY141" s="137"/>
      <c r="ILZ141" s="137"/>
      <c r="IMA141" s="137"/>
      <c r="IMB141" s="137"/>
      <c r="IMC141" s="137"/>
      <c r="IMD141" s="137"/>
      <c r="IME141" s="137"/>
      <c r="IMF141" s="137"/>
      <c r="IMG141" s="137"/>
      <c r="IMH141" s="137"/>
      <c r="IMI141" s="137"/>
      <c r="IMJ141" s="137"/>
      <c r="IMK141" s="137"/>
      <c r="IML141" s="137"/>
      <c r="IMM141" s="137"/>
      <c r="IMN141" s="137"/>
      <c r="IMO141" s="137"/>
      <c r="IMP141" s="137"/>
      <c r="IMQ141" s="137"/>
      <c r="IMR141" s="137"/>
      <c r="IMS141" s="137"/>
      <c r="IMT141" s="137"/>
      <c r="IMU141" s="137"/>
      <c r="IMV141" s="137"/>
      <c r="IMW141" s="137"/>
      <c r="IMX141" s="137"/>
      <c r="IMY141" s="137"/>
      <c r="IMZ141" s="137"/>
      <c r="INA141" s="137"/>
      <c r="INB141" s="137"/>
      <c r="INC141" s="137"/>
      <c r="IND141" s="137"/>
      <c r="INE141" s="137"/>
      <c r="INF141" s="137"/>
      <c r="ING141" s="137"/>
      <c r="INH141" s="137"/>
      <c r="INI141" s="137"/>
      <c r="INJ141" s="137"/>
      <c r="INK141" s="137"/>
      <c r="INL141" s="137"/>
      <c r="INM141" s="137"/>
      <c r="INN141" s="137"/>
      <c r="INO141" s="137"/>
      <c r="INP141" s="137"/>
      <c r="INQ141" s="137"/>
      <c r="INR141" s="137"/>
      <c r="INS141" s="137"/>
      <c r="INT141" s="137"/>
      <c r="INU141" s="137"/>
      <c r="INV141" s="137"/>
      <c r="INW141" s="137"/>
      <c r="INX141" s="137"/>
      <c r="INY141" s="137"/>
      <c r="INZ141" s="137"/>
      <c r="IOA141" s="137"/>
      <c r="IOB141" s="137"/>
      <c r="IOC141" s="137"/>
      <c r="IOD141" s="137"/>
      <c r="IOE141" s="137"/>
      <c r="IOF141" s="137"/>
      <c r="IOG141" s="137"/>
      <c r="IOH141" s="137"/>
      <c r="IOI141" s="137"/>
      <c r="IOJ141" s="137"/>
      <c r="IOK141" s="137"/>
      <c r="IOL141" s="137"/>
      <c r="IOM141" s="137"/>
      <c r="ION141" s="137"/>
      <c r="IOO141" s="137"/>
      <c r="IOP141" s="137"/>
      <c r="IOQ141" s="137"/>
      <c r="IOR141" s="137"/>
      <c r="IOS141" s="137"/>
      <c r="IOT141" s="137"/>
      <c r="IOU141" s="137"/>
      <c r="IOV141" s="137"/>
      <c r="IOW141" s="137"/>
      <c r="IOX141" s="137"/>
      <c r="IOY141" s="137"/>
      <c r="IOZ141" s="137"/>
      <c r="IPA141" s="137"/>
      <c r="IPB141" s="137"/>
      <c r="IPC141" s="137"/>
      <c r="IPD141" s="137"/>
      <c r="IPE141" s="137"/>
      <c r="IPF141" s="137"/>
      <c r="IPG141" s="137"/>
      <c r="IPH141" s="137"/>
      <c r="IPI141" s="137"/>
      <c r="IPJ141" s="137"/>
      <c r="IPK141" s="137"/>
      <c r="IPL141" s="137"/>
      <c r="IPM141" s="137"/>
      <c r="IPN141" s="137"/>
      <c r="IPO141" s="137"/>
      <c r="IPP141" s="137"/>
      <c r="IPQ141" s="137"/>
      <c r="IPR141" s="137"/>
      <c r="IPS141" s="137"/>
      <c r="IPT141" s="137"/>
      <c r="IPU141" s="137"/>
      <c r="IPV141" s="137"/>
      <c r="IPW141" s="137"/>
      <c r="IPX141" s="137"/>
      <c r="IPY141" s="137"/>
      <c r="IPZ141" s="137"/>
      <c r="IQA141" s="137"/>
      <c r="IQB141" s="137"/>
      <c r="IQC141" s="137"/>
      <c r="IQD141" s="137"/>
      <c r="IQE141" s="137"/>
      <c r="IQF141" s="137"/>
      <c r="IQG141" s="137"/>
      <c r="IQH141" s="137"/>
      <c r="IQI141" s="137"/>
      <c r="IQJ141" s="137"/>
      <c r="IQK141" s="137"/>
      <c r="IQL141" s="137"/>
      <c r="IQM141" s="137"/>
      <c r="IQN141" s="137"/>
      <c r="IQO141" s="137"/>
      <c r="IQP141" s="137"/>
      <c r="IQQ141" s="137"/>
      <c r="IQR141" s="137"/>
      <c r="IQS141" s="137"/>
      <c r="IQT141" s="137"/>
      <c r="IQU141" s="137"/>
      <c r="IQV141" s="137"/>
      <c r="IQW141" s="137"/>
      <c r="IQX141" s="137"/>
      <c r="IQY141" s="137"/>
      <c r="IQZ141" s="137"/>
      <c r="IRA141" s="137"/>
      <c r="IRB141" s="137"/>
      <c r="IRC141" s="137"/>
      <c r="IRD141" s="137"/>
      <c r="IRE141" s="137"/>
      <c r="IRF141" s="137"/>
      <c r="IRG141" s="137"/>
      <c r="IRH141" s="137"/>
      <c r="IRI141" s="137"/>
      <c r="IRJ141" s="137"/>
      <c r="IRK141" s="137"/>
      <c r="IRL141" s="137"/>
      <c r="IRM141" s="137"/>
      <c r="IRN141" s="137"/>
      <c r="IRO141" s="137"/>
      <c r="IRP141" s="137"/>
      <c r="IRQ141" s="137"/>
      <c r="IRR141" s="137"/>
      <c r="IRS141" s="137"/>
      <c r="IRT141" s="137"/>
      <c r="IRU141" s="137"/>
      <c r="IRV141" s="137"/>
      <c r="IRW141" s="137"/>
      <c r="IRX141" s="137"/>
      <c r="IRY141" s="137"/>
      <c r="IRZ141" s="137"/>
      <c r="ISA141" s="137"/>
      <c r="ISB141" s="137"/>
      <c r="ISC141" s="137"/>
      <c r="ISD141" s="137"/>
      <c r="ISE141" s="137"/>
      <c r="ISF141" s="137"/>
      <c r="ISG141" s="137"/>
      <c r="ISH141" s="137"/>
      <c r="ISI141" s="137"/>
      <c r="ISJ141" s="137"/>
      <c r="ISK141" s="137"/>
      <c r="ISL141" s="137"/>
      <c r="ISM141" s="137"/>
      <c r="ISN141" s="137"/>
      <c r="ISO141" s="137"/>
      <c r="ISP141" s="137"/>
      <c r="ISQ141" s="137"/>
      <c r="ISR141" s="137"/>
      <c r="ISS141" s="137"/>
      <c r="IST141" s="137"/>
      <c r="ISU141" s="137"/>
      <c r="ISV141" s="137"/>
      <c r="ISW141" s="137"/>
      <c r="ISX141" s="137"/>
      <c r="ISY141" s="137"/>
      <c r="ISZ141" s="137"/>
      <c r="ITA141" s="137"/>
      <c r="ITB141" s="137"/>
      <c r="ITC141" s="137"/>
      <c r="ITD141" s="137"/>
      <c r="ITE141" s="137"/>
      <c r="ITF141" s="137"/>
      <c r="ITG141" s="137"/>
      <c r="ITH141" s="137"/>
      <c r="ITI141" s="137"/>
      <c r="ITJ141" s="137"/>
      <c r="ITK141" s="137"/>
      <c r="ITL141" s="137"/>
      <c r="ITM141" s="137"/>
      <c r="ITN141" s="137"/>
      <c r="ITO141" s="137"/>
      <c r="ITP141" s="137"/>
      <c r="ITQ141" s="137"/>
      <c r="ITR141" s="137"/>
      <c r="ITS141" s="137"/>
      <c r="ITT141" s="137"/>
      <c r="ITU141" s="137"/>
      <c r="ITV141" s="137"/>
      <c r="ITW141" s="137"/>
      <c r="ITX141" s="137"/>
      <c r="ITY141" s="137"/>
      <c r="ITZ141" s="137"/>
      <c r="IUA141" s="137"/>
      <c r="IUB141" s="137"/>
      <c r="IUC141" s="137"/>
      <c r="IUD141" s="137"/>
      <c r="IUE141" s="137"/>
      <c r="IUF141" s="137"/>
      <c r="IUG141" s="137"/>
      <c r="IUH141" s="137"/>
      <c r="IUI141" s="137"/>
      <c r="IUJ141" s="137"/>
      <c r="IUK141" s="137"/>
      <c r="IUL141" s="137"/>
      <c r="IUM141" s="137"/>
      <c r="IUN141" s="137"/>
      <c r="IUO141" s="137"/>
      <c r="IUP141" s="137"/>
      <c r="IUQ141" s="137"/>
      <c r="IUR141" s="137"/>
      <c r="IUS141" s="137"/>
      <c r="IUT141" s="137"/>
      <c r="IUU141" s="137"/>
      <c r="IUV141" s="137"/>
      <c r="IUW141" s="137"/>
      <c r="IUX141" s="137"/>
      <c r="IUY141" s="137"/>
      <c r="IUZ141" s="137"/>
      <c r="IVA141" s="137"/>
      <c r="IVB141" s="137"/>
      <c r="IVC141" s="137"/>
      <c r="IVD141" s="137"/>
      <c r="IVE141" s="137"/>
      <c r="IVF141" s="137"/>
      <c r="IVG141" s="137"/>
      <c r="IVH141" s="137"/>
      <c r="IVI141" s="137"/>
      <c r="IVJ141" s="137"/>
      <c r="IVK141" s="137"/>
      <c r="IVL141" s="137"/>
      <c r="IVM141" s="137"/>
      <c r="IVN141" s="137"/>
      <c r="IVO141" s="137"/>
      <c r="IVP141" s="137"/>
      <c r="IVQ141" s="137"/>
      <c r="IVR141" s="137"/>
      <c r="IVS141" s="137"/>
      <c r="IVT141" s="137"/>
      <c r="IVU141" s="137"/>
      <c r="IVV141" s="137"/>
      <c r="IVW141" s="137"/>
      <c r="IVX141" s="137"/>
      <c r="IVY141" s="137"/>
      <c r="IVZ141" s="137"/>
      <c r="IWA141" s="137"/>
      <c r="IWB141" s="137"/>
      <c r="IWC141" s="137"/>
      <c r="IWD141" s="137"/>
      <c r="IWE141" s="137"/>
      <c r="IWF141" s="137"/>
      <c r="IWG141" s="137"/>
      <c r="IWH141" s="137"/>
      <c r="IWI141" s="137"/>
      <c r="IWJ141" s="137"/>
      <c r="IWK141" s="137"/>
      <c r="IWL141" s="137"/>
      <c r="IWM141" s="137"/>
      <c r="IWN141" s="137"/>
      <c r="IWO141" s="137"/>
      <c r="IWP141" s="137"/>
      <c r="IWQ141" s="137"/>
      <c r="IWR141" s="137"/>
      <c r="IWS141" s="137"/>
      <c r="IWT141" s="137"/>
      <c r="IWU141" s="137"/>
      <c r="IWV141" s="137"/>
      <c r="IWW141" s="137"/>
      <c r="IWX141" s="137"/>
      <c r="IWY141" s="137"/>
      <c r="IWZ141" s="137"/>
      <c r="IXA141" s="137"/>
      <c r="IXB141" s="137"/>
      <c r="IXC141" s="137"/>
      <c r="IXD141" s="137"/>
      <c r="IXE141" s="137"/>
      <c r="IXF141" s="137"/>
      <c r="IXG141" s="137"/>
      <c r="IXH141" s="137"/>
      <c r="IXI141" s="137"/>
      <c r="IXJ141" s="137"/>
      <c r="IXK141" s="137"/>
      <c r="IXL141" s="137"/>
      <c r="IXM141" s="137"/>
      <c r="IXN141" s="137"/>
      <c r="IXO141" s="137"/>
      <c r="IXP141" s="137"/>
      <c r="IXQ141" s="137"/>
      <c r="IXR141" s="137"/>
      <c r="IXS141" s="137"/>
      <c r="IXT141" s="137"/>
      <c r="IXU141" s="137"/>
      <c r="IXV141" s="137"/>
      <c r="IXW141" s="137"/>
      <c r="IXX141" s="137"/>
      <c r="IXY141" s="137"/>
      <c r="IXZ141" s="137"/>
      <c r="IYA141" s="137"/>
      <c r="IYB141" s="137"/>
      <c r="IYC141" s="137"/>
      <c r="IYD141" s="137"/>
      <c r="IYE141" s="137"/>
      <c r="IYF141" s="137"/>
      <c r="IYG141" s="137"/>
      <c r="IYH141" s="137"/>
      <c r="IYI141" s="137"/>
      <c r="IYJ141" s="137"/>
      <c r="IYK141" s="137"/>
      <c r="IYL141" s="137"/>
      <c r="IYM141" s="137"/>
      <c r="IYN141" s="137"/>
      <c r="IYO141" s="137"/>
      <c r="IYP141" s="137"/>
      <c r="IYQ141" s="137"/>
      <c r="IYR141" s="137"/>
      <c r="IYS141" s="137"/>
      <c r="IYT141" s="137"/>
      <c r="IYU141" s="137"/>
      <c r="IYV141" s="137"/>
      <c r="IYW141" s="137"/>
      <c r="IYX141" s="137"/>
      <c r="IYY141" s="137"/>
      <c r="IYZ141" s="137"/>
      <c r="IZA141" s="137"/>
      <c r="IZB141" s="137"/>
      <c r="IZC141" s="137"/>
      <c r="IZD141" s="137"/>
      <c r="IZE141" s="137"/>
      <c r="IZF141" s="137"/>
      <c r="IZG141" s="137"/>
      <c r="IZH141" s="137"/>
      <c r="IZI141" s="137"/>
      <c r="IZJ141" s="137"/>
      <c r="IZK141" s="137"/>
      <c r="IZL141" s="137"/>
      <c r="IZM141" s="137"/>
      <c r="IZN141" s="137"/>
      <c r="IZO141" s="137"/>
      <c r="IZP141" s="137"/>
      <c r="IZQ141" s="137"/>
      <c r="IZR141" s="137"/>
      <c r="IZS141" s="137"/>
      <c r="IZT141" s="137"/>
      <c r="IZU141" s="137"/>
      <c r="IZV141" s="137"/>
      <c r="IZW141" s="137"/>
      <c r="IZX141" s="137"/>
      <c r="IZY141" s="137"/>
      <c r="IZZ141" s="137"/>
      <c r="JAA141" s="137"/>
      <c r="JAB141" s="137"/>
      <c r="JAC141" s="137"/>
      <c r="JAD141" s="137"/>
      <c r="JAE141" s="137"/>
      <c r="JAF141" s="137"/>
      <c r="JAG141" s="137"/>
      <c r="JAH141" s="137"/>
      <c r="JAI141" s="137"/>
      <c r="JAJ141" s="137"/>
      <c r="JAK141" s="137"/>
      <c r="JAL141" s="137"/>
      <c r="JAM141" s="137"/>
      <c r="JAN141" s="137"/>
      <c r="JAO141" s="137"/>
      <c r="JAP141" s="137"/>
      <c r="JAQ141" s="137"/>
      <c r="JAR141" s="137"/>
      <c r="JAS141" s="137"/>
      <c r="JAT141" s="137"/>
      <c r="JAU141" s="137"/>
      <c r="JAV141" s="137"/>
      <c r="JAW141" s="137"/>
      <c r="JAX141" s="137"/>
      <c r="JAY141" s="137"/>
      <c r="JAZ141" s="137"/>
      <c r="JBA141" s="137"/>
      <c r="JBB141" s="137"/>
      <c r="JBC141" s="137"/>
      <c r="JBD141" s="137"/>
      <c r="JBE141" s="137"/>
      <c r="JBF141" s="137"/>
      <c r="JBG141" s="137"/>
      <c r="JBH141" s="137"/>
      <c r="JBI141" s="137"/>
      <c r="JBJ141" s="137"/>
      <c r="JBK141" s="137"/>
      <c r="JBL141" s="137"/>
      <c r="JBM141" s="137"/>
      <c r="JBN141" s="137"/>
      <c r="JBO141" s="137"/>
      <c r="JBP141" s="137"/>
      <c r="JBQ141" s="137"/>
      <c r="JBR141" s="137"/>
      <c r="JBS141" s="137"/>
      <c r="JBT141" s="137"/>
      <c r="JBU141" s="137"/>
      <c r="JBV141" s="137"/>
      <c r="JBW141" s="137"/>
      <c r="JBX141" s="137"/>
      <c r="JBY141" s="137"/>
      <c r="JBZ141" s="137"/>
      <c r="JCA141" s="137"/>
      <c r="JCB141" s="137"/>
      <c r="JCC141" s="137"/>
      <c r="JCD141" s="137"/>
      <c r="JCE141" s="137"/>
      <c r="JCF141" s="137"/>
      <c r="JCG141" s="137"/>
      <c r="JCH141" s="137"/>
      <c r="JCI141" s="137"/>
      <c r="JCJ141" s="137"/>
      <c r="JCK141" s="137"/>
      <c r="JCL141" s="137"/>
      <c r="JCM141" s="137"/>
      <c r="JCN141" s="137"/>
      <c r="JCO141" s="137"/>
      <c r="JCP141" s="137"/>
      <c r="JCQ141" s="137"/>
      <c r="JCR141" s="137"/>
      <c r="JCS141" s="137"/>
      <c r="JCT141" s="137"/>
      <c r="JCU141" s="137"/>
      <c r="JCV141" s="137"/>
      <c r="JCW141" s="137"/>
      <c r="JCX141" s="137"/>
      <c r="JCY141" s="137"/>
      <c r="JCZ141" s="137"/>
      <c r="JDA141" s="137"/>
      <c r="JDB141" s="137"/>
      <c r="JDC141" s="137"/>
      <c r="JDD141" s="137"/>
      <c r="JDE141" s="137"/>
      <c r="JDF141" s="137"/>
      <c r="JDG141" s="137"/>
      <c r="JDH141" s="137"/>
      <c r="JDI141" s="137"/>
      <c r="JDJ141" s="137"/>
      <c r="JDK141" s="137"/>
      <c r="JDL141" s="137"/>
      <c r="JDM141" s="137"/>
      <c r="JDN141" s="137"/>
      <c r="JDO141" s="137"/>
      <c r="JDP141" s="137"/>
      <c r="JDQ141" s="137"/>
      <c r="JDR141" s="137"/>
      <c r="JDS141" s="137"/>
      <c r="JDT141" s="137"/>
      <c r="JDU141" s="137"/>
      <c r="JDV141" s="137"/>
      <c r="JDW141" s="137"/>
      <c r="JDX141" s="137"/>
      <c r="JDY141" s="137"/>
      <c r="JDZ141" s="137"/>
      <c r="JEA141" s="137"/>
      <c r="JEB141" s="137"/>
      <c r="JEC141" s="137"/>
      <c r="JED141" s="137"/>
      <c r="JEE141" s="137"/>
      <c r="JEF141" s="137"/>
      <c r="JEG141" s="137"/>
      <c r="JEH141" s="137"/>
      <c r="JEI141" s="137"/>
      <c r="JEJ141" s="137"/>
      <c r="JEK141" s="137"/>
      <c r="JEL141" s="137"/>
      <c r="JEM141" s="137"/>
      <c r="JEN141" s="137"/>
      <c r="JEO141" s="137"/>
      <c r="JEP141" s="137"/>
      <c r="JEQ141" s="137"/>
      <c r="JER141" s="137"/>
      <c r="JES141" s="137"/>
      <c r="JET141" s="137"/>
      <c r="JEU141" s="137"/>
      <c r="JEV141" s="137"/>
      <c r="JEW141" s="137"/>
      <c r="JEX141" s="137"/>
      <c r="JEY141" s="137"/>
      <c r="JEZ141" s="137"/>
      <c r="JFA141" s="137"/>
      <c r="JFB141" s="137"/>
      <c r="JFC141" s="137"/>
      <c r="JFD141" s="137"/>
      <c r="JFE141" s="137"/>
      <c r="JFF141" s="137"/>
      <c r="JFG141" s="137"/>
      <c r="JFH141" s="137"/>
      <c r="JFI141" s="137"/>
      <c r="JFJ141" s="137"/>
      <c r="JFK141" s="137"/>
      <c r="JFL141" s="137"/>
      <c r="JFM141" s="137"/>
      <c r="JFN141" s="137"/>
      <c r="JFO141" s="137"/>
      <c r="JFP141" s="137"/>
      <c r="JFQ141" s="137"/>
      <c r="JFR141" s="137"/>
      <c r="JFS141" s="137"/>
      <c r="JFT141" s="137"/>
      <c r="JFU141" s="137"/>
      <c r="JFV141" s="137"/>
      <c r="JFW141" s="137"/>
      <c r="JFX141" s="137"/>
      <c r="JFY141" s="137"/>
      <c r="JFZ141" s="137"/>
      <c r="JGA141" s="137"/>
      <c r="JGB141" s="137"/>
      <c r="JGC141" s="137"/>
      <c r="JGD141" s="137"/>
      <c r="JGE141" s="137"/>
      <c r="JGF141" s="137"/>
      <c r="JGG141" s="137"/>
      <c r="JGH141" s="137"/>
      <c r="JGI141" s="137"/>
      <c r="JGJ141" s="137"/>
      <c r="JGK141" s="137"/>
      <c r="JGL141" s="137"/>
      <c r="JGM141" s="137"/>
      <c r="JGN141" s="137"/>
      <c r="JGO141" s="137"/>
      <c r="JGP141" s="137"/>
      <c r="JGQ141" s="137"/>
      <c r="JGR141" s="137"/>
      <c r="JGS141" s="137"/>
      <c r="JGT141" s="137"/>
      <c r="JGU141" s="137"/>
      <c r="JGV141" s="137"/>
      <c r="JGW141" s="137"/>
      <c r="JGX141" s="137"/>
      <c r="JGY141" s="137"/>
      <c r="JGZ141" s="137"/>
      <c r="JHA141" s="137"/>
      <c r="JHB141" s="137"/>
      <c r="JHC141" s="137"/>
      <c r="JHD141" s="137"/>
      <c r="JHE141" s="137"/>
      <c r="JHF141" s="137"/>
      <c r="JHG141" s="137"/>
      <c r="JHH141" s="137"/>
      <c r="JHI141" s="137"/>
      <c r="JHJ141" s="137"/>
      <c r="JHK141" s="137"/>
      <c r="JHL141" s="137"/>
      <c r="JHM141" s="137"/>
      <c r="JHN141" s="137"/>
      <c r="JHO141" s="137"/>
      <c r="JHP141" s="137"/>
      <c r="JHQ141" s="137"/>
      <c r="JHR141" s="137"/>
      <c r="JHS141" s="137"/>
      <c r="JHT141" s="137"/>
      <c r="JHU141" s="137"/>
      <c r="JHV141" s="137"/>
      <c r="JHW141" s="137"/>
      <c r="JHX141" s="137"/>
      <c r="JHY141" s="137"/>
      <c r="JHZ141" s="137"/>
      <c r="JIA141" s="137"/>
      <c r="JIB141" s="137"/>
      <c r="JIC141" s="137"/>
      <c r="JID141" s="137"/>
      <c r="JIE141" s="137"/>
      <c r="JIF141" s="137"/>
      <c r="JIG141" s="137"/>
      <c r="JIH141" s="137"/>
      <c r="JII141" s="137"/>
      <c r="JIJ141" s="137"/>
      <c r="JIK141" s="137"/>
      <c r="JIL141" s="137"/>
      <c r="JIM141" s="137"/>
      <c r="JIN141" s="137"/>
      <c r="JIO141" s="137"/>
      <c r="JIP141" s="137"/>
      <c r="JIQ141" s="137"/>
      <c r="JIR141" s="137"/>
      <c r="JIS141" s="137"/>
      <c r="JIT141" s="137"/>
      <c r="JIU141" s="137"/>
      <c r="JIV141" s="137"/>
      <c r="JIW141" s="137"/>
      <c r="JIX141" s="137"/>
      <c r="JIY141" s="137"/>
      <c r="JIZ141" s="137"/>
      <c r="JJA141" s="137"/>
      <c r="JJB141" s="137"/>
      <c r="JJC141" s="137"/>
      <c r="JJD141" s="137"/>
      <c r="JJE141" s="137"/>
      <c r="JJF141" s="137"/>
      <c r="JJG141" s="137"/>
      <c r="JJH141" s="137"/>
      <c r="JJI141" s="137"/>
      <c r="JJJ141" s="137"/>
      <c r="JJK141" s="137"/>
      <c r="JJL141" s="137"/>
      <c r="JJM141" s="137"/>
      <c r="JJN141" s="137"/>
      <c r="JJO141" s="137"/>
      <c r="JJP141" s="137"/>
      <c r="JJQ141" s="137"/>
      <c r="JJR141" s="137"/>
      <c r="JJS141" s="137"/>
      <c r="JJT141" s="137"/>
      <c r="JJU141" s="137"/>
      <c r="JJV141" s="137"/>
      <c r="JJW141" s="137"/>
      <c r="JJX141" s="137"/>
      <c r="JJY141" s="137"/>
      <c r="JJZ141" s="137"/>
      <c r="JKA141" s="137"/>
      <c r="JKB141" s="137"/>
      <c r="JKC141" s="137"/>
      <c r="JKD141" s="137"/>
      <c r="JKE141" s="137"/>
      <c r="JKF141" s="137"/>
      <c r="JKG141" s="137"/>
      <c r="JKH141" s="137"/>
      <c r="JKI141" s="137"/>
      <c r="JKJ141" s="137"/>
      <c r="JKK141" s="137"/>
      <c r="JKL141" s="137"/>
      <c r="JKM141" s="137"/>
      <c r="JKN141" s="137"/>
      <c r="JKO141" s="137"/>
      <c r="JKP141" s="137"/>
      <c r="JKQ141" s="137"/>
      <c r="JKR141" s="137"/>
      <c r="JKS141" s="137"/>
      <c r="JKT141" s="137"/>
      <c r="JKU141" s="137"/>
      <c r="JKV141" s="137"/>
      <c r="JKW141" s="137"/>
      <c r="JKX141" s="137"/>
      <c r="JKY141" s="137"/>
      <c r="JKZ141" s="137"/>
      <c r="JLA141" s="137"/>
      <c r="JLB141" s="137"/>
      <c r="JLC141" s="137"/>
      <c r="JLD141" s="137"/>
      <c r="JLE141" s="137"/>
      <c r="JLF141" s="137"/>
      <c r="JLG141" s="137"/>
      <c r="JLH141" s="137"/>
      <c r="JLI141" s="137"/>
      <c r="JLJ141" s="137"/>
      <c r="JLK141" s="137"/>
      <c r="JLL141" s="137"/>
      <c r="JLM141" s="137"/>
      <c r="JLN141" s="137"/>
      <c r="JLO141" s="137"/>
      <c r="JLP141" s="137"/>
      <c r="JLQ141" s="137"/>
      <c r="JLR141" s="137"/>
      <c r="JLS141" s="137"/>
      <c r="JLT141" s="137"/>
      <c r="JLU141" s="137"/>
      <c r="JLV141" s="137"/>
      <c r="JLW141" s="137"/>
      <c r="JLX141" s="137"/>
      <c r="JLY141" s="137"/>
      <c r="JLZ141" s="137"/>
      <c r="JMA141" s="137"/>
      <c r="JMB141" s="137"/>
      <c r="JMC141" s="137"/>
      <c r="JMD141" s="137"/>
      <c r="JME141" s="137"/>
      <c r="JMF141" s="137"/>
      <c r="JMG141" s="137"/>
      <c r="JMH141" s="137"/>
      <c r="JMI141" s="137"/>
      <c r="JMJ141" s="137"/>
      <c r="JMK141" s="137"/>
      <c r="JML141" s="137"/>
      <c r="JMM141" s="137"/>
      <c r="JMN141" s="137"/>
      <c r="JMO141" s="137"/>
      <c r="JMP141" s="137"/>
      <c r="JMQ141" s="137"/>
      <c r="JMR141" s="137"/>
      <c r="JMS141" s="137"/>
      <c r="JMT141" s="137"/>
      <c r="JMU141" s="137"/>
      <c r="JMV141" s="137"/>
      <c r="JMW141" s="137"/>
      <c r="JMX141" s="137"/>
      <c r="JMY141" s="137"/>
      <c r="JMZ141" s="137"/>
      <c r="JNA141" s="137"/>
      <c r="JNB141" s="137"/>
      <c r="JNC141" s="137"/>
      <c r="JND141" s="137"/>
      <c r="JNE141" s="137"/>
      <c r="JNF141" s="137"/>
      <c r="JNG141" s="137"/>
      <c r="JNH141" s="137"/>
      <c r="JNI141" s="137"/>
      <c r="JNJ141" s="137"/>
      <c r="JNK141" s="137"/>
      <c r="JNL141" s="137"/>
      <c r="JNM141" s="137"/>
      <c r="JNN141" s="137"/>
      <c r="JNO141" s="137"/>
      <c r="JNP141" s="137"/>
      <c r="JNQ141" s="137"/>
      <c r="JNR141" s="137"/>
      <c r="JNS141" s="137"/>
      <c r="JNT141" s="137"/>
      <c r="JNU141" s="137"/>
      <c r="JNV141" s="137"/>
      <c r="JNW141" s="137"/>
      <c r="JNX141" s="137"/>
      <c r="JNY141" s="137"/>
      <c r="JNZ141" s="137"/>
      <c r="JOA141" s="137"/>
      <c r="JOB141" s="137"/>
      <c r="JOC141" s="137"/>
      <c r="JOD141" s="137"/>
      <c r="JOE141" s="137"/>
      <c r="JOF141" s="137"/>
      <c r="JOG141" s="137"/>
      <c r="JOH141" s="137"/>
      <c r="JOI141" s="137"/>
      <c r="JOJ141" s="137"/>
      <c r="JOK141" s="137"/>
      <c r="JOL141" s="137"/>
      <c r="JOM141" s="137"/>
      <c r="JON141" s="137"/>
      <c r="JOO141" s="137"/>
      <c r="JOP141" s="137"/>
      <c r="JOQ141" s="137"/>
      <c r="JOR141" s="137"/>
      <c r="JOS141" s="137"/>
      <c r="JOT141" s="137"/>
      <c r="JOU141" s="137"/>
      <c r="JOV141" s="137"/>
      <c r="JOW141" s="137"/>
      <c r="JOX141" s="137"/>
      <c r="JOY141" s="137"/>
      <c r="JOZ141" s="137"/>
      <c r="JPA141" s="137"/>
      <c r="JPB141" s="137"/>
      <c r="JPC141" s="137"/>
      <c r="JPD141" s="137"/>
      <c r="JPE141" s="137"/>
      <c r="JPF141" s="137"/>
      <c r="JPG141" s="137"/>
      <c r="JPH141" s="137"/>
      <c r="JPI141" s="137"/>
      <c r="JPJ141" s="137"/>
      <c r="JPK141" s="137"/>
      <c r="JPL141" s="137"/>
      <c r="JPM141" s="137"/>
      <c r="JPN141" s="137"/>
      <c r="JPO141" s="137"/>
      <c r="JPP141" s="137"/>
      <c r="JPQ141" s="137"/>
      <c r="JPR141" s="137"/>
      <c r="JPS141" s="137"/>
      <c r="JPT141" s="137"/>
      <c r="JPU141" s="137"/>
      <c r="JPV141" s="137"/>
      <c r="JPW141" s="137"/>
      <c r="JPX141" s="137"/>
      <c r="JPY141" s="137"/>
      <c r="JPZ141" s="137"/>
      <c r="JQA141" s="137"/>
      <c r="JQB141" s="137"/>
      <c r="JQC141" s="137"/>
      <c r="JQD141" s="137"/>
      <c r="JQE141" s="137"/>
      <c r="JQF141" s="137"/>
      <c r="JQG141" s="137"/>
      <c r="JQH141" s="137"/>
      <c r="JQI141" s="137"/>
      <c r="JQJ141" s="137"/>
      <c r="JQK141" s="137"/>
      <c r="JQL141" s="137"/>
      <c r="JQM141" s="137"/>
      <c r="JQN141" s="137"/>
      <c r="JQO141" s="137"/>
      <c r="JQP141" s="137"/>
      <c r="JQQ141" s="137"/>
      <c r="JQR141" s="137"/>
      <c r="JQS141" s="137"/>
      <c r="JQT141" s="137"/>
      <c r="JQU141" s="137"/>
      <c r="JQV141" s="137"/>
      <c r="JQW141" s="137"/>
      <c r="JQX141" s="137"/>
      <c r="JQY141" s="137"/>
      <c r="JQZ141" s="137"/>
      <c r="JRA141" s="137"/>
      <c r="JRB141" s="137"/>
      <c r="JRC141" s="137"/>
      <c r="JRD141" s="137"/>
      <c r="JRE141" s="137"/>
      <c r="JRF141" s="137"/>
      <c r="JRG141" s="137"/>
      <c r="JRH141" s="137"/>
      <c r="JRI141" s="137"/>
      <c r="JRJ141" s="137"/>
      <c r="JRK141" s="137"/>
      <c r="JRL141" s="137"/>
      <c r="JRM141" s="137"/>
      <c r="JRN141" s="137"/>
      <c r="JRO141" s="137"/>
      <c r="JRP141" s="137"/>
      <c r="JRQ141" s="137"/>
      <c r="JRR141" s="137"/>
      <c r="JRS141" s="137"/>
      <c r="JRT141" s="137"/>
      <c r="JRU141" s="137"/>
      <c r="JRV141" s="137"/>
      <c r="JRW141" s="137"/>
      <c r="JRX141" s="137"/>
      <c r="JRY141" s="137"/>
      <c r="JRZ141" s="137"/>
      <c r="JSA141" s="137"/>
      <c r="JSB141" s="137"/>
      <c r="JSC141" s="137"/>
      <c r="JSD141" s="137"/>
      <c r="JSE141" s="137"/>
      <c r="JSF141" s="137"/>
      <c r="JSG141" s="137"/>
      <c r="JSH141" s="137"/>
      <c r="JSI141" s="137"/>
      <c r="JSJ141" s="137"/>
      <c r="JSK141" s="137"/>
      <c r="JSL141" s="137"/>
      <c r="JSM141" s="137"/>
      <c r="JSN141" s="137"/>
      <c r="JSO141" s="137"/>
      <c r="JSP141" s="137"/>
      <c r="JSQ141" s="137"/>
      <c r="JSR141" s="137"/>
      <c r="JSS141" s="137"/>
      <c r="JST141" s="137"/>
      <c r="JSU141" s="137"/>
      <c r="JSV141" s="137"/>
      <c r="JSW141" s="137"/>
      <c r="JSX141" s="137"/>
      <c r="JSY141" s="137"/>
      <c r="JSZ141" s="137"/>
      <c r="JTA141" s="137"/>
      <c r="JTB141" s="137"/>
      <c r="JTC141" s="137"/>
      <c r="JTD141" s="137"/>
      <c r="JTE141" s="137"/>
      <c r="JTF141" s="137"/>
      <c r="JTG141" s="137"/>
      <c r="JTH141" s="137"/>
      <c r="JTI141" s="137"/>
      <c r="JTJ141" s="137"/>
      <c r="JTK141" s="137"/>
      <c r="JTL141" s="137"/>
      <c r="JTM141" s="137"/>
      <c r="JTN141" s="137"/>
      <c r="JTO141" s="137"/>
      <c r="JTP141" s="137"/>
      <c r="JTQ141" s="137"/>
      <c r="JTR141" s="137"/>
      <c r="JTS141" s="137"/>
      <c r="JTT141" s="137"/>
      <c r="JTU141" s="137"/>
      <c r="JTV141" s="137"/>
      <c r="JTW141" s="137"/>
      <c r="JTX141" s="137"/>
      <c r="JTY141" s="137"/>
      <c r="JTZ141" s="137"/>
      <c r="JUA141" s="137"/>
      <c r="JUB141" s="137"/>
      <c r="JUC141" s="137"/>
      <c r="JUD141" s="137"/>
      <c r="JUE141" s="137"/>
      <c r="JUF141" s="137"/>
      <c r="JUG141" s="137"/>
      <c r="JUH141" s="137"/>
      <c r="JUI141" s="137"/>
      <c r="JUJ141" s="137"/>
      <c r="JUK141" s="137"/>
      <c r="JUL141" s="137"/>
      <c r="JUM141" s="137"/>
      <c r="JUN141" s="137"/>
      <c r="JUO141" s="137"/>
      <c r="JUP141" s="137"/>
      <c r="JUQ141" s="137"/>
      <c r="JUR141" s="137"/>
      <c r="JUS141" s="137"/>
      <c r="JUT141" s="137"/>
      <c r="JUU141" s="137"/>
      <c r="JUV141" s="137"/>
      <c r="JUW141" s="137"/>
      <c r="JUX141" s="137"/>
      <c r="JUY141" s="137"/>
      <c r="JUZ141" s="137"/>
      <c r="JVA141" s="137"/>
      <c r="JVB141" s="137"/>
      <c r="JVC141" s="137"/>
      <c r="JVD141" s="137"/>
      <c r="JVE141" s="137"/>
      <c r="JVF141" s="137"/>
      <c r="JVG141" s="137"/>
      <c r="JVH141" s="137"/>
      <c r="JVI141" s="137"/>
      <c r="JVJ141" s="137"/>
      <c r="JVK141" s="137"/>
      <c r="JVL141" s="137"/>
      <c r="JVM141" s="137"/>
      <c r="JVN141" s="137"/>
      <c r="JVO141" s="137"/>
      <c r="JVP141" s="137"/>
      <c r="JVQ141" s="137"/>
      <c r="JVR141" s="137"/>
      <c r="JVS141" s="137"/>
      <c r="JVT141" s="137"/>
      <c r="JVU141" s="137"/>
      <c r="JVV141" s="137"/>
      <c r="JVW141" s="137"/>
      <c r="JVX141" s="137"/>
      <c r="JVY141" s="137"/>
      <c r="JVZ141" s="137"/>
      <c r="JWA141" s="137"/>
      <c r="JWB141" s="137"/>
      <c r="JWC141" s="137"/>
      <c r="JWD141" s="137"/>
      <c r="JWE141" s="137"/>
      <c r="JWF141" s="137"/>
      <c r="JWG141" s="137"/>
      <c r="JWH141" s="137"/>
      <c r="JWI141" s="137"/>
      <c r="JWJ141" s="137"/>
      <c r="JWK141" s="137"/>
      <c r="JWL141" s="137"/>
      <c r="JWM141" s="137"/>
      <c r="JWN141" s="137"/>
      <c r="JWO141" s="137"/>
      <c r="JWP141" s="137"/>
      <c r="JWQ141" s="137"/>
      <c r="JWR141" s="137"/>
      <c r="JWS141" s="137"/>
      <c r="JWT141" s="137"/>
      <c r="JWU141" s="137"/>
      <c r="JWV141" s="137"/>
      <c r="JWW141" s="137"/>
      <c r="JWX141" s="137"/>
      <c r="JWY141" s="137"/>
      <c r="JWZ141" s="137"/>
      <c r="JXA141" s="137"/>
      <c r="JXB141" s="137"/>
      <c r="JXC141" s="137"/>
      <c r="JXD141" s="137"/>
      <c r="JXE141" s="137"/>
      <c r="JXF141" s="137"/>
      <c r="JXG141" s="137"/>
      <c r="JXH141" s="137"/>
      <c r="JXI141" s="137"/>
      <c r="JXJ141" s="137"/>
      <c r="JXK141" s="137"/>
      <c r="JXL141" s="137"/>
      <c r="JXM141" s="137"/>
      <c r="JXN141" s="137"/>
      <c r="JXO141" s="137"/>
      <c r="JXP141" s="137"/>
      <c r="JXQ141" s="137"/>
      <c r="JXR141" s="137"/>
      <c r="JXS141" s="137"/>
      <c r="JXT141" s="137"/>
      <c r="JXU141" s="137"/>
      <c r="JXV141" s="137"/>
      <c r="JXW141" s="137"/>
      <c r="JXX141" s="137"/>
      <c r="JXY141" s="137"/>
      <c r="JXZ141" s="137"/>
      <c r="JYA141" s="137"/>
      <c r="JYB141" s="137"/>
      <c r="JYC141" s="137"/>
      <c r="JYD141" s="137"/>
      <c r="JYE141" s="137"/>
      <c r="JYF141" s="137"/>
      <c r="JYG141" s="137"/>
      <c r="JYH141" s="137"/>
      <c r="JYI141" s="137"/>
      <c r="JYJ141" s="137"/>
      <c r="JYK141" s="137"/>
      <c r="JYL141" s="137"/>
      <c r="JYM141" s="137"/>
      <c r="JYN141" s="137"/>
      <c r="JYO141" s="137"/>
      <c r="JYP141" s="137"/>
      <c r="JYQ141" s="137"/>
      <c r="JYR141" s="137"/>
      <c r="JYS141" s="137"/>
      <c r="JYT141" s="137"/>
      <c r="JYU141" s="137"/>
      <c r="JYV141" s="137"/>
      <c r="JYW141" s="137"/>
      <c r="JYX141" s="137"/>
      <c r="JYY141" s="137"/>
      <c r="JYZ141" s="137"/>
      <c r="JZA141" s="137"/>
      <c r="JZB141" s="137"/>
      <c r="JZC141" s="137"/>
      <c r="JZD141" s="137"/>
      <c r="JZE141" s="137"/>
      <c r="JZF141" s="137"/>
      <c r="JZG141" s="137"/>
      <c r="JZH141" s="137"/>
      <c r="JZI141" s="137"/>
      <c r="JZJ141" s="137"/>
      <c r="JZK141" s="137"/>
      <c r="JZL141" s="137"/>
      <c r="JZM141" s="137"/>
      <c r="JZN141" s="137"/>
      <c r="JZO141" s="137"/>
      <c r="JZP141" s="137"/>
      <c r="JZQ141" s="137"/>
      <c r="JZR141" s="137"/>
      <c r="JZS141" s="137"/>
      <c r="JZT141" s="137"/>
      <c r="JZU141" s="137"/>
      <c r="JZV141" s="137"/>
      <c r="JZW141" s="137"/>
      <c r="JZX141" s="137"/>
      <c r="JZY141" s="137"/>
      <c r="JZZ141" s="137"/>
      <c r="KAA141" s="137"/>
      <c r="KAB141" s="137"/>
      <c r="KAC141" s="137"/>
      <c r="KAD141" s="137"/>
      <c r="KAE141" s="137"/>
      <c r="KAF141" s="137"/>
      <c r="KAG141" s="137"/>
      <c r="KAH141" s="137"/>
      <c r="KAI141" s="137"/>
      <c r="KAJ141" s="137"/>
      <c r="KAK141" s="137"/>
      <c r="KAL141" s="137"/>
      <c r="KAM141" s="137"/>
      <c r="KAN141" s="137"/>
      <c r="KAO141" s="137"/>
      <c r="KAP141" s="137"/>
      <c r="KAQ141" s="137"/>
      <c r="KAR141" s="137"/>
      <c r="KAS141" s="137"/>
      <c r="KAT141" s="137"/>
      <c r="KAU141" s="137"/>
      <c r="KAV141" s="137"/>
      <c r="KAW141" s="137"/>
      <c r="KAX141" s="137"/>
      <c r="KAY141" s="137"/>
      <c r="KAZ141" s="137"/>
      <c r="KBA141" s="137"/>
      <c r="KBB141" s="137"/>
      <c r="KBC141" s="137"/>
      <c r="KBD141" s="137"/>
      <c r="KBE141" s="137"/>
      <c r="KBF141" s="137"/>
      <c r="KBG141" s="137"/>
      <c r="KBH141" s="137"/>
      <c r="KBI141" s="137"/>
      <c r="KBJ141" s="137"/>
      <c r="KBK141" s="137"/>
      <c r="KBL141" s="137"/>
      <c r="KBM141" s="137"/>
      <c r="KBN141" s="137"/>
      <c r="KBO141" s="137"/>
      <c r="KBP141" s="137"/>
      <c r="KBQ141" s="137"/>
      <c r="KBR141" s="137"/>
      <c r="KBS141" s="137"/>
      <c r="KBT141" s="137"/>
      <c r="KBU141" s="137"/>
      <c r="KBV141" s="137"/>
      <c r="KBW141" s="137"/>
      <c r="KBX141" s="137"/>
      <c r="KBY141" s="137"/>
      <c r="KBZ141" s="137"/>
      <c r="KCA141" s="137"/>
      <c r="KCB141" s="137"/>
      <c r="KCC141" s="137"/>
      <c r="KCD141" s="137"/>
      <c r="KCE141" s="137"/>
      <c r="KCF141" s="137"/>
      <c r="KCG141" s="137"/>
      <c r="KCH141" s="137"/>
      <c r="KCI141" s="137"/>
      <c r="KCJ141" s="137"/>
      <c r="KCK141" s="137"/>
      <c r="KCL141" s="137"/>
      <c r="KCM141" s="137"/>
      <c r="KCN141" s="137"/>
      <c r="KCO141" s="137"/>
      <c r="KCP141" s="137"/>
      <c r="KCQ141" s="137"/>
      <c r="KCR141" s="137"/>
      <c r="KCS141" s="137"/>
      <c r="KCT141" s="137"/>
      <c r="KCU141" s="137"/>
      <c r="KCV141" s="137"/>
      <c r="KCW141" s="137"/>
      <c r="KCX141" s="137"/>
      <c r="KCY141" s="137"/>
      <c r="KCZ141" s="137"/>
      <c r="KDA141" s="137"/>
      <c r="KDB141" s="137"/>
      <c r="KDC141" s="137"/>
      <c r="KDD141" s="137"/>
      <c r="KDE141" s="137"/>
      <c r="KDF141" s="137"/>
      <c r="KDG141" s="137"/>
      <c r="KDH141" s="137"/>
      <c r="KDI141" s="137"/>
      <c r="KDJ141" s="137"/>
      <c r="KDK141" s="137"/>
      <c r="KDL141" s="137"/>
      <c r="KDM141" s="137"/>
      <c r="KDN141" s="137"/>
      <c r="KDO141" s="137"/>
      <c r="KDP141" s="137"/>
      <c r="KDQ141" s="137"/>
      <c r="KDR141" s="137"/>
      <c r="KDS141" s="137"/>
      <c r="KDT141" s="137"/>
      <c r="KDU141" s="137"/>
      <c r="KDV141" s="137"/>
      <c r="KDW141" s="137"/>
      <c r="KDX141" s="137"/>
      <c r="KDY141" s="137"/>
      <c r="KDZ141" s="137"/>
      <c r="KEA141" s="137"/>
      <c r="KEB141" s="137"/>
      <c r="KEC141" s="137"/>
      <c r="KED141" s="137"/>
      <c r="KEE141" s="137"/>
      <c r="KEF141" s="137"/>
      <c r="KEG141" s="137"/>
      <c r="KEH141" s="137"/>
      <c r="KEI141" s="137"/>
      <c r="KEJ141" s="137"/>
      <c r="KEK141" s="137"/>
      <c r="KEL141" s="137"/>
      <c r="KEM141" s="137"/>
      <c r="KEN141" s="137"/>
      <c r="KEO141" s="137"/>
      <c r="KEP141" s="137"/>
      <c r="KEQ141" s="137"/>
      <c r="KER141" s="137"/>
      <c r="KES141" s="137"/>
      <c r="KET141" s="137"/>
      <c r="KEU141" s="137"/>
      <c r="KEV141" s="137"/>
      <c r="KEW141" s="137"/>
      <c r="KEX141" s="137"/>
      <c r="KEY141" s="137"/>
      <c r="KEZ141" s="137"/>
      <c r="KFA141" s="137"/>
      <c r="KFB141" s="137"/>
      <c r="KFC141" s="137"/>
      <c r="KFD141" s="137"/>
      <c r="KFE141" s="137"/>
      <c r="KFF141" s="137"/>
      <c r="KFG141" s="137"/>
      <c r="KFH141" s="137"/>
      <c r="KFI141" s="137"/>
      <c r="KFJ141" s="137"/>
      <c r="KFK141" s="137"/>
      <c r="KFL141" s="137"/>
      <c r="KFM141" s="137"/>
      <c r="KFN141" s="137"/>
      <c r="KFO141" s="137"/>
      <c r="KFP141" s="137"/>
      <c r="KFQ141" s="137"/>
      <c r="KFR141" s="137"/>
      <c r="KFS141" s="137"/>
      <c r="KFT141" s="137"/>
      <c r="KFU141" s="137"/>
      <c r="KFV141" s="137"/>
      <c r="KFW141" s="137"/>
      <c r="KFX141" s="137"/>
      <c r="KFY141" s="137"/>
      <c r="KFZ141" s="137"/>
      <c r="KGA141" s="137"/>
      <c r="KGB141" s="137"/>
      <c r="KGC141" s="137"/>
      <c r="KGD141" s="137"/>
      <c r="KGE141" s="137"/>
      <c r="KGF141" s="137"/>
      <c r="KGG141" s="137"/>
      <c r="KGH141" s="137"/>
      <c r="KGI141" s="137"/>
      <c r="KGJ141" s="137"/>
      <c r="KGK141" s="137"/>
      <c r="KGL141" s="137"/>
      <c r="KGM141" s="137"/>
      <c r="KGN141" s="137"/>
      <c r="KGO141" s="137"/>
      <c r="KGP141" s="137"/>
      <c r="KGQ141" s="137"/>
      <c r="KGR141" s="137"/>
      <c r="KGS141" s="137"/>
      <c r="KGT141" s="137"/>
      <c r="KGU141" s="137"/>
      <c r="KGV141" s="137"/>
      <c r="KGW141" s="137"/>
      <c r="KGX141" s="137"/>
      <c r="KGY141" s="137"/>
      <c r="KGZ141" s="137"/>
      <c r="KHA141" s="137"/>
      <c r="KHB141" s="137"/>
      <c r="KHC141" s="137"/>
      <c r="KHD141" s="137"/>
      <c r="KHE141" s="137"/>
      <c r="KHF141" s="137"/>
      <c r="KHG141" s="137"/>
      <c r="KHH141" s="137"/>
      <c r="KHI141" s="137"/>
      <c r="KHJ141" s="137"/>
      <c r="KHK141" s="137"/>
      <c r="KHL141" s="137"/>
      <c r="KHM141" s="137"/>
      <c r="KHN141" s="137"/>
      <c r="KHO141" s="137"/>
      <c r="KHP141" s="137"/>
      <c r="KHQ141" s="137"/>
      <c r="KHR141" s="137"/>
      <c r="KHS141" s="137"/>
      <c r="KHT141" s="137"/>
      <c r="KHU141" s="137"/>
      <c r="KHV141" s="137"/>
      <c r="KHW141" s="137"/>
      <c r="KHX141" s="137"/>
      <c r="KHY141" s="137"/>
      <c r="KHZ141" s="137"/>
      <c r="KIA141" s="137"/>
      <c r="KIB141" s="137"/>
      <c r="KIC141" s="137"/>
      <c r="KID141" s="137"/>
      <c r="KIE141" s="137"/>
      <c r="KIF141" s="137"/>
      <c r="KIG141" s="137"/>
      <c r="KIH141" s="137"/>
      <c r="KII141" s="137"/>
      <c r="KIJ141" s="137"/>
      <c r="KIK141" s="137"/>
      <c r="KIL141" s="137"/>
      <c r="KIM141" s="137"/>
      <c r="KIN141" s="137"/>
      <c r="KIO141" s="137"/>
      <c r="KIP141" s="137"/>
      <c r="KIQ141" s="137"/>
      <c r="KIR141" s="137"/>
      <c r="KIS141" s="137"/>
      <c r="KIT141" s="137"/>
      <c r="KIU141" s="137"/>
      <c r="KIV141" s="137"/>
      <c r="KIW141" s="137"/>
      <c r="KIX141" s="137"/>
      <c r="KIY141" s="137"/>
      <c r="KIZ141" s="137"/>
      <c r="KJA141" s="137"/>
      <c r="KJB141" s="137"/>
      <c r="KJC141" s="137"/>
      <c r="KJD141" s="137"/>
      <c r="KJE141" s="137"/>
      <c r="KJF141" s="137"/>
      <c r="KJG141" s="137"/>
      <c r="KJH141" s="137"/>
      <c r="KJI141" s="137"/>
      <c r="KJJ141" s="137"/>
      <c r="KJK141" s="137"/>
      <c r="KJL141" s="137"/>
      <c r="KJM141" s="137"/>
      <c r="KJN141" s="137"/>
      <c r="KJO141" s="137"/>
      <c r="KJP141" s="137"/>
      <c r="KJQ141" s="137"/>
      <c r="KJR141" s="137"/>
      <c r="KJS141" s="137"/>
      <c r="KJT141" s="137"/>
      <c r="KJU141" s="137"/>
      <c r="KJV141" s="137"/>
      <c r="KJW141" s="137"/>
      <c r="KJX141" s="137"/>
      <c r="KJY141" s="137"/>
      <c r="KJZ141" s="137"/>
      <c r="KKA141" s="137"/>
      <c r="KKB141" s="137"/>
      <c r="KKC141" s="137"/>
      <c r="KKD141" s="137"/>
      <c r="KKE141" s="137"/>
      <c r="KKF141" s="137"/>
      <c r="KKG141" s="137"/>
      <c r="KKH141" s="137"/>
      <c r="KKI141" s="137"/>
      <c r="KKJ141" s="137"/>
      <c r="KKK141" s="137"/>
      <c r="KKL141" s="137"/>
      <c r="KKM141" s="137"/>
      <c r="KKN141" s="137"/>
      <c r="KKO141" s="137"/>
      <c r="KKP141" s="137"/>
      <c r="KKQ141" s="137"/>
      <c r="KKR141" s="137"/>
      <c r="KKS141" s="137"/>
      <c r="KKT141" s="137"/>
      <c r="KKU141" s="137"/>
      <c r="KKV141" s="137"/>
      <c r="KKW141" s="137"/>
      <c r="KKX141" s="137"/>
      <c r="KKY141" s="137"/>
      <c r="KKZ141" s="137"/>
      <c r="KLA141" s="137"/>
      <c r="KLB141" s="137"/>
      <c r="KLC141" s="137"/>
      <c r="KLD141" s="137"/>
      <c r="KLE141" s="137"/>
      <c r="KLF141" s="137"/>
      <c r="KLG141" s="137"/>
      <c r="KLH141" s="137"/>
      <c r="KLI141" s="137"/>
      <c r="KLJ141" s="137"/>
      <c r="KLK141" s="137"/>
      <c r="KLL141" s="137"/>
      <c r="KLM141" s="137"/>
      <c r="KLN141" s="137"/>
      <c r="KLO141" s="137"/>
      <c r="KLP141" s="137"/>
      <c r="KLQ141" s="137"/>
      <c r="KLR141" s="137"/>
      <c r="KLS141" s="137"/>
      <c r="KLT141" s="137"/>
      <c r="KLU141" s="137"/>
      <c r="KLV141" s="137"/>
      <c r="KLW141" s="137"/>
      <c r="KLX141" s="137"/>
      <c r="KLY141" s="137"/>
      <c r="KLZ141" s="137"/>
      <c r="KMA141" s="137"/>
      <c r="KMB141" s="137"/>
      <c r="KMC141" s="137"/>
      <c r="KMD141" s="137"/>
      <c r="KME141" s="137"/>
      <c r="KMF141" s="137"/>
      <c r="KMG141" s="137"/>
      <c r="KMH141" s="137"/>
      <c r="KMI141" s="137"/>
      <c r="KMJ141" s="137"/>
      <c r="KMK141" s="137"/>
      <c r="KML141" s="137"/>
      <c r="KMM141" s="137"/>
      <c r="KMN141" s="137"/>
      <c r="KMO141" s="137"/>
      <c r="KMP141" s="137"/>
      <c r="KMQ141" s="137"/>
      <c r="KMR141" s="137"/>
      <c r="KMS141" s="137"/>
      <c r="KMT141" s="137"/>
      <c r="KMU141" s="137"/>
      <c r="KMV141" s="137"/>
      <c r="KMW141" s="137"/>
      <c r="KMX141" s="137"/>
      <c r="KMY141" s="137"/>
      <c r="KMZ141" s="137"/>
      <c r="KNA141" s="137"/>
      <c r="KNB141" s="137"/>
      <c r="KNC141" s="137"/>
      <c r="KND141" s="137"/>
      <c r="KNE141" s="137"/>
      <c r="KNF141" s="137"/>
      <c r="KNG141" s="137"/>
      <c r="KNH141" s="137"/>
      <c r="KNI141" s="137"/>
      <c r="KNJ141" s="137"/>
      <c r="KNK141" s="137"/>
      <c r="KNL141" s="137"/>
      <c r="KNM141" s="137"/>
      <c r="KNN141" s="137"/>
      <c r="KNO141" s="137"/>
      <c r="KNP141" s="137"/>
      <c r="KNQ141" s="137"/>
      <c r="KNR141" s="137"/>
      <c r="KNS141" s="137"/>
      <c r="KNT141" s="137"/>
      <c r="KNU141" s="137"/>
      <c r="KNV141" s="137"/>
      <c r="KNW141" s="137"/>
      <c r="KNX141" s="137"/>
      <c r="KNY141" s="137"/>
      <c r="KNZ141" s="137"/>
      <c r="KOA141" s="137"/>
      <c r="KOB141" s="137"/>
      <c r="KOC141" s="137"/>
      <c r="KOD141" s="137"/>
      <c r="KOE141" s="137"/>
      <c r="KOF141" s="137"/>
      <c r="KOG141" s="137"/>
      <c r="KOH141" s="137"/>
      <c r="KOI141" s="137"/>
      <c r="KOJ141" s="137"/>
      <c r="KOK141" s="137"/>
      <c r="KOL141" s="137"/>
      <c r="KOM141" s="137"/>
      <c r="KON141" s="137"/>
      <c r="KOO141" s="137"/>
      <c r="KOP141" s="137"/>
      <c r="KOQ141" s="137"/>
      <c r="KOR141" s="137"/>
      <c r="KOS141" s="137"/>
      <c r="KOT141" s="137"/>
      <c r="KOU141" s="137"/>
      <c r="KOV141" s="137"/>
      <c r="KOW141" s="137"/>
      <c r="KOX141" s="137"/>
      <c r="KOY141" s="137"/>
      <c r="KOZ141" s="137"/>
      <c r="KPA141" s="137"/>
      <c r="KPB141" s="137"/>
      <c r="KPC141" s="137"/>
      <c r="KPD141" s="137"/>
      <c r="KPE141" s="137"/>
      <c r="KPF141" s="137"/>
      <c r="KPG141" s="137"/>
      <c r="KPH141" s="137"/>
      <c r="KPI141" s="137"/>
      <c r="KPJ141" s="137"/>
      <c r="KPK141" s="137"/>
      <c r="KPL141" s="137"/>
      <c r="KPM141" s="137"/>
      <c r="KPN141" s="137"/>
      <c r="KPO141" s="137"/>
      <c r="KPP141" s="137"/>
      <c r="KPQ141" s="137"/>
      <c r="KPR141" s="137"/>
      <c r="KPS141" s="137"/>
      <c r="KPT141" s="137"/>
      <c r="KPU141" s="137"/>
      <c r="KPV141" s="137"/>
      <c r="KPW141" s="137"/>
      <c r="KPX141" s="137"/>
      <c r="KPY141" s="137"/>
      <c r="KPZ141" s="137"/>
      <c r="KQA141" s="137"/>
      <c r="KQB141" s="137"/>
      <c r="KQC141" s="137"/>
      <c r="KQD141" s="137"/>
      <c r="KQE141" s="137"/>
      <c r="KQF141" s="137"/>
      <c r="KQG141" s="137"/>
      <c r="KQH141" s="137"/>
      <c r="KQI141" s="137"/>
      <c r="KQJ141" s="137"/>
      <c r="KQK141" s="137"/>
      <c r="KQL141" s="137"/>
      <c r="KQM141" s="137"/>
      <c r="KQN141" s="137"/>
      <c r="KQO141" s="137"/>
      <c r="KQP141" s="137"/>
      <c r="KQQ141" s="137"/>
      <c r="KQR141" s="137"/>
      <c r="KQS141" s="137"/>
      <c r="KQT141" s="137"/>
      <c r="KQU141" s="137"/>
      <c r="KQV141" s="137"/>
      <c r="KQW141" s="137"/>
      <c r="KQX141" s="137"/>
      <c r="KQY141" s="137"/>
      <c r="KQZ141" s="137"/>
      <c r="KRA141" s="137"/>
      <c r="KRB141" s="137"/>
      <c r="KRC141" s="137"/>
      <c r="KRD141" s="137"/>
      <c r="KRE141" s="137"/>
      <c r="KRF141" s="137"/>
      <c r="KRG141" s="137"/>
      <c r="KRH141" s="137"/>
      <c r="KRI141" s="137"/>
      <c r="KRJ141" s="137"/>
      <c r="KRK141" s="137"/>
      <c r="KRL141" s="137"/>
      <c r="KRM141" s="137"/>
      <c r="KRN141" s="137"/>
      <c r="KRO141" s="137"/>
      <c r="KRP141" s="137"/>
      <c r="KRQ141" s="137"/>
      <c r="KRR141" s="137"/>
      <c r="KRS141" s="137"/>
      <c r="KRT141" s="137"/>
      <c r="KRU141" s="137"/>
      <c r="KRV141" s="137"/>
      <c r="KRW141" s="137"/>
      <c r="KRX141" s="137"/>
      <c r="KRY141" s="137"/>
      <c r="KRZ141" s="137"/>
      <c r="KSA141" s="137"/>
      <c r="KSB141" s="137"/>
      <c r="KSC141" s="137"/>
      <c r="KSD141" s="137"/>
      <c r="KSE141" s="137"/>
      <c r="KSF141" s="137"/>
      <c r="KSG141" s="137"/>
      <c r="KSH141" s="137"/>
      <c r="KSI141" s="137"/>
      <c r="KSJ141" s="137"/>
      <c r="KSK141" s="137"/>
      <c r="KSL141" s="137"/>
      <c r="KSM141" s="137"/>
      <c r="KSN141" s="137"/>
      <c r="KSO141" s="137"/>
      <c r="KSP141" s="137"/>
      <c r="KSQ141" s="137"/>
      <c r="KSR141" s="137"/>
      <c r="KSS141" s="137"/>
      <c r="KST141" s="137"/>
      <c r="KSU141" s="137"/>
      <c r="KSV141" s="137"/>
      <c r="KSW141" s="137"/>
      <c r="KSX141" s="137"/>
      <c r="KSY141" s="137"/>
      <c r="KSZ141" s="137"/>
      <c r="KTA141" s="137"/>
      <c r="KTB141" s="137"/>
      <c r="KTC141" s="137"/>
      <c r="KTD141" s="137"/>
      <c r="KTE141" s="137"/>
      <c r="KTF141" s="137"/>
      <c r="KTG141" s="137"/>
      <c r="KTH141" s="137"/>
      <c r="KTI141" s="137"/>
      <c r="KTJ141" s="137"/>
      <c r="KTK141" s="137"/>
      <c r="KTL141" s="137"/>
      <c r="KTM141" s="137"/>
      <c r="KTN141" s="137"/>
      <c r="KTO141" s="137"/>
      <c r="KTP141" s="137"/>
      <c r="KTQ141" s="137"/>
      <c r="KTR141" s="137"/>
      <c r="KTS141" s="137"/>
      <c r="KTT141" s="137"/>
      <c r="KTU141" s="137"/>
      <c r="KTV141" s="137"/>
      <c r="KTW141" s="137"/>
      <c r="KTX141" s="137"/>
      <c r="KTY141" s="137"/>
      <c r="KTZ141" s="137"/>
      <c r="KUA141" s="137"/>
      <c r="KUB141" s="137"/>
      <c r="KUC141" s="137"/>
      <c r="KUD141" s="137"/>
      <c r="KUE141" s="137"/>
      <c r="KUF141" s="137"/>
      <c r="KUG141" s="137"/>
      <c r="KUH141" s="137"/>
      <c r="KUI141" s="137"/>
      <c r="KUJ141" s="137"/>
      <c r="KUK141" s="137"/>
      <c r="KUL141" s="137"/>
      <c r="KUM141" s="137"/>
      <c r="KUN141" s="137"/>
      <c r="KUO141" s="137"/>
      <c r="KUP141" s="137"/>
      <c r="KUQ141" s="137"/>
      <c r="KUR141" s="137"/>
      <c r="KUS141" s="137"/>
      <c r="KUT141" s="137"/>
      <c r="KUU141" s="137"/>
      <c r="KUV141" s="137"/>
      <c r="KUW141" s="137"/>
      <c r="KUX141" s="137"/>
      <c r="KUY141" s="137"/>
      <c r="KUZ141" s="137"/>
      <c r="KVA141" s="137"/>
      <c r="KVB141" s="137"/>
      <c r="KVC141" s="137"/>
      <c r="KVD141" s="137"/>
      <c r="KVE141" s="137"/>
      <c r="KVF141" s="137"/>
      <c r="KVG141" s="137"/>
      <c r="KVH141" s="137"/>
      <c r="KVI141" s="137"/>
      <c r="KVJ141" s="137"/>
      <c r="KVK141" s="137"/>
      <c r="KVL141" s="137"/>
      <c r="KVM141" s="137"/>
      <c r="KVN141" s="137"/>
      <c r="KVO141" s="137"/>
      <c r="KVP141" s="137"/>
      <c r="KVQ141" s="137"/>
      <c r="KVR141" s="137"/>
      <c r="KVS141" s="137"/>
      <c r="KVT141" s="137"/>
      <c r="KVU141" s="137"/>
      <c r="KVV141" s="137"/>
      <c r="KVW141" s="137"/>
      <c r="KVX141" s="137"/>
      <c r="KVY141" s="137"/>
      <c r="KVZ141" s="137"/>
      <c r="KWA141" s="137"/>
      <c r="KWB141" s="137"/>
      <c r="KWC141" s="137"/>
      <c r="KWD141" s="137"/>
      <c r="KWE141" s="137"/>
      <c r="KWF141" s="137"/>
      <c r="KWG141" s="137"/>
      <c r="KWH141" s="137"/>
      <c r="KWI141" s="137"/>
      <c r="KWJ141" s="137"/>
      <c r="KWK141" s="137"/>
      <c r="KWL141" s="137"/>
      <c r="KWM141" s="137"/>
      <c r="KWN141" s="137"/>
      <c r="KWO141" s="137"/>
      <c r="KWP141" s="137"/>
      <c r="KWQ141" s="137"/>
      <c r="KWR141" s="137"/>
      <c r="KWS141" s="137"/>
      <c r="KWT141" s="137"/>
      <c r="KWU141" s="137"/>
      <c r="KWV141" s="137"/>
      <c r="KWW141" s="137"/>
      <c r="KWX141" s="137"/>
      <c r="KWY141" s="137"/>
      <c r="KWZ141" s="137"/>
      <c r="KXA141" s="137"/>
      <c r="KXB141" s="137"/>
      <c r="KXC141" s="137"/>
      <c r="KXD141" s="137"/>
      <c r="KXE141" s="137"/>
      <c r="KXF141" s="137"/>
      <c r="KXG141" s="137"/>
      <c r="KXH141" s="137"/>
      <c r="KXI141" s="137"/>
      <c r="KXJ141" s="137"/>
      <c r="KXK141" s="137"/>
      <c r="KXL141" s="137"/>
      <c r="KXM141" s="137"/>
      <c r="KXN141" s="137"/>
      <c r="KXO141" s="137"/>
      <c r="KXP141" s="137"/>
      <c r="KXQ141" s="137"/>
      <c r="KXR141" s="137"/>
      <c r="KXS141" s="137"/>
      <c r="KXT141" s="137"/>
      <c r="KXU141" s="137"/>
      <c r="KXV141" s="137"/>
      <c r="KXW141" s="137"/>
      <c r="KXX141" s="137"/>
      <c r="KXY141" s="137"/>
      <c r="KXZ141" s="137"/>
      <c r="KYA141" s="137"/>
      <c r="KYB141" s="137"/>
      <c r="KYC141" s="137"/>
      <c r="KYD141" s="137"/>
      <c r="KYE141" s="137"/>
      <c r="KYF141" s="137"/>
      <c r="KYG141" s="137"/>
      <c r="KYH141" s="137"/>
      <c r="KYI141" s="137"/>
      <c r="KYJ141" s="137"/>
      <c r="KYK141" s="137"/>
      <c r="KYL141" s="137"/>
      <c r="KYM141" s="137"/>
      <c r="KYN141" s="137"/>
      <c r="KYO141" s="137"/>
      <c r="KYP141" s="137"/>
      <c r="KYQ141" s="137"/>
      <c r="KYR141" s="137"/>
      <c r="KYS141" s="137"/>
      <c r="KYT141" s="137"/>
      <c r="KYU141" s="137"/>
      <c r="KYV141" s="137"/>
      <c r="KYW141" s="137"/>
      <c r="KYX141" s="137"/>
      <c r="KYY141" s="137"/>
      <c r="KYZ141" s="137"/>
      <c r="KZA141" s="137"/>
      <c r="KZB141" s="137"/>
      <c r="KZC141" s="137"/>
      <c r="KZD141" s="137"/>
      <c r="KZE141" s="137"/>
      <c r="KZF141" s="137"/>
      <c r="KZG141" s="137"/>
      <c r="KZH141" s="137"/>
      <c r="KZI141" s="137"/>
      <c r="KZJ141" s="137"/>
      <c r="KZK141" s="137"/>
      <c r="KZL141" s="137"/>
      <c r="KZM141" s="137"/>
      <c r="KZN141" s="137"/>
      <c r="KZO141" s="137"/>
      <c r="KZP141" s="137"/>
      <c r="KZQ141" s="137"/>
      <c r="KZR141" s="137"/>
      <c r="KZS141" s="137"/>
      <c r="KZT141" s="137"/>
      <c r="KZU141" s="137"/>
      <c r="KZV141" s="137"/>
      <c r="KZW141" s="137"/>
      <c r="KZX141" s="137"/>
      <c r="KZY141" s="137"/>
      <c r="KZZ141" s="137"/>
      <c r="LAA141" s="137"/>
      <c r="LAB141" s="137"/>
      <c r="LAC141" s="137"/>
      <c r="LAD141" s="137"/>
      <c r="LAE141" s="137"/>
      <c r="LAF141" s="137"/>
      <c r="LAG141" s="137"/>
      <c r="LAH141" s="137"/>
      <c r="LAI141" s="137"/>
      <c r="LAJ141" s="137"/>
      <c r="LAK141" s="137"/>
      <c r="LAL141" s="137"/>
      <c r="LAM141" s="137"/>
      <c r="LAN141" s="137"/>
      <c r="LAO141" s="137"/>
      <c r="LAP141" s="137"/>
      <c r="LAQ141" s="137"/>
      <c r="LAR141" s="137"/>
      <c r="LAS141" s="137"/>
      <c r="LAT141" s="137"/>
      <c r="LAU141" s="137"/>
      <c r="LAV141" s="137"/>
      <c r="LAW141" s="137"/>
      <c r="LAX141" s="137"/>
      <c r="LAY141" s="137"/>
      <c r="LAZ141" s="137"/>
      <c r="LBA141" s="137"/>
      <c r="LBB141" s="137"/>
      <c r="LBC141" s="137"/>
      <c r="LBD141" s="137"/>
      <c r="LBE141" s="137"/>
      <c r="LBF141" s="137"/>
      <c r="LBG141" s="137"/>
      <c r="LBH141" s="137"/>
      <c r="LBI141" s="137"/>
      <c r="LBJ141" s="137"/>
      <c r="LBK141" s="137"/>
      <c r="LBL141" s="137"/>
      <c r="LBM141" s="137"/>
      <c r="LBN141" s="137"/>
      <c r="LBO141" s="137"/>
      <c r="LBP141" s="137"/>
      <c r="LBQ141" s="137"/>
      <c r="LBR141" s="137"/>
      <c r="LBS141" s="137"/>
      <c r="LBT141" s="137"/>
      <c r="LBU141" s="137"/>
      <c r="LBV141" s="137"/>
      <c r="LBW141" s="137"/>
      <c r="LBX141" s="137"/>
      <c r="LBY141" s="137"/>
      <c r="LBZ141" s="137"/>
      <c r="LCA141" s="137"/>
      <c r="LCB141" s="137"/>
      <c r="LCC141" s="137"/>
      <c r="LCD141" s="137"/>
      <c r="LCE141" s="137"/>
      <c r="LCF141" s="137"/>
      <c r="LCG141" s="137"/>
      <c r="LCH141" s="137"/>
      <c r="LCI141" s="137"/>
      <c r="LCJ141" s="137"/>
      <c r="LCK141" s="137"/>
      <c r="LCL141" s="137"/>
      <c r="LCM141" s="137"/>
      <c r="LCN141" s="137"/>
      <c r="LCO141" s="137"/>
      <c r="LCP141" s="137"/>
      <c r="LCQ141" s="137"/>
      <c r="LCR141" s="137"/>
      <c r="LCS141" s="137"/>
      <c r="LCT141" s="137"/>
      <c r="LCU141" s="137"/>
      <c r="LCV141" s="137"/>
      <c r="LCW141" s="137"/>
      <c r="LCX141" s="137"/>
      <c r="LCY141" s="137"/>
      <c r="LCZ141" s="137"/>
      <c r="LDA141" s="137"/>
      <c r="LDB141" s="137"/>
      <c r="LDC141" s="137"/>
      <c r="LDD141" s="137"/>
      <c r="LDE141" s="137"/>
      <c r="LDF141" s="137"/>
      <c r="LDG141" s="137"/>
      <c r="LDH141" s="137"/>
      <c r="LDI141" s="137"/>
      <c r="LDJ141" s="137"/>
      <c r="LDK141" s="137"/>
      <c r="LDL141" s="137"/>
      <c r="LDM141" s="137"/>
      <c r="LDN141" s="137"/>
      <c r="LDO141" s="137"/>
      <c r="LDP141" s="137"/>
      <c r="LDQ141" s="137"/>
      <c r="LDR141" s="137"/>
      <c r="LDS141" s="137"/>
      <c r="LDT141" s="137"/>
      <c r="LDU141" s="137"/>
      <c r="LDV141" s="137"/>
      <c r="LDW141" s="137"/>
      <c r="LDX141" s="137"/>
      <c r="LDY141" s="137"/>
      <c r="LDZ141" s="137"/>
      <c r="LEA141" s="137"/>
      <c r="LEB141" s="137"/>
      <c r="LEC141" s="137"/>
      <c r="LED141" s="137"/>
      <c r="LEE141" s="137"/>
      <c r="LEF141" s="137"/>
      <c r="LEG141" s="137"/>
      <c r="LEH141" s="137"/>
      <c r="LEI141" s="137"/>
      <c r="LEJ141" s="137"/>
      <c r="LEK141" s="137"/>
      <c r="LEL141" s="137"/>
      <c r="LEM141" s="137"/>
      <c r="LEN141" s="137"/>
      <c r="LEO141" s="137"/>
      <c r="LEP141" s="137"/>
      <c r="LEQ141" s="137"/>
      <c r="LER141" s="137"/>
      <c r="LES141" s="137"/>
      <c r="LET141" s="137"/>
      <c r="LEU141" s="137"/>
      <c r="LEV141" s="137"/>
      <c r="LEW141" s="137"/>
      <c r="LEX141" s="137"/>
      <c r="LEY141" s="137"/>
      <c r="LEZ141" s="137"/>
      <c r="LFA141" s="137"/>
      <c r="LFB141" s="137"/>
      <c r="LFC141" s="137"/>
      <c r="LFD141" s="137"/>
      <c r="LFE141" s="137"/>
      <c r="LFF141" s="137"/>
      <c r="LFG141" s="137"/>
      <c r="LFH141" s="137"/>
      <c r="LFI141" s="137"/>
      <c r="LFJ141" s="137"/>
      <c r="LFK141" s="137"/>
      <c r="LFL141" s="137"/>
      <c r="LFM141" s="137"/>
      <c r="LFN141" s="137"/>
      <c r="LFO141" s="137"/>
      <c r="LFP141" s="137"/>
      <c r="LFQ141" s="137"/>
      <c r="LFR141" s="137"/>
      <c r="LFS141" s="137"/>
      <c r="LFT141" s="137"/>
      <c r="LFU141" s="137"/>
      <c r="LFV141" s="137"/>
      <c r="LFW141" s="137"/>
      <c r="LFX141" s="137"/>
      <c r="LFY141" s="137"/>
      <c r="LFZ141" s="137"/>
      <c r="LGA141" s="137"/>
      <c r="LGB141" s="137"/>
      <c r="LGC141" s="137"/>
      <c r="LGD141" s="137"/>
      <c r="LGE141" s="137"/>
      <c r="LGF141" s="137"/>
      <c r="LGG141" s="137"/>
      <c r="LGH141" s="137"/>
      <c r="LGI141" s="137"/>
      <c r="LGJ141" s="137"/>
      <c r="LGK141" s="137"/>
      <c r="LGL141" s="137"/>
      <c r="LGM141" s="137"/>
      <c r="LGN141" s="137"/>
      <c r="LGO141" s="137"/>
      <c r="LGP141" s="137"/>
      <c r="LGQ141" s="137"/>
      <c r="LGR141" s="137"/>
      <c r="LGS141" s="137"/>
      <c r="LGT141" s="137"/>
      <c r="LGU141" s="137"/>
      <c r="LGV141" s="137"/>
      <c r="LGW141" s="137"/>
      <c r="LGX141" s="137"/>
      <c r="LGY141" s="137"/>
      <c r="LGZ141" s="137"/>
      <c r="LHA141" s="137"/>
      <c r="LHB141" s="137"/>
      <c r="LHC141" s="137"/>
      <c r="LHD141" s="137"/>
      <c r="LHE141" s="137"/>
      <c r="LHF141" s="137"/>
      <c r="LHG141" s="137"/>
      <c r="LHH141" s="137"/>
      <c r="LHI141" s="137"/>
      <c r="LHJ141" s="137"/>
      <c r="LHK141" s="137"/>
      <c r="LHL141" s="137"/>
      <c r="LHM141" s="137"/>
      <c r="LHN141" s="137"/>
      <c r="LHO141" s="137"/>
      <c r="LHP141" s="137"/>
      <c r="LHQ141" s="137"/>
      <c r="LHR141" s="137"/>
      <c r="LHS141" s="137"/>
      <c r="LHT141" s="137"/>
      <c r="LHU141" s="137"/>
      <c r="LHV141" s="137"/>
      <c r="LHW141" s="137"/>
      <c r="LHX141" s="137"/>
      <c r="LHY141" s="137"/>
      <c r="LHZ141" s="137"/>
      <c r="LIA141" s="137"/>
      <c r="LIB141" s="137"/>
      <c r="LIC141" s="137"/>
      <c r="LID141" s="137"/>
      <c r="LIE141" s="137"/>
      <c r="LIF141" s="137"/>
      <c r="LIG141" s="137"/>
      <c r="LIH141" s="137"/>
      <c r="LII141" s="137"/>
      <c r="LIJ141" s="137"/>
      <c r="LIK141" s="137"/>
      <c r="LIL141" s="137"/>
      <c r="LIM141" s="137"/>
      <c r="LIN141" s="137"/>
      <c r="LIO141" s="137"/>
      <c r="LIP141" s="137"/>
      <c r="LIQ141" s="137"/>
      <c r="LIR141" s="137"/>
      <c r="LIS141" s="137"/>
      <c r="LIT141" s="137"/>
      <c r="LIU141" s="137"/>
      <c r="LIV141" s="137"/>
      <c r="LIW141" s="137"/>
      <c r="LIX141" s="137"/>
      <c r="LIY141" s="137"/>
      <c r="LIZ141" s="137"/>
      <c r="LJA141" s="137"/>
      <c r="LJB141" s="137"/>
      <c r="LJC141" s="137"/>
      <c r="LJD141" s="137"/>
      <c r="LJE141" s="137"/>
      <c r="LJF141" s="137"/>
      <c r="LJG141" s="137"/>
      <c r="LJH141" s="137"/>
      <c r="LJI141" s="137"/>
      <c r="LJJ141" s="137"/>
      <c r="LJK141" s="137"/>
      <c r="LJL141" s="137"/>
      <c r="LJM141" s="137"/>
      <c r="LJN141" s="137"/>
      <c r="LJO141" s="137"/>
      <c r="LJP141" s="137"/>
      <c r="LJQ141" s="137"/>
      <c r="LJR141" s="137"/>
      <c r="LJS141" s="137"/>
      <c r="LJT141" s="137"/>
      <c r="LJU141" s="137"/>
      <c r="LJV141" s="137"/>
      <c r="LJW141" s="137"/>
      <c r="LJX141" s="137"/>
      <c r="LJY141" s="137"/>
      <c r="LJZ141" s="137"/>
      <c r="LKA141" s="137"/>
      <c r="LKB141" s="137"/>
      <c r="LKC141" s="137"/>
      <c r="LKD141" s="137"/>
      <c r="LKE141" s="137"/>
      <c r="LKF141" s="137"/>
      <c r="LKG141" s="137"/>
      <c r="LKH141" s="137"/>
      <c r="LKI141" s="137"/>
      <c r="LKJ141" s="137"/>
      <c r="LKK141" s="137"/>
      <c r="LKL141" s="137"/>
      <c r="LKM141" s="137"/>
      <c r="LKN141" s="137"/>
      <c r="LKO141" s="137"/>
      <c r="LKP141" s="137"/>
      <c r="LKQ141" s="137"/>
      <c r="LKR141" s="137"/>
      <c r="LKS141" s="137"/>
      <c r="LKT141" s="137"/>
      <c r="LKU141" s="137"/>
      <c r="LKV141" s="137"/>
      <c r="LKW141" s="137"/>
      <c r="LKX141" s="137"/>
      <c r="LKY141" s="137"/>
      <c r="LKZ141" s="137"/>
      <c r="LLA141" s="137"/>
      <c r="LLB141" s="137"/>
      <c r="LLC141" s="137"/>
      <c r="LLD141" s="137"/>
      <c r="LLE141" s="137"/>
      <c r="LLF141" s="137"/>
      <c r="LLG141" s="137"/>
      <c r="LLH141" s="137"/>
      <c r="LLI141" s="137"/>
      <c r="LLJ141" s="137"/>
      <c r="LLK141" s="137"/>
      <c r="LLL141" s="137"/>
      <c r="LLM141" s="137"/>
      <c r="LLN141" s="137"/>
      <c r="LLO141" s="137"/>
      <c r="LLP141" s="137"/>
      <c r="LLQ141" s="137"/>
      <c r="LLR141" s="137"/>
      <c r="LLS141" s="137"/>
      <c r="LLT141" s="137"/>
      <c r="LLU141" s="137"/>
      <c r="LLV141" s="137"/>
      <c r="LLW141" s="137"/>
      <c r="LLX141" s="137"/>
      <c r="LLY141" s="137"/>
      <c r="LLZ141" s="137"/>
      <c r="LMA141" s="137"/>
      <c r="LMB141" s="137"/>
      <c r="LMC141" s="137"/>
      <c r="LMD141" s="137"/>
      <c r="LME141" s="137"/>
      <c r="LMF141" s="137"/>
      <c r="LMG141" s="137"/>
      <c r="LMH141" s="137"/>
      <c r="LMI141" s="137"/>
      <c r="LMJ141" s="137"/>
      <c r="LMK141" s="137"/>
      <c r="LML141" s="137"/>
      <c r="LMM141" s="137"/>
      <c r="LMN141" s="137"/>
      <c r="LMO141" s="137"/>
      <c r="LMP141" s="137"/>
      <c r="LMQ141" s="137"/>
      <c r="LMR141" s="137"/>
      <c r="LMS141" s="137"/>
      <c r="LMT141" s="137"/>
      <c r="LMU141" s="137"/>
      <c r="LMV141" s="137"/>
      <c r="LMW141" s="137"/>
      <c r="LMX141" s="137"/>
      <c r="LMY141" s="137"/>
      <c r="LMZ141" s="137"/>
      <c r="LNA141" s="137"/>
      <c r="LNB141" s="137"/>
      <c r="LNC141" s="137"/>
      <c r="LND141" s="137"/>
      <c r="LNE141" s="137"/>
      <c r="LNF141" s="137"/>
      <c r="LNG141" s="137"/>
      <c r="LNH141" s="137"/>
      <c r="LNI141" s="137"/>
      <c r="LNJ141" s="137"/>
      <c r="LNK141" s="137"/>
      <c r="LNL141" s="137"/>
      <c r="LNM141" s="137"/>
      <c r="LNN141" s="137"/>
      <c r="LNO141" s="137"/>
      <c r="LNP141" s="137"/>
      <c r="LNQ141" s="137"/>
      <c r="LNR141" s="137"/>
      <c r="LNS141" s="137"/>
      <c r="LNT141" s="137"/>
      <c r="LNU141" s="137"/>
      <c r="LNV141" s="137"/>
      <c r="LNW141" s="137"/>
      <c r="LNX141" s="137"/>
      <c r="LNY141" s="137"/>
      <c r="LNZ141" s="137"/>
      <c r="LOA141" s="137"/>
      <c r="LOB141" s="137"/>
      <c r="LOC141" s="137"/>
      <c r="LOD141" s="137"/>
      <c r="LOE141" s="137"/>
      <c r="LOF141" s="137"/>
      <c r="LOG141" s="137"/>
      <c r="LOH141" s="137"/>
      <c r="LOI141" s="137"/>
      <c r="LOJ141" s="137"/>
      <c r="LOK141" s="137"/>
      <c r="LOL141" s="137"/>
      <c r="LOM141" s="137"/>
      <c r="LON141" s="137"/>
      <c r="LOO141" s="137"/>
      <c r="LOP141" s="137"/>
      <c r="LOQ141" s="137"/>
      <c r="LOR141" s="137"/>
      <c r="LOS141" s="137"/>
      <c r="LOT141" s="137"/>
      <c r="LOU141" s="137"/>
      <c r="LOV141" s="137"/>
      <c r="LOW141" s="137"/>
      <c r="LOX141" s="137"/>
      <c r="LOY141" s="137"/>
      <c r="LOZ141" s="137"/>
      <c r="LPA141" s="137"/>
      <c r="LPB141" s="137"/>
      <c r="LPC141" s="137"/>
      <c r="LPD141" s="137"/>
      <c r="LPE141" s="137"/>
      <c r="LPF141" s="137"/>
      <c r="LPG141" s="137"/>
      <c r="LPH141" s="137"/>
      <c r="LPI141" s="137"/>
      <c r="LPJ141" s="137"/>
      <c r="LPK141" s="137"/>
      <c r="LPL141" s="137"/>
      <c r="LPM141" s="137"/>
      <c r="LPN141" s="137"/>
      <c r="LPO141" s="137"/>
      <c r="LPP141" s="137"/>
      <c r="LPQ141" s="137"/>
      <c r="LPR141" s="137"/>
      <c r="LPS141" s="137"/>
      <c r="LPT141" s="137"/>
      <c r="LPU141" s="137"/>
      <c r="LPV141" s="137"/>
      <c r="LPW141" s="137"/>
      <c r="LPX141" s="137"/>
      <c r="LPY141" s="137"/>
      <c r="LPZ141" s="137"/>
      <c r="LQA141" s="137"/>
      <c r="LQB141" s="137"/>
      <c r="LQC141" s="137"/>
      <c r="LQD141" s="137"/>
      <c r="LQE141" s="137"/>
      <c r="LQF141" s="137"/>
      <c r="LQG141" s="137"/>
      <c r="LQH141" s="137"/>
      <c r="LQI141" s="137"/>
      <c r="LQJ141" s="137"/>
      <c r="LQK141" s="137"/>
      <c r="LQL141" s="137"/>
      <c r="LQM141" s="137"/>
      <c r="LQN141" s="137"/>
      <c r="LQO141" s="137"/>
      <c r="LQP141" s="137"/>
      <c r="LQQ141" s="137"/>
      <c r="LQR141" s="137"/>
      <c r="LQS141" s="137"/>
      <c r="LQT141" s="137"/>
      <c r="LQU141" s="137"/>
      <c r="LQV141" s="137"/>
      <c r="LQW141" s="137"/>
      <c r="LQX141" s="137"/>
      <c r="LQY141" s="137"/>
      <c r="LQZ141" s="137"/>
      <c r="LRA141" s="137"/>
      <c r="LRB141" s="137"/>
      <c r="LRC141" s="137"/>
      <c r="LRD141" s="137"/>
      <c r="LRE141" s="137"/>
      <c r="LRF141" s="137"/>
      <c r="LRG141" s="137"/>
      <c r="LRH141" s="137"/>
      <c r="LRI141" s="137"/>
      <c r="LRJ141" s="137"/>
      <c r="LRK141" s="137"/>
      <c r="LRL141" s="137"/>
      <c r="LRM141" s="137"/>
      <c r="LRN141" s="137"/>
      <c r="LRO141" s="137"/>
      <c r="LRP141" s="137"/>
      <c r="LRQ141" s="137"/>
      <c r="LRR141" s="137"/>
      <c r="LRS141" s="137"/>
      <c r="LRT141" s="137"/>
      <c r="LRU141" s="137"/>
      <c r="LRV141" s="137"/>
      <c r="LRW141" s="137"/>
      <c r="LRX141" s="137"/>
      <c r="LRY141" s="137"/>
      <c r="LRZ141" s="137"/>
      <c r="LSA141" s="137"/>
      <c r="LSB141" s="137"/>
      <c r="LSC141" s="137"/>
      <c r="LSD141" s="137"/>
      <c r="LSE141" s="137"/>
      <c r="LSF141" s="137"/>
      <c r="LSG141" s="137"/>
      <c r="LSH141" s="137"/>
      <c r="LSI141" s="137"/>
      <c r="LSJ141" s="137"/>
      <c r="LSK141" s="137"/>
      <c r="LSL141" s="137"/>
      <c r="LSM141" s="137"/>
      <c r="LSN141" s="137"/>
      <c r="LSO141" s="137"/>
      <c r="LSP141" s="137"/>
      <c r="LSQ141" s="137"/>
      <c r="LSR141" s="137"/>
      <c r="LSS141" s="137"/>
      <c r="LST141" s="137"/>
      <c r="LSU141" s="137"/>
      <c r="LSV141" s="137"/>
      <c r="LSW141" s="137"/>
      <c r="LSX141" s="137"/>
      <c r="LSY141" s="137"/>
      <c r="LSZ141" s="137"/>
      <c r="LTA141" s="137"/>
      <c r="LTB141" s="137"/>
      <c r="LTC141" s="137"/>
      <c r="LTD141" s="137"/>
      <c r="LTE141" s="137"/>
      <c r="LTF141" s="137"/>
      <c r="LTG141" s="137"/>
      <c r="LTH141" s="137"/>
      <c r="LTI141" s="137"/>
      <c r="LTJ141" s="137"/>
      <c r="LTK141" s="137"/>
      <c r="LTL141" s="137"/>
      <c r="LTM141" s="137"/>
      <c r="LTN141" s="137"/>
      <c r="LTO141" s="137"/>
      <c r="LTP141" s="137"/>
      <c r="LTQ141" s="137"/>
      <c r="LTR141" s="137"/>
      <c r="LTS141" s="137"/>
      <c r="LTT141" s="137"/>
      <c r="LTU141" s="137"/>
      <c r="LTV141" s="137"/>
      <c r="LTW141" s="137"/>
      <c r="LTX141" s="137"/>
      <c r="LTY141" s="137"/>
      <c r="LTZ141" s="137"/>
      <c r="LUA141" s="137"/>
      <c r="LUB141" s="137"/>
      <c r="LUC141" s="137"/>
      <c r="LUD141" s="137"/>
      <c r="LUE141" s="137"/>
      <c r="LUF141" s="137"/>
      <c r="LUG141" s="137"/>
      <c r="LUH141" s="137"/>
      <c r="LUI141" s="137"/>
      <c r="LUJ141" s="137"/>
      <c r="LUK141" s="137"/>
      <c r="LUL141" s="137"/>
      <c r="LUM141" s="137"/>
      <c r="LUN141" s="137"/>
      <c r="LUO141" s="137"/>
      <c r="LUP141" s="137"/>
      <c r="LUQ141" s="137"/>
      <c r="LUR141" s="137"/>
      <c r="LUS141" s="137"/>
      <c r="LUT141" s="137"/>
      <c r="LUU141" s="137"/>
      <c r="LUV141" s="137"/>
      <c r="LUW141" s="137"/>
      <c r="LUX141" s="137"/>
      <c r="LUY141" s="137"/>
      <c r="LUZ141" s="137"/>
      <c r="LVA141" s="137"/>
      <c r="LVB141" s="137"/>
      <c r="LVC141" s="137"/>
      <c r="LVD141" s="137"/>
      <c r="LVE141" s="137"/>
      <c r="LVF141" s="137"/>
      <c r="LVG141" s="137"/>
      <c r="LVH141" s="137"/>
      <c r="LVI141" s="137"/>
      <c r="LVJ141" s="137"/>
      <c r="LVK141" s="137"/>
      <c r="LVL141" s="137"/>
      <c r="LVM141" s="137"/>
      <c r="LVN141" s="137"/>
      <c r="LVO141" s="137"/>
      <c r="LVP141" s="137"/>
      <c r="LVQ141" s="137"/>
      <c r="LVR141" s="137"/>
      <c r="LVS141" s="137"/>
      <c r="LVT141" s="137"/>
      <c r="LVU141" s="137"/>
      <c r="LVV141" s="137"/>
      <c r="LVW141" s="137"/>
      <c r="LVX141" s="137"/>
      <c r="LVY141" s="137"/>
      <c r="LVZ141" s="137"/>
      <c r="LWA141" s="137"/>
      <c r="LWB141" s="137"/>
      <c r="LWC141" s="137"/>
      <c r="LWD141" s="137"/>
      <c r="LWE141" s="137"/>
      <c r="LWF141" s="137"/>
      <c r="LWG141" s="137"/>
      <c r="LWH141" s="137"/>
      <c r="LWI141" s="137"/>
      <c r="LWJ141" s="137"/>
      <c r="LWK141" s="137"/>
      <c r="LWL141" s="137"/>
      <c r="LWM141" s="137"/>
      <c r="LWN141" s="137"/>
      <c r="LWO141" s="137"/>
      <c r="LWP141" s="137"/>
      <c r="LWQ141" s="137"/>
      <c r="LWR141" s="137"/>
      <c r="LWS141" s="137"/>
      <c r="LWT141" s="137"/>
      <c r="LWU141" s="137"/>
      <c r="LWV141" s="137"/>
      <c r="LWW141" s="137"/>
      <c r="LWX141" s="137"/>
      <c r="LWY141" s="137"/>
      <c r="LWZ141" s="137"/>
      <c r="LXA141" s="137"/>
      <c r="LXB141" s="137"/>
      <c r="LXC141" s="137"/>
      <c r="LXD141" s="137"/>
      <c r="LXE141" s="137"/>
      <c r="LXF141" s="137"/>
      <c r="LXG141" s="137"/>
      <c r="LXH141" s="137"/>
      <c r="LXI141" s="137"/>
      <c r="LXJ141" s="137"/>
      <c r="LXK141" s="137"/>
      <c r="LXL141" s="137"/>
      <c r="LXM141" s="137"/>
      <c r="LXN141" s="137"/>
      <c r="LXO141" s="137"/>
      <c r="LXP141" s="137"/>
      <c r="LXQ141" s="137"/>
      <c r="LXR141" s="137"/>
      <c r="LXS141" s="137"/>
      <c r="LXT141" s="137"/>
      <c r="LXU141" s="137"/>
      <c r="LXV141" s="137"/>
      <c r="LXW141" s="137"/>
      <c r="LXX141" s="137"/>
      <c r="LXY141" s="137"/>
      <c r="LXZ141" s="137"/>
      <c r="LYA141" s="137"/>
      <c r="LYB141" s="137"/>
      <c r="LYC141" s="137"/>
      <c r="LYD141" s="137"/>
      <c r="LYE141" s="137"/>
      <c r="LYF141" s="137"/>
      <c r="LYG141" s="137"/>
      <c r="LYH141" s="137"/>
      <c r="LYI141" s="137"/>
      <c r="LYJ141" s="137"/>
      <c r="LYK141" s="137"/>
      <c r="LYL141" s="137"/>
      <c r="LYM141" s="137"/>
      <c r="LYN141" s="137"/>
      <c r="LYO141" s="137"/>
      <c r="LYP141" s="137"/>
      <c r="LYQ141" s="137"/>
      <c r="LYR141" s="137"/>
      <c r="LYS141" s="137"/>
      <c r="LYT141" s="137"/>
      <c r="LYU141" s="137"/>
      <c r="LYV141" s="137"/>
      <c r="LYW141" s="137"/>
      <c r="LYX141" s="137"/>
      <c r="LYY141" s="137"/>
      <c r="LYZ141" s="137"/>
      <c r="LZA141" s="137"/>
      <c r="LZB141" s="137"/>
      <c r="LZC141" s="137"/>
      <c r="LZD141" s="137"/>
      <c r="LZE141" s="137"/>
      <c r="LZF141" s="137"/>
      <c r="LZG141" s="137"/>
      <c r="LZH141" s="137"/>
      <c r="LZI141" s="137"/>
      <c r="LZJ141" s="137"/>
      <c r="LZK141" s="137"/>
      <c r="LZL141" s="137"/>
      <c r="LZM141" s="137"/>
      <c r="LZN141" s="137"/>
      <c r="LZO141" s="137"/>
      <c r="LZP141" s="137"/>
      <c r="LZQ141" s="137"/>
      <c r="LZR141" s="137"/>
      <c r="LZS141" s="137"/>
      <c r="LZT141" s="137"/>
      <c r="LZU141" s="137"/>
      <c r="LZV141" s="137"/>
      <c r="LZW141" s="137"/>
      <c r="LZX141" s="137"/>
      <c r="LZY141" s="137"/>
      <c r="LZZ141" s="137"/>
      <c r="MAA141" s="137"/>
      <c r="MAB141" s="137"/>
      <c r="MAC141" s="137"/>
      <c r="MAD141" s="137"/>
      <c r="MAE141" s="137"/>
      <c r="MAF141" s="137"/>
      <c r="MAG141" s="137"/>
      <c r="MAH141" s="137"/>
      <c r="MAI141" s="137"/>
      <c r="MAJ141" s="137"/>
      <c r="MAK141" s="137"/>
      <c r="MAL141" s="137"/>
      <c r="MAM141" s="137"/>
      <c r="MAN141" s="137"/>
      <c r="MAO141" s="137"/>
      <c r="MAP141" s="137"/>
      <c r="MAQ141" s="137"/>
      <c r="MAR141" s="137"/>
      <c r="MAS141" s="137"/>
      <c r="MAT141" s="137"/>
      <c r="MAU141" s="137"/>
      <c r="MAV141" s="137"/>
      <c r="MAW141" s="137"/>
      <c r="MAX141" s="137"/>
      <c r="MAY141" s="137"/>
      <c r="MAZ141" s="137"/>
      <c r="MBA141" s="137"/>
      <c r="MBB141" s="137"/>
      <c r="MBC141" s="137"/>
      <c r="MBD141" s="137"/>
      <c r="MBE141" s="137"/>
      <c r="MBF141" s="137"/>
      <c r="MBG141" s="137"/>
      <c r="MBH141" s="137"/>
      <c r="MBI141" s="137"/>
      <c r="MBJ141" s="137"/>
      <c r="MBK141" s="137"/>
      <c r="MBL141" s="137"/>
      <c r="MBM141" s="137"/>
      <c r="MBN141" s="137"/>
      <c r="MBO141" s="137"/>
      <c r="MBP141" s="137"/>
      <c r="MBQ141" s="137"/>
      <c r="MBR141" s="137"/>
      <c r="MBS141" s="137"/>
      <c r="MBT141" s="137"/>
      <c r="MBU141" s="137"/>
      <c r="MBV141" s="137"/>
      <c r="MBW141" s="137"/>
      <c r="MBX141" s="137"/>
      <c r="MBY141" s="137"/>
      <c r="MBZ141" s="137"/>
      <c r="MCA141" s="137"/>
      <c r="MCB141" s="137"/>
      <c r="MCC141" s="137"/>
      <c r="MCD141" s="137"/>
      <c r="MCE141" s="137"/>
      <c r="MCF141" s="137"/>
      <c r="MCG141" s="137"/>
      <c r="MCH141" s="137"/>
      <c r="MCI141" s="137"/>
      <c r="MCJ141" s="137"/>
      <c r="MCK141" s="137"/>
      <c r="MCL141" s="137"/>
      <c r="MCM141" s="137"/>
      <c r="MCN141" s="137"/>
      <c r="MCO141" s="137"/>
      <c r="MCP141" s="137"/>
      <c r="MCQ141" s="137"/>
      <c r="MCR141" s="137"/>
      <c r="MCS141" s="137"/>
      <c r="MCT141" s="137"/>
      <c r="MCU141" s="137"/>
      <c r="MCV141" s="137"/>
      <c r="MCW141" s="137"/>
      <c r="MCX141" s="137"/>
      <c r="MCY141" s="137"/>
      <c r="MCZ141" s="137"/>
      <c r="MDA141" s="137"/>
      <c r="MDB141" s="137"/>
      <c r="MDC141" s="137"/>
      <c r="MDD141" s="137"/>
      <c r="MDE141" s="137"/>
      <c r="MDF141" s="137"/>
      <c r="MDG141" s="137"/>
      <c r="MDH141" s="137"/>
      <c r="MDI141" s="137"/>
      <c r="MDJ141" s="137"/>
      <c r="MDK141" s="137"/>
      <c r="MDL141" s="137"/>
      <c r="MDM141" s="137"/>
      <c r="MDN141" s="137"/>
      <c r="MDO141" s="137"/>
      <c r="MDP141" s="137"/>
      <c r="MDQ141" s="137"/>
      <c r="MDR141" s="137"/>
      <c r="MDS141" s="137"/>
      <c r="MDT141" s="137"/>
      <c r="MDU141" s="137"/>
      <c r="MDV141" s="137"/>
      <c r="MDW141" s="137"/>
      <c r="MDX141" s="137"/>
      <c r="MDY141" s="137"/>
      <c r="MDZ141" s="137"/>
      <c r="MEA141" s="137"/>
      <c r="MEB141" s="137"/>
      <c r="MEC141" s="137"/>
      <c r="MED141" s="137"/>
      <c r="MEE141" s="137"/>
      <c r="MEF141" s="137"/>
      <c r="MEG141" s="137"/>
      <c r="MEH141" s="137"/>
      <c r="MEI141" s="137"/>
      <c r="MEJ141" s="137"/>
      <c r="MEK141" s="137"/>
      <c r="MEL141" s="137"/>
      <c r="MEM141" s="137"/>
      <c r="MEN141" s="137"/>
      <c r="MEO141" s="137"/>
      <c r="MEP141" s="137"/>
      <c r="MEQ141" s="137"/>
      <c r="MER141" s="137"/>
      <c r="MES141" s="137"/>
      <c r="MET141" s="137"/>
      <c r="MEU141" s="137"/>
      <c r="MEV141" s="137"/>
      <c r="MEW141" s="137"/>
      <c r="MEX141" s="137"/>
      <c r="MEY141" s="137"/>
      <c r="MEZ141" s="137"/>
      <c r="MFA141" s="137"/>
      <c r="MFB141" s="137"/>
      <c r="MFC141" s="137"/>
      <c r="MFD141" s="137"/>
      <c r="MFE141" s="137"/>
      <c r="MFF141" s="137"/>
      <c r="MFG141" s="137"/>
      <c r="MFH141" s="137"/>
      <c r="MFI141" s="137"/>
      <c r="MFJ141" s="137"/>
      <c r="MFK141" s="137"/>
      <c r="MFL141" s="137"/>
      <c r="MFM141" s="137"/>
      <c r="MFN141" s="137"/>
      <c r="MFO141" s="137"/>
      <c r="MFP141" s="137"/>
      <c r="MFQ141" s="137"/>
      <c r="MFR141" s="137"/>
      <c r="MFS141" s="137"/>
      <c r="MFT141" s="137"/>
      <c r="MFU141" s="137"/>
      <c r="MFV141" s="137"/>
      <c r="MFW141" s="137"/>
      <c r="MFX141" s="137"/>
      <c r="MFY141" s="137"/>
      <c r="MFZ141" s="137"/>
      <c r="MGA141" s="137"/>
      <c r="MGB141" s="137"/>
      <c r="MGC141" s="137"/>
      <c r="MGD141" s="137"/>
      <c r="MGE141" s="137"/>
      <c r="MGF141" s="137"/>
      <c r="MGG141" s="137"/>
      <c r="MGH141" s="137"/>
      <c r="MGI141" s="137"/>
      <c r="MGJ141" s="137"/>
      <c r="MGK141" s="137"/>
      <c r="MGL141" s="137"/>
      <c r="MGM141" s="137"/>
      <c r="MGN141" s="137"/>
      <c r="MGO141" s="137"/>
      <c r="MGP141" s="137"/>
      <c r="MGQ141" s="137"/>
      <c r="MGR141" s="137"/>
      <c r="MGS141" s="137"/>
      <c r="MGT141" s="137"/>
      <c r="MGU141" s="137"/>
      <c r="MGV141" s="137"/>
      <c r="MGW141" s="137"/>
      <c r="MGX141" s="137"/>
      <c r="MGY141" s="137"/>
      <c r="MGZ141" s="137"/>
      <c r="MHA141" s="137"/>
      <c r="MHB141" s="137"/>
      <c r="MHC141" s="137"/>
      <c r="MHD141" s="137"/>
      <c r="MHE141" s="137"/>
      <c r="MHF141" s="137"/>
      <c r="MHG141" s="137"/>
      <c r="MHH141" s="137"/>
      <c r="MHI141" s="137"/>
      <c r="MHJ141" s="137"/>
      <c r="MHK141" s="137"/>
      <c r="MHL141" s="137"/>
      <c r="MHM141" s="137"/>
      <c r="MHN141" s="137"/>
      <c r="MHO141" s="137"/>
      <c r="MHP141" s="137"/>
      <c r="MHQ141" s="137"/>
      <c r="MHR141" s="137"/>
      <c r="MHS141" s="137"/>
      <c r="MHT141" s="137"/>
      <c r="MHU141" s="137"/>
      <c r="MHV141" s="137"/>
      <c r="MHW141" s="137"/>
      <c r="MHX141" s="137"/>
      <c r="MHY141" s="137"/>
      <c r="MHZ141" s="137"/>
      <c r="MIA141" s="137"/>
      <c r="MIB141" s="137"/>
      <c r="MIC141" s="137"/>
      <c r="MID141" s="137"/>
      <c r="MIE141" s="137"/>
      <c r="MIF141" s="137"/>
      <c r="MIG141" s="137"/>
      <c r="MIH141" s="137"/>
      <c r="MII141" s="137"/>
      <c r="MIJ141" s="137"/>
      <c r="MIK141" s="137"/>
      <c r="MIL141" s="137"/>
      <c r="MIM141" s="137"/>
      <c r="MIN141" s="137"/>
      <c r="MIO141" s="137"/>
      <c r="MIP141" s="137"/>
      <c r="MIQ141" s="137"/>
      <c r="MIR141" s="137"/>
      <c r="MIS141" s="137"/>
      <c r="MIT141" s="137"/>
      <c r="MIU141" s="137"/>
      <c r="MIV141" s="137"/>
      <c r="MIW141" s="137"/>
      <c r="MIX141" s="137"/>
      <c r="MIY141" s="137"/>
      <c r="MIZ141" s="137"/>
      <c r="MJA141" s="137"/>
      <c r="MJB141" s="137"/>
      <c r="MJC141" s="137"/>
      <c r="MJD141" s="137"/>
      <c r="MJE141" s="137"/>
      <c r="MJF141" s="137"/>
      <c r="MJG141" s="137"/>
      <c r="MJH141" s="137"/>
      <c r="MJI141" s="137"/>
      <c r="MJJ141" s="137"/>
      <c r="MJK141" s="137"/>
      <c r="MJL141" s="137"/>
      <c r="MJM141" s="137"/>
      <c r="MJN141" s="137"/>
      <c r="MJO141" s="137"/>
      <c r="MJP141" s="137"/>
      <c r="MJQ141" s="137"/>
      <c r="MJR141" s="137"/>
      <c r="MJS141" s="137"/>
      <c r="MJT141" s="137"/>
      <c r="MJU141" s="137"/>
      <c r="MJV141" s="137"/>
      <c r="MJW141" s="137"/>
      <c r="MJX141" s="137"/>
      <c r="MJY141" s="137"/>
      <c r="MJZ141" s="137"/>
      <c r="MKA141" s="137"/>
      <c r="MKB141" s="137"/>
      <c r="MKC141" s="137"/>
      <c r="MKD141" s="137"/>
      <c r="MKE141" s="137"/>
      <c r="MKF141" s="137"/>
      <c r="MKG141" s="137"/>
      <c r="MKH141" s="137"/>
      <c r="MKI141" s="137"/>
      <c r="MKJ141" s="137"/>
      <c r="MKK141" s="137"/>
      <c r="MKL141" s="137"/>
      <c r="MKM141" s="137"/>
      <c r="MKN141" s="137"/>
      <c r="MKO141" s="137"/>
      <c r="MKP141" s="137"/>
      <c r="MKQ141" s="137"/>
      <c r="MKR141" s="137"/>
      <c r="MKS141" s="137"/>
      <c r="MKT141" s="137"/>
      <c r="MKU141" s="137"/>
      <c r="MKV141" s="137"/>
      <c r="MKW141" s="137"/>
      <c r="MKX141" s="137"/>
      <c r="MKY141" s="137"/>
      <c r="MKZ141" s="137"/>
      <c r="MLA141" s="137"/>
      <c r="MLB141" s="137"/>
      <c r="MLC141" s="137"/>
      <c r="MLD141" s="137"/>
      <c r="MLE141" s="137"/>
      <c r="MLF141" s="137"/>
      <c r="MLG141" s="137"/>
      <c r="MLH141" s="137"/>
      <c r="MLI141" s="137"/>
      <c r="MLJ141" s="137"/>
      <c r="MLK141" s="137"/>
      <c r="MLL141" s="137"/>
      <c r="MLM141" s="137"/>
      <c r="MLN141" s="137"/>
      <c r="MLO141" s="137"/>
      <c r="MLP141" s="137"/>
      <c r="MLQ141" s="137"/>
      <c r="MLR141" s="137"/>
      <c r="MLS141" s="137"/>
      <c r="MLT141" s="137"/>
      <c r="MLU141" s="137"/>
      <c r="MLV141" s="137"/>
      <c r="MLW141" s="137"/>
      <c r="MLX141" s="137"/>
      <c r="MLY141" s="137"/>
      <c r="MLZ141" s="137"/>
      <c r="MMA141" s="137"/>
      <c r="MMB141" s="137"/>
      <c r="MMC141" s="137"/>
      <c r="MMD141" s="137"/>
      <c r="MME141" s="137"/>
      <c r="MMF141" s="137"/>
      <c r="MMG141" s="137"/>
      <c r="MMH141" s="137"/>
      <c r="MMI141" s="137"/>
      <c r="MMJ141" s="137"/>
      <c r="MMK141" s="137"/>
      <c r="MML141" s="137"/>
      <c r="MMM141" s="137"/>
      <c r="MMN141" s="137"/>
      <c r="MMO141" s="137"/>
      <c r="MMP141" s="137"/>
      <c r="MMQ141" s="137"/>
      <c r="MMR141" s="137"/>
      <c r="MMS141" s="137"/>
      <c r="MMT141" s="137"/>
      <c r="MMU141" s="137"/>
      <c r="MMV141" s="137"/>
      <c r="MMW141" s="137"/>
      <c r="MMX141" s="137"/>
      <c r="MMY141" s="137"/>
      <c r="MMZ141" s="137"/>
      <c r="MNA141" s="137"/>
      <c r="MNB141" s="137"/>
      <c r="MNC141" s="137"/>
      <c r="MND141" s="137"/>
      <c r="MNE141" s="137"/>
      <c r="MNF141" s="137"/>
      <c r="MNG141" s="137"/>
      <c r="MNH141" s="137"/>
      <c r="MNI141" s="137"/>
      <c r="MNJ141" s="137"/>
      <c r="MNK141" s="137"/>
      <c r="MNL141" s="137"/>
      <c r="MNM141" s="137"/>
      <c r="MNN141" s="137"/>
      <c r="MNO141" s="137"/>
      <c r="MNP141" s="137"/>
      <c r="MNQ141" s="137"/>
      <c r="MNR141" s="137"/>
      <c r="MNS141" s="137"/>
      <c r="MNT141" s="137"/>
      <c r="MNU141" s="137"/>
      <c r="MNV141" s="137"/>
      <c r="MNW141" s="137"/>
      <c r="MNX141" s="137"/>
      <c r="MNY141" s="137"/>
      <c r="MNZ141" s="137"/>
      <c r="MOA141" s="137"/>
      <c r="MOB141" s="137"/>
      <c r="MOC141" s="137"/>
      <c r="MOD141" s="137"/>
      <c r="MOE141" s="137"/>
      <c r="MOF141" s="137"/>
      <c r="MOG141" s="137"/>
      <c r="MOH141" s="137"/>
      <c r="MOI141" s="137"/>
      <c r="MOJ141" s="137"/>
      <c r="MOK141" s="137"/>
      <c r="MOL141" s="137"/>
      <c r="MOM141" s="137"/>
      <c r="MON141" s="137"/>
      <c r="MOO141" s="137"/>
      <c r="MOP141" s="137"/>
      <c r="MOQ141" s="137"/>
      <c r="MOR141" s="137"/>
      <c r="MOS141" s="137"/>
      <c r="MOT141" s="137"/>
      <c r="MOU141" s="137"/>
      <c r="MOV141" s="137"/>
      <c r="MOW141" s="137"/>
      <c r="MOX141" s="137"/>
      <c r="MOY141" s="137"/>
      <c r="MOZ141" s="137"/>
      <c r="MPA141" s="137"/>
      <c r="MPB141" s="137"/>
      <c r="MPC141" s="137"/>
      <c r="MPD141" s="137"/>
      <c r="MPE141" s="137"/>
      <c r="MPF141" s="137"/>
      <c r="MPG141" s="137"/>
      <c r="MPH141" s="137"/>
      <c r="MPI141" s="137"/>
      <c r="MPJ141" s="137"/>
      <c r="MPK141" s="137"/>
      <c r="MPL141" s="137"/>
      <c r="MPM141" s="137"/>
      <c r="MPN141" s="137"/>
      <c r="MPO141" s="137"/>
      <c r="MPP141" s="137"/>
      <c r="MPQ141" s="137"/>
      <c r="MPR141" s="137"/>
      <c r="MPS141" s="137"/>
      <c r="MPT141" s="137"/>
      <c r="MPU141" s="137"/>
      <c r="MPV141" s="137"/>
      <c r="MPW141" s="137"/>
      <c r="MPX141" s="137"/>
      <c r="MPY141" s="137"/>
      <c r="MPZ141" s="137"/>
      <c r="MQA141" s="137"/>
      <c r="MQB141" s="137"/>
      <c r="MQC141" s="137"/>
      <c r="MQD141" s="137"/>
      <c r="MQE141" s="137"/>
      <c r="MQF141" s="137"/>
      <c r="MQG141" s="137"/>
      <c r="MQH141" s="137"/>
      <c r="MQI141" s="137"/>
      <c r="MQJ141" s="137"/>
      <c r="MQK141" s="137"/>
      <c r="MQL141" s="137"/>
      <c r="MQM141" s="137"/>
      <c r="MQN141" s="137"/>
      <c r="MQO141" s="137"/>
      <c r="MQP141" s="137"/>
      <c r="MQQ141" s="137"/>
      <c r="MQR141" s="137"/>
      <c r="MQS141" s="137"/>
      <c r="MQT141" s="137"/>
      <c r="MQU141" s="137"/>
      <c r="MQV141" s="137"/>
      <c r="MQW141" s="137"/>
      <c r="MQX141" s="137"/>
      <c r="MQY141" s="137"/>
      <c r="MQZ141" s="137"/>
      <c r="MRA141" s="137"/>
      <c r="MRB141" s="137"/>
      <c r="MRC141" s="137"/>
      <c r="MRD141" s="137"/>
      <c r="MRE141" s="137"/>
      <c r="MRF141" s="137"/>
      <c r="MRG141" s="137"/>
      <c r="MRH141" s="137"/>
      <c r="MRI141" s="137"/>
      <c r="MRJ141" s="137"/>
      <c r="MRK141" s="137"/>
      <c r="MRL141" s="137"/>
      <c r="MRM141" s="137"/>
      <c r="MRN141" s="137"/>
      <c r="MRO141" s="137"/>
      <c r="MRP141" s="137"/>
      <c r="MRQ141" s="137"/>
      <c r="MRR141" s="137"/>
      <c r="MRS141" s="137"/>
      <c r="MRT141" s="137"/>
      <c r="MRU141" s="137"/>
      <c r="MRV141" s="137"/>
      <c r="MRW141" s="137"/>
      <c r="MRX141" s="137"/>
      <c r="MRY141" s="137"/>
      <c r="MRZ141" s="137"/>
      <c r="MSA141" s="137"/>
      <c r="MSB141" s="137"/>
      <c r="MSC141" s="137"/>
      <c r="MSD141" s="137"/>
      <c r="MSE141" s="137"/>
      <c r="MSF141" s="137"/>
      <c r="MSG141" s="137"/>
      <c r="MSH141" s="137"/>
      <c r="MSI141" s="137"/>
      <c r="MSJ141" s="137"/>
      <c r="MSK141" s="137"/>
      <c r="MSL141" s="137"/>
      <c r="MSM141" s="137"/>
      <c r="MSN141" s="137"/>
      <c r="MSO141" s="137"/>
      <c r="MSP141" s="137"/>
      <c r="MSQ141" s="137"/>
      <c r="MSR141" s="137"/>
      <c r="MSS141" s="137"/>
      <c r="MST141" s="137"/>
      <c r="MSU141" s="137"/>
      <c r="MSV141" s="137"/>
      <c r="MSW141" s="137"/>
      <c r="MSX141" s="137"/>
      <c r="MSY141" s="137"/>
      <c r="MSZ141" s="137"/>
      <c r="MTA141" s="137"/>
      <c r="MTB141" s="137"/>
      <c r="MTC141" s="137"/>
      <c r="MTD141" s="137"/>
      <c r="MTE141" s="137"/>
      <c r="MTF141" s="137"/>
      <c r="MTG141" s="137"/>
      <c r="MTH141" s="137"/>
      <c r="MTI141" s="137"/>
      <c r="MTJ141" s="137"/>
      <c r="MTK141" s="137"/>
      <c r="MTL141" s="137"/>
      <c r="MTM141" s="137"/>
      <c r="MTN141" s="137"/>
      <c r="MTO141" s="137"/>
      <c r="MTP141" s="137"/>
      <c r="MTQ141" s="137"/>
      <c r="MTR141" s="137"/>
      <c r="MTS141" s="137"/>
      <c r="MTT141" s="137"/>
      <c r="MTU141" s="137"/>
      <c r="MTV141" s="137"/>
      <c r="MTW141" s="137"/>
      <c r="MTX141" s="137"/>
      <c r="MTY141" s="137"/>
      <c r="MTZ141" s="137"/>
      <c r="MUA141" s="137"/>
      <c r="MUB141" s="137"/>
      <c r="MUC141" s="137"/>
      <c r="MUD141" s="137"/>
      <c r="MUE141" s="137"/>
      <c r="MUF141" s="137"/>
      <c r="MUG141" s="137"/>
      <c r="MUH141" s="137"/>
      <c r="MUI141" s="137"/>
      <c r="MUJ141" s="137"/>
      <c r="MUK141" s="137"/>
      <c r="MUL141" s="137"/>
      <c r="MUM141" s="137"/>
      <c r="MUN141" s="137"/>
      <c r="MUO141" s="137"/>
      <c r="MUP141" s="137"/>
      <c r="MUQ141" s="137"/>
      <c r="MUR141" s="137"/>
      <c r="MUS141" s="137"/>
      <c r="MUT141" s="137"/>
      <c r="MUU141" s="137"/>
      <c r="MUV141" s="137"/>
      <c r="MUW141" s="137"/>
      <c r="MUX141" s="137"/>
      <c r="MUY141" s="137"/>
      <c r="MUZ141" s="137"/>
      <c r="MVA141" s="137"/>
      <c r="MVB141" s="137"/>
      <c r="MVC141" s="137"/>
      <c r="MVD141" s="137"/>
      <c r="MVE141" s="137"/>
      <c r="MVF141" s="137"/>
      <c r="MVG141" s="137"/>
      <c r="MVH141" s="137"/>
      <c r="MVI141" s="137"/>
      <c r="MVJ141" s="137"/>
      <c r="MVK141" s="137"/>
      <c r="MVL141" s="137"/>
      <c r="MVM141" s="137"/>
      <c r="MVN141" s="137"/>
      <c r="MVO141" s="137"/>
      <c r="MVP141" s="137"/>
      <c r="MVQ141" s="137"/>
      <c r="MVR141" s="137"/>
      <c r="MVS141" s="137"/>
      <c r="MVT141" s="137"/>
      <c r="MVU141" s="137"/>
      <c r="MVV141" s="137"/>
      <c r="MVW141" s="137"/>
      <c r="MVX141" s="137"/>
      <c r="MVY141" s="137"/>
      <c r="MVZ141" s="137"/>
      <c r="MWA141" s="137"/>
      <c r="MWB141" s="137"/>
      <c r="MWC141" s="137"/>
      <c r="MWD141" s="137"/>
      <c r="MWE141" s="137"/>
      <c r="MWF141" s="137"/>
      <c r="MWG141" s="137"/>
      <c r="MWH141" s="137"/>
      <c r="MWI141" s="137"/>
      <c r="MWJ141" s="137"/>
      <c r="MWK141" s="137"/>
      <c r="MWL141" s="137"/>
      <c r="MWM141" s="137"/>
      <c r="MWN141" s="137"/>
      <c r="MWO141" s="137"/>
      <c r="MWP141" s="137"/>
      <c r="MWQ141" s="137"/>
      <c r="MWR141" s="137"/>
      <c r="MWS141" s="137"/>
      <c r="MWT141" s="137"/>
      <c r="MWU141" s="137"/>
      <c r="MWV141" s="137"/>
      <c r="MWW141" s="137"/>
      <c r="MWX141" s="137"/>
      <c r="MWY141" s="137"/>
      <c r="MWZ141" s="137"/>
      <c r="MXA141" s="137"/>
      <c r="MXB141" s="137"/>
      <c r="MXC141" s="137"/>
      <c r="MXD141" s="137"/>
      <c r="MXE141" s="137"/>
      <c r="MXF141" s="137"/>
      <c r="MXG141" s="137"/>
      <c r="MXH141" s="137"/>
      <c r="MXI141" s="137"/>
      <c r="MXJ141" s="137"/>
      <c r="MXK141" s="137"/>
      <c r="MXL141" s="137"/>
      <c r="MXM141" s="137"/>
      <c r="MXN141" s="137"/>
      <c r="MXO141" s="137"/>
      <c r="MXP141" s="137"/>
      <c r="MXQ141" s="137"/>
      <c r="MXR141" s="137"/>
      <c r="MXS141" s="137"/>
      <c r="MXT141" s="137"/>
      <c r="MXU141" s="137"/>
      <c r="MXV141" s="137"/>
      <c r="MXW141" s="137"/>
      <c r="MXX141" s="137"/>
      <c r="MXY141" s="137"/>
      <c r="MXZ141" s="137"/>
      <c r="MYA141" s="137"/>
      <c r="MYB141" s="137"/>
      <c r="MYC141" s="137"/>
      <c r="MYD141" s="137"/>
      <c r="MYE141" s="137"/>
      <c r="MYF141" s="137"/>
      <c r="MYG141" s="137"/>
      <c r="MYH141" s="137"/>
      <c r="MYI141" s="137"/>
      <c r="MYJ141" s="137"/>
      <c r="MYK141" s="137"/>
      <c r="MYL141" s="137"/>
      <c r="MYM141" s="137"/>
      <c r="MYN141" s="137"/>
      <c r="MYO141" s="137"/>
      <c r="MYP141" s="137"/>
      <c r="MYQ141" s="137"/>
      <c r="MYR141" s="137"/>
      <c r="MYS141" s="137"/>
      <c r="MYT141" s="137"/>
      <c r="MYU141" s="137"/>
      <c r="MYV141" s="137"/>
      <c r="MYW141" s="137"/>
      <c r="MYX141" s="137"/>
      <c r="MYY141" s="137"/>
      <c r="MYZ141" s="137"/>
      <c r="MZA141" s="137"/>
      <c r="MZB141" s="137"/>
      <c r="MZC141" s="137"/>
      <c r="MZD141" s="137"/>
      <c r="MZE141" s="137"/>
      <c r="MZF141" s="137"/>
      <c r="MZG141" s="137"/>
      <c r="MZH141" s="137"/>
      <c r="MZI141" s="137"/>
      <c r="MZJ141" s="137"/>
      <c r="MZK141" s="137"/>
      <c r="MZL141" s="137"/>
      <c r="MZM141" s="137"/>
      <c r="MZN141" s="137"/>
      <c r="MZO141" s="137"/>
      <c r="MZP141" s="137"/>
      <c r="MZQ141" s="137"/>
      <c r="MZR141" s="137"/>
      <c r="MZS141" s="137"/>
      <c r="MZT141" s="137"/>
      <c r="MZU141" s="137"/>
      <c r="MZV141" s="137"/>
      <c r="MZW141" s="137"/>
      <c r="MZX141" s="137"/>
      <c r="MZY141" s="137"/>
      <c r="MZZ141" s="137"/>
      <c r="NAA141" s="137"/>
      <c r="NAB141" s="137"/>
      <c r="NAC141" s="137"/>
      <c r="NAD141" s="137"/>
      <c r="NAE141" s="137"/>
      <c r="NAF141" s="137"/>
      <c r="NAG141" s="137"/>
      <c r="NAH141" s="137"/>
      <c r="NAI141" s="137"/>
      <c r="NAJ141" s="137"/>
      <c r="NAK141" s="137"/>
      <c r="NAL141" s="137"/>
      <c r="NAM141" s="137"/>
      <c r="NAN141" s="137"/>
      <c r="NAO141" s="137"/>
      <c r="NAP141" s="137"/>
      <c r="NAQ141" s="137"/>
      <c r="NAR141" s="137"/>
      <c r="NAS141" s="137"/>
      <c r="NAT141" s="137"/>
      <c r="NAU141" s="137"/>
      <c r="NAV141" s="137"/>
      <c r="NAW141" s="137"/>
      <c r="NAX141" s="137"/>
      <c r="NAY141" s="137"/>
      <c r="NAZ141" s="137"/>
      <c r="NBA141" s="137"/>
      <c r="NBB141" s="137"/>
      <c r="NBC141" s="137"/>
      <c r="NBD141" s="137"/>
      <c r="NBE141" s="137"/>
      <c r="NBF141" s="137"/>
      <c r="NBG141" s="137"/>
      <c r="NBH141" s="137"/>
      <c r="NBI141" s="137"/>
      <c r="NBJ141" s="137"/>
      <c r="NBK141" s="137"/>
      <c r="NBL141" s="137"/>
      <c r="NBM141" s="137"/>
      <c r="NBN141" s="137"/>
      <c r="NBO141" s="137"/>
      <c r="NBP141" s="137"/>
      <c r="NBQ141" s="137"/>
      <c r="NBR141" s="137"/>
      <c r="NBS141" s="137"/>
      <c r="NBT141" s="137"/>
      <c r="NBU141" s="137"/>
      <c r="NBV141" s="137"/>
      <c r="NBW141" s="137"/>
      <c r="NBX141" s="137"/>
      <c r="NBY141" s="137"/>
      <c r="NBZ141" s="137"/>
      <c r="NCA141" s="137"/>
      <c r="NCB141" s="137"/>
      <c r="NCC141" s="137"/>
      <c r="NCD141" s="137"/>
      <c r="NCE141" s="137"/>
      <c r="NCF141" s="137"/>
      <c r="NCG141" s="137"/>
      <c r="NCH141" s="137"/>
      <c r="NCI141" s="137"/>
      <c r="NCJ141" s="137"/>
      <c r="NCK141" s="137"/>
      <c r="NCL141" s="137"/>
      <c r="NCM141" s="137"/>
      <c r="NCN141" s="137"/>
      <c r="NCO141" s="137"/>
      <c r="NCP141" s="137"/>
      <c r="NCQ141" s="137"/>
      <c r="NCR141" s="137"/>
      <c r="NCS141" s="137"/>
      <c r="NCT141" s="137"/>
      <c r="NCU141" s="137"/>
      <c r="NCV141" s="137"/>
      <c r="NCW141" s="137"/>
      <c r="NCX141" s="137"/>
      <c r="NCY141" s="137"/>
      <c r="NCZ141" s="137"/>
      <c r="NDA141" s="137"/>
      <c r="NDB141" s="137"/>
      <c r="NDC141" s="137"/>
      <c r="NDD141" s="137"/>
      <c r="NDE141" s="137"/>
      <c r="NDF141" s="137"/>
      <c r="NDG141" s="137"/>
      <c r="NDH141" s="137"/>
      <c r="NDI141" s="137"/>
      <c r="NDJ141" s="137"/>
      <c r="NDK141" s="137"/>
      <c r="NDL141" s="137"/>
      <c r="NDM141" s="137"/>
      <c r="NDN141" s="137"/>
      <c r="NDO141" s="137"/>
      <c r="NDP141" s="137"/>
      <c r="NDQ141" s="137"/>
      <c r="NDR141" s="137"/>
      <c r="NDS141" s="137"/>
      <c r="NDT141" s="137"/>
      <c r="NDU141" s="137"/>
      <c r="NDV141" s="137"/>
      <c r="NDW141" s="137"/>
      <c r="NDX141" s="137"/>
      <c r="NDY141" s="137"/>
      <c r="NDZ141" s="137"/>
      <c r="NEA141" s="137"/>
      <c r="NEB141" s="137"/>
      <c r="NEC141" s="137"/>
      <c r="NED141" s="137"/>
      <c r="NEE141" s="137"/>
      <c r="NEF141" s="137"/>
      <c r="NEG141" s="137"/>
      <c r="NEH141" s="137"/>
      <c r="NEI141" s="137"/>
      <c r="NEJ141" s="137"/>
      <c r="NEK141" s="137"/>
      <c r="NEL141" s="137"/>
      <c r="NEM141" s="137"/>
      <c r="NEN141" s="137"/>
      <c r="NEO141" s="137"/>
      <c r="NEP141" s="137"/>
      <c r="NEQ141" s="137"/>
      <c r="NER141" s="137"/>
      <c r="NES141" s="137"/>
      <c r="NET141" s="137"/>
      <c r="NEU141" s="137"/>
      <c r="NEV141" s="137"/>
      <c r="NEW141" s="137"/>
      <c r="NEX141" s="137"/>
      <c r="NEY141" s="137"/>
      <c r="NEZ141" s="137"/>
      <c r="NFA141" s="137"/>
      <c r="NFB141" s="137"/>
      <c r="NFC141" s="137"/>
      <c r="NFD141" s="137"/>
      <c r="NFE141" s="137"/>
      <c r="NFF141" s="137"/>
      <c r="NFG141" s="137"/>
      <c r="NFH141" s="137"/>
      <c r="NFI141" s="137"/>
      <c r="NFJ141" s="137"/>
      <c r="NFK141" s="137"/>
      <c r="NFL141" s="137"/>
      <c r="NFM141" s="137"/>
      <c r="NFN141" s="137"/>
      <c r="NFO141" s="137"/>
      <c r="NFP141" s="137"/>
      <c r="NFQ141" s="137"/>
      <c r="NFR141" s="137"/>
      <c r="NFS141" s="137"/>
      <c r="NFT141" s="137"/>
      <c r="NFU141" s="137"/>
      <c r="NFV141" s="137"/>
      <c r="NFW141" s="137"/>
      <c r="NFX141" s="137"/>
      <c r="NFY141" s="137"/>
      <c r="NFZ141" s="137"/>
      <c r="NGA141" s="137"/>
      <c r="NGB141" s="137"/>
      <c r="NGC141" s="137"/>
      <c r="NGD141" s="137"/>
      <c r="NGE141" s="137"/>
      <c r="NGF141" s="137"/>
      <c r="NGG141" s="137"/>
      <c r="NGH141" s="137"/>
      <c r="NGI141" s="137"/>
      <c r="NGJ141" s="137"/>
      <c r="NGK141" s="137"/>
      <c r="NGL141" s="137"/>
      <c r="NGM141" s="137"/>
      <c r="NGN141" s="137"/>
      <c r="NGO141" s="137"/>
      <c r="NGP141" s="137"/>
      <c r="NGQ141" s="137"/>
      <c r="NGR141" s="137"/>
      <c r="NGS141" s="137"/>
      <c r="NGT141" s="137"/>
      <c r="NGU141" s="137"/>
      <c r="NGV141" s="137"/>
      <c r="NGW141" s="137"/>
      <c r="NGX141" s="137"/>
      <c r="NGY141" s="137"/>
      <c r="NGZ141" s="137"/>
      <c r="NHA141" s="137"/>
      <c r="NHB141" s="137"/>
      <c r="NHC141" s="137"/>
      <c r="NHD141" s="137"/>
      <c r="NHE141" s="137"/>
      <c r="NHF141" s="137"/>
      <c r="NHG141" s="137"/>
      <c r="NHH141" s="137"/>
      <c r="NHI141" s="137"/>
      <c r="NHJ141" s="137"/>
      <c r="NHK141" s="137"/>
      <c r="NHL141" s="137"/>
      <c r="NHM141" s="137"/>
      <c r="NHN141" s="137"/>
      <c r="NHO141" s="137"/>
      <c r="NHP141" s="137"/>
      <c r="NHQ141" s="137"/>
      <c r="NHR141" s="137"/>
      <c r="NHS141" s="137"/>
      <c r="NHT141" s="137"/>
      <c r="NHU141" s="137"/>
      <c r="NHV141" s="137"/>
      <c r="NHW141" s="137"/>
      <c r="NHX141" s="137"/>
      <c r="NHY141" s="137"/>
      <c r="NHZ141" s="137"/>
      <c r="NIA141" s="137"/>
      <c r="NIB141" s="137"/>
      <c r="NIC141" s="137"/>
      <c r="NID141" s="137"/>
      <c r="NIE141" s="137"/>
      <c r="NIF141" s="137"/>
      <c r="NIG141" s="137"/>
      <c r="NIH141" s="137"/>
      <c r="NII141" s="137"/>
      <c r="NIJ141" s="137"/>
      <c r="NIK141" s="137"/>
      <c r="NIL141" s="137"/>
      <c r="NIM141" s="137"/>
      <c r="NIN141" s="137"/>
      <c r="NIO141" s="137"/>
      <c r="NIP141" s="137"/>
      <c r="NIQ141" s="137"/>
      <c r="NIR141" s="137"/>
      <c r="NIS141" s="137"/>
      <c r="NIT141" s="137"/>
      <c r="NIU141" s="137"/>
      <c r="NIV141" s="137"/>
      <c r="NIW141" s="137"/>
      <c r="NIX141" s="137"/>
      <c r="NIY141" s="137"/>
      <c r="NIZ141" s="137"/>
      <c r="NJA141" s="137"/>
      <c r="NJB141" s="137"/>
      <c r="NJC141" s="137"/>
      <c r="NJD141" s="137"/>
      <c r="NJE141" s="137"/>
      <c r="NJF141" s="137"/>
      <c r="NJG141" s="137"/>
      <c r="NJH141" s="137"/>
      <c r="NJI141" s="137"/>
      <c r="NJJ141" s="137"/>
      <c r="NJK141" s="137"/>
      <c r="NJL141" s="137"/>
      <c r="NJM141" s="137"/>
      <c r="NJN141" s="137"/>
      <c r="NJO141" s="137"/>
      <c r="NJP141" s="137"/>
      <c r="NJQ141" s="137"/>
      <c r="NJR141" s="137"/>
      <c r="NJS141" s="137"/>
      <c r="NJT141" s="137"/>
      <c r="NJU141" s="137"/>
      <c r="NJV141" s="137"/>
      <c r="NJW141" s="137"/>
      <c r="NJX141" s="137"/>
      <c r="NJY141" s="137"/>
      <c r="NJZ141" s="137"/>
      <c r="NKA141" s="137"/>
      <c r="NKB141" s="137"/>
      <c r="NKC141" s="137"/>
      <c r="NKD141" s="137"/>
      <c r="NKE141" s="137"/>
      <c r="NKF141" s="137"/>
      <c r="NKG141" s="137"/>
      <c r="NKH141" s="137"/>
      <c r="NKI141" s="137"/>
      <c r="NKJ141" s="137"/>
      <c r="NKK141" s="137"/>
      <c r="NKL141" s="137"/>
      <c r="NKM141" s="137"/>
      <c r="NKN141" s="137"/>
      <c r="NKO141" s="137"/>
      <c r="NKP141" s="137"/>
      <c r="NKQ141" s="137"/>
      <c r="NKR141" s="137"/>
      <c r="NKS141" s="137"/>
      <c r="NKT141" s="137"/>
      <c r="NKU141" s="137"/>
      <c r="NKV141" s="137"/>
      <c r="NKW141" s="137"/>
      <c r="NKX141" s="137"/>
      <c r="NKY141" s="137"/>
      <c r="NKZ141" s="137"/>
      <c r="NLA141" s="137"/>
      <c r="NLB141" s="137"/>
      <c r="NLC141" s="137"/>
      <c r="NLD141" s="137"/>
      <c r="NLE141" s="137"/>
      <c r="NLF141" s="137"/>
      <c r="NLG141" s="137"/>
      <c r="NLH141" s="137"/>
      <c r="NLI141" s="137"/>
      <c r="NLJ141" s="137"/>
      <c r="NLK141" s="137"/>
      <c r="NLL141" s="137"/>
      <c r="NLM141" s="137"/>
      <c r="NLN141" s="137"/>
      <c r="NLO141" s="137"/>
      <c r="NLP141" s="137"/>
      <c r="NLQ141" s="137"/>
      <c r="NLR141" s="137"/>
      <c r="NLS141" s="137"/>
      <c r="NLT141" s="137"/>
      <c r="NLU141" s="137"/>
      <c r="NLV141" s="137"/>
      <c r="NLW141" s="137"/>
      <c r="NLX141" s="137"/>
      <c r="NLY141" s="137"/>
      <c r="NLZ141" s="137"/>
      <c r="NMA141" s="137"/>
      <c r="NMB141" s="137"/>
      <c r="NMC141" s="137"/>
      <c r="NMD141" s="137"/>
      <c r="NME141" s="137"/>
      <c r="NMF141" s="137"/>
      <c r="NMG141" s="137"/>
      <c r="NMH141" s="137"/>
      <c r="NMI141" s="137"/>
      <c r="NMJ141" s="137"/>
      <c r="NMK141" s="137"/>
      <c r="NML141" s="137"/>
      <c r="NMM141" s="137"/>
      <c r="NMN141" s="137"/>
      <c r="NMO141" s="137"/>
      <c r="NMP141" s="137"/>
      <c r="NMQ141" s="137"/>
      <c r="NMR141" s="137"/>
      <c r="NMS141" s="137"/>
      <c r="NMT141" s="137"/>
      <c r="NMU141" s="137"/>
      <c r="NMV141" s="137"/>
      <c r="NMW141" s="137"/>
      <c r="NMX141" s="137"/>
      <c r="NMY141" s="137"/>
      <c r="NMZ141" s="137"/>
      <c r="NNA141" s="137"/>
      <c r="NNB141" s="137"/>
      <c r="NNC141" s="137"/>
      <c r="NND141" s="137"/>
      <c r="NNE141" s="137"/>
      <c r="NNF141" s="137"/>
      <c r="NNG141" s="137"/>
      <c r="NNH141" s="137"/>
      <c r="NNI141" s="137"/>
      <c r="NNJ141" s="137"/>
      <c r="NNK141" s="137"/>
      <c r="NNL141" s="137"/>
      <c r="NNM141" s="137"/>
      <c r="NNN141" s="137"/>
      <c r="NNO141" s="137"/>
      <c r="NNP141" s="137"/>
      <c r="NNQ141" s="137"/>
      <c r="NNR141" s="137"/>
      <c r="NNS141" s="137"/>
      <c r="NNT141" s="137"/>
      <c r="NNU141" s="137"/>
      <c r="NNV141" s="137"/>
      <c r="NNW141" s="137"/>
      <c r="NNX141" s="137"/>
      <c r="NNY141" s="137"/>
      <c r="NNZ141" s="137"/>
      <c r="NOA141" s="137"/>
      <c r="NOB141" s="137"/>
      <c r="NOC141" s="137"/>
      <c r="NOD141" s="137"/>
      <c r="NOE141" s="137"/>
      <c r="NOF141" s="137"/>
      <c r="NOG141" s="137"/>
      <c r="NOH141" s="137"/>
      <c r="NOI141" s="137"/>
      <c r="NOJ141" s="137"/>
      <c r="NOK141" s="137"/>
      <c r="NOL141" s="137"/>
      <c r="NOM141" s="137"/>
      <c r="NON141" s="137"/>
      <c r="NOO141" s="137"/>
      <c r="NOP141" s="137"/>
      <c r="NOQ141" s="137"/>
      <c r="NOR141" s="137"/>
      <c r="NOS141" s="137"/>
      <c r="NOT141" s="137"/>
      <c r="NOU141" s="137"/>
      <c r="NOV141" s="137"/>
      <c r="NOW141" s="137"/>
      <c r="NOX141" s="137"/>
      <c r="NOY141" s="137"/>
      <c r="NOZ141" s="137"/>
      <c r="NPA141" s="137"/>
      <c r="NPB141" s="137"/>
      <c r="NPC141" s="137"/>
      <c r="NPD141" s="137"/>
      <c r="NPE141" s="137"/>
      <c r="NPF141" s="137"/>
      <c r="NPG141" s="137"/>
      <c r="NPH141" s="137"/>
      <c r="NPI141" s="137"/>
      <c r="NPJ141" s="137"/>
      <c r="NPK141" s="137"/>
      <c r="NPL141" s="137"/>
      <c r="NPM141" s="137"/>
      <c r="NPN141" s="137"/>
      <c r="NPO141" s="137"/>
      <c r="NPP141" s="137"/>
      <c r="NPQ141" s="137"/>
      <c r="NPR141" s="137"/>
      <c r="NPS141" s="137"/>
      <c r="NPT141" s="137"/>
      <c r="NPU141" s="137"/>
      <c r="NPV141" s="137"/>
      <c r="NPW141" s="137"/>
      <c r="NPX141" s="137"/>
      <c r="NPY141" s="137"/>
      <c r="NPZ141" s="137"/>
      <c r="NQA141" s="137"/>
      <c r="NQB141" s="137"/>
      <c r="NQC141" s="137"/>
      <c r="NQD141" s="137"/>
      <c r="NQE141" s="137"/>
      <c r="NQF141" s="137"/>
      <c r="NQG141" s="137"/>
      <c r="NQH141" s="137"/>
      <c r="NQI141" s="137"/>
      <c r="NQJ141" s="137"/>
      <c r="NQK141" s="137"/>
      <c r="NQL141" s="137"/>
      <c r="NQM141" s="137"/>
      <c r="NQN141" s="137"/>
      <c r="NQO141" s="137"/>
      <c r="NQP141" s="137"/>
      <c r="NQQ141" s="137"/>
      <c r="NQR141" s="137"/>
      <c r="NQS141" s="137"/>
      <c r="NQT141" s="137"/>
      <c r="NQU141" s="137"/>
      <c r="NQV141" s="137"/>
      <c r="NQW141" s="137"/>
      <c r="NQX141" s="137"/>
      <c r="NQY141" s="137"/>
      <c r="NQZ141" s="137"/>
      <c r="NRA141" s="137"/>
      <c r="NRB141" s="137"/>
      <c r="NRC141" s="137"/>
      <c r="NRD141" s="137"/>
      <c r="NRE141" s="137"/>
      <c r="NRF141" s="137"/>
      <c r="NRG141" s="137"/>
      <c r="NRH141" s="137"/>
      <c r="NRI141" s="137"/>
      <c r="NRJ141" s="137"/>
      <c r="NRK141" s="137"/>
      <c r="NRL141" s="137"/>
      <c r="NRM141" s="137"/>
      <c r="NRN141" s="137"/>
      <c r="NRO141" s="137"/>
      <c r="NRP141" s="137"/>
      <c r="NRQ141" s="137"/>
      <c r="NRR141" s="137"/>
      <c r="NRS141" s="137"/>
      <c r="NRT141" s="137"/>
      <c r="NRU141" s="137"/>
      <c r="NRV141" s="137"/>
      <c r="NRW141" s="137"/>
      <c r="NRX141" s="137"/>
      <c r="NRY141" s="137"/>
      <c r="NRZ141" s="137"/>
      <c r="NSA141" s="137"/>
      <c r="NSB141" s="137"/>
      <c r="NSC141" s="137"/>
      <c r="NSD141" s="137"/>
      <c r="NSE141" s="137"/>
      <c r="NSF141" s="137"/>
      <c r="NSG141" s="137"/>
      <c r="NSH141" s="137"/>
      <c r="NSI141" s="137"/>
      <c r="NSJ141" s="137"/>
      <c r="NSK141" s="137"/>
      <c r="NSL141" s="137"/>
      <c r="NSM141" s="137"/>
      <c r="NSN141" s="137"/>
      <c r="NSO141" s="137"/>
      <c r="NSP141" s="137"/>
      <c r="NSQ141" s="137"/>
      <c r="NSR141" s="137"/>
      <c r="NSS141" s="137"/>
      <c r="NST141" s="137"/>
      <c r="NSU141" s="137"/>
      <c r="NSV141" s="137"/>
      <c r="NSW141" s="137"/>
      <c r="NSX141" s="137"/>
      <c r="NSY141" s="137"/>
      <c r="NSZ141" s="137"/>
      <c r="NTA141" s="137"/>
      <c r="NTB141" s="137"/>
      <c r="NTC141" s="137"/>
      <c r="NTD141" s="137"/>
      <c r="NTE141" s="137"/>
      <c r="NTF141" s="137"/>
      <c r="NTG141" s="137"/>
      <c r="NTH141" s="137"/>
      <c r="NTI141" s="137"/>
      <c r="NTJ141" s="137"/>
      <c r="NTK141" s="137"/>
      <c r="NTL141" s="137"/>
      <c r="NTM141" s="137"/>
      <c r="NTN141" s="137"/>
      <c r="NTO141" s="137"/>
      <c r="NTP141" s="137"/>
      <c r="NTQ141" s="137"/>
      <c r="NTR141" s="137"/>
      <c r="NTS141" s="137"/>
      <c r="NTT141" s="137"/>
      <c r="NTU141" s="137"/>
      <c r="NTV141" s="137"/>
      <c r="NTW141" s="137"/>
      <c r="NTX141" s="137"/>
      <c r="NTY141" s="137"/>
      <c r="NTZ141" s="137"/>
      <c r="NUA141" s="137"/>
      <c r="NUB141" s="137"/>
      <c r="NUC141" s="137"/>
      <c r="NUD141" s="137"/>
      <c r="NUE141" s="137"/>
      <c r="NUF141" s="137"/>
      <c r="NUG141" s="137"/>
      <c r="NUH141" s="137"/>
      <c r="NUI141" s="137"/>
      <c r="NUJ141" s="137"/>
      <c r="NUK141" s="137"/>
      <c r="NUL141" s="137"/>
      <c r="NUM141" s="137"/>
      <c r="NUN141" s="137"/>
      <c r="NUO141" s="137"/>
      <c r="NUP141" s="137"/>
      <c r="NUQ141" s="137"/>
      <c r="NUR141" s="137"/>
      <c r="NUS141" s="137"/>
      <c r="NUT141" s="137"/>
      <c r="NUU141" s="137"/>
      <c r="NUV141" s="137"/>
      <c r="NUW141" s="137"/>
      <c r="NUX141" s="137"/>
      <c r="NUY141" s="137"/>
      <c r="NUZ141" s="137"/>
      <c r="NVA141" s="137"/>
      <c r="NVB141" s="137"/>
      <c r="NVC141" s="137"/>
      <c r="NVD141" s="137"/>
      <c r="NVE141" s="137"/>
      <c r="NVF141" s="137"/>
      <c r="NVG141" s="137"/>
      <c r="NVH141" s="137"/>
      <c r="NVI141" s="137"/>
      <c r="NVJ141" s="137"/>
      <c r="NVK141" s="137"/>
      <c r="NVL141" s="137"/>
      <c r="NVM141" s="137"/>
      <c r="NVN141" s="137"/>
      <c r="NVO141" s="137"/>
      <c r="NVP141" s="137"/>
      <c r="NVQ141" s="137"/>
      <c r="NVR141" s="137"/>
      <c r="NVS141" s="137"/>
      <c r="NVT141" s="137"/>
      <c r="NVU141" s="137"/>
      <c r="NVV141" s="137"/>
      <c r="NVW141" s="137"/>
      <c r="NVX141" s="137"/>
      <c r="NVY141" s="137"/>
      <c r="NVZ141" s="137"/>
      <c r="NWA141" s="137"/>
      <c r="NWB141" s="137"/>
      <c r="NWC141" s="137"/>
      <c r="NWD141" s="137"/>
      <c r="NWE141" s="137"/>
      <c r="NWF141" s="137"/>
      <c r="NWG141" s="137"/>
      <c r="NWH141" s="137"/>
      <c r="NWI141" s="137"/>
      <c r="NWJ141" s="137"/>
      <c r="NWK141" s="137"/>
      <c r="NWL141" s="137"/>
      <c r="NWM141" s="137"/>
      <c r="NWN141" s="137"/>
      <c r="NWO141" s="137"/>
      <c r="NWP141" s="137"/>
      <c r="NWQ141" s="137"/>
      <c r="NWR141" s="137"/>
      <c r="NWS141" s="137"/>
      <c r="NWT141" s="137"/>
      <c r="NWU141" s="137"/>
      <c r="NWV141" s="137"/>
      <c r="NWW141" s="137"/>
      <c r="NWX141" s="137"/>
      <c r="NWY141" s="137"/>
      <c r="NWZ141" s="137"/>
      <c r="NXA141" s="137"/>
      <c r="NXB141" s="137"/>
      <c r="NXC141" s="137"/>
      <c r="NXD141" s="137"/>
      <c r="NXE141" s="137"/>
      <c r="NXF141" s="137"/>
      <c r="NXG141" s="137"/>
      <c r="NXH141" s="137"/>
      <c r="NXI141" s="137"/>
      <c r="NXJ141" s="137"/>
      <c r="NXK141" s="137"/>
      <c r="NXL141" s="137"/>
      <c r="NXM141" s="137"/>
      <c r="NXN141" s="137"/>
      <c r="NXO141" s="137"/>
      <c r="NXP141" s="137"/>
      <c r="NXQ141" s="137"/>
      <c r="NXR141" s="137"/>
      <c r="NXS141" s="137"/>
      <c r="NXT141" s="137"/>
      <c r="NXU141" s="137"/>
      <c r="NXV141" s="137"/>
      <c r="NXW141" s="137"/>
      <c r="NXX141" s="137"/>
      <c r="NXY141" s="137"/>
      <c r="NXZ141" s="137"/>
      <c r="NYA141" s="137"/>
      <c r="NYB141" s="137"/>
      <c r="NYC141" s="137"/>
      <c r="NYD141" s="137"/>
      <c r="NYE141" s="137"/>
      <c r="NYF141" s="137"/>
      <c r="NYG141" s="137"/>
      <c r="NYH141" s="137"/>
      <c r="NYI141" s="137"/>
      <c r="NYJ141" s="137"/>
      <c r="NYK141" s="137"/>
      <c r="NYL141" s="137"/>
      <c r="NYM141" s="137"/>
      <c r="NYN141" s="137"/>
      <c r="NYO141" s="137"/>
      <c r="NYP141" s="137"/>
      <c r="NYQ141" s="137"/>
      <c r="NYR141" s="137"/>
      <c r="NYS141" s="137"/>
      <c r="NYT141" s="137"/>
      <c r="NYU141" s="137"/>
      <c r="NYV141" s="137"/>
      <c r="NYW141" s="137"/>
      <c r="NYX141" s="137"/>
      <c r="NYY141" s="137"/>
      <c r="NYZ141" s="137"/>
      <c r="NZA141" s="137"/>
      <c r="NZB141" s="137"/>
      <c r="NZC141" s="137"/>
      <c r="NZD141" s="137"/>
      <c r="NZE141" s="137"/>
      <c r="NZF141" s="137"/>
      <c r="NZG141" s="137"/>
      <c r="NZH141" s="137"/>
      <c r="NZI141" s="137"/>
      <c r="NZJ141" s="137"/>
      <c r="NZK141" s="137"/>
      <c r="NZL141" s="137"/>
      <c r="NZM141" s="137"/>
      <c r="NZN141" s="137"/>
      <c r="NZO141" s="137"/>
      <c r="NZP141" s="137"/>
      <c r="NZQ141" s="137"/>
      <c r="NZR141" s="137"/>
      <c r="NZS141" s="137"/>
      <c r="NZT141" s="137"/>
      <c r="NZU141" s="137"/>
      <c r="NZV141" s="137"/>
      <c r="NZW141" s="137"/>
      <c r="NZX141" s="137"/>
      <c r="NZY141" s="137"/>
      <c r="NZZ141" s="137"/>
      <c r="OAA141" s="137"/>
      <c r="OAB141" s="137"/>
      <c r="OAC141" s="137"/>
      <c r="OAD141" s="137"/>
      <c r="OAE141" s="137"/>
      <c r="OAF141" s="137"/>
      <c r="OAG141" s="137"/>
      <c r="OAH141" s="137"/>
      <c r="OAI141" s="137"/>
      <c r="OAJ141" s="137"/>
      <c r="OAK141" s="137"/>
      <c r="OAL141" s="137"/>
      <c r="OAM141" s="137"/>
      <c r="OAN141" s="137"/>
      <c r="OAO141" s="137"/>
      <c r="OAP141" s="137"/>
      <c r="OAQ141" s="137"/>
      <c r="OAR141" s="137"/>
      <c r="OAS141" s="137"/>
      <c r="OAT141" s="137"/>
      <c r="OAU141" s="137"/>
      <c r="OAV141" s="137"/>
      <c r="OAW141" s="137"/>
      <c r="OAX141" s="137"/>
      <c r="OAY141" s="137"/>
      <c r="OAZ141" s="137"/>
      <c r="OBA141" s="137"/>
      <c r="OBB141" s="137"/>
      <c r="OBC141" s="137"/>
      <c r="OBD141" s="137"/>
      <c r="OBE141" s="137"/>
      <c r="OBF141" s="137"/>
      <c r="OBG141" s="137"/>
      <c r="OBH141" s="137"/>
      <c r="OBI141" s="137"/>
      <c r="OBJ141" s="137"/>
      <c r="OBK141" s="137"/>
      <c r="OBL141" s="137"/>
      <c r="OBM141" s="137"/>
      <c r="OBN141" s="137"/>
      <c r="OBO141" s="137"/>
      <c r="OBP141" s="137"/>
      <c r="OBQ141" s="137"/>
      <c r="OBR141" s="137"/>
      <c r="OBS141" s="137"/>
      <c r="OBT141" s="137"/>
      <c r="OBU141" s="137"/>
      <c r="OBV141" s="137"/>
      <c r="OBW141" s="137"/>
      <c r="OBX141" s="137"/>
      <c r="OBY141" s="137"/>
      <c r="OBZ141" s="137"/>
      <c r="OCA141" s="137"/>
      <c r="OCB141" s="137"/>
      <c r="OCC141" s="137"/>
      <c r="OCD141" s="137"/>
      <c r="OCE141" s="137"/>
      <c r="OCF141" s="137"/>
      <c r="OCG141" s="137"/>
      <c r="OCH141" s="137"/>
      <c r="OCI141" s="137"/>
      <c r="OCJ141" s="137"/>
      <c r="OCK141" s="137"/>
      <c r="OCL141" s="137"/>
      <c r="OCM141" s="137"/>
      <c r="OCN141" s="137"/>
      <c r="OCO141" s="137"/>
      <c r="OCP141" s="137"/>
      <c r="OCQ141" s="137"/>
      <c r="OCR141" s="137"/>
      <c r="OCS141" s="137"/>
      <c r="OCT141" s="137"/>
      <c r="OCU141" s="137"/>
      <c r="OCV141" s="137"/>
      <c r="OCW141" s="137"/>
      <c r="OCX141" s="137"/>
      <c r="OCY141" s="137"/>
      <c r="OCZ141" s="137"/>
      <c r="ODA141" s="137"/>
      <c r="ODB141" s="137"/>
      <c r="ODC141" s="137"/>
      <c r="ODD141" s="137"/>
      <c r="ODE141" s="137"/>
      <c r="ODF141" s="137"/>
      <c r="ODG141" s="137"/>
      <c r="ODH141" s="137"/>
      <c r="ODI141" s="137"/>
      <c r="ODJ141" s="137"/>
      <c r="ODK141" s="137"/>
      <c r="ODL141" s="137"/>
      <c r="ODM141" s="137"/>
      <c r="ODN141" s="137"/>
      <c r="ODO141" s="137"/>
      <c r="ODP141" s="137"/>
      <c r="ODQ141" s="137"/>
      <c r="ODR141" s="137"/>
      <c r="ODS141" s="137"/>
      <c r="ODT141" s="137"/>
      <c r="ODU141" s="137"/>
      <c r="ODV141" s="137"/>
      <c r="ODW141" s="137"/>
      <c r="ODX141" s="137"/>
      <c r="ODY141" s="137"/>
      <c r="ODZ141" s="137"/>
      <c r="OEA141" s="137"/>
      <c r="OEB141" s="137"/>
      <c r="OEC141" s="137"/>
      <c r="OED141" s="137"/>
      <c r="OEE141" s="137"/>
      <c r="OEF141" s="137"/>
      <c r="OEG141" s="137"/>
      <c r="OEH141" s="137"/>
      <c r="OEI141" s="137"/>
      <c r="OEJ141" s="137"/>
      <c r="OEK141" s="137"/>
      <c r="OEL141" s="137"/>
      <c r="OEM141" s="137"/>
      <c r="OEN141" s="137"/>
      <c r="OEO141" s="137"/>
      <c r="OEP141" s="137"/>
      <c r="OEQ141" s="137"/>
      <c r="OER141" s="137"/>
      <c r="OES141" s="137"/>
      <c r="OET141" s="137"/>
      <c r="OEU141" s="137"/>
      <c r="OEV141" s="137"/>
      <c r="OEW141" s="137"/>
      <c r="OEX141" s="137"/>
      <c r="OEY141" s="137"/>
      <c r="OEZ141" s="137"/>
      <c r="OFA141" s="137"/>
      <c r="OFB141" s="137"/>
      <c r="OFC141" s="137"/>
      <c r="OFD141" s="137"/>
      <c r="OFE141" s="137"/>
      <c r="OFF141" s="137"/>
      <c r="OFG141" s="137"/>
      <c r="OFH141" s="137"/>
      <c r="OFI141" s="137"/>
      <c r="OFJ141" s="137"/>
      <c r="OFK141" s="137"/>
      <c r="OFL141" s="137"/>
      <c r="OFM141" s="137"/>
      <c r="OFN141" s="137"/>
      <c r="OFO141" s="137"/>
      <c r="OFP141" s="137"/>
      <c r="OFQ141" s="137"/>
      <c r="OFR141" s="137"/>
      <c r="OFS141" s="137"/>
      <c r="OFT141" s="137"/>
      <c r="OFU141" s="137"/>
      <c r="OFV141" s="137"/>
      <c r="OFW141" s="137"/>
      <c r="OFX141" s="137"/>
      <c r="OFY141" s="137"/>
      <c r="OFZ141" s="137"/>
      <c r="OGA141" s="137"/>
      <c r="OGB141" s="137"/>
      <c r="OGC141" s="137"/>
      <c r="OGD141" s="137"/>
      <c r="OGE141" s="137"/>
      <c r="OGF141" s="137"/>
      <c r="OGG141" s="137"/>
      <c r="OGH141" s="137"/>
      <c r="OGI141" s="137"/>
      <c r="OGJ141" s="137"/>
      <c r="OGK141" s="137"/>
      <c r="OGL141" s="137"/>
      <c r="OGM141" s="137"/>
      <c r="OGN141" s="137"/>
      <c r="OGO141" s="137"/>
      <c r="OGP141" s="137"/>
      <c r="OGQ141" s="137"/>
      <c r="OGR141" s="137"/>
      <c r="OGS141" s="137"/>
      <c r="OGT141" s="137"/>
      <c r="OGU141" s="137"/>
      <c r="OGV141" s="137"/>
      <c r="OGW141" s="137"/>
      <c r="OGX141" s="137"/>
      <c r="OGY141" s="137"/>
      <c r="OGZ141" s="137"/>
      <c r="OHA141" s="137"/>
      <c r="OHB141" s="137"/>
      <c r="OHC141" s="137"/>
      <c r="OHD141" s="137"/>
      <c r="OHE141" s="137"/>
      <c r="OHF141" s="137"/>
      <c r="OHG141" s="137"/>
      <c r="OHH141" s="137"/>
      <c r="OHI141" s="137"/>
      <c r="OHJ141" s="137"/>
      <c r="OHK141" s="137"/>
      <c r="OHL141" s="137"/>
      <c r="OHM141" s="137"/>
      <c r="OHN141" s="137"/>
      <c r="OHO141" s="137"/>
      <c r="OHP141" s="137"/>
      <c r="OHQ141" s="137"/>
      <c r="OHR141" s="137"/>
      <c r="OHS141" s="137"/>
      <c r="OHT141" s="137"/>
      <c r="OHU141" s="137"/>
      <c r="OHV141" s="137"/>
      <c r="OHW141" s="137"/>
      <c r="OHX141" s="137"/>
      <c r="OHY141" s="137"/>
      <c r="OHZ141" s="137"/>
      <c r="OIA141" s="137"/>
      <c r="OIB141" s="137"/>
      <c r="OIC141" s="137"/>
      <c r="OID141" s="137"/>
      <c r="OIE141" s="137"/>
      <c r="OIF141" s="137"/>
      <c r="OIG141" s="137"/>
      <c r="OIH141" s="137"/>
      <c r="OII141" s="137"/>
      <c r="OIJ141" s="137"/>
      <c r="OIK141" s="137"/>
      <c r="OIL141" s="137"/>
      <c r="OIM141" s="137"/>
      <c r="OIN141" s="137"/>
      <c r="OIO141" s="137"/>
      <c r="OIP141" s="137"/>
      <c r="OIQ141" s="137"/>
      <c r="OIR141" s="137"/>
      <c r="OIS141" s="137"/>
      <c r="OIT141" s="137"/>
      <c r="OIU141" s="137"/>
      <c r="OIV141" s="137"/>
      <c r="OIW141" s="137"/>
      <c r="OIX141" s="137"/>
      <c r="OIY141" s="137"/>
      <c r="OIZ141" s="137"/>
      <c r="OJA141" s="137"/>
      <c r="OJB141" s="137"/>
      <c r="OJC141" s="137"/>
      <c r="OJD141" s="137"/>
      <c r="OJE141" s="137"/>
      <c r="OJF141" s="137"/>
      <c r="OJG141" s="137"/>
      <c r="OJH141" s="137"/>
      <c r="OJI141" s="137"/>
      <c r="OJJ141" s="137"/>
      <c r="OJK141" s="137"/>
      <c r="OJL141" s="137"/>
      <c r="OJM141" s="137"/>
      <c r="OJN141" s="137"/>
      <c r="OJO141" s="137"/>
      <c r="OJP141" s="137"/>
      <c r="OJQ141" s="137"/>
      <c r="OJR141" s="137"/>
      <c r="OJS141" s="137"/>
      <c r="OJT141" s="137"/>
      <c r="OJU141" s="137"/>
      <c r="OJV141" s="137"/>
      <c r="OJW141" s="137"/>
      <c r="OJX141" s="137"/>
      <c r="OJY141" s="137"/>
      <c r="OJZ141" s="137"/>
      <c r="OKA141" s="137"/>
      <c r="OKB141" s="137"/>
      <c r="OKC141" s="137"/>
      <c r="OKD141" s="137"/>
      <c r="OKE141" s="137"/>
      <c r="OKF141" s="137"/>
      <c r="OKG141" s="137"/>
      <c r="OKH141" s="137"/>
      <c r="OKI141" s="137"/>
      <c r="OKJ141" s="137"/>
      <c r="OKK141" s="137"/>
      <c r="OKL141" s="137"/>
      <c r="OKM141" s="137"/>
      <c r="OKN141" s="137"/>
      <c r="OKO141" s="137"/>
      <c r="OKP141" s="137"/>
      <c r="OKQ141" s="137"/>
      <c r="OKR141" s="137"/>
      <c r="OKS141" s="137"/>
      <c r="OKT141" s="137"/>
      <c r="OKU141" s="137"/>
      <c r="OKV141" s="137"/>
      <c r="OKW141" s="137"/>
      <c r="OKX141" s="137"/>
      <c r="OKY141" s="137"/>
      <c r="OKZ141" s="137"/>
      <c r="OLA141" s="137"/>
      <c r="OLB141" s="137"/>
      <c r="OLC141" s="137"/>
      <c r="OLD141" s="137"/>
      <c r="OLE141" s="137"/>
      <c r="OLF141" s="137"/>
      <c r="OLG141" s="137"/>
      <c r="OLH141" s="137"/>
      <c r="OLI141" s="137"/>
      <c r="OLJ141" s="137"/>
      <c r="OLK141" s="137"/>
      <c r="OLL141" s="137"/>
      <c r="OLM141" s="137"/>
      <c r="OLN141" s="137"/>
      <c r="OLO141" s="137"/>
      <c r="OLP141" s="137"/>
      <c r="OLQ141" s="137"/>
      <c r="OLR141" s="137"/>
      <c r="OLS141" s="137"/>
      <c r="OLT141" s="137"/>
      <c r="OLU141" s="137"/>
      <c r="OLV141" s="137"/>
      <c r="OLW141" s="137"/>
      <c r="OLX141" s="137"/>
      <c r="OLY141" s="137"/>
      <c r="OLZ141" s="137"/>
      <c r="OMA141" s="137"/>
      <c r="OMB141" s="137"/>
      <c r="OMC141" s="137"/>
      <c r="OMD141" s="137"/>
      <c r="OME141" s="137"/>
      <c r="OMF141" s="137"/>
      <c r="OMG141" s="137"/>
      <c r="OMH141" s="137"/>
      <c r="OMI141" s="137"/>
      <c r="OMJ141" s="137"/>
      <c r="OMK141" s="137"/>
      <c r="OML141" s="137"/>
      <c r="OMM141" s="137"/>
      <c r="OMN141" s="137"/>
      <c r="OMO141" s="137"/>
      <c r="OMP141" s="137"/>
      <c r="OMQ141" s="137"/>
      <c r="OMR141" s="137"/>
      <c r="OMS141" s="137"/>
      <c r="OMT141" s="137"/>
      <c r="OMU141" s="137"/>
      <c r="OMV141" s="137"/>
      <c r="OMW141" s="137"/>
      <c r="OMX141" s="137"/>
      <c r="OMY141" s="137"/>
      <c r="OMZ141" s="137"/>
      <c r="ONA141" s="137"/>
      <c r="ONB141" s="137"/>
      <c r="ONC141" s="137"/>
      <c r="OND141" s="137"/>
      <c r="ONE141" s="137"/>
      <c r="ONF141" s="137"/>
      <c r="ONG141" s="137"/>
      <c r="ONH141" s="137"/>
      <c r="ONI141" s="137"/>
      <c r="ONJ141" s="137"/>
      <c r="ONK141" s="137"/>
      <c r="ONL141" s="137"/>
      <c r="ONM141" s="137"/>
      <c r="ONN141" s="137"/>
      <c r="ONO141" s="137"/>
      <c r="ONP141" s="137"/>
      <c r="ONQ141" s="137"/>
      <c r="ONR141" s="137"/>
      <c r="ONS141" s="137"/>
      <c r="ONT141" s="137"/>
      <c r="ONU141" s="137"/>
      <c r="ONV141" s="137"/>
      <c r="ONW141" s="137"/>
      <c r="ONX141" s="137"/>
      <c r="ONY141" s="137"/>
      <c r="ONZ141" s="137"/>
      <c r="OOA141" s="137"/>
      <c r="OOB141" s="137"/>
      <c r="OOC141" s="137"/>
      <c r="OOD141" s="137"/>
      <c r="OOE141" s="137"/>
      <c r="OOF141" s="137"/>
      <c r="OOG141" s="137"/>
      <c r="OOH141" s="137"/>
      <c r="OOI141" s="137"/>
      <c r="OOJ141" s="137"/>
      <c r="OOK141" s="137"/>
      <c r="OOL141" s="137"/>
      <c r="OOM141" s="137"/>
      <c r="OON141" s="137"/>
      <c r="OOO141" s="137"/>
      <c r="OOP141" s="137"/>
      <c r="OOQ141" s="137"/>
      <c r="OOR141" s="137"/>
      <c r="OOS141" s="137"/>
      <c r="OOT141" s="137"/>
      <c r="OOU141" s="137"/>
      <c r="OOV141" s="137"/>
      <c r="OOW141" s="137"/>
      <c r="OOX141" s="137"/>
      <c r="OOY141" s="137"/>
      <c r="OOZ141" s="137"/>
      <c r="OPA141" s="137"/>
      <c r="OPB141" s="137"/>
      <c r="OPC141" s="137"/>
      <c r="OPD141" s="137"/>
      <c r="OPE141" s="137"/>
      <c r="OPF141" s="137"/>
      <c r="OPG141" s="137"/>
      <c r="OPH141" s="137"/>
      <c r="OPI141" s="137"/>
      <c r="OPJ141" s="137"/>
      <c r="OPK141" s="137"/>
      <c r="OPL141" s="137"/>
      <c r="OPM141" s="137"/>
      <c r="OPN141" s="137"/>
      <c r="OPO141" s="137"/>
      <c r="OPP141" s="137"/>
      <c r="OPQ141" s="137"/>
      <c r="OPR141" s="137"/>
      <c r="OPS141" s="137"/>
      <c r="OPT141" s="137"/>
      <c r="OPU141" s="137"/>
      <c r="OPV141" s="137"/>
      <c r="OPW141" s="137"/>
      <c r="OPX141" s="137"/>
      <c r="OPY141" s="137"/>
      <c r="OPZ141" s="137"/>
      <c r="OQA141" s="137"/>
      <c r="OQB141" s="137"/>
      <c r="OQC141" s="137"/>
      <c r="OQD141" s="137"/>
      <c r="OQE141" s="137"/>
      <c r="OQF141" s="137"/>
      <c r="OQG141" s="137"/>
      <c r="OQH141" s="137"/>
      <c r="OQI141" s="137"/>
      <c r="OQJ141" s="137"/>
      <c r="OQK141" s="137"/>
      <c r="OQL141" s="137"/>
      <c r="OQM141" s="137"/>
      <c r="OQN141" s="137"/>
      <c r="OQO141" s="137"/>
      <c r="OQP141" s="137"/>
      <c r="OQQ141" s="137"/>
      <c r="OQR141" s="137"/>
      <c r="OQS141" s="137"/>
      <c r="OQT141" s="137"/>
      <c r="OQU141" s="137"/>
      <c r="OQV141" s="137"/>
      <c r="OQW141" s="137"/>
      <c r="OQX141" s="137"/>
      <c r="OQY141" s="137"/>
      <c r="OQZ141" s="137"/>
      <c r="ORA141" s="137"/>
      <c r="ORB141" s="137"/>
      <c r="ORC141" s="137"/>
      <c r="ORD141" s="137"/>
      <c r="ORE141" s="137"/>
      <c r="ORF141" s="137"/>
      <c r="ORG141" s="137"/>
      <c r="ORH141" s="137"/>
      <c r="ORI141" s="137"/>
      <c r="ORJ141" s="137"/>
      <c r="ORK141" s="137"/>
      <c r="ORL141" s="137"/>
      <c r="ORM141" s="137"/>
      <c r="ORN141" s="137"/>
      <c r="ORO141" s="137"/>
      <c r="ORP141" s="137"/>
      <c r="ORQ141" s="137"/>
      <c r="ORR141" s="137"/>
      <c r="ORS141" s="137"/>
      <c r="ORT141" s="137"/>
      <c r="ORU141" s="137"/>
      <c r="ORV141" s="137"/>
      <c r="ORW141" s="137"/>
      <c r="ORX141" s="137"/>
      <c r="ORY141" s="137"/>
      <c r="ORZ141" s="137"/>
      <c r="OSA141" s="137"/>
      <c r="OSB141" s="137"/>
      <c r="OSC141" s="137"/>
      <c r="OSD141" s="137"/>
      <c r="OSE141" s="137"/>
      <c r="OSF141" s="137"/>
      <c r="OSG141" s="137"/>
      <c r="OSH141" s="137"/>
      <c r="OSI141" s="137"/>
      <c r="OSJ141" s="137"/>
      <c r="OSK141" s="137"/>
      <c r="OSL141" s="137"/>
      <c r="OSM141" s="137"/>
      <c r="OSN141" s="137"/>
      <c r="OSO141" s="137"/>
      <c r="OSP141" s="137"/>
      <c r="OSQ141" s="137"/>
      <c r="OSR141" s="137"/>
      <c r="OSS141" s="137"/>
      <c r="OST141" s="137"/>
      <c r="OSU141" s="137"/>
      <c r="OSV141" s="137"/>
      <c r="OSW141" s="137"/>
      <c r="OSX141" s="137"/>
      <c r="OSY141" s="137"/>
      <c r="OSZ141" s="137"/>
      <c r="OTA141" s="137"/>
      <c r="OTB141" s="137"/>
      <c r="OTC141" s="137"/>
      <c r="OTD141" s="137"/>
      <c r="OTE141" s="137"/>
      <c r="OTF141" s="137"/>
      <c r="OTG141" s="137"/>
      <c r="OTH141" s="137"/>
      <c r="OTI141" s="137"/>
      <c r="OTJ141" s="137"/>
      <c r="OTK141" s="137"/>
      <c r="OTL141" s="137"/>
      <c r="OTM141" s="137"/>
      <c r="OTN141" s="137"/>
      <c r="OTO141" s="137"/>
      <c r="OTP141" s="137"/>
      <c r="OTQ141" s="137"/>
      <c r="OTR141" s="137"/>
      <c r="OTS141" s="137"/>
      <c r="OTT141" s="137"/>
      <c r="OTU141" s="137"/>
      <c r="OTV141" s="137"/>
      <c r="OTW141" s="137"/>
      <c r="OTX141" s="137"/>
      <c r="OTY141" s="137"/>
      <c r="OTZ141" s="137"/>
      <c r="OUA141" s="137"/>
      <c r="OUB141" s="137"/>
      <c r="OUC141" s="137"/>
      <c r="OUD141" s="137"/>
      <c r="OUE141" s="137"/>
      <c r="OUF141" s="137"/>
      <c r="OUG141" s="137"/>
      <c r="OUH141" s="137"/>
      <c r="OUI141" s="137"/>
      <c r="OUJ141" s="137"/>
      <c r="OUK141" s="137"/>
      <c r="OUL141" s="137"/>
      <c r="OUM141" s="137"/>
      <c r="OUN141" s="137"/>
      <c r="OUO141" s="137"/>
      <c r="OUP141" s="137"/>
      <c r="OUQ141" s="137"/>
      <c r="OUR141" s="137"/>
      <c r="OUS141" s="137"/>
      <c r="OUT141" s="137"/>
      <c r="OUU141" s="137"/>
      <c r="OUV141" s="137"/>
      <c r="OUW141" s="137"/>
      <c r="OUX141" s="137"/>
      <c r="OUY141" s="137"/>
      <c r="OUZ141" s="137"/>
      <c r="OVA141" s="137"/>
      <c r="OVB141" s="137"/>
      <c r="OVC141" s="137"/>
      <c r="OVD141" s="137"/>
      <c r="OVE141" s="137"/>
      <c r="OVF141" s="137"/>
      <c r="OVG141" s="137"/>
      <c r="OVH141" s="137"/>
      <c r="OVI141" s="137"/>
      <c r="OVJ141" s="137"/>
      <c r="OVK141" s="137"/>
      <c r="OVL141" s="137"/>
      <c r="OVM141" s="137"/>
      <c r="OVN141" s="137"/>
      <c r="OVO141" s="137"/>
      <c r="OVP141" s="137"/>
      <c r="OVQ141" s="137"/>
      <c r="OVR141" s="137"/>
      <c r="OVS141" s="137"/>
      <c r="OVT141" s="137"/>
      <c r="OVU141" s="137"/>
      <c r="OVV141" s="137"/>
      <c r="OVW141" s="137"/>
      <c r="OVX141" s="137"/>
      <c r="OVY141" s="137"/>
      <c r="OVZ141" s="137"/>
      <c r="OWA141" s="137"/>
      <c r="OWB141" s="137"/>
      <c r="OWC141" s="137"/>
      <c r="OWD141" s="137"/>
      <c r="OWE141" s="137"/>
      <c r="OWF141" s="137"/>
      <c r="OWG141" s="137"/>
      <c r="OWH141" s="137"/>
      <c r="OWI141" s="137"/>
      <c r="OWJ141" s="137"/>
      <c r="OWK141" s="137"/>
      <c r="OWL141" s="137"/>
      <c r="OWM141" s="137"/>
      <c r="OWN141" s="137"/>
      <c r="OWO141" s="137"/>
      <c r="OWP141" s="137"/>
      <c r="OWQ141" s="137"/>
      <c r="OWR141" s="137"/>
      <c r="OWS141" s="137"/>
      <c r="OWT141" s="137"/>
      <c r="OWU141" s="137"/>
      <c r="OWV141" s="137"/>
      <c r="OWW141" s="137"/>
      <c r="OWX141" s="137"/>
      <c r="OWY141" s="137"/>
      <c r="OWZ141" s="137"/>
      <c r="OXA141" s="137"/>
      <c r="OXB141" s="137"/>
      <c r="OXC141" s="137"/>
      <c r="OXD141" s="137"/>
      <c r="OXE141" s="137"/>
      <c r="OXF141" s="137"/>
      <c r="OXG141" s="137"/>
      <c r="OXH141" s="137"/>
      <c r="OXI141" s="137"/>
      <c r="OXJ141" s="137"/>
      <c r="OXK141" s="137"/>
      <c r="OXL141" s="137"/>
      <c r="OXM141" s="137"/>
      <c r="OXN141" s="137"/>
      <c r="OXO141" s="137"/>
      <c r="OXP141" s="137"/>
      <c r="OXQ141" s="137"/>
      <c r="OXR141" s="137"/>
      <c r="OXS141" s="137"/>
      <c r="OXT141" s="137"/>
      <c r="OXU141" s="137"/>
      <c r="OXV141" s="137"/>
      <c r="OXW141" s="137"/>
      <c r="OXX141" s="137"/>
      <c r="OXY141" s="137"/>
      <c r="OXZ141" s="137"/>
      <c r="OYA141" s="137"/>
      <c r="OYB141" s="137"/>
      <c r="OYC141" s="137"/>
      <c r="OYD141" s="137"/>
      <c r="OYE141" s="137"/>
      <c r="OYF141" s="137"/>
      <c r="OYG141" s="137"/>
      <c r="OYH141" s="137"/>
      <c r="OYI141" s="137"/>
      <c r="OYJ141" s="137"/>
      <c r="OYK141" s="137"/>
      <c r="OYL141" s="137"/>
      <c r="OYM141" s="137"/>
      <c r="OYN141" s="137"/>
      <c r="OYO141" s="137"/>
      <c r="OYP141" s="137"/>
      <c r="OYQ141" s="137"/>
      <c r="OYR141" s="137"/>
      <c r="OYS141" s="137"/>
      <c r="OYT141" s="137"/>
      <c r="OYU141" s="137"/>
      <c r="OYV141" s="137"/>
      <c r="OYW141" s="137"/>
      <c r="OYX141" s="137"/>
      <c r="OYY141" s="137"/>
      <c r="OYZ141" s="137"/>
      <c r="OZA141" s="137"/>
      <c r="OZB141" s="137"/>
      <c r="OZC141" s="137"/>
      <c r="OZD141" s="137"/>
      <c r="OZE141" s="137"/>
      <c r="OZF141" s="137"/>
      <c r="OZG141" s="137"/>
      <c r="OZH141" s="137"/>
      <c r="OZI141" s="137"/>
      <c r="OZJ141" s="137"/>
      <c r="OZK141" s="137"/>
      <c r="OZL141" s="137"/>
      <c r="OZM141" s="137"/>
      <c r="OZN141" s="137"/>
      <c r="OZO141" s="137"/>
      <c r="OZP141" s="137"/>
      <c r="OZQ141" s="137"/>
      <c r="OZR141" s="137"/>
      <c r="OZS141" s="137"/>
      <c r="OZT141" s="137"/>
      <c r="OZU141" s="137"/>
      <c r="OZV141" s="137"/>
      <c r="OZW141" s="137"/>
      <c r="OZX141" s="137"/>
      <c r="OZY141" s="137"/>
      <c r="OZZ141" s="137"/>
      <c r="PAA141" s="137"/>
      <c r="PAB141" s="137"/>
      <c r="PAC141" s="137"/>
      <c r="PAD141" s="137"/>
      <c r="PAE141" s="137"/>
      <c r="PAF141" s="137"/>
      <c r="PAG141" s="137"/>
      <c r="PAH141" s="137"/>
      <c r="PAI141" s="137"/>
      <c r="PAJ141" s="137"/>
      <c r="PAK141" s="137"/>
      <c r="PAL141" s="137"/>
      <c r="PAM141" s="137"/>
      <c r="PAN141" s="137"/>
      <c r="PAO141" s="137"/>
      <c r="PAP141" s="137"/>
      <c r="PAQ141" s="137"/>
      <c r="PAR141" s="137"/>
      <c r="PAS141" s="137"/>
      <c r="PAT141" s="137"/>
      <c r="PAU141" s="137"/>
      <c r="PAV141" s="137"/>
      <c r="PAW141" s="137"/>
      <c r="PAX141" s="137"/>
      <c r="PAY141" s="137"/>
      <c r="PAZ141" s="137"/>
      <c r="PBA141" s="137"/>
      <c r="PBB141" s="137"/>
      <c r="PBC141" s="137"/>
      <c r="PBD141" s="137"/>
      <c r="PBE141" s="137"/>
      <c r="PBF141" s="137"/>
      <c r="PBG141" s="137"/>
      <c r="PBH141" s="137"/>
      <c r="PBI141" s="137"/>
      <c r="PBJ141" s="137"/>
      <c r="PBK141" s="137"/>
      <c r="PBL141" s="137"/>
      <c r="PBM141" s="137"/>
      <c r="PBN141" s="137"/>
      <c r="PBO141" s="137"/>
      <c r="PBP141" s="137"/>
      <c r="PBQ141" s="137"/>
      <c r="PBR141" s="137"/>
      <c r="PBS141" s="137"/>
      <c r="PBT141" s="137"/>
      <c r="PBU141" s="137"/>
      <c r="PBV141" s="137"/>
      <c r="PBW141" s="137"/>
      <c r="PBX141" s="137"/>
      <c r="PBY141" s="137"/>
      <c r="PBZ141" s="137"/>
      <c r="PCA141" s="137"/>
      <c r="PCB141" s="137"/>
      <c r="PCC141" s="137"/>
      <c r="PCD141" s="137"/>
      <c r="PCE141" s="137"/>
      <c r="PCF141" s="137"/>
      <c r="PCG141" s="137"/>
      <c r="PCH141" s="137"/>
      <c r="PCI141" s="137"/>
      <c r="PCJ141" s="137"/>
      <c r="PCK141" s="137"/>
      <c r="PCL141" s="137"/>
      <c r="PCM141" s="137"/>
      <c r="PCN141" s="137"/>
      <c r="PCO141" s="137"/>
      <c r="PCP141" s="137"/>
      <c r="PCQ141" s="137"/>
      <c r="PCR141" s="137"/>
      <c r="PCS141" s="137"/>
      <c r="PCT141" s="137"/>
      <c r="PCU141" s="137"/>
      <c r="PCV141" s="137"/>
      <c r="PCW141" s="137"/>
      <c r="PCX141" s="137"/>
      <c r="PCY141" s="137"/>
      <c r="PCZ141" s="137"/>
      <c r="PDA141" s="137"/>
      <c r="PDB141" s="137"/>
      <c r="PDC141" s="137"/>
      <c r="PDD141" s="137"/>
      <c r="PDE141" s="137"/>
      <c r="PDF141" s="137"/>
      <c r="PDG141" s="137"/>
      <c r="PDH141" s="137"/>
      <c r="PDI141" s="137"/>
      <c r="PDJ141" s="137"/>
      <c r="PDK141" s="137"/>
      <c r="PDL141" s="137"/>
      <c r="PDM141" s="137"/>
      <c r="PDN141" s="137"/>
      <c r="PDO141" s="137"/>
      <c r="PDP141" s="137"/>
      <c r="PDQ141" s="137"/>
      <c r="PDR141" s="137"/>
      <c r="PDS141" s="137"/>
      <c r="PDT141" s="137"/>
      <c r="PDU141" s="137"/>
      <c r="PDV141" s="137"/>
      <c r="PDW141" s="137"/>
      <c r="PDX141" s="137"/>
      <c r="PDY141" s="137"/>
      <c r="PDZ141" s="137"/>
      <c r="PEA141" s="137"/>
      <c r="PEB141" s="137"/>
      <c r="PEC141" s="137"/>
      <c r="PED141" s="137"/>
      <c r="PEE141" s="137"/>
      <c r="PEF141" s="137"/>
      <c r="PEG141" s="137"/>
      <c r="PEH141" s="137"/>
      <c r="PEI141" s="137"/>
      <c r="PEJ141" s="137"/>
      <c r="PEK141" s="137"/>
      <c r="PEL141" s="137"/>
      <c r="PEM141" s="137"/>
      <c r="PEN141" s="137"/>
      <c r="PEO141" s="137"/>
      <c r="PEP141" s="137"/>
      <c r="PEQ141" s="137"/>
      <c r="PER141" s="137"/>
      <c r="PES141" s="137"/>
      <c r="PET141" s="137"/>
      <c r="PEU141" s="137"/>
      <c r="PEV141" s="137"/>
      <c r="PEW141" s="137"/>
      <c r="PEX141" s="137"/>
      <c r="PEY141" s="137"/>
      <c r="PEZ141" s="137"/>
      <c r="PFA141" s="137"/>
      <c r="PFB141" s="137"/>
      <c r="PFC141" s="137"/>
      <c r="PFD141" s="137"/>
      <c r="PFE141" s="137"/>
      <c r="PFF141" s="137"/>
      <c r="PFG141" s="137"/>
      <c r="PFH141" s="137"/>
      <c r="PFI141" s="137"/>
      <c r="PFJ141" s="137"/>
      <c r="PFK141" s="137"/>
      <c r="PFL141" s="137"/>
      <c r="PFM141" s="137"/>
      <c r="PFN141" s="137"/>
      <c r="PFO141" s="137"/>
      <c r="PFP141" s="137"/>
      <c r="PFQ141" s="137"/>
      <c r="PFR141" s="137"/>
      <c r="PFS141" s="137"/>
      <c r="PFT141" s="137"/>
      <c r="PFU141" s="137"/>
      <c r="PFV141" s="137"/>
      <c r="PFW141" s="137"/>
      <c r="PFX141" s="137"/>
      <c r="PFY141" s="137"/>
      <c r="PFZ141" s="137"/>
      <c r="PGA141" s="137"/>
      <c r="PGB141" s="137"/>
      <c r="PGC141" s="137"/>
      <c r="PGD141" s="137"/>
      <c r="PGE141" s="137"/>
      <c r="PGF141" s="137"/>
      <c r="PGG141" s="137"/>
      <c r="PGH141" s="137"/>
      <c r="PGI141" s="137"/>
      <c r="PGJ141" s="137"/>
      <c r="PGK141" s="137"/>
      <c r="PGL141" s="137"/>
      <c r="PGM141" s="137"/>
      <c r="PGN141" s="137"/>
      <c r="PGO141" s="137"/>
      <c r="PGP141" s="137"/>
      <c r="PGQ141" s="137"/>
      <c r="PGR141" s="137"/>
      <c r="PGS141" s="137"/>
      <c r="PGT141" s="137"/>
      <c r="PGU141" s="137"/>
      <c r="PGV141" s="137"/>
      <c r="PGW141" s="137"/>
      <c r="PGX141" s="137"/>
      <c r="PGY141" s="137"/>
      <c r="PGZ141" s="137"/>
      <c r="PHA141" s="137"/>
      <c r="PHB141" s="137"/>
      <c r="PHC141" s="137"/>
      <c r="PHD141" s="137"/>
      <c r="PHE141" s="137"/>
      <c r="PHF141" s="137"/>
      <c r="PHG141" s="137"/>
      <c r="PHH141" s="137"/>
      <c r="PHI141" s="137"/>
      <c r="PHJ141" s="137"/>
      <c r="PHK141" s="137"/>
      <c r="PHL141" s="137"/>
      <c r="PHM141" s="137"/>
      <c r="PHN141" s="137"/>
      <c r="PHO141" s="137"/>
      <c r="PHP141" s="137"/>
      <c r="PHQ141" s="137"/>
      <c r="PHR141" s="137"/>
      <c r="PHS141" s="137"/>
      <c r="PHT141" s="137"/>
      <c r="PHU141" s="137"/>
      <c r="PHV141" s="137"/>
      <c r="PHW141" s="137"/>
      <c r="PHX141" s="137"/>
      <c r="PHY141" s="137"/>
      <c r="PHZ141" s="137"/>
      <c r="PIA141" s="137"/>
      <c r="PIB141" s="137"/>
      <c r="PIC141" s="137"/>
      <c r="PID141" s="137"/>
      <c r="PIE141" s="137"/>
      <c r="PIF141" s="137"/>
      <c r="PIG141" s="137"/>
      <c r="PIH141" s="137"/>
      <c r="PII141" s="137"/>
      <c r="PIJ141" s="137"/>
      <c r="PIK141" s="137"/>
      <c r="PIL141" s="137"/>
      <c r="PIM141" s="137"/>
      <c r="PIN141" s="137"/>
      <c r="PIO141" s="137"/>
      <c r="PIP141" s="137"/>
      <c r="PIQ141" s="137"/>
      <c r="PIR141" s="137"/>
      <c r="PIS141" s="137"/>
      <c r="PIT141" s="137"/>
      <c r="PIU141" s="137"/>
      <c r="PIV141" s="137"/>
      <c r="PIW141" s="137"/>
      <c r="PIX141" s="137"/>
      <c r="PIY141" s="137"/>
      <c r="PIZ141" s="137"/>
      <c r="PJA141" s="137"/>
      <c r="PJB141" s="137"/>
      <c r="PJC141" s="137"/>
      <c r="PJD141" s="137"/>
      <c r="PJE141" s="137"/>
      <c r="PJF141" s="137"/>
      <c r="PJG141" s="137"/>
      <c r="PJH141" s="137"/>
      <c r="PJI141" s="137"/>
      <c r="PJJ141" s="137"/>
      <c r="PJK141" s="137"/>
      <c r="PJL141" s="137"/>
      <c r="PJM141" s="137"/>
      <c r="PJN141" s="137"/>
      <c r="PJO141" s="137"/>
      <c r="PJP141" s="137"/>
      <c r="PJQ141" s="137"/>
      <c r="PJR141" s="137"/>
      <c r="PJS141" s="137"/>
      <c r="PJT141" s="137"/>
      <c r="PJU141" s="137"/>
      <c r="PJV141" s="137"/>
      <c r="PJW141" s="137"/>
      <c r="PJX141" s="137"/>
      <c r="PJY141" s="137"/>
      <c r="PJZ141" s="137"/>
      <c r="PKA141" s="137"/>
      <c r="PKB141" s="137"/>
      <c r="PKC141" s="137"/>
      <c r="PKD141" s="137"/>
      <c r="PKE141" s="137"/>
      <c r="PKF141" s="137"/>
      <c r="PKG141" s="137"/>
      <c r="PKH141" s="137"/>
      <c r="PKI141" s="137"/>
      <c r="PKJ141" s="137"/>
      <c r="PKK141" s="137"/>
      <c r="PKL141" s="137"/>
      <c r="PKM141" s="137"/>
      <c r="PKN141" s="137"/>
      <c r="PKO141" s="137"/>
      <c r="PKP141" s="137"/>
      <c r="PKQ141" s="137"/>
      <c r="PKR141" s="137"/>
      <c r="PKS141" s="137"/>
      <c r="PKT141" s="137"/>
      <c r="PKU141" s="137"/>
      <c r="PKV141" s="137"/>
      <c r="PKW141" s="137"/>
      <c r="PKX141" s="137"/>
      <c r="PKY141" s="137"/>
      <c r="PKZ141" s="137"/>
      <c r="PLA141" s="137"/>
      <c r="PLB141" s="137"/>
      <c r="PLC141" s="137"/>
      <c r="PLD141" s="137"/>
      <c r="PLE141" s="137"/>
      <c r="PLF141" s="137"/>
      <c r="PLG141" s="137"/>
      <c r="PLH141" s="137"/>
      <c r="PLI141" s="137"/>
      <c r="PLJ141" s="137"/>
      <c r="PLK141" s="137"/>
      <c r="PLL141" s="137"/>
      <c r="PLM141" s="137"/>
      <c r="PLN141" s="137"/>
      <c r="PLO141" s="137"/>
      <c r="PLP141" s="137"/>
      <c r="PLQ141" s="137"/>
      <c r="PLR141" s="137"/>
      <c r="PLS141" s="137"/>
      <c r="PLT141" s="137"/>
      <c r="PLU141" s="137"/>
      <c r="PLV141" s="137"/>
      <c r="PLW141" s="137"/>
      <c r="PLX141" s="137"/>
      <c r="PLY141" s="137"/>
      <c r="PLZ141" s="137"/>
      <c r="PMA141" s="137"/>
      <c r="PMB141" s="137"/>
      <c r="PMC141" s="137"/>
      <c r="PMD141" s="137"/>
      <c r="PME141" s="137"/>
      <c r="PMF141" s="137"/>
      <c r="PMG141" s="137"/>
      <c r="PMH141" s="137"/>
      <c r="PMI141" s="137"/>
      <c r="PMJ141" s="137"/>
      <c r="PMK141" s="137"/>
      <c r="PML141" s="137"/>
      <c r="PMM141" s="137"/>
      <c r="PMN141" s="137"/>
      <c r="PMO141" s="137"/>
      <c r="PMP141" s="137"/>
      <c r="PMQ141" s="137"/>
      <c r="PMR141" s="137"/>
      <c r="PMS141" s="137"/>
      <c r="PMT141" s="137"/>
      <c r="PMU141" s="137"/>
      <c r="PMV141" s="137"/>
      <c r="PMW141" s="137"/>
      <c r="PMX141" s="137"/>
      <c r="PMY141" s="137"/>
      <c r="PMZ141" s="137"/>
      <c r="PNA141" s="137"/>
      <c r="PNB141" s="137"/>
      <c r="PNC141" s="137"/>
      <c r="PND141" s="137"/>
      <c r="PNE141" s="137"/>
      <c r="PNF141" s="137"/>
      <c r="PNG141" s="137"/>
      <c r="PNH141" s="137"/>
      <c r="PNI141" s="137"/>
      <c r="PNJ141" s="137"/>
      <c r="PNK141" s="137"/>
      <c r="PNL141" s="137"/>
      <c r="PNM141" s="137"/>
      <c r="PNN141" s="137"/>
      <c r="PNO141" s="137"/>
      <c r="PNP141" s="137"/>
      <c r="PNQ141" s="137"/>
      <c r="PNR141" s="137"/>
      <c r="PNS141" s="137"/>
      <c r="PNT141" s="137"/>
      <c r="PNU141" s="137"/>
      <c r="PNV141" s="137"/>
      <c r="PNW141" s="137"/>
      <c r="PNX141" s="137"/>
      <c r="PNY141" s="137"/>
      <c r="PNZ141" s="137"/>
      <c r="POA141" s="137"/>
      <c r="POB141" s="137"/>
      <c r="POC141" s="137"/>
      <c r="POD141" s="137"/>
      <c r="POE141" s="137"/>
      <c r="POF141" s="137"/>
      <c r="POG141" s="137"/>
      <c r="POH141" s="137"/>
      <c r="POI141" s="137"/>
      <c r="POJ141" s="137"/>
      <c r="POK141" s="137"/>
      <c r="POL141" s="137"/>
      <c r="POM141" s="137"/>
      <c r="PON141" s="137"/>
      <c r="POO141" s="137"/>
      <c r="POP141" s="137"/>
      <c r="POQ141" s="137"/>
      <c r="POR141" s="137"/>
      <c r="POS141" s="137"/>
      <c r="POT141" s="137"/>
      <c r="POU141" s="137"/>
      <c r="POV141" s="137"/>
      <c r="POW141" s="137"/>
      <c r="POX141" s="137"/>
      <c r="POY141" s="137"/>
      <c r="POZ141" s="137"/>
      <c r="PPA141" s="137"/>
      <c r="PPB141" s="137"/>
      <c r="PPC141" s="137"/>
      <c r="PPD141" s="137"/>
      <c r="PPE141" s="137"/>
      <c r="PPF141" s="137"/>
      <c r="PPG141" s="137"/>
      <c r="PPH141" s="137"/>
      <c r="PPI141" s="137"/>
      <c r="PPJ141" s="137"/>
      <c r="PPK141" s="137"/>
      <c r="PPL141" s="137"/>
      <c r="PPM141" s="137"/>
      <c r="PPN141" s="137"/>
      <c r="PPO141" s="137"/>
      <c r="PPP141" s="137"/>
      <c r="PPQ141" s="137"/>
      <c r="PPR141" s="137"/>
      <c r="PPS141" s="137"/>
      <c r="PPT141" s="137"/>
      <c r="PPU141" s="137"/>
      <c r="PPV141" s="137"/>
      <c r="PPW141" s="137"/>
      <c r="PPX141" s="137"/>
      <c r="PPY141" s="137"/>
      <c r="PPZ141" s="137"/>
      <c r="PQA141" s="137"/>
      <c r="PQB141" s="137"/>
      <c r="PQC141" s="137"/>
      <c r="PQD141" s="137"/>
      <c r="PQE141" s="137"/>
      <c r="PQF141" s="137"/>
      <c r="PQG141" s="137"/>
      <c r="PQH141" s="137"/>
      <c r="PQI141" s="137"/>
      <c r="PQJ141" s="137"/>
      <c r="PQK141" s="137"/>
      <c r="PQL141" s="137"/>
      <c r="PQM141" s="137"/>
      <c r="PQN141" s="137"/>
      <c r="PQO141" s="137"/>
      <c r="PQP141" s="137"/>
      <c r="PQQ141" s="137"/>
      <c r="PQR141" s="137"/>
      <c r="PQS141" s="137"/>
      <c r="PQT141" s="137"/>
      <c r="PQU141" s="137"/>
      <c r="PQV141" s="137"/>
      <c r="PQW141" s="137"/>
      <c r="PQX141" s="137"/>
      <c r="PQY141" s="137"/>
      <c r="PQZ141" s="137"/>
      <c r="PRA141" s="137"/>
      <c r="PRB141" s="137"/>
      <c r="PRC141" s="137"/>
      <c r="PRD141" s="137"/>
      <c r="PRE141" s="137"/>
      <c r="PRF141" s="137"/>
      <c r="PRG141" s="137"/>
      <c r="PRH141" s="137"/>
      <c r="PRI141" s="137"/>
      <c r="PRJ141" s="137"/>
      <c r="PRK141" s="137"/>
      <c r="PRL141" s="137"/>
      <c r="PRM141" s="137"/>
      <c r="PRN141" s="137"/>
      <c r="PRO141" s="137"/>
      <c r="PRP141" s="137"/>
      <c r="PRQ141" s="137"/>
      <c r="PRR141" s="137"/>
      <c r="PRS141" s="137"/>
      <c r="PRT141" s="137"/>
      <c r="PRU141" s="137"/>
      <c r="PRV141" s="137"/>
      <c r="PRW141" s="137"/>
      <c r="PRX141" s="137"/>
      <c r="PRY141" s="137"/>
      <c r="PRZ141" s="137"/>
      <c r="PSA141" s="137"/>
      <c r="PSB141" s="137"/>
      <c r="PSC141" s="137"/>
      <c r="PSD141" s="137"/>
      <c r="PSE141" s="137"/>
      <c r="PSF141" s="137"/>
      <c r="PSG141" s="137"/>
      <c r="PSH141" s="137"/>
      <c r="PSI141" s="137"/>
      <c r="PSJ141" s="137"/>
      <c r="PSK141" s="137"/>
      <c r="PSL141" s="137"/>
      <c r="PSM141" s="137"/>
      <c r="PSN141" s="137"/>
      <c r="PSO141" s="137"/>
      <c r="PSP141" s="137"/>
      <c r="PSQ141" s="137"/>
      <c r="PSR141" s="137"/>
      <c r="PSS141" s="137"/>
      <c r="PST141" s="137"/>
      <c r="PSU141" s="137"/>
      <c r="PSV141" s="137"/>
      <c r="PSW141" s="137"/>
      <c r="PSX141" s="137"/>
      <c r="PSY141" s="137"/>
      <c r="PSZ141" s="137"/>
      <c r="PTA141" s="137"/>
      <c r="PTB141" s="137"/>
      <c r="PTC141" s="137"/>
      <c r="PTD141" s="137"/>
      <c r="PTE141" s="137"/>
      <c r="PTF141" s="137"/>
      <c r="PTG141" s="137"/>
      <c r="PTH141" s="137"/>
      <c r="PTI141" s="137"/>
      <c r="PTJ141" s="137"/>
      <c r="PTK141" s="137"/>
      <c r="PTL141" s="137"/>
      <c r="PTM141" s="137"/>
      <c r="PTN141" s="137"/>
      <c r="PTO141" s="137"/>
      <c r="PTP141" s="137"/>
      <c r="PTQ141" s="137"/>
      <c r="PTR141" s="137"/>
      <c r="PTS141" s="137"/>
      <c r="PTT141" s="137"/>
      <c r="PTU141" s="137"/>
      <c r="PTV141" s="137"/>
      <c r="PTW141" s="137"/>
      <c r="PTX141" s="137"/>
      <c r="PTY141" s="137"/>
      <c r="PTZ141" s="137"/>
      <c r="PUA141" s="137"/>
      <c r="PUB141" s="137"/>
      <c r="PUC141" s="137"/>
      <c r="PUD141" s="137"/>
      <c r="PUE141" s="137"/>
      <c r="PUF141" s="137"/>
      <c r="PUG141" s="137"/>
      <c r="PUH141" s="137"/>
      <c r="PUI141" s="137"/>
      <c r="PUJ141" s="137"/>
      <c r="PUK141" s="137"/>
      <c r="PUL141" s="137"/>
      <c r="PUM141" s="137"/>
      <c r="PUN141" s="137"/>
      <c r="PUO141" s="137"/>
      <c r="PUP141" s="137"/>
      <c r="PUQ141" s="137"/>
      <c r="PUR141" s="137"/>
      <c r="PUS141" s="137"/>
      <c r="PUT141" s="137"/>
      <c r="PUU141" s="137"/>
      <c r="PUV141" s="137"/>
      <c r="PUW141" s="137"/>
      <c r="PUX141" s="137"/>
      <c r="PUY141" s="137"/>
      <c r="PUZ141" s="137"/>
      <c r="PVA141" s="137"/>
      <c r="PVB141" s="137"/>
      <c r="PVC141" s="137"/>
      <c r="PVD141" s="137"/>
      <c r="PVE141" s="137"/>
      <c r="PVF141" s="137"/>
      <c r="PVG141" s="137"/>
      <c r="PVH141" s="137"/>
      <c r="PVI141" s="137"/>
      <c r="PVJ141" s="137"/>
      <c r="PVK141" s="137"/>
      <c r="PVL141" s="137"/>
      <c r="PVM141" s="137"/>
      <c r="PVN141" s="137"/>
      <c r="PVO141" s="137"/>
      <c r="PVP141" s="137"/>
      <c r="PVQ141" s="137"/>
      <c r="PVR141" s="137"/>
      <c r="PVS141" s="137"/>
      <c r="PVT141" s="137"/>
      <c r="PVU141" s="137"/>
      <c r="PVV141" s="137"/>
      <c r="PVW141" s="137"/>
      <c r="PVX141" s="137"/>
      <c r="PVY141" s="137"/>
      <c r="PVZ141" s="137"/>
      <c r="PWA141" s="137"/>
      <c r="PWB141" s="137"/>
      <c r="PWC141" s="137"/>
      <c r="PWD141" s="137"/>
      <c r="PWE141" s="137"/>
      <c r="PWF141" s="137"/>
      <c r="PWG141" s="137"/>
      <c r="PWH141" s="137"/>
      <c r="PWI141" s="137"/>
      <c r="PWJ141" s="137"/>
      <c r="PWK141" s="137"/>
      <c r="PWL141" s="137"/>
      <c r="PWM141" s="137"/>
      <c r="PWN141" s="137"/>
      <c r="PWO141" s="137"/>
      <c r="PWP141" s="137"/>
      <c r="PWQ141" s="137"/>
      <c r="PWR141" s="137"/>
      <c r="PWS141" s="137"/>
      <c r="PWT141" s="137"/>
      <c r="PWU141" s="137"/>
      <c r="PWV141" s="137"/>
      <c r="PWW141" s="137"/>
      <c r="PWX141" s="137"/>
      <c r="PWY141" s="137"/>
      <c r="PWZ141" s="137"/>
      <c r="PXA141" s="137"/>
      <c r="PXB141" s="137"/>
      <c r="PXC141" s="137"/>
      <c r="PXD141" s="137"/>
      <c r="PXE141" s="137"/>
      <c r="PXF141" s="137"/>
      <c r="PXG141" s="137"/>
      <c r="PXH141" s="137"/>
      <c r="PXI141" s="137"/>
      <c r="PXJ141" s="137"/>
      <c r="PXK141" s="137"/>
      <c r="PXL141" s="137"/>
      <c r="PXM141" s="137"/>
      <c r="PXN141" s="137"/>
      <c r="PXO141" s="137"/>
      <c r="PXP141" s="137"/>
      <c r="PXQ141" s="137"/>
      <c r="PXR141" s="137"/>
      <c r="PXS141" s="137"/>
      <c r="PXT141" s="137"/>
      <c r="PXU141" s="137"/>
      <c r="PXV141" s="137"/>
      <c r="PXW141" s="137"/>
      <c r="PXX141" s="137"/>
      <c r="PXY141" s="137"/>
      <c r="PXZ141" s="137"/>
      <c r="PYA141" s="137"/>
      <c r="PYB141" s="137"/>
      <c r="PYC141" s="137"/>
      <c r="PYD141" s="137"/>
      <c r="PYE141" s="137"/>
      <c r="PYF141" s="137"/>
      <c r="PYG141" s="137"/>
      <c r="PYH141" s="137"/>
      <c r="PYI141" s="137"/>
      <c r="PYJ141" s="137"/>
      <c r="PYK141" s="137"/>
      <c r="PYL141" s="137"/>
      <c r="PYM141" s="137"/>
      <c r="PYN141" s="137"/>
      <c r="PYO141" s="137"/>
      <c r="PYP141" s="137"/>
      <c r="PYQ141" s="137"/>
      <c r="PYR141" s="137"/>
      <c r="PYS141" s="137"/>
      <c r="PYT141" s="137"/>
      <c r="PYU141" s="137"/>
      <c r="PYV141" s="137"/>
      <c r="PYW141" s="137"/>
      <c r="PYX141" s="137"/>
      <c r="PYY141" s="137"/>
      <c r="PYZ141" s="137"/>
      <c r="PZA141" s="137"/>
      <c r="PZB141" s="137"/>
      <c r="PZC141" s="137"/>
      <c r="PZD141" s="137"/>
      <c r="PZE141" s="137"/>
      <c r="PZF141" s="137"/>
      <c r="PZG141" s="137"/>
      <c r="PZH141" s="137"/>
      <c r="PZI141" s="137"/>
      <c r="PZJ141" s="137"/>
      <c r="PZK141" s="137"/>
      <c r="PZL141" s="137"/>
      <c r="PZM141" s="137"/>
      <c r="PZN141" s="137"/>
      <c r="PZO141" s="137"/>
      <c r="PZP141" s="137"/>
      <c r="PZQ141" s="137"/>
      <c r="PZR141" s="137"/>
      <c r="PZS141" s="137"/>
      <c r="PZT141" s="137"/>
      <c r="PZU141" s="137"/>
      <c r="PZV141" s="137"/>
      <c r="PZW141" s="137"/>
      <c r="PZX141" s="137"/>
      <c r="PZY141" s="137"/>
      <c r="PZZ141" s="137"/>
      <c r="QAA141" s="137"/>
      <c r="QAB141" s="137"/>
      <c r="QAC141" s="137"/>
      <c r="QAD141" s="137"/>
      <c r="QAE141" s="137"/>
      <c r="QAF141" s="137"/>
      <c r="QAG141" s="137"/>
      <c r="QAH141" s="137"/>
      <c r="QAI141" s="137"/>
      <c r="QAJ141" s="137"/>
      <c r="QAK141" s="137"/>
      <c r="QAL141" s="137"/>
      <c r="QAM141" s="137"/>
      <c r="QAN141" s="137"/>
      <c r="QAO141" s="137"/>
      <c r="QAP141" s="137"/>
      <c r="QAQ141" s="137"/>
      <c r="QAR141" s="137"/>
      <c r="QAS141" s="137"/>
      <c r="QAT141" s="137"/>
      <c r="QAU141" s="137"/>
      <c r="QAV141" s="137"/>
      <c r="QAW141" s="137"/>
      <c r="QAX141" s="137"/>
      <c r="QAY141" s="137"/>
      <c r="QAZ141" s="137"/>
      <c r="QBA141" s="137"/>
      <c r="QBB141" s="137"/>
      <c r="QBC141" s="137"/>
      <c r="QBD141" s="137"/>
      <c r="QBE141" s="137"/>
      <c r="QBF141" s="137"/>
      <c r="QBG141" s="137"/>
      <c r="QBH141" s="137"/>
      <c r="QBI141" s="137"/>
      <c r="QBJ141" s="137"/>
      <c r="QBK141" s="137"/>
      <c r="QBL141" s="137"/>
      <c r="QBM141" s="137"/>
      <c r="QBN141" s="137"/>
      <c r="QBO141" s="137"/>
      <c r="QBP141" s="137"/>
      <c r="QBQ141" s="137"/>
      <c r="QBR141" s="137"/>
      <c r="QBS141" s="137"/>
      <c r="QBT141" s="137"/>
      <c r="QBU141" s="137"/>
      <c r="QBV141" s="137"/>
      <c r="QBW141" s="137"/>
      <c r="QBX141" s="137"/>
      <c r="QBY141" s="137"/>
      <c r="QBZ141" s="137"/>
      <c r="QCA141" s="137"/>
      <c r="QCB141" s="137"/>
      <c r="QCC141" s="137"/>
      <c r="QCD141" s="137"/>
      <c r="QCE141" s="137"/>
      <c r="QCF141" s="137"/>
      <c r="QCG141" s="137"/>
      <c r="QCH141" s="137"/>
      <c r="QCI141" s="137"/>
      <c r="QCJ141" s="137"/>
      <c r="QCK141" s="137"/>
      <c r="QCL141" s="137"/>
      <c r="QCM141" s="137"/>
      <c r="QCN141" s="137"/>
      <c r="QCO141" s="137"/>
      <c r="QCP141" s="137"/>
      <c r="QCQ141" s="137"/>
      <c r="QCR141" s="137"/>
      <c r="QCS141" s="137"/>
      <c r="QCT141" s="137"/>
      <c r="QCU141" s="137"/>
      <c r="QCV141" s="137"/>
      <c r="QCW141" s="137"/>
      <c r="QCX141" s="137"/>
      <c r="QCY141" s="137"/>
      <c r="QCZ141" s="137"/>
      <c r="QDA141" s="137"/>
      <c r="QDB141" s="137"/>
      <c r="QDC141" s="137"/>
      <c r="QDD141" s="137"/>
      <c r="QDE141" s="137"/>
      <c r="QDF141" s="137"/>
      <c r="QDG141" s="137"/>
      <c r="QDH141" s="137"/>
      <c r="QDI141" s="137"/>
      <c r="QDJ141" s="137"/>
      <c r="QDK141" s="137"/>
      <c r="QDL141" s="137"/>
      <c r="QDM141" s="137"/>
      <c r="QDN141" s="137"/>
      <c r="QDO141" s="137"/>
      <c r="QDP141" s="137"/>
      <c r="QDQ141" s="137"/>
      <c r="QDR141" s="137"/>
      <c r="QDS141" s="137"/>
      <c r="QDT141" s="137"/>
      <c r="QDU141" s="137"/>
      <c r="QDV141" s="137"/>
      <c r="QDW141" s="137"/>
      <c r="QDX141" s="137"/>
      <c r="QDY141" s="137"/>
      <c r="QDZ141" s="137"/>
      <c r="QEA141" s="137"/>
      <c r="QEB141" s="137"/>
      <c r="QEC141" s="137"/>
      <c r="QED141" s="137"/>
      <c r="QEE141" s="137"/>
      <c r="QEF141" s="137"/>
      <c r="QEG141" s="137"/>
      <c r="QEH141" s="137"/>
      <c r="QEI141" s="137"/>
      <c r="QEJ141" s="137"/>
      <c r="QEK141" s="137"/>
      <c r="QEL141" s="137"/>
      <c r="QEM141" s="137"/>
      <c r="QEN141" s="137"/>
      <c r="QEO141" s="137"/>
      <c r="QEP141" s="137"/>
      <c r="QEQ141" s="137"/>
      <c r="QER141" s="137"/>
      <c r="QES141" s="137"/>
      <c r="QET141" s="137"/>
      <c r="QEU141" s="137"/>
      <c r="QEV141" s="137"/>
      <c r="QEW141" s="137"/>
      <c r="QEX141" s="137"/>
      <c r="QEY141" s="137"/>
      <c r="QEZ141" s="137"/>
      <c r="QFA141" s="137"/>
      <c r="QFB141" s="137"/>
      <c r="QFC141" s="137"/>
      <c r="QFD141" s="137"/>
      <c r="QFE141" s="137"/>
      <c r="QFF141" s="137"/>
      <c r="QFG141" s="137"/>
      <c r="QFH141" s="137"/>
      <c r="QFI141" s="137"/>
      <c r="QFJ141" s="137"/>
      <c r="QFK141" s="137"/>
      <c r="QFL141" s="137"/>
      <c r="QFM141" s="137"/>
      <c r="QFN141" s="137"/>
      <c r="QFO141" s="137"/>
      <c r="QFP141" s="137"/>
      <c r="QFQ141" s="137"/>
      <c r="QFR141" s="137"/>
      <c r="QFS141" s="137"/>
      <c r="QFT141" s="137"/>
      <c r="QFU141" s="137"/>
      <c r="QFV141" s="137"/>
      <c r="QFW141" s="137"/>
      <c r="QFX141" s="137"/>
      <c r="QFY141" s="137"/>
      <c r="QFZ141" s="137"/>
      <c r="QGA141" s="137"/>
      <c r="QGB141" s="137"/>
      <c r="QGC141" s="137"/>
      <c r="QGD141" s="137"/>
      <c r="QGE141" s="137"/>
      <c r="QGF141" s="137"/>
      <c r="QGG141" s="137"/>
      <c r="QGH141" s="137"/>
      <c r="QGI141" s="137"/>
      <c r="QGJ141" s="137"/>
      <c r="QGK141" s="137"/>
      <c r="QGL141" s="137"/>
      <c r="QGM141" s="137"/>
      <c r="QGN141" s="137"/>
      <c r="QGO141" s="137"/>
      <c r="QGP141" s="137"/>
      <c r="QGQ141" s="137"/>
      <c r="QGR141" s="137"/>
      <c r="QGS141" s="137"/>
      <c r="QGT141" s="137"/>
      <c r="QGU141" s="137"/>
      <c r="QGV141" s="137"/>
      <c r="QGW141" s="137"/>
      <c r="QGX141" s="137"/>
      <c r="QGY141" s="137"/>
      <c r="QGZ141" s="137"/>
      <c r="QHA141" s="137"/>
      <c r="QHB141" s="137"/>
      <c r="QHC141" s="137"/>
      <c r="QHD141" s="137"/>
      <c r="QHE141" s="137"/>
      <c r="QHF141" s="137"/>
      <c r="QHG141" s="137"/>
      <c r="QHH141" s="137"/>
      <c r="QHI141" s="137"/>
      <c r="QHJ141" s="137"/>
      <c r="QHK141" s="137"/>
      <c r="QHL141" s="137"/>
      <c r="QHM141" s="137"/>
      <c r="QHN141" s="137"/>
      <c r="QHO141" s="137"/>
      <c r="QHP141" s="137"/>
      <c r="QHQ141" s="137"/>
      <c r="QHR141" s="137"/>
      <c r="QHS141" s="137"/>
      <c r="QHT141" s="137"/>
      <c r="QHU141" s="137"/>
      <c r="QHV141" s="137"/>
      <c r="QHW141" s="137"/>
      <c r="QHX141" s="137"/>
      <c r="QHY141" s="137"/>
      <c r="QHZ141" s="137"/>
      <c r="QIA141" s="137"/>
      <c r="QIB141" s="137"/>
      <c r="QIC141" s="137"/>
      <c r="QID141" s="137"/>
      <c r="QIE141" s="137"/>
      <c r="QIF141" s="137"/>
      <c r="QIG141" s="137"/>
      <c r="QIH141" s="137"/>
      <c r="QII141" s="137"/>
      <c r="QIJ141" s="137"/>
      <c r="QIK141" s="137"/>
      <c r="QIL141" s="137"/>
      <c r="QIM141" s="137"/>
      <c r="QIN141" s="137"/>
      <c r="QIO141" s="137"/>
      <c r="QIP141" s="137"/>
      <c r="QIQ141" s="137"/>
      <c r="QIR141" s="137"/>
      <c r="QIS141" s="137"/>
      <c r="QIT141" s="137"/>
      <c r="QIU141" s="137"/>
      <c r="QIV141" s="137"/>
      <c r="QIW141" s="137"/>
      <c r="QIX141" s="137"/>
      <c r="QIY141" s="137"/>
      <c r="QIZ141" s="137"/>
      <c r="QJA141" s="137"/>
      <c r="QJB141" s="137"/>
      <c r="QJC141" s="137"/>
      <c r="QJD141" s="137"/>
      <c r="QJE141" s="137"/>
      <c r="QJF141" s="137"/>
      <c r="QJG141" s="137"/>
      <c r="QJH141" s="137"/>
      <c r="QJI141" s="137"/>
      <c r="QJJ141" s="137"/>
      <c r="QJK141" s="137"/>
      <c r="QJL141" s="137"/>
      <c r="QJM141" s="137"/>
      <c r="QJN141" s="137"/>
      <c r="QJO141" s="137"/>
      <c r="QJP141" s="137"/>
      <c r="QJQ141" s="137"/>
      <c r="QJR141" s="137"/>
      <c r="QJS141" s="137"/>
      <c r="QJT141" s="137"/>
      <c r="QJU141" s="137"/>
      <c r="QJV141" s="137"/>
      <c r="QJW141" s="137"/>
      <c r="QJX141" s="137"/>
      <c r="QJY141" s="137"/>
      <c r="QJZ141" s="137"/>
      <c r="QKA141" s="137"/>
      <c r="QKB141" s="137"/>
      <c r="QKC141" s="137"/>
      <c r="QKD141" s="137"/>
      <c r="QKE141" s="137"/>
      <c r="QKF141" s="137"/>
      <c r="QKG141" s="137"/>
      <c r="QKH141" s="137"/>
      <c r="QKI141" s="137"/>
      <c r="QKJ141" s="137"/>
      <c r="QKK141" s="137"/>
      <c r="QKL141" s="137"/>
      <c r="QKM141" s="137"/>
      <c r="QKN141" s="137"/>
      <c r="QKO141" s="137"/>
      <c r="QKP141" s="137"/>
      <c r="QKQ141" s="137"/>
      <c r="QKR141" s="137"/>
      <c r="QKS141" s="137"/>
      <c r="QKT141" s="137"/>
      <c r="QKU141" s="137"/>
      <c r="QKV141" s="137"/>
      <c r="QKW141" s="137"/>
      <c r="QKX141" s="137"/>
      <c r="QKY141" s="137"/>
      <c r="QKZ141" s="137"/>
      <c r="QLA141" s="137"/>
      <c r="QLB141" s="137"/>
      <c r="QLC141" s="137"/>
      <c r="QLD141" s="137"/>
      <c r="QLE141" s="137"/>
      <c r="QLF141" s="137"/>
      <c r="QLG141" s="137"/>
      <c r="QLH141" s="137"/>
      <c r="QLI141" s="137"/>
      <c r="QLJ141" s="137"/>
      <c r="QLK141" s="137"/>
      <c r="QLL141" s="137"/>
      <c r="QLM141" s="137"/>
      <c r="QLN141" s="137"/>
      <c r="QLO141" s="137"/>
      <c r="QLP141" s="137"/>
      <c r="QLQ141" s="137"/>
      <c r="QLR141" s="137"/>
      <c r="QLS141" s="137"/>
      <c r="QLT141" s="137"/>
      <c r="QLU141" s="137"/>
      <c r="QLV141" s="137"/>
      <c r="QLW141" s="137"/>
      <c r="QLX141" s="137"/>
      <c r="QLY141" s="137"/>
      <c r="QLZ141" s="137"/>
      <c r="QMA141" s="137"/>
      <c r="QMB141" s="137"/>
      <c r="QMC141" s="137"/>
      <c r="QMD141" s="137"/>
      <c r="QME141" s="137"/>
      <c r="QMF141" s="137"/>
      <c r="QMG141" s="137"/>
      <c r="QMH141" s="137"/>
      <c r="QMI141" s="137"/>
      <c r="QMJ141" s="137"/>
      <c r="QMK141" s="137"/>
      <c r="QML141" s="137"/>
      <c r="QMM141" s="137"/>
      <c r="QMN141" s="137"/>
      <c r="QMO141" s="137"/>
      <c r="QMP141" s="137"/>
      <c r="QMQ141" s="137"/>
      <c r="QMR141" s="137"/>
      <c r="QMS141" s="137"/>
      <c r="QMT141" s="137"/>
      <c r="QMU141" s="137"/>
      <c r="QMV141" s="137"/>
      <c r="QMW141" s="137"/>
      <c r="QMX141" s="137"/>
      <c r="QMY141" s="137"/>
      <c r="QMZ141" s="137"/>
      <c r="QNA141" s="137"/>
      <c r="QNB141" s="137"/>
      <c r="QNC141" s="137"/>
      <c r="QND141" s="137"/>
      <c r="QNE141" s="137"/>
      <c r="QNF141" s="137"/>
      <c r="QNG141" s="137"/>
      <c r="QNH141" s="137"/>
      <c r="QNI141" s="137"/>
      <c r="QNJ141" s="137"/>
      <c r="QNK141" s="137"/>
      <c r="QNL141" s="137"/>
      <c r="QNM141" s="137"/>
      <c r="QNN141" s="137"/>
      <c r="QNO141" s="137"/>
      <c r="QNP141" s="137"/>
      <c r="QNQ141" s="137"/>
      <c r="QNR141" s="137"/>
      <c r="QNS141" s="137"/>
      <c r="QNT141" s="137"/>
      <c r="QNU141" s="137"/>
      <c r="QNV141" s="137"/>
      <c r="QNW141" s="137"/>
      <c r="QNX141" s="137"/>
      <c r="QNY141" s="137"/>
      <c r="QNZ141" s="137"/>
      <c r="QOA141" s="137"/>
      <c r="QOB141" s="137"/>
      <c r="QOC141" s="137"/>
      <c r="QOD141" s="137"/>
      <c r="QOE141" s="137"/>
      <c r="QOF141" s="137"/>
      <c r="QOG141" s="137"/>
      <c r="QOH141" s="137"/>
      <c r="QOI141" s="137"/>
      <c r="QOJ141" s="137"/>
      <c r="QOK141" s="137"/>
      <c r="QOL141" s="137"/>
      <c r="QOM141" s="137"/>
      <c r="QON141" s="137"/>
      <c r="QOO141" s="137"/>
      <c r="QOP141" s="137"/>
      <c r="QOQ141" s="137"/>
      <c r="QOR141" s="137"/>
      <c r="QOS141" s="137"/>
      <c r="QOT141" s="137"/>
      <c r="QOU141" s="137"/>
      <c r="QOV141" s="137"/>
      <c r="QOW141" s="137"/>
      <c r="QOX141" s="137"/>
      <c r="QOY141" s="137"/>
      <c r="QOZ141" s="137"/>
      <c r="QPA141" s="137"/>
      <c r="QPB141" s="137"/>
      <c r="QPC141" s="137"/>
      <c r="QPD141" s="137"/>
      <c r="QPE141" s="137"/>
      <c r="QPF141" s="137"/>
      <c r="QPG141" s="137"/>
      <c r="QPH141" s="137"/>
      <c r="QPI141" s="137"/>
      <c r="QPJ141" s="137"/>
      <c r="QPK141" s="137"/>
      <c r="QPL141" s="137"/>
      <c r="QPM141" s="137"/>
      <c r="QPN141" s="137"/>
      <c r="QPO141" s="137"/>
      <c r="QPP141" s="137"/>
      <c r="QPQ141" s="137"/>
      <c r="QPR141" s="137"/>
      <c r="QPS141" s="137"/>
      <c r="QPT141" s="137"/>
      <c r="QPU141" s="137"/>
      <c r="QPV141" s="137"/>
      <c r="QPW141" s="137"/>
      <c r="QPX141" s="137"/>
      <c r="QPY141" s="137"/>
      <c r="QPZ141" s="137"/>
      <c r="QQA141" s="137"/>
      <c r="QQB141" s="137"/>
      <c r="QQC141" s="137"/>
      <c r="QQD141" s="137"/>
      <c r="QQE141" s="137"/>
      <c r="QQF141" s="137"/>
      <c r="QQG141" s="137"/>
      <c r="QQH141" s="137"/>
      <c r="QQI141" s="137"/>
      <c r="QQJ141" s="137"/>
      <c r="QQK141" s="137"/>
      <c r="QQL141" s="137"/>
      <c r="QQM141" s="137"/>
      <c r="QQN141" s="137"/>
      <c r="QQO141" s="137"/>
      <c r="QQP141" s="137"/>
      <c r="QQQ141" s="137"/>
      <c r="QQR141" s="137"/>
      <c r="QQS141" s="137"/>
      <c r="QQT141" s="137"/>
      <c r="QQU141" s="137"/>
      <c r="QQV141" s="137"/>
      <c r="QQW141" s="137"/>
      <c r="QQX141" s="137"/>
      <c r="QQY141" s="137"/>
      <c r="QQZ141" s="137"/>
      <c r="QRA141" s="137"/>
      <c r="QRB141" s="137"/>
      <c r="QRC141" s="137"/>
      <c r="QRD141" s="137"/>
      <c r="QRE141" s="137"/>
      <c r="QRF141" s="137"/>
      <c r="QRG141" s="137"/>
      <c r="QRH141" s="137"/>
      <c r="QRI141" s="137"/>
      <c r="QRJ141" s="137"/>
      <c r="QRK141" s="137"/>
      <c r="QRL141" s="137"/>
      <c r="QRM141" s="137"/>
      <c r="QRN141" s="137"/>
      <c r="QRO141" s="137"/>
      <c r="QRP141" s="137"/>
      <c r="QRQ141" s="137"/>
      <c r="QRR141" s="137"/>
      <c r="QRS141" s="137"/>
      <c r="QRT141" s="137"/>
      <c r="QRU141" s="137"/>
      <c r="QRV141" s="137"/>
      <c r="QRW141" s="137"/>
      <c r="QRX141" s="137"/>
      <c r="QRY141" s="137"/>
      <c r="QRZ141" s="137"/>
      <c r="QSA141" s="137"/>
      <c r="QSB141" s="137"/>
      <c r="QSC141" s="137"/>
      <c r="QSD141" s="137"/>
      <c r="QSE141" s="137"/>
      <c r="QSF141" s="137"/>
      <c r="QSG141" s="137"/>
      <c r="QSH141" s="137"/>
      <c r="QSI141" s="137"/>
      <c r="QSJ141" s="137"/>
      <c r="QSK141" s="137"/>
      <c r="QSL141" s="137"/>
      <c r="QSM141" s="137"/>
      <c r="QSN141" s="137"/>
      <c r="QSO141" s="137"/>
      <c r="QSP141" s="137"/>
      <c r="QSQ141" s="137"/>
      <c r="QSR141" s="137"/>
      <c r="QSS141" s="137"/>
      <c r="QST141" s="137"/>
      <c r="QSU141" s="137"/>
      <c r="QSV141" s="137"/>
      <c r="QSW141" s="137"/>
      <c r="QSX141" s="137"/>
      <c r="QSY141" s="137"/>
      <c r="QSZ141" s="137"/>
      <c r="QTA141" s="137"/>
      <c r="QTB141" s="137"/>
      <c r="QTC141" s="137"/>
      <c r="QTD141" s="137"/>
      <c r="QTE141" s="137"/>
      <c r="QTF141" s="137"/>
      <c r="QTG141" s="137"/>
      <c r="QTH141" s="137"/>
      <c r="QTI141" s="137"/>
      <c r="QTJ141" s="137"/>
      <c r="QTK141" s="137"/>
      <c r="QTL141" s="137"/>
      <c r="QTM141" s="137"/>
      <c r="QTN141" s="137"/>
      <c r="QTO141" s="137"/>
      <c r="QTP141" s="137"/>
      <c r="QTQ141" s="137"/>
      <c r="QTR141" s="137"/>
      <c r="QTS141" s="137"/>
      <c r="QTT141" s="137"/>
      <c r="QTU141" s="137"/>
      <c r="QTV141" s="137"/>
      <c r="QTW141" s="137"/>
      <c r="QTX141" s="137"/>
      <c r="QTY141" s="137"/>
      <c r="QTZ141" s="137"/>
      <c r="QUA141" s="137"/>
      <c r="QUB141" s="137"/>
      <c r="QUC141" s="137"/>
      <c r="QUD141" s="137"/>
      <c r="QUE141" s="137"/>
      <c r="QUF141" s="137"/>
      <c r="QUG141" s="137"/>
      <c r="QUH141" s="137"/>
      <c r="QUI141" s="137"/>
      <c r="QUJ141" s="137"/>
      <c r="QUK141" s="137"/>
      <c r="QUL141" s="137"/>
      <c r="QUM141" s="137"/>
      <c r="QUN141" s="137"/>
      <c r="QUO141" s="137"/>
      <c r="QUP141" s="137"/>
      <c r="QUQ141" s="137"/>
      <c r="QUR141" s="137"/>
      <c r="QUS141" s="137"/>
      <c r="QUT141" s="137"/>
      <c r="QUU141" s="137"/>
      <c r="QUV141" s="137"/>
      <c r="QUW141" s="137"/>
      <c r="QUX141" s="137"/>
      <c r="QUY141" s="137"/>
      <c r="QUZ141" s="137"/>
      <c r="QVA141" s="137"/>
      <c r="QVB141" s="137"/>
      <c r="QVC141" s="137"/>
      <c r="QVD141" s="137"/>
      <c r="QVE141" s="137"/>
      <c r="QVF141" s="137"/>
      <c r="QVG141" s="137"/>
      <c r="QVH141" s="137"/>
      <c r="QVI141" s="137"/>
      <c r="QVJ141" s="137"/>
      <c r="QVK141" s="137"/>
      <c r="QVL141" s="137"/>
      <c r="QVM141" s="137"/>
      <c r="QVN141" s="137"/>
      <c r="QVO141" s="137"/>
      <c r="QVP141" s="137"/>
      <c r="QVQ141" s="137"/>
      <c r="QVR141" s="137"/>
      <c r="QVS141" s="137"/>
      <c r="QVT141" s="137"/>
      <c r="QVU141" s="137"/>
      <c r="QVV141" s="137"/>
      <c r="QVW141" s="137"/>
      <c r="QVX141" s="137"/>
      <c r="QVY141" s="137"/>
      <c r="QVZ141" s="137"/>
      <c r="QWA141" s="137"/>
      <c r="QWB141" s="137"/>
      <c r="QWC141" s="137"/>
      <c r="QWD141" s="137"/>
      <c r="QWE141" s="137"/>
      <c r="QWF141" s="137"/>
      <c r="QWG141" s="137"/>
      <c r="QWH141" s="137"/>
      <c r="QWI141" s="137"/>
      <c r="QWJ141" s="137"/>
      <c r="QWK141" s="137"/>
      <c r="QWL141" s="137"/>
      <c r="QWM141" s="137"/>
      <c r="QWN141" s="137"/>
      <c r="QWO141" s="137"/>
      <c r="QWP141" s="137"/>
      <c r="QWQ141" s="137"/>
      <c r="QWR141" s="137"/>
      <c r="QWS141" s="137"/>
      <c r="QWT141" s="137"/>
      <c r="QWU141" s="137"/>
      <c r="QWV141" s="137"/>
      <c r="QWW141" s="137"/>
      <c r="QWX141" s="137"/>
      <c r="QWY141" s="137"/>
      <c r="QWZ141" s="137"/>
      <c r="QXA141" s="137"/>
      <c r="QXB141" s="137"/>
      <c r="QXC141" s="137"/>
      <c r="QXD141" s="137"/>
      <c r="QXE141" s="137"/>
      <c r="QXF141" s="137"/>
      <c r="QXG141" s="137"/>
      <c r="QXH141" s="137"/>
      <c r="QXI141" s="137"/>
      <c r="QXJ141" s="137"/>
      <c r="QXK141" s="137"/>
      <c r="QXL141" s="137"/>
      <c r="QXM141" s="137"/>
      <c r="QXN141" s="137"/>
      <c r="QXO141" s="137"/>
      <c r="QXP141" s="137"/>
      <c r="QXQ141" s="137"/>
      <c r="QXR141" s="137"/>
      <c r="QXS141" s="137"/>
      <c r="QXT141" s="137"/>
      <c r="QXU141" s="137"/>
      <c r="QXV141" s="137"/>
      <c r="QXW141" s="137"/>
      <c r="QXX141" s="137"/>
      <c r="QXY141" s="137"/>
      <c r="QXZ141" s="137"/>
      <c r="QYA141" s="137"/>
      <c r="QYB141" s="137"/>
      <c r="QYC141" s="137"/>
      <c r="QYD141" s="137"/>
      <c r="QYE141" s="137"/>
      <c r="QYF141" s="137"/>
      <c r="QYG141" s="137"/>
      <c r="QYH141" s="137"/>
      <c r="QYI141" s="137"/>
      <c r="QYJ141" s="137"/>
      <c r="QYK141" s="137"/>
      <c r="QYL141" s="137"/>
      <c r="QYM141" s="137"/>
      <c r="QYN141" s="137"/>
      <c r="QYO141" s="137"/>
      <c r="QYP141" s="137"/>
      <c r="QYQ141" s="137"/>
      <c r="QYR141" s="137"/>
      <c r="QYS141" s="137"/>
      <c r="QYT141" s="137"/>
      <c r="QYU141" s="137"/>
      <c r="QYV141" s="137"/>
      <c r="QYW141" s="137"/>
      <c r="QYX141" s="137"/>
      <c r="QYY141" s="137"/>
      <c r="QYZ141" s="137"/>
      <c r="QZA141" s="137"/>
      <c r="QZB141" s="137"/>
      <c r="QZC141" s="137"/>
      <c r="QZD141" s="137"/>
      <c r="QZE141" s="137"/>
      <c r="QZF141" s="137"/>
      <c r="QZG141" s="137"/>
      <c r="QZH141" s="137"/>
      <c r="QZI141" s="137"/>
      <c r="QZJ141" s="137"/>
      <c r="QZK141" s="137"/>
      <c r="QZL141" s="137"/>
      <c r="QZM141" s="137"/>
      <c r="QZN141" s="137"/>
      <c r="QZO141" s="137"/>
      <c r="QZP141" s="137"/>
      <c r="QZQ141" s="137"/>
      <c r="QZR141" s="137"/>
      <c r="QZS141" s="137"/>
      <c r="QZT141" s="137"/>
      <c r="QZU141" s="137"/>
      <c r="QZV141" s="137"/>
      <c r="QZW141" s="137"/>
      <c r="QZX141" s="137"/>
      <c r="QZY141" s="137"/>
      <c r="QZZ141" s="137"/>
      <c r="RAA141" s="137"/>
      <c r="RAB141" s="137"/>
      <c r="RAC141" s="137"/>
      <c r="RAD141" s="137"/>
      <c r="RAE141" s="137"/>
      <c r="RAF141" s="137"/>
      <c r="RAG141" s="137"/>
      <c r="RAH141" s="137"/>
      <c r="RAI141" s="137"/>
      <c r="RAJ141" s="137"/>
      <c r="RAK141" s="137"/>
      <c r="RAL141" s="137"/>
      <c r="RAM141" s="137"/>
      <c r="RAN141" s="137"/>
      <c r="RAO141" s="137"/>
      <c r="RAP141" s="137"/>
      <c r="RAQ141" s="137"/>
      <c r="RAR141" s="137"/>
      <c r="RAS141" s="137"/>
      <c r="RAT141" s="137"/>
      <c r="RAU141" s="137"/>
      <c r="RAV141" s="137"/>
      <c r="RAW141" s="137"/>
      <c r="RAX141" s="137"/>
      <c r="RAY141" s="137"/>
      <c r="RAZ141" s="137"/>
      <c r="RBA141" s="137"/>
      <c r="RBB141" s="137"/>
      <c r="RBC141" s="137"/>
      <c r="RBD141" s="137"/>
      <c r="RBE141" s="137"/>
      <c r="RBF141" s="137"/>
      <c r="RBG141" s="137"/>
      <c r="RBH141" s="137"/>
      <c r="RBI141" s="137"/>
      <c r="RBJ141" s="137"/>
      <c r="RBK141" s="137"/>
      <c r="RBL141" s="137"/>
      <c r="RBM141" s="137"/>
      <c r="RBN141" s="137"/>
      <c r="RBO141" s="137"/>
      <c r="RBP141" s="137"/>
      <c r="RBQ141" s="137"/>
      <c r="RBR141" s="137"/>
      <c r="RBS141" s="137"/>
      <c r="RBT141" s="137"/>
      <c r="RBU141" s="137"/>
      <c r="RBV141" s="137"/>
      <c r="RBW141" s="137"/>
      <c r="RBX141" s="137"/>
      <c r="RBY141" s="137"/>
      <c r="RBZ141" s="137"/>
      <c r="RCA141" s="137"/>
      <c r="RCB141" s="137"/>
      <c r="RCC141" s="137"/>
      <c r="RCD141" s="137"/>
      <c r="RCE141" s="137"/>
      <c r="RCF141" s="137"/>
      <c r="RCG141" s="137"/>
      <c r="RCH141" s="137"/>
      <c r="RCI141" s="137"/>
      <c r="RCJ141" s="137"/>
      <c r="RCK141" s="137"/>
      <c r="RCL141" s="137"/>
      <c r="RCM141" s="137"/>
      <c r="RCN141" s="137"/>
      <c r="RCO141" s="137"/>
      <c r="RCP141" s="137"/>
      <c r="RCQ141" s="137"/>
      <c r="RCR141" s="137"/>
      <c r="RCS141" s="137"/>
      <c r="RCT141" s="137"/>
      <c r="RCU141" s="137"/>
      <c r="RCV141" s="137"/>
      <c r="RCW141" s="137"/>
      <c r="RCX141" s="137"/>
      <c r="RCY141" s="137"/>
      <c r="RCZ141" s="137"/>
      <c r="RDA141" s="137"/>
      <c r="RDB141" s="137"/>
      <c r="RDC141" s="137"/>
      <c r="RDD141" s="137"/>
      <c r="RDE141" s="137"/>
      <c r="RDF141" s="137"/>
      <c r="RDG141" s="137"/>
      <c r="RDH141" s="137"/>
      <c r="RDI141" s="137"/>
      <c r="RDJ141" s="137"/>
      <c r="RDK141" s="137"/>
      <c r="RDL141" s="137"/>
      <c r="RDM141" s="137"/>
      <c r="RDN141" s="137"/>
      <c r="RDO141" s="137"/>
      <c r="RDP141" s="137"/>
      <c r="RDQ141" s="137"/>
      <c r="RDR141" s="137"/>
      <c r="RDS141" s="137"/>
      <c r="RDT141" s="137"/>
      <c r="RDU141" s="137"/>
      <c r="RDV141" s="137"/>
      <c r="RDW141" s="137"/>
      <c r="RDX141" s="137"/>
      <c r="RDY141" s="137"/>
      <c r="RDZ141" s="137"/>
      <c r="REA141" s="137"/>
      <c r="REB141" s="137"/>
      <c r="REC141" s="137"/>
      <c r="RED141" s="137"/>
      <c r="REE141" s="137"/>
      <c r="REF141" s="137"/>
      <c r="REG141" s="137"/>
      <c r="REH141" s="137"/>
      <c r="REI141" s="137"/>
      <c r="REJ141" s="137"/>
      <c r="REK141" s="137"/>
      <c r="REL141" s="137"/>
      <c r="REM141" s="137"/>
      <c r="REN141" s="137"/>
      <c r="REO141" s="137"/>
      <c r="REP141" s="137"/>
      <c r="REQ141" s="137"/>
      <c r="RER141" s="137"/>
      <c r="RES141" s="137"/>
      <c r="RET141" s="137"/>
      <c r="REU141" s="137"/>
      <c r="REV141" s="137"/>
      <c r="REW141" s="137"/>
      <c r="REX141" s="137"/>
      <c r="REY141" s="137"/>
      <c r="REZ141" s="137"/>
      <c r="RFA141" s="137"/>
      <c r="RFB141" s="137"/>
      <c r="RFC141" s="137"/>
      <c r="RFD141" s="137"/>
      <c r="RFE141" s="137"/>
      <c r="RFF141" s="137"/>
      <c r="RFG141" s="137"/>
      <c r="RFH141" s="137"/>
      <c r="RFI141" s="137"/>
      <c r="RFJ141" s="137"/>
      <c r="RFK141" s="137"/>
      <c r="RFL141" s="137"/>
      <c r="RFM141" s="137"/>
      <c r="RFN141" s="137"/>
      <c r="RFO141" s="137"/>
      <c r="RFP141" s="137"/>
      <c r="RFQ141" s="137"/>
      <c r="RFR141" s="137"/>
      <c r="RFS141" s="137"/>
      <c r="RFT141" s="137"/>
      <c r="RFU141" s="137"/>
      <c r="RFV141" s="137"/>
      <c r="RFW141" s="137"/>
      <c r="RFX141" s="137"/>
      <c r="RFY141" s="137"/>
      <c r="RFZ141" s="137"/>
      <c r="RGA141" s="137"/>
      <c r="RGB141" s="137"/>
      <c r="RGC141" s="137"/>
      <c r="RGD141" s="137"/>
      <c r="RGE141" s="137"/>
      <c r="RGF141" s="137"/>
      <c r="RGG141" s="137"/>
      <c r="RGH141" s="137"/>
      <c r="RGI141" s="137"/>
      <c r="RGJ141" s="137"/>
      <c r="RGK141" s="137"/>
      <c r="RGL141" s="137"/>
      <c r="RGM141" s="137"/>
      <c r="RGN141" s="137"/>
      <c r="RGO141" s="137"/>
      <c r="RGP141" s="137"/>
      <c r="RGQ141" s="137"/>
      <c r="RGR141" s="137"/>
      <c r="RGS141" s="137"/>
      <c r="RGT141" s="137"/>
      <c r="RGU141" s="137"/>
      <c r="RGV141" s="137"/>
      <c r="RGW141" s="137"/>
      <c r="RGX141" s="137"/>
      <c r="RGY141" s="137"/>
      <c r="RGZ141" s="137"/>
      <c r="RHA141" s="137"/>
      <c r="RHB141" s="137"/>
      <c r="RHC141" s="137"/>
      <c r="RHD141" s="137"/>
      <c r="RHE141" s="137"/>
      <c r="RHF141" s="137"/>
      <c r="RHG141" s="137"/>
      <c r="RHH141" s="137"/>
      <c r="RHI141" s="137"/>
      <c r="RHJ141" s="137"/>
      <c r="RHK141" s="137"/>
      <c r="RHL141" s="137"/>
      <c r="RHM141" s="137"/>
      <c r="RHN141" s="137"/>
      <c r="RHO141" s="137"/>
      <c r="RHP141" s="137"/>
      <c r="RHQ141" s="137"/>
      <c r="RHR141" s="137"/>
      <c r="RHS141" s="137"/>
      <c r="RHT141" s="137"/>
      <c r="RHU141" s="137"/>
      <c r="RHV141" s="137"/>
      <c r="RHW141" s="137"/>
      <c r="RHX141" s="137"/>
      <c r="RHY141" s="137"/>
      <c r="RHZ141" s="137"/>
      <c r="RIA141" s="137"/>
      <c r="RIB141" s="137"/>
      <c r="RIC141" s="137"/>
      <c r="RID141" s="137"/>
      <c r="RIE141" s="137"/>
      <c r="RIF141" s="137"/>
      <c r="RIG141" s="137"/>
      <c r="RIH141" s="137"/>
      <c r="RII141" s="137"/>
      <c r="RIJ141" s="137"/>
      <c r="RIK141" s="137"/>
      <c r="RIL141" s="137"/>
      <c r="RIM141" s="137"/>
      <c r="RIN141" s="137"/>
      <c r="RIO141" s="137"/>
      <c r="RIP141" s="137"/>
      <c r="RIQ141" s="137"/>
      <c r="RIR141" s="137"/>
      <c r="RIS141" s="137"/>
      <c r="RIT141" s="137"/>
      <c r="RIU141" s="137"/>
      <c r="RIV141" s="137"/>
      <c r="RIW141" s="137"/>
      <c r="RIX141" s="137"/>
      <c r="RIY141" s="137"/>
      <c r="RIZ141" s="137"/>
      <c r="RJA141" s="137"/>
      <c r="RJB141" s="137"/>
      <c r="RJC141" s="137"/>
      <c r="RJD141" s="137"/>
      <c r="RJE141" s="137"/>
      <c r="RJF141" s="137"/>
      <c r="RJG141" s="137"/>
      <c r="RJH141" s="137"/>
      <c r="RJI141" s="137"/>
      <c r="RJJ141" s="137"/>
      <c r="RJK141" s="137"/>
      <c r="RJL141" s="137"/>
      <c r="RJM141" s="137"/>
      <c r="RJN141" s="137"/>
      <c r="RJO141" s="137"/>
      <c r="RJP141" s="137"/>
      <c r="RJQ141" s="137"/>
      <c r="RJR141" s="137"/>
      <c r="RJS141" s="137"/>
      <c r="RJT141" s="137"/>
      <c r="RJU141" s="137"/>
      <c r="RJV141" s="137"/>
      <c r="RJW141" s="137"/>
      <c r="RJX141" s="137"/>
      <c r="RJY141" s="137"/>
      <c r="RJZ141" s="137"/>
      <c r="RKA141" s="137"/>
      <c r="RKB141" s="137"/>
      <c r="RKC141" s="137"/>
      <c r="RKD141" s="137"/>
      <c r="RKE141" s="137"/>
      <c r="RKF141" s="137"/>
      <c r="RKG141" s="137"/>
      <c r="RKH141" s="137"/>
      <c r="RKI141" s="137"/>
      <c r="RKJ141" s="137"/>
      <c r="RKK141" s="137"/>
      <c r="RKL141" s="137"/>
      <c r="RKM141" s="137"/>
      <c r="RKN141" s="137"/>
      <c r="RKO141" s="137"/>
      <c r="RKP141" s="137"/>
      <c r="RKQ141" s="137"/>
      <c r="RKR141" s="137"/>
      <c r="RKS141" s="137"/>
      <c r="RKT141" s="137"/>
      <c r="RKU141" s="137"/>
      <c r="RKV141" s="137"/>
      <c r="RKW141" s="137"/>
      <c r="RKX141" s="137"/>
      <c r="RKY141" s="137"/>
      <c r="RKZ141" s="137"/>
      <c r="RLA141" s="137"/>
      <c r="RLB141" s="137"/>
      <c r="RLC141" s="137"/>
      <c r="RLD141" s="137"/>
      <c r="RLE141" s="137"/>
      <c r="RLF141" s="137"/>
      <c r="RLG141" s="137"/>
      <c r="RLH141" s="137"/>
      <c r="RLI141" s="137"/>
      <c r="RLJ141" s="137"/>
      <c r="RLK141" s="137"/>
      <c r="RLL141" s="137"/>
      <c r="RLM141" s="137"/>
      <c r="RLN141" s="137"/>
      <c r="RLO141" s="137"/>
      <c r="RLP141" s="137"/>
      <c r="RLQ141" s="137"/>
      <c r="RLR141" s="137"/>
      <c r="RLS141" s="137"/>
      <c r="RLT141" s="137"/>
      <c r="RLU141" s="137"/>
      <c r="RLV141" s="137"/>
      <c r="RLW141" s="137"/>
      <c r="RLX141" s="137"/>
      <c r="RLY141" s="137"/>
      <c r="RLZ141" s="137"/>
      <c r="RMA141" s="137"/>
      <c r="RMB141" s="137"/>
      <c r="RMC141" s="137"/>
      <c r="RMD141" s="137"/>
      <c r="RME141" s="137"/>
      <c r="RMF141" s="137"/>
      <c r="RMG141" s="137"/>
      <c r="RMH141" s="137"/>
      <c r="RMI141" s="137"/>
      <c r="RMJ141" s="137"/>
      <c r="RMK141" s="137"/>
      <c r="RML141" s="137"/>
      <c r="RMM141" s="137"/>
      <c r="RMN141" s="137"/>
      <c r="RMO141" s="137"/>
      <c r="RMP141" s="137"/>
      <c r="RMQ141" s="137"/>
      <c r="RMR141" s="137"/>
      <c r="RMS141" s="137"/>
      <c r="RMT141" s="137"/>
      <c r="RMU141" s="137"/>
      <c r="RMV141" s="137"/>
      <c r="RMW141" s="137"/>
      <c r="RMX141" s="137"/>
      <c r="RMY141" s="137"/>
      <c r="RMZ141" s="137"/>
      <c r="RNA141" s="137"/>
      <c r="RNB141" s="137"/>
      <c r="RNC141" s="137"/>
      <c r="RND141" s="137"/>
      <c r="RNE141" s="137"/>
      <c r="RNF141" s="137"/>
      <c r="RNG141" s="137"/>
      <c r="RNH141" s="137"/>
      <c r="RNI141" s="137"/>
      <c r="RNJ141" s="137"/>
      <c r="RNK141" s="137"/>
      <c r="RNL141" s="137"/>
      <c r="RNM141" s="137"/>
      <c r="RNN141" s="137"/>
      <c r="RNO141" s="137"/>
      <c r="RNP141" s="137"/>
      <c r="RNQ141" s="137"/>
      <c r="RNR141" s="137"/>
      <c r="RNS141" s="137"/>
      <c r="RNT141" s="137"/>
      <c r="RNU141" s="137"/>
      <c r="RNV141" s="137"/>
      <c r="RNW141" s="137"/>
      <c r="RNX141" s="137"/>
      <c r="RNY141" s="137"/>
      <c r="RNZ141" s="137"/>
      <c r="ROA141" s="137"/>
      <c r="ROB141" s="137"/>
      <c r="ROC141" s="137"/>
      <c r="ROD141" s="137"/>
      <c r="ROE141" s="137"/>
      <c r="ROF141" s="137"/>
      <c r="ROG141" s="137"/>
      <c r="ROH141" s="137"/>
      <c r="ROI141" s="137"/>
      <c r="ROJ141" s="137"/>
      <c r="ROK141" s="137"/>
      <c r="ROL141" s="137"/>
      <c r="ROM141" s="137"/>
      <c r="RON141" s="137"/>
      <c r="ROO141" s="137"/>
      <c r="ROP141" s="137"/>
      <c r="ROQ141" s="137"/>
      <c r="ROR141" s="137"/>
      <c r="ROS141" s="137"/>
      <c r="ROT141" s="137"/>
      <c r="ROU141" s="137"/>
      <c r="ROV141" s="137"/>
      <c r="ROW141" s="137"/>
      <c r="ROX141" s="137"/>
      <c r="ROY141" s="137"/>
      <c r="ROZ141" s="137"/>
      <c r="RPA141" s="137"/>
      <c r="RPB141" s="137"/>
      <c r="RPC141" s="137"/>
      <c r="RPD141" s="137"/>
      <c r="RPE141" s="137"/>
      <c r="RPF141" s="137"/>
      <c r="RPG141" s="137"/>
      <c r="RPH141" s="137"/>
      <c r="RPI141" s="137"/>
      <c r="RPJ141" s="137"/>
      <c r="RPK141" s="137"/>
      <c r="RPL141" s="137"/>
      <c r="RPM141" s="137"/>
      <c r="RPN141" s="137"/>
      <c r="RPO141" s="137"/>
      <c r="RPP141" s="137"/>
      <c r="RPQ141" s="137"/>
      <c r="RPR141" s="137"/>
      <c r="RPS141" s="137"/>
      <c r="RPT141" s="137"/>
      <c r="RPU141" s="137"/>
      <c r="RPV141" s="137"/>
      <c r="RPW141" s="137"/>
      <c r="RPX141" s="137"/>
      <c r="RPY141" s="137"/>
      <c r="RPZ141" s="137"/>
      <c r="RQA141" s="137"/>
      <c r="RQB141" s="137"/>
      <c r="RQC141" s="137"/>
      <c r="RQD141" s="137"/>
      <c r="RQE141" s="137"/>
      <c r="RQF141" s="137"/>
      <c r="RQG141" s="137"/>
      <c r="RQH141" s="137"/>
      <c r="RQI141" s="137"/>
      <c r="RQJ141" s="137"/>
      <c r="RQK141" s="137"/>
      <c r="RQL141" s="137"/>
      <c r="RQM141" s="137"/>
      <c r="RQN141" s="137"/>
      <c r="RQO141" s="137"/>
      <c r="RQP141" s="137"/>
      <c r="RQQ141" s="137"/>
      <c r="RQR141" s="137"/>
      <c r="RQS141" s="137"/>
      <c r="RQT141" s="137"/>
      <c r="RQU141" s="137"/>
      <c r="RQV141" s="137"/>
      <c r="RQW141" s="137"/>
      <c r="RQX141" s="137"/>
      <c r="RQY141" s="137"/>
      <c r="RQZ141" s="137"/>
      <c r="RRA141" s="137"/>
      <c r="RRB141" s="137"/>
      <c r="RRC141" s="137"/>
      <c r="RRD141" s="137"/>
      <c r="RRE141" s="137"/>
      <c r="RRF141" s="137"/>
      <c r="RRG141" s="137"/>
      <c r="RRH141" s="137"/>
      <c r="RRI141" s="137"/>
      <c r="RRJ141" s="137"/>
      <c r="RRK141" s="137"/>
      <c r="RRL141" s="137"/>
      <c r="RRM141" s="137"/>
      <c r="RRN141" s="137"/>
      <c r="RRO141" s="137"/>
      <c r="RRP141" s="137"/>
      <c r="RRQ141" s="137"/>
      <c r="RRR141" s="137"/>
      <c r="RRS141" s="137"/>
      <c r="RRT141" s="137"/>
      <c r="RRU141" s="137"/>
      <c r="RRV141" s="137"/>
      <c r="RRW141" s="137"/>
      <c r="RRX141" s="137"/>
      <c r="RRY141" s="137"/>
      <c r="RRZ141" s="137"/>
      <c r="RSA141" s="137"/>
      <c r="RSB141" s="137"/>
      <c r="RSC141" s="137"/>
      <c r="RSD141" s="137"/>
      <c r="RSE141" s="137"/>
      <c r="RSF141" s="137"/>
      <c r="RSG141" s="137"/>
      <c r="RSH141" s="137"/>
      <c r="RSI141" s="137"/>
      <c r="RSJ141" s="137"/>
      <c r="RSK141" s="137"/>
      <c r="RSL141" s="137"/>
      <c r="RSM141" s="137"/>
      <c r="RSN141" s="137"/>
      <c r="RSO141" s="137"/>
      <c r="RSP141" s="137"/>
      <c r="RSQ141" s="137"/>
      <c r="RSR141" s="137"/>
      <c r="RSS141" s="137"/>
      <c r="RST141" s="137"/>
      <c r="RSU141" s="137"/>
      <c r="RSV141" s="137"/>
      <c r="RSW141" s="137"/>
      <c r="RSX141" s="137"/>
      <c r="RSY141" s="137"/>
      <c r="RSZ141" s="137"/>
      <c r="RTA141" s="137"/>
      <c r="RTB141" s="137"/>
      <c r="RTC141" s="137"/>
      <c r="RTD141" s="137"/>
      <c r="RTE141" s="137"/>
      <c r="RTF141" s="137"/>
      <c r="RTG141" s="137"/>
      <c r="RTH141" s="137"/>
      <c r="RTI141" s="137"/>
      <c r="RTJ141" s="137"/>
      <c r="RTK141" s="137"/>
      <c r="RTL141" s="137"/>
      <c r="RTM141" s="137"/>
      <c r="RTN141" s="137"/>
      <c r="RTO141" s="137"/>
      <c r="RTP141" s="137"/>
      <c r="RTQ141" s="137"/>
      <c r="RTR141" s="137"/>
      <c r="RTS141" s="137"/>
      <c r="RTT141" s="137"/>
      <c r="RTU141" s="137"/>
      <c r="RTV141" s="137"/>
      <c r="RTW141" s="137"/>
      <c r="RTX141" s="137"/>
      <c r="RTY141" s="137"/>
      <c r="RTZ141" s="137"/>
      <c r="RUA141" s="137"/>
      <c r="RUB141" s="137"/>
      <c r="RUC141" s="137"/>
      <c r="RUD141" s="137"/>
      <c r="RUE141" s="137"/>
      <c r="RUF141" s="137"/>
      <c r="RUG141" s="137"/>
      <c r="RUH141" s="137"/>
      <c r="RUI141" s="137"/>
      <c r="RUJ141" s="137"/>
      <c r="RUK141" s="137"/>
      <c r="RUL141" s="137"/>
      <c r="RUM141" s="137"/>
      <c r="RUN141" s="137"/>
      <c r="RUO141" s="137"/>
      <c r="RUP141" s="137"/>
      <c r="RUQ141" s="137"/>
      <c r="RUR141" s="137"/>
      <c r="RUS141" s="137"/>
      <c r="RUT141" s="137"/>
      <c r="RUU141" s="137"/>
      <c r="RUV141" s="137"/>
      <c r="RUW141" s="137"/>
      <c r="RUX141" s="137"/>
      <c r="RUY141" s="137"/>
      <c r="RUZ141" s="137"/>
      <c r="RVA141" s="137"/>
      <c r="RVB141" s="137"/>
      <c r="RVC141" s="137"/>
      <c r="RVD141" s="137"/>
      <c r="RVE141" s="137"/>
      <c r="RVF141" s="137"/>
      <c r="RVG141" s="137"/>
      <c r="RVH141" s="137"/>
      <c r="RVI141" s="137"/>
      <c r="RVJ141" s="137"/>
      <c r="RVK141" s="137"/>
      <c r="RVL141" s="137"/>
      <c r="RVM141" s="137"/>
      <c r="RVN141" s="137"/>
      <c r="RVO141" s="137"/>
      <c r="RVP141" s="137"/>
      <c r="RVQ141" s="137"/>
      <c r="RVR141" s="137"/>
      <c r="RVS141" s="137"/>
      <c r="RVT141" s="137"/>
      <c r="RVU141" s="137"/>
      <c r="RVV141" s="137"/>
      <c r="RVW141" s="137"/>
      <c r="RVX141" s="137"/>
      <c r="RVY141" s="137"/>
      <c r="RVZ141" s="137"/>
      <c r="RWA141" s="137"/>
      <c r="RWB141" s="137"/>
      <c r="RWC141" s="137"/>
      <c r="RWD141" s="137"/>
      <c r="RWE141" s="137"/>
      <c r="RWF141" s="137"/>
      <c r="RWG141" s="137"/>
      <c r="RWH141" s="137"/>
      <c r="RWI141" s="137"/>
      <c r="RWJ141" s="137"/>
      <c r="RWK141" s="137"/>
      <c r="RWL141" s="137"/>
      <c r="RWM141" s="137"/>
      <c r="RWN141" s="137"/>
      <c r="RWO141" s="137"/>
      <c r="RWP141" s="137"/>
      <c r="RWQ141" s="137"/>
      <c r="RWR141" s="137"/>
      <c r="RWS141" s="137"/>
      <c r="RWT141" s="137"/>
      <c r="RWU141" s="137"/>
      <c r="RWV141" s="137"/>
      <c r="RWW141" s="137"/>
      <c r="RWX141" s="137"/>
      <c r="RWY141" s="137"/>
      <c r="RWZ141" s="137"/>
      <c r="RXA141" s="137"/>
      <c r="RXB141" s="137"/>
      <c r="RXC141" s="137"/>
      <c r="RXD141" s="137"/>
      <c r="RXE141" s="137"/>
      <c r="RXF141" s="137"/>
      <c r="RXG141" s="137"/>
      <c r="RXH141" s="137"/>
      <c r="RXI141" s="137"/>
      <c r="RXJ141" s="137"/>
      <c r="RXK141" s="137"/>
      <c r="RXL141" s="137"/>
      <c r="RXM141" s="137"/>
      <c r="RXN141" s="137"/>
      <c r="RXO141" s="137"/>
      <c r="RXP141" s="137"/>
      <c r="RXQ141" s="137"/>
      <c r="RXR141" s="137"/>
      <c r="RXS141" s="137"/>
      <c r="RXT141" s="137"/>
      <c r="RXU141" s="137"/>
      <c r="RXV141" s="137"/>
      <c r="RXW141" s="137"/>
      <c r="RXX141" s="137"/>
      <c r="RXY141" s="137"/>
      <c r="RXZ141" s="137"/>
      <c r="RYA141" s="137"/>
      <c r="RYB141" s="137"/>
      <c r="RYC141" s="137"/>
      <c r="RYD141" s="137"/>
      <c r="RYE141" s="137"/>
      <c r="RYF141" s="137"/>
      <c r="RYG141" s="137"/>
      <c r="RYH141" s="137"/>
      <c r="RYI141" s="137"/>
      <c r="RYJ141" s="137"/>
      <c r="RYK141" s="137"/>
      <c r="RYL141" s="137"/>
      <c r="RYM141" s="137"/>
      <c r="RYN141" s="137"/>
      <c r="RYO141" s="137"/>
      <c r="RYP141" s="137"/>
      <c r="RYQ141" s="137"/>
      <c r="RYR141" s="137"/>
      <c r="RYS141" s="137"/>
      <c r="RYT141" s="137"/>
      <c r="RYU141" s="137"/>
      <c r="RYV141" s="137"/>
      <c r="RYW141" s="137"/>
      <c r="RYX141" s="137"/>
      <c r="RYY141" s="137"/>
      <c r="RYZ141" s="137"/>
      <c r="RZA141" s="137"/>
      <c r="RZB141" s="137"/>
      <c r="RZC141" s="137"/>
      <c r="RZD141" s="137"/>
      <c r="RZE141" s="137"/>
      <c r="RZF141" s="137"/>
      <c r="RZG141" s="137"/>
      <c r="RZH141" s="137"/>
      <c r="RZI141" s="137"/>
      <c r="RZJ141" s="137"/>
      <c r="RZK141" s="137"/>
      <c r="RZL141" s="137"/>
      <c r="RZM141" s="137"/>
      <c r="RZN141" s="137"/>
      <c r="RZO141" s="137"/>
      <c r="RZP141" s="137"/>
      <c r="RZQ141" s="137"/>
      <c r="RZR141" s="137"/>
      <c r="RZS141" s="137"/>
      <c r="RZT141" s="137"/>
      <c r="RZU141" s="137"/>
      <c r="RZV141" s="137"/>
      <c r="RZW141" s="137"/>
      <c r="RZX141" s="137"/>
      <c r="RZY141" s="137"/>
      <c r="RZZ141" s="137"/>
      <c r="SAA141" s="137"/>
      <c r="SAB141" s="137"/>
      <c r="SAC141" s="137"/>
      <c r="SAD141" s="137"/>
      <c r="SAE141" s="137"/>
      <c r="SAF141" s="137"/>
      <c r="SAG141" s="137"/>
      <c r="SAH141" s="137"/>
      <c r="SAI141" s="137"/>
      <c r="SAJ141" s="137"/>
      <c r="SAK141" s="137"/>
      <c r="SAL141" s="137"/>
      <c r="SAM141" s="137"/>
      <c r="SAN141" s="137"/>
      <c r="SAO141" s="137"/>
      <c r="SAP141" s="137"/>
      <c r="SAQ141" s="137"/>
      <c r="SAR141" s="137"/>
      <c r="SAS141" s="137"/>
      <c r="SAT141" s="137"/>
      <c r="SAU141" s="137"/>
      <c r="SAV141" s="137"/>
      <c r="SAW141" s="137"/>
      <c r="SAX141" s="137"/>
      <c r="SAY141" s="137"/>
      <c r="SAZ141" s="137"/>
      <c r="SBA141" s="137"/>
      <c r="SBB141" s="137"/>
      <c r="SBC141" s="137"/>
      <c r="SBD141" s="137"/>
      <c r="SBE141" s="137"/>
      <c r="SBF141" s="137"/>
      <c r="SBG141" s="137"/>
      <c r="SBH141" s="137"/>
      <c r="SBI141" s="137"/>
      <c r="SBJ141" s="137"/>
      <c r="SBK141" s="137"/>
      <c r="SBL141" s="137"/>
      <c r="SBM141" s="137"/>
      <c r="SBN141" s="137"/>
      <c r="SBO141" s="137"/>
      <c r="SBP141" s="137"/>
      <c r="SBQ141" s="137"/>
      <c r="SBR141" s="137"/>
      <c r="SBS141" s="137"/>
      <c r="SBT141" s="137"/>
      <c r="SBU141" s="137"/>
      <c r="SBV141" s="137"/>
      <c r="SBW141" s="137"/>
      <c r="SBX141" s="137"/>
      <c r="SBY141" s="137"/>
      <c r="SBZ141" s="137"/>
      <c r="SCA141" s="137"/>
      <c r="SCB141" s="137"/>
      <c r="SCC141" s="137"/>
      <c r="SCD141" s="137"/>
      <c r="SCE141" s="137"/>
      <c r="SCF141" s="137"/>
      <c r="SCG141" s="137"/>
      <c r="SCH141" s="137"/>
      <c r="SCI141" s="137"/>
      <c r="SCJ141" s="137"/>
      <c r="SCK141" s="137"/>
      <c r="SCL141" s="137"/>
      <c r="SCM141" s="137"/>
      <c r="SCN141" s="137"/>
      <c r="SCO141" s="137"/>
      <c r="SCP141" s="137"/>
      <c r="SCQ141" s="137"/>
      <c r="SCR141" s="137"/>
      <c r="SCS141" s="137"/>
      <c r="SCT141" s="137"/>
      <c r="SCU141" s="137"/>
      <c r="SCV141" s="137"/>
      <c r="SCW141" s="137"/>
      <c r="SCX141" s="137"/>
      <c r="SCY141" s="137"/>
      <c r="SCZ141" s="137"/>
      <c r="SDA141" s="137"/>
      <c r="SDB141" s="137"/>
      <c r="SDC141" s="137"/>
      <c r="SDD141" s="137"/>
      <c r="SDE141" s="137"/>
      <c r="SDF141" s="137"/>
      <c r="SDG141" s="137"/>
      <c r="SDH141" s="137"/>
      <c r="SDI141" s="137"/>
      <c r="SDJ141" s="137"/>
      <c r="SDK141" s="137"/>
      <c r="SDL141" s="137"/>
      <c r="SDM141" s="137"/>
      <c r="SDN141" s="137"/>
      <c r="SDO141" s="137"/>
      <c r="SDP141" s="137"/>
      <c r="SDQ141" s="137"/>
      <c r="SDR141" s="137"/>
      <c r="SDS141" s="137"/>
      <c r="SDT141" s="137"/>
      <c r="SDU141" s="137"/>
      <c r="SDV141" s="137"/>
      <c r="SDW141" s="137"/>
      <c r="SDX141" s="137"/>
      <c r="SDY141" s="137"/>
      <c r="SDZ141" s="137"/>
      <c r="SEA141" s="137"/>
      <c r="SEB141" s="137"/>
      <c r="SEC141" s="137"/>
      <c r="SED141" s="137"/>
      <c r="SEE141" s="137"/>
      <c r="SEF141" s="137"/>
      <c r="SEG141" s="137"/>
      <c r="SEH141" s="137"/>
      <c r="SEI141" s="137"/>
      <c r="SEJ141" s="137"/>
      <c r="SEK141" s="137"/>
      <c r="SEL141" s="137"/>
      <c r="SEM141" s="137"/>
      <c r="SEN141" s="137"/>
      <c r="SEO141" s="137"/>
      <c r="SEP141" s="137"/>
      <c r="SEQ141" s="137"/>
      <c r="SER141" s="137"/>
      <c r="SES141" s="137"/>
      <c r="SET141" s="137"/>
      <c r="SEU141" s="137"/>
      <c r="SEV141" s="137"/>
      <c r="SEW141" s="137"/>
      <c r="SEX141" s="137"/>
      <c r="SEY141" s="137"/>
      <c r="SEZ141" s="137"/>
      <c r="SFA141" s="137"/>
      <c r="SFB141" s="137"/>
      <c r="SFC141" s="137"/>
      <c r="SFD141" s="137"/>
      <c r="SFE141" s="137"/>
      <c r="SFF141" s="137"/>
      <c r="SFG141" s="137"/>
      <c r="SFH141" s="137"/>
      <c r="SFI141" s="137"/>
      <c r="SFJ141" s="137"/>
      <c r="SFK141" s="137"/>
      <c r="SFL141" s="137"/>
      <c r="SFM141" s="137"/>
      <c r="SFN141" s="137"/>
      <c r="SFO141" s="137"/>
      <c r="SFP141" s="137"/>
      <c r="SFQ141" s="137"/>
      <c r="SFR141" s="137"/>
      <c r="SFS141" s="137"/>
      <c r="SFT141" s="137"/>
      <c r="SFU141" s="137"/>
      <c r="SFV141" s="137"/>
      <c r="SFW141" s="137"/>
      <c r="SFX141" s="137"/>
      <c r="SFY141" s="137"/>
      <c r="SFZ141" s="137"/>
      <c r="SGA141" s="137"/>
      <c r="SGB141" s="137"/>
      <c r="SGC141" s="137"/>
      <c r="SGD141" s="137"/>
      <c r="SGE141" s="137"/>
      <c r="SGF141" s="137"/>
      <c r="SGG141" s="137"/>
      <c r="SGH141" s="137"/>
      <c r="SGI141" s="137"/>
      <c r="SGJ141" s="137"/>
      <c r="SGK141" s="137"/>
      <c r="SGL141" s="137"/>
      <c r="SGM141" s="137"/>
      <c r="SGN141" s="137"/>
      <c r="SGO141" s="137"/>
      <c r="SGP141" s="137"/>
      <c r="SGQ141" s="137"/>
      <c r="SGR141" s="137"/>
      <c r="SGS141" s="137"/>
      <c r="SGT141" s="137"/>
      <c r="SGU141" s="137"/>
      <c r="SGV141" s="137"/>
      <c r="SGW141" s="137"/>
      <c r="SGX141" s="137"/>
      <c r="SGY141" s="137"/>
      <c r="SGZ141" s="137"/>
      <c r="SHA141" s="137"/>
      <c r="SHB141" s="137"/>
      <c r="SHC141" s="137"/>
      <c r="SHD141" s="137"/>
      <c r="SHE141" s="137"/>
      <c r="SHF141" s="137"/>
      <c r="SHG141" s="137"/>
      <c r="SHH141" s="137"/>
      <c r="SHI141" s="137"/>
      <c r="SHJ141" s="137"/>
      <c r="SHK141" s="137"/>
      <c r="SHL141" s="137"/>
      <c r="SHM141" s="137"/>
      <c r="SHN141" s="137"/>
      <c r="SHO141" s="137"/>
      <c r="SHP141" s="137"/>
      <c r="SHQ141" s="137"/>
      <c r="SHR141" s="137"/>
      <c r="SHS141" s="137"/>
      <c r="SHT141" s="137"/>
      <c r="SHU141" s="137"/>
      <c r="SHV141" s="137"/>
      <c r="SHW141" s="137"/>
      <c r="SHX141" s="137"/>
      <c r="SHY141" s="137"/>
      <c r="SHZ141" s="137"/>
      <c r="SIA141" s="137"/>
      <c r="SIB141" s="137"/>
      <c r="SIC141" s="137"/>
      <c r="SID141" s="137"/>
      <c r="SIE141" s="137"/>
      <c r="SIF141" s="137"/>
      <c r="SIG141" s="137"/>
      <c r="SIH141" s="137"/>
      <c r="SII141" s="137"/>
      <c r="SIJ141" s="137"/>
      <c r="SIK141" s="137"/>
      <c r="SIL141" s="137"/>
      <c r="SIM141" s="137"/>
      <c r="SIN141" s="137"/>
      <c r="SIO141" s="137"/>
      <c r="SIP141" s="137"/>
      <c r="SIQ141" s="137"/>
      <c r="SIR141" s="137"/>
      <c r="SIS141" s="137"/>
      <c r="SIT141" s="137"/>
      <c r="SIU141" s="137"/>
      <c r="SIV141" s="137"/>
      <c r="SIW141" s="137"/>
      <c r="SIX141" s="137"/>
      <c r="SIY141" s="137"/>
      <c r="SIZ141" s="137"/>
      <c r="SJA141" s="137"/>
      <c r="SJB141" s="137"/>
      <c r="SJC141" s="137"/>
      <c r="SJD141" s="137"/>
      <c r="SJE141" s="137"/>
      <c r="SJF141" s="137"/>
      <c r="SJG141" s="137"/>
      <c r="SJH141" s="137"/>
      <c r="SJI141" s="137"/>
      <c r="SJJ141" s="137"/>
      <c r="SJK141" s="137"/>
      <c r="SJL141" s="137"/>
      <c r="SJM141" s="137"/>
      <c r="SJN141" s="137"/>
      <c r="SJO141" s="137"/>
      <c r="SJP141" s="137"/>
      <c r="SJQ141" s="137"/>
      <c r="SJR141" s="137"/>
      <c r="SJS141" s="137"/>
      <c r="SJT141" s="137"/>
      <c r="SJU141" s="137"/>
      <c r="SJV141" s="137"/>
      <c r="SJW141" s="137"/>
      <c r="SJX141" s="137"/>
      <c r="SJY141" s="137"/>
      <c r="SJZ141" s="137"/>
      <c r="SKA141" s="137"/>
      <c r="SKB141" s="137"/>
      <c r="SKC141" s="137"/>
      <c r="SKD141" s="137"/>
      <c r="SKE141" s="137"/>
      <c r="SKF141" s="137"/>
      <c r="SKG141" s="137"/>
      <c r="SKH141" s="137"/>
      <c r="SKI141" s="137"/>
      <c r="SKJ141" s="137"/>
      <c r="SKK141" s="137"/>
      <c r="SKL141" s="137"/>
      <c r="SKM141" s="137"/>
      <c r="SKN141" s="137"/>
      <c r="SKO141" s="137"/>
      <c r="SKP141" s="137"/>
      <c r="SKQ141" s="137"/>
      <c r="SKR141" s="137"/>
      <c r="SKS141" s="137"/>
      <c r="SKT141" s="137"/>
      <c r="SKU141" s="137"/>
      <c r="SKV141" s="137"/>
      <c r="SKW141" s="137"/>
      <c r="SKX141" s="137"/>
      <c r="SKY141" s="137"/>
      <c r="SKZ141" s="137"/>
      <c r="SLA141" s="137"/>
      <c r="SLB141" s="137"/>
      <c r="SLC141" s="137"/>
      <c r="SLD141" s="137"/>
      <c r="SLE141" s="137"/>
      <c r="SLF141" s="137"/>
      <c r="SLG141" s="137"/>
      <c r="SLH141" s="137"/>
      <c r="SLI141" s="137"/>
      <c r="SLJ141" s="137"/>
      <c r="SLK141" s="137"/>
      <c r="SLL141" s="137"/>
      <c r="SLM141" s="137"/>
      <c r="SLN141" s="137"/>
      <c r="SLO141" s="137"/>
      <c r="SLP141" s="137"/>
      <c r="SLQ141" s="137"/>
      <c r="SLR141" s="137"/>
      <c r="SLS141" s="137"/>
      <c r="SLT141" s="137"/>
      <c r="SLU141" s="137"/>
      <c r="SLV141" s="137"/>
      <c r="SLW141" s="137"/>
      <c r="SLX141" s="137"/>
      <c r="SLY141" s="137"/>
      <c r="SLZ141" s="137"/>
      <c r="SMA141" s="137"/>
      <c r="SMB141" s="137"/>
      <c r="SMC141" s="137"/>
      <c r="SMD141" s="137"/>
      <c r="SME141" s="137"/>
      <c r="SMF141" s="137"/>
      <c r="SMG141" s="137"/>
      <c r="SMH141" s="137"/>
      <c r="SMI141" s="137"/>
      <c r="SMJ141" s="137"/>
      <c r="SMK141" s="137"/>
      <c r="SML141" s="137"/>
      <c r="SMM141" s="137"/>
      <c r="SMN141" s="137"/>
      <c r="SMO141" s="137"/>
      <c r="SMP141" s="137"/>
      <c r="SMQ141" s="137"/>
      <c r="SMR141" s="137"/>
      <c r="SMS141" s="137"/>
      <c r="SMT141" s="137"/>
      <c r="SMU141" s="137"/>
      <c r="SMV141" s="137"/>
      <c r="SMW141" s="137"/>
      <c r="SMX141" s="137"/>
      <c r="SMY141" s="137"/>
      <c r="SMZ141" s="137"/>
      <c r="SNA141" s="137"/>
      <c r="SNB141" s="137"/>
      <c r="SNC141" s="137"/>
      <c r="SND141" s="137"/>
      <c r="SNE141" s="137"/>
      <c r="SNF141" s="137"/>
      <c r="SNG141" s="137"/>
      <c r="SNH141" s="137"/>
      <c r="SNI141" s="137"/>
      <c r="SNJ141" s="137"/>
      <c r="SNK141" s="137"/>
      <c r="SNL141" s="137"/>
      <c r="SNM141" s="137"/>
      <c r="SNN141" s="137"/>
      <c r="SNO141" s="137"/>
      <c r="SNP141" s="137"/>
      <c r="SNQ141" s="137"/>
      <c r="SNR141" s="137"/>
      <c r="SNS141" s="137"/>
      <c r="SNT141" s="137"/>
      <c r="SNU141" s="137"/>
      <c r="SNV141" s="137"/>
      <c r="SNW141" s="137"/>
      <c r="SNX141" s="137"/>
      <c r="SNY141" s="137"/>
      <c r="SNZ141" s="137"/>
      <c r="SOA141" s="137"/>
      <c r="SOB141" s="137"/>
      <c r="SOC141" s="137"/>
      <c r="SOD141" s="137"/>
      <c r="SOE141" s="137"/>
      <c r="SOF141" s="137"/>
      <c r="SOG141" s="137"/>
      <c r="SOH141" s="137"/>
      <c r="SOI141" s="137"/>
      <c r="SOJ141" s="137"/>
      <c r="SOK141" s="137"/>
      <c r="SOL141" s="137"/>
      <c r="SOM141" s="137"/>
      <c r="SON141" s="137"/>
      <c r="SOO141" s="137"/>
      <c r="SOP141" s="137"/>
      <c r="SOQ141" s="137"/>
      <c r="SOR141" s="137"/>
      <c r="SOS141" s="137"/>
      <c r="SOT141" s="137"/>
      <c r="SOU141" s="137"/>
      <c r="SOV141" s="137"/>
      <c r="SOW141" s="137"/>
      <c r="SOX141" s="137"/>
      <c r="SOY141" s="137"/>
      <c r="SOZ141" s="137"/>
      <c r="SPA141" s="137"/>
      <c r="SPB141" s="137"/>
      <c r="SPC141" s="137"/>
      <c r="SPD141" s="137"/>
      <c r="SPE141" s="137"/>
      <c r="SPF141" s="137"/>
      <c r="SPG141" s="137"/>
      <c r="SPH141" s="137"/>
      <c r="SPI141" s="137"/>
      <c r="SPJ141" s="137"/>
      <c r="SPK141" s="137"/>
      <c r="SPL141" s="137"/>
      <c r="SPM141" s="137"/>
      <c r="SPN141" s="137"/>
      <c r="SPO141" s="137"/>
      <c r="SPP141" s="137"/>
      <c r="SPQ141" s="137"/>
      <c r="SPR141" s="137"/>
      <c r="SPS141" s="137"/>
      <c r="SPT141" s="137"/>
      <c r="SPU141" s="137"/>
      <c r="SPV141" s="137"/>
      <c r="SPW141" s="137"/>
      <c r="SPX141" s="137"/>
      <c r="SPY141" s="137"/>
      <c r="SPZ141" s="137"/>
      <c r="SQA141" s="137"/>
      <c r="SQB141" s="137"/>
      <c r="SQC141" s="137"/>
      <c r="SQD141" s="137"/>
      <c r="SQE141" s="137"/>
      <c r="SQF141" s="137"/>
      <c r="SQG141" s="137"/>
      <c r="SQH141" s="137"/>
      <c r="SQI141" s="137"/>
      <c r="SQJ141" s="137"/>
      <c r="SQK141" s="137"/>
      <c r="SQL141" s="137"/>
      <c r="SQM141" s="137"/>
      <c r="SQN141" s="137"/>
      <c r="SQO141" s="137"/>
      <c r="SQP141" s="137"/>
      <c r="SQQ141" s="137"/>
      <c r="SQR141" s="137"/>
      <c r="SQS141" s="137"/>
      <c r="SQT141" s="137"/>
      <c r="SQU141" s="137"/>
      <c r="SQV141" s="137"/>
      <c r="SQW141" s="137"/>
      <c r="SQX141" s="137"/>
      <c r="SQY141" s="137"/>
      <c r="SQZ141" s="137"/>
      <c r="SRA141" s="137"/>
      <c r="SRB141" s="137"/>
      <c r="SRC141" s="137"/>
      <c r="SRD141" s="137"/>
      <c r="SRE141" s="137"/>
      <c r="SRF141" s="137"/>
      <c r="SRG141" s="137"/>
      <c r="SRH141" s="137"/>
      <c r="SRI141" s="137"/>
      <c r="SRJ141" s="137"/>
      <c r="SRK141" s="137"/>
      <c r="SRL141" s="137"/>
      <c r="SRM141" s="137"/>
      <c r="SRN141" s="137"/>
      <c r="SRO141" s="137"/>
      <c r="SRP141" s="137"/>
      <c r="SRQ141" s="137"/>
      <c r="SRR141" s="137"/>
      <c r="SRS141" s="137"/>
      <c r="SRT141" s="137"/>
      <c r="SRU141" s="137"/>
      <c r="SRV141" s="137"/>
      <c r="SRW141" s="137"/>
      <c r="SRX141" s="137"/>
      <c r="SRY141" s="137"/>
      <c r="SRZ141" s="137"/>
      <c r="SSA141" s="137"/>
      <c r="SSB141" s="137"/>
      <c r="SSC141" s="137"/>
      <c r="SSD141" s="137"/>
      <c r="SSE141" s="137"/>
      <c r="SSF141" s="137"/>
      <c r="SSG141" s="137"/>
      <c r="SSH141" s="137"/>
      <c r="SSI141" s="137"/>
      <c r="SSJ141" s="137"/>
      <c r="SSK141" s="137"/>
      <c r="SSL141" s="137"/>
      <c r="SSM141" s="137"/>
      <c r="SSN141" s="137"/>
      <c r="SSO141" s="137"/>
      <c r="SSP141" s="137"/>
      <c r="SSQ141" s="137"/>
      <c r="SSR141" s="137"/>
      <c r="SSS141" s="137"/>
      <c r="SST141" s="137"/>
      <c r="SSU141" s="137"/>
      <c r="SSV141" s="137"/>
      <c r="SSW141" s="137"/>
      <c r="SSX141" s="137"/>
      <c r="SSY141" s="137"/>
      <c r="SSZ141" s="137"/>
      <c r="STA141" s="137"/>
      <c r="STB141" s="137"/>
      <c r="STC141" s="137"/>
      <c r="STD141" s="137"/>
      <c r="STE141" s="137"/>
      <c r="STF141" s="137"/>
      <c r="STG141" s="137"/>
      <c r="STH141" s="137"/>
      <c r="STI141" s="137"/>
      <c r="STJ141" s="137"/>
      <c r="STK141" s="137"/>
      <c r="STL141" s="137"/>
      <c r="STM141" s="137"/>
      <c r="STN141" s="137"/>
      <c r="STO141" s="137"/>
      <c r="STP141" s="137"/>
      <c r="STQ141" s="137"/>
      <c r="STR141" s="137"/>
      <c r="STS141" s="137"/>
      <c r="STT141" s="137"/>
      <c r="STU141" s="137"/>
      <c r="STV141" s="137"/>
      <c r="STW141" s="137"/>
      <c r="STX141" s="137"/>
      <c r="STY141" s="137"/>
      <c r="STZ141" s="137"/>
      <c r="SUA141" s="137"/>
      <c r="SUB141" s="137"/>
      <c r="SUC141" s="137"/>
      <c r="SUD141" s="137"/>
      <c r="SUE141" s="137"/>
      <c r="SUF141" s="137"/>
      <c r="SUG141" s="137"/>
      <c r="SUH141" s="137"/>
      <c r="SUI141" s="137"/>
      <c r="SUJ141" s="137"/>
      <c r="SUK141" s="137"/>
      <c r="SUL141" s="137"/>
      <c r="SUM141" s="137"/>
      <c r="SUN141" s="137"/>
      <c r="SUO141" s="137"/>
      <c r="SUP141" s="137"/>
      <c r="SUQ141" s="137"/>
      <c r="SUR141" s="137"/>
      <c r="SUS141" s="137"/>
      <c r="SUT141" s="137"/>
      <c r="SUU141" s="137"/>
      <c r="SUV141" s="137"/>
      <c r="SUW141" s="137"/>
      <c r="SUX141" s="137"/>
      <c r="SUY141" s="137"/>
      <c r="SUZ141" s="137"/>
      <c r="SVA141" s="137"/>
      <c r="SVB141" s="137"/>
      <c r="SVC141" s="137"/>
      <c r="SVD141" s="137"/>
      <c r="SVE141" s="137"/>
      <c r="SVF141" s="137"/>
      <c r="SVG141" s="137"/>
      <c r="SVH141" s="137"/>
      <c r="SVI141" s="137"/>
      <c r="SVJ141" s="137"/>
      <c r="SVK141" s="137"/>
      <c r="SVL141" s="137"/>
      <c r="SVM141" s="137"/>
      <c r="SVN141" s="137"/>
      <c r="SVO141" s="137"/>
      <c r="SVP141" s="137"/>
      <c r="SVQ141" s="137"/>
      <c r="SVR141" s="137"/>
      <c r="SVS141" s="137"/>
      <c r="SVT141" s="137"/>
      <c r="SVU141" s="137"/>
      <c r="SVV141" s="137"/>
      <c r="SVW141" s="137"/>
      <c r="SVX141" s="137"/>
      <c r="SVY141" s="137"/>
      <c r="SVZ141" s="137"/>
      <c r="SWA141" s="137"/>
      <c r="SWB141" s="137"/>
      <c r="SWC141" s="137"/>
      <c r="SWD141" s="137"/>
      <c r="SWE141" s="137"/>
      <c r="SWF141" s="137"/>
      <c r="SWG141" s="137"/>
      <c r="SWH141" s="137"/>
      <c r="SWI141" s="137"/>
      <c r="SWJ141" s="137"/>
      <c r="SWK141" s="137"/>
      <c r="SWL141" s="137"/>
      <c r="SWM141" s="137"/>
      <c r="SWN141" s="137"/>
      <c r="SWO141" s="137"/>
      <c r="SWP141" s="137"/>
      <c r="SWQ141" s="137"/>
      <c r="SWR141" s="137"/>
      <c r="SWS141" s="137"/>
      <c r="SWT141" s="137"/>
      <c r="SWU141" s="137"/>
      <c r="SWV141" s="137"/>
      <c r="SWW141" s="137"/>
      <c r="SWX141" s="137"/>
      <c r="SWY141" s="137"/>
      <c r="SWZ141" s="137"/>
      <c r="SXA141" s="137"/>
      <c r="SXB141" s="137"/>
      <c r="SXC141" s="137"/>
      <c r="SXD141" s="137"/>
      <c r="SXE141" s="137"/>
      <c r="SXF141" s="137"/>
      <c r="SXG141" s="137"/>
      <c r="SXH141" s="137"/>
      <c r="SXI141" s="137"/>
      <c r="SXJ141" s="137"/>
      <c r="SXK141" s="137"/>
      <c r="SXL141" s="137"/>
      <c r="SXM141" s="137"/>
      <c r="SXN141" s="137"/>
      <c r="SXO141" s="137"/>
      <c r="SXP141" s="137"/>
      <c r="SXQ141" s="137"/>
      <c r="SXR141" s="137"/>
      <c r="SXS141" s="137"/>
      <c r="SXT141" s="137"/>
      <c r="SXU141" s="137"/>
      <c r="SXV141" s="137"/>
      <c r="SXW141" s="137"/>
      <c r="SXX141" s="137"/>
      <c r="SXY141" s="137"/>
      <c r="SXZ141" s="137"/>
      <c r="SYA141" s="137"/>
      <c r="SYB141" s="137"/>
      <c r="SYC141" s="137"/>
      <c r="SYD141" s="137"/>
      <c r="SYE141" s="137"/>
      <c r="SYF141" s="137"/>
      <c r="SYG141" s="137"/>
      <c r="SYH141" s="137"/>
      <c r="SYI141" s="137"/>
      <c r="SYJ141" s="137"/>
      <c r="SYK141" s="137"/>
      <c r="SYL141" s="137"/>
      <c r="SYM141" s="137"/>
      <c r="SYN141" s="137"/>
      <c r="SYO141" s="137"/>
      <c r="SYP141" s="137"/>
      <c r="SYQ141" s="137"/>
      <c r="SYR141" s="137"/>
      <c r="SYS141" s="137"/>
      <c r="SYT141" s="137"/>
      <c r="SYU141" s="137"/>
      <c r="SYV141" s="137"/>
      <c r="SYW141" s="137"/>
      <c r="SYX141" s="137"/>
      <c r="SYY141" s="137"/>
      <c r="SYZ141" s="137"/>
      <c r="SZA141" s="137"/>
      <c r="SZB141" s="137"/>
      <c r="SZC141" s="137"/>
      <c r="SZD141" s="137"/>
      <c r="SZE141" s="137"/>
      <c r="SZF141" s="137"/>
      <c r="SZG141" s="137"/>
      <c r="SZH141" s="137"/>
      <c r="SZI141" s="137"/>
      <c r="SZJ141" s="137"/>
      <c r="SZK141" s="137"/>
      <c r="SZL141" s="137"/>
      <c r="SZM141" s="137"/>
      <c r="SZN141" s="137"/>
      <c r="SZO141" s="137"/>
      <c r="SZP141" s="137"/>
      <c r="SZQ141" s="137"/>
      <c r="SZR141" s="137"/>
      <c r="SZS141" s="137"/>
      <c r="SZT141" s="137"/>
      <c r="SZU141" s="137"/>
      <c r="SZV141" s="137"/>
      <c r="SZW141" s="137"/>
      <c r="SZX141" s="137"/>
      <c r="SZY141" s="137"/>
      <c r="SZZ141" s="137"/>
      <c r="TAA141" s="137"/>
      <c r="TAB141" s="137"/>
      <c r="TAC141" s="137"/>
      <c r="TAD141" s="137"/>
      <c r="TAE141" s="137"/>
      <c r="TAF141" s="137"/>
      <c r="TAG141" s="137"/>
      <c r="TAH141" s="137"/>
      <c r="TAI141" s="137"/>
      <c r="TAJ141" s="137"/>
      <c r="TAK141" s="137"/>
      <c r="TAL141" s="137"/>
      <c r="TAM141" s="137"/>
      <c r="TAN141" s="137"/>
      <c r="TAO141" s="137"/>
      <c r="TAP141" s="137"/>
      <c r="TAQ141" s="137"/>
      <c r="TAR141" s="137"/>
      <c r="TAS141" s="137"/>
      <c r="TAT141" s="137"/>
      <c r="TAU141" s="137"/>
      <c r="TAV141" s="137"/>
      <c r="TAW141" s="137"/>
      <c r="TAX141" s="137"/>
      <c r="TAY141" s="137"/>
      <c r="TAZ141" s="137"/>
      <c r="TBA141" s="137"/>
      <c r="TBB141" s="137"/>
      <c r="TBC141" s="137"/>
      <c r="TBD141" s="137"/>
      <c r="TBE141" s="137"/>
      <c r="TBF141" s="137"/>
      <c r="TBG141" s="137"/>
      <c r="TBH141" s="137"/>
      <c r="TBI141" s="137"/>
      <c r="TBJ141" s="137"/>
      <c r="TBK141" s="137"/>
      <c r="TBL141" s="137"/>
      <c r="TBM141" s="137"/>
      <c r="TBN141" s="137"/>
      <c r="TBO141" s="137"/>
      <c r="TBP141" s="137"/>
      <c r="TBQ141" s="137"/>
      <c r="TBR141" s="137"/>
      <c r="TBS141" s="137"/>
      <c r="TBT141" s="137"/>
      <c r="TBU141" s="137"/>
      <c r="TBV141" s="137"/>
      <c r="TBW141" s="137"/>
      <c r="TBX141" s="137"/>
      <c r="TBY141" s="137"/>
      <c r="TBZ141" s="137"/>
      <c r="TCA141" s="137"/>
      <c r="TCB141" s="137"/>
      <c r="TCC141" s="137"/>
      <c r="TCD141" s="137"/>
      <c r="TCE141" s="137"/>
      <c r="TCF141" s="137"/>
      <c r="TCG141" s="137"/>
      <c r="TCH141" s="137"/>
      <c r="TCI141" s="137"/>
      <c r="TCJ141" s="137"/>
      <c r="TCK141" s="137"/>
      <c r="TCL141" s="137"/>
      <c r="TCM141" s="137"/>
      <c r="TCN141" s="137"/>
      <c r="TCO141" s="137"/>
      <c r="TCP141" s="137"/>
      <c r="TCQ141" s="137"/>
      <c r="TCR141" s="137"/>
      <c r="TCS141" s="137"/>
      <c r="TCT141" s="137"/>
      <c r="TCU141" s="137"/>
      <c r="TCV141" s="137"/>
      <c r="TCW141" s="137"/>
      <c r="TCX141" s="137"/>
      <c r="TCY141" s="137"/>
      <c r="TCZ141" s="137"/>
      <c r="TDA141" s="137"/>
      <c r="TDB141" s="137"/>
      <c r="TDC141" s="137"/>
      <c r="TDD141" s="137"/>
      <c r="TDE141" s="137"/>
      <c r="TDF141" s="137"/>
      <c r="TDG141" s="137"/>
      <c r="TDH141" s="137"/>
      <c r="TDI141" s="137"/>
      <c r="TDJ141" s="137"/>
      <c r="TDK141" s="137"/>
      <c r="TDL141" s="137"/>
      <c r="TDM141" s="137"/>
      <c r="TDN141" s="137"/>
      <c r="TDO141" s="137"/>
      <c r="TDP141" s="137"/>
      <c r="TDQ141" s="137"/>
      <c r="TDR141" s="137"/>
      <c r="TDS141" s="137"/>
      <c r="TDT141" s="137"/>
      <c r="TDU141" s="137"/>
      <c r="TDV141" s="137"/>
      <c r="TDW141" s="137"/>
      <c r="TDX141" s="137"/>
      <c r="TDY141" s="137"/>
      <c r="TDZ141" s="137"/>
      <c r="TEA141" s="137"/>
      <c r="TEB141" s="137"/>
      <c r="TEC141" s="137"/>
      <c r="TED141" s="137"/>
      <c r="TEE141" s="137"/>
      <c r="TEF141" s="137"/>
      <c r="TEG141" s="137"/>
      <c r="TEH141" s="137"/>
      <c r="TEI141" s="137"/>
      <c r="TEJ141" s="137"/>
      <c r="TEK141" s="137"/>
      <c r="TEL141" s="137"/>
      <c r="TEM141" s="137"/>
      <c r="TEN141" s="137"/>
      <c r="TEO141" s="137"/>
      <c r="TEP141" s="137"/>
      <c r="TEQ141" s="137"/>
      <c r="TER141" s="137"/>
      <c r="TES141" s="137"/>
      <c r="TET141" s="137"/>
      <c r="TEU141" s="137"/>
      <c r="TEV141" s="137"/>
      <c r="TEW141" s="137"/>
      <c r="TEX141" s="137"/>
      <c r="TEY141" s="137"/>
      <c r="TEZ141" s="137"/>
      <c r="TFA141" s="137"/>
      <c r="TFB141" s="137"/>
      <c r="TFC141" s="137"/>
      <c r="TFD141" s="137"/>
      <c r="TFE141" s="137"/>
      <c r="TFF141" s="137"/>
      <c r="TFG141" s="137"/>
      <c r="TFH141" s="137"/>
      <c r="TFI141" s="137"/>
      <c r="TFJ141" s="137"/>
      <c r="TFK141" s="137"/>
      <c r="TFL141" s="137"/>
      <c r="TFM141" s="137"/>
      <c r="TFN141" s="137"/>
      <c r="TFO141" s="137"/>
      <c r="TFP141" s="137"/>
      <c r="TFQ141" s="137"/>
      <c r="TFR141" s="137"/>
      <c r="TFS141" s="137"/>
      <c r="TFT141" s="137"/>
      <c r="TFU141" s="137"/>
      <c r="TFV141" s="137"/>
      <c r="TFW141" s="137"/>
      <c r="TFX141" s="137"/>
      <c r="TFY141" s="137"/>
      <c r="TFZ141" s="137"/>
      <c r="TGA141" s="137"/>
      <c r="TGB141" s="137"/>
      <c r="TGC141" s="137"/>
      <c r="TGD141" s="137"/>
      <c r="TGE141" s="137"/>
      <c r="TGF141" s="137"/>
      <c r="TGG141" s="137"/>
      <c r="TGH141" s="137"/>
      <c r="TGI141" s="137"/>
      <c r="TGJ141" s="137"/>
      <c r="TGK141" s="137"/>
      <c r="TGL141" s="137"/>
      <c r="TGM141" s="137"/>
      <c r="TGN141" s="137"/>
      <c r="TGO141" s="137"/>
      <c r="TGP141" s="137"/>
      <c r="TGQ141" s="137"/>
      <c r="TGR141" s="137"/>
      <c r="TGS141" s="137"/>
      <c r="TGT141" s="137"/>
      <c r="TGU141" s="137"/>
      <c r="TGV141" s="137"/>
      <c r="TGW141" s="137"/>
      <c r="TGX141" s="137"/>
      <c r="TGY141" s="137"/>
      <c r="TGZ141" s="137"/>
      <c r="THA141" s="137"/>
      <c r="THB141" s="137"/>
      <c r="THC141" s="137"/>
      <c r="THD141" s="137"/>
      <c r="THE141" s="137"/>
      <c r="THF141" s="137"/>
      <c r="THG141" s="137"/>
      <c r="THH141" s="137"/>
      <c r="THI141" s="137"/>
      <c r="THJ141" s="137"/>
      <c r="THK141" s="137"/>
      <c r="THL141" s="137"/>
      <c r="THM141" s="137"/>
      <c r="THN141" s="137"/>
      <c r="THO141" s="137"/>
      <c r="THP141" s="137"/>
      <c r="THQ141" s="137"/>
      <c r="THR141" s="137"/>
      <c r="THS141" s="137"/>
      <c r="THT141" s="137"/>
      <c r="THU141" s="137"/>
      <c r="THV141" s="137"/>
      <c r="THW141" s="137"/>
      <c r="THX141" s="137"/>
      <c r="THY141" s="137"/>
      <c r="THZ141" s="137"/>
      <c r="TIA141" s="137"/>
      <c r="TIB141" s="137"/>
      <c r="TIC141" s="137"/>
      <c r="TID141" s="137"/>
      <c r="TIE141" s="137"/>
      <c r="TIF141" s="137"/>
      <c r="TIG141" s="137"/>
      <c r="TIH141" s="137"/>
      <c r="TII141" s="137"/>
      <c r="TIJ141" s="137"/>
      <c r="TIK141" s="137"/>
      <c r="TIL141" s="137"/>
      <c r="TIM141" s="137"/>
      <c r="TIN141" s="137"/>
      <c r="TIO141" s="137"/>
      <c r="TIP141" s="137"/>
      <c r="TIQ141" s="137"/>
      <c r="TIR141" s="137"/>
      <c r="TIS141" s="137"/>
      <c r="TIT141" s="137"/>
      <c r="TIU141" s="137"/>
      <c r="TIV141" s="137"/>
      <c r="TIW141" s="137"/>
      <c r="TIX141" s="137"/>
      <c r="TIY141" s="137"/>
      <c r="TIZ141" s="137"/>
      <c r="TJA141" s="137"/>
      <c r="TJB141" s="137"/>
      <c r="TJC141" s="137"/>
      <c r="TJD141" s="137"/>
      <c r="TJE141" s="137"/>
      <c r="TJF141" s="137"/>
      <c r="TJG141" s="137"/>
      <c r="TJH141" s="137"/>
      <c r="TJI141" s="137"/>
      <c r="TJJ141" s="137"/>
      <c r="TJK141" s="137"/>
      <c r="TJL141" s="137"/>
      <c r="TJM141" s="137"/>
      <c r="TJN141" s="137"/>
      <c r="TJO141" s="137"/>
      <c r="TJP141" s="137"/>
      <c r="TJQ141" s="137"/>
      <c r="TJR141" s="137"/>
      <c r="TJS141" s="137"/>
      <c r="TJT141" s="137"/>
      <c r="TJU141" s="137"/>
      <c r="TJV141" s="137"/>
      <c r="TJW141" s="137"/>
      <c r="TJX141" s="137"/>
      <c r="TJY141" s="137"/>
      <c r="TJZ141" s="137"/>
      <c r="TKA141" s="137"/>
      <c r="TKB141" s="137"/>
      <c r="TKC141" s="137"/>
      <c r="TKD141" s="137"/>
      <c r="TKE141" s="137"/>
      <c r="TKF141" s="137"/>
      <c r="TKG141" s="137"/>
      <c r="TKH141" s="137"/>
      <c r="TKI141" s="137"/>
      <c r="TKJ141" s="137"/>
      <c r="TKK141" s="137"/>
      <c r="TKL141" s="137"/>
      <c r="TKM141" s="137"/>
      <c r="TKN141" s="137"/>
      <c r="TKO141" s="137"/>
      <c r="TKP141" s="137"/>
      <c r="TKQ141" s="137"/>
      <c r="TKR141" s="137"/>
      <c r="TKS141" s="137"/>
      <c r="TKT141" s="137"/>
      <c r="TKU141" s="137"/>
      <c r="TKV141" s="137"/>
      <c r="TKW141" s="137"/>
      <c r="TKX141" s="137"/>
      <c r="TKY141" s="137"/>
      <c r="TKZ141" s="137"/>
      <c r="TLA141" s="137"/>
      <c r="TLB141" s="137"/>
      <c r="TLC141" s="137"/>
      <c r="TLD141" s="137"/>
      <c r="TLE141" s="137"/>
      <c r="TLF141" s="137"/>
      <c r="TLG141" s="137"/>
      <c r="TLH141" s="137"/>
      <c r="TLI141" s="137"/>
      <c r="TLJ141" s="137"/>
      <c r="TLK141" s="137"/>
      <c r="TLL141" s="137"/>
      <c r="TLM141" s="137"/>
      <c r="TLN141" s="137"/>
      <c r="TLO141" s="137"/>
      <c r="TLP141" s="137"/>
      <c r="TLQ141" s="137"/>
      <c r="TLR141" s="137"/>
      <c r="TLS141" s="137"/>
      <c r="TLT141" s="137"/>
      <c r="TLU141" s="137"/>
      <c r="TLV141" s="137"/>
      <c r="TLW141" s="137"/>
      <c r="TLX141" s="137"/>
      <c r="TLY141" s="137"/>
      <c r="TLZ141" s="137"/>
      <c r="TMA141" s="137"/>
      <c r="TMB141" s="137"/>
      <c r="TMC141" s="137"/>
      <c r="TMD141" s="137"/>
      <c r="TME141" s="137"/>
      <c r="TMF141" s="137"/>
      <c r="TMG141" s="137"/>
      <c r="TMH141" s="137"/>
      <c r="TMI141" s="137"/>
      <c r="TMJ141" s="137"/>
      <c r="TMK141" s="137"/>
      <c r="TML141" s="137"/>
      <c r="TMM141" s="137"/>
      <c r="TMN141" s="137"/>
      <c r="TMO141" s="137"/>
      <c r="TMP141" s="137"/>
      <c r="TMQ141" s="137"/>
      <c r="TMR141" s="137"/>
      <c r="TMS141" s="137"/>
      <c r="TMT141" s="137"/>
      <c r="TMU141" s="137"/>
      <c r="TMV141" s="137"/>
      <c r="TMW141" s="137"/>
      <c r="TMX141" s="137"/>
      <c r="TMY141" s="137"/>
      <c r="TMZ141" s="137"/>
      <c r="TNA141" s="137"/>
      <c r="TNB141" s="137"/>
      <c r="TNC141" s="137"/>
      <c r="TND141" s="137"/>
      <c r="TNE141" s="137"/>
      <c r="TNF141" s="137"/>
      <c r="TNG141" s="137"/>
      <c r="TNH141" s="137"/>
      <c r="TNI141" s="137"/>
      <c r="TNJ141" s="137"/>
      <c r="TNK141" s="137"/>
      <c r="TNL141" s="137"/>
      <c r="TNM141" s="137"/>
      <c r="TNN141" s="137"/>
      <c r="TNO141" s="137"/>
      <c r="TNP141" s="137"/>
      <c r="TNQ141" s="137"/>
      <c r="TNR141" s="137"/>
      <c r="TNS141" s="137"/>
      <c r="TNT141" s="137"/>
      <c r="TNU141" s="137"/>
      <c r="TNV141" s="137"/>
      <c r="TNW141" s="137"/>
      <c r="TNX141" s="137"/>
      <c r="TNY141" s="137"/>
      <c r="TNZ141" s="137"/>
      <c r="TOA141" s="137"/>
      <c r="TOB141" s="137"/>
      <c r="TOC141" s="137"/>
      <c r="TOD141" s="137"/>
      <c r="TOE141" s="137"/>
      <c r="TOF141" s="137"/>
      <c r="TOG141" s="137"/>
      <c r="TOH141" s="137"/>
      <c r="TOI141" s="137"/>
      <c r="TOJ141" s="137"/>
      <c r="TOK141" s="137"/>
      <c r="TOL141" s="137"/>
      <c r="TOM141" s="137"/>
      <c r="TON141" s="137"/>
      <c r="TOO141" s="137"/>
      <c r="TOP141" s="137"/>
      <c r="TOQ141" s="137"/>
      <c r="TOR141" s="137"/>
      <c r="TOS141" s="137"/>
      <c r="TOT141" s="137"/>
      <c r="TOU141" s="137"/>
      <c r="TOV141" s="137"/>
      <c r="TOW141" s="137"/>
      <c r="TOX141" s="137"/>
      <c r="TOY141" s="137"/>
      <c r="TOZ141" s="137"/>
      <c r="TPA141" s="137"/>
      <c r="TPB141" s="137"/>
      <c r="TPC141" s="137"/>
      <c r="TPD141" s="137"/>
      <c r="TPE141" s="137"/>
      <c r="TPF141" s="137"/>
      <c r="TPG141" s="137"/>
      <c r="TPH141" s="137"/>
      <c r="TPI141" s="137"/>
      <c r="TPJ141" s="137"/>
      <c r="TPK141" s="137"/>
      <c r="TPL141" s="137"/>
      <c r="TPM141" s="137"/>
      <c r="TPN141" s="137"/>
      <c r="TPO141" s="137"/>
      <c r="TPP141" s="137"/>
      <c r="TPQ141" s="137"/>
      <c r="TPR141" s="137"/>
      <c r="TPS141" s="137"/>
      <c r="TPT141" s="137"/>
      <c r="TPU141" s="137"/>
      <c r="TPV141" s="137"/>
      <c r="TPW141" s="137"/>
      <c r="TPX141" s="137"/>
      <c r="TPY141" s="137"/>
      <c r="TPZ141" s="137"/>
      <c r="TQA141" s="137"/>
      <c r="TQB141" s="137"/>
      <c r="TQC141" s="137"/>
      <c r="TQD141" s="137"/>
      <c r="TQE141" s="137"/>
      <c r="TQF141" s="137"/>
      <c r="TQG141" s="137"/>
      <c r="TQH141" s="137"/>
      <c r="TQI141" s="137"/>
      <c r="TQJ141" s="137"/>
      <c r="TQK141" s="137"/>
      <c r="TQL141" s="137"/>
      <c r="TQM141" s="137"/>
      <c r="TQN141" s="137"/>
      <c r="TQO141" s="137"/>
      <c r="TQP141" s="137"/>
      <c r="TQQ141" s="137"/>
      <c r="TQR141" s="137"/>
      <c r="TQS141" s="137"/>
      <c r="TQT141" s="137"/>
      <c r="TQU141" s="137"/>
      <c r="TQV141" s="137"/>
      <c r="TQW141" s="137"/>
      <c r="TQX141" s="137"/>
      <c r="TQY141" s="137"/>
      <c r="TQZ141" s="137"/>
      <c r="TRA141" s="137"/>
      <c r="TRB141" s="137"/>
      <c r="TRC141" s="137"/>
      <c r="TRD141" s="137"/>
      <c r="TRE141" s="137"/>
      <c r="TRF141" s="137"/>
      <c r="TRG141" s="137"/>
      <c r="TRH141" s="137"/>
      <c r="TRI141" s="137"/>
      <c r="TRJ141" s="137"/>
      <c r="TRK141" s="137"/>
      <c r="TRL141" s="137"/>
      <c r="TRM141" s="137"/>
      <c r="TRN141" s="137"/>
      <c r="TRO141" s="137"/>
      <c r="TRP141" s="137"/>
      <c r="TRQ141" s="137"/>
      <c r="TRR141" s="137"/>
      <c r="TRS141" s="137"/>
      <c r="TRT141" s="137"/>
      <c r="TRU141" s="137"/>
      <c r="TRV141" s="137"/>
      <c r="TRW141" s="137"/>
      <c r="TRX141" s="137"/>
      <c r="TRY141" s="137"/>
      <c r="TRZ141" s="137"/>
      <c r="TSA141" s="137"/>
      <c r="TSB141" s="137"/>
      <c r="TSC141" s="137"/>
      <c r="TSD141" s="137"/>
      <c r="TSE141" s="137"/>
      <c r="TSF141" s="137"/>
      <c r="TSG141" s="137"/>
      <c r="TSH141" s="137"/>
      <c r="TSI141" s="137"/>
      <c r="TSJ141" s="137"/>
      <c r="TSK141" s="137"/>
      <c r="TSL141" s="137"/>
      <c r="TSM141" s="137"/>
      <c r="TSN141" s="137"/>
      <c r="TSO141" s="137"/>
      <c r="TSP141" s="137"/>
      <c r="TSQ141" s="137"/>
      <c r="TSR141" s="137"/>
      <c r="TSS141" s="137"/>
      <c r="TST141" s="137"/>
      <c r="TSU141" s="137"/>
      <c r="TSV141" s="137"/>
      <c r="TSW141" s="137"/>
      <c r="TSX141" s="137"/>
      <c r="TSY141" s="137"/>
      <c r="TSZ141" s="137"/>
      <c r="TTA141" s="137"/>
      <c r="TTB141" s="137"/>
      <c r="TTC141" s="137"/>
      <c r="TTD141" s="137"/>
      <c r="TTE141" s="137"/>
      <c r="TTF141" s="137"/>
      <c r="TTG141" s="137"/>
      <c r="TTH141" s="137"/>
      <c r="TTI141" s="137"/>
      <c r="TTJ141" s="137"/>
      <c r="TTK141" s="137"/>
      <c r="TTL141" s="137"/>
      <c r="TTM141" s="137"/>
      <c r="TTN141" s="137"/>
      <c r="TTO141" s="137"/>
      <c r="TTP141" s="137"/>
      <c r="TTQ141" s="137"/>
      <c r="TTR141" s="137"/>
      <c r="TTS141" s="137"/>
      <c r="TTT141" s="137"/>
      <c r="TTU141" s="137"/>
      <c r="TTV141" s="137"/>
      <c r="TTW141" s="137"/>
      <c r="TTX141" s="137"/>
      <c r="TTY141" s="137"/>
      <c r="TTZ141" s="137"/>
      <c r="TUA141" s="137"/>
      <c r="TUB141" s="137"/>
      <c r="TUC141" s="137"/>
      <c r="TUD141" s="137"/>
      <c r="TUE141" s="137"/>
      <c r="TUF141" s="137"/>
      <c r="TUG141" s="137"/>
      <c r="TUH141" s="137"/>
      <c r="TUI141" s="137"/>
      <c r="TUJ141" s="137"/>
      <c r="TUK141" s="137"/>
      <c r="TUL141" s="137"/>
      <c r="TUM141" s="137"/>
      <c r="TUN141" s="137"/>
      <c r="TUO141" s="137"/>
      <c r="TUP141" s="137"/>
      <c r="TUQ141" s="137"/>
      <c r="TUR141" s="137"/>
      <c r="TUS141" s="137"/>
      <c r="TUT141" s="137"/>
      <c r="TUU141" s="137"/>
      <c r="TUV141" s="137"/>
      <c r="TUW141" s="137"/>
      <c r="TUX141" s="137"/>
      <c r="TUY141" s="137"/>
      <c r="TUZ141" s="137"/>
      <c r="TVA141" s="137"/>
      <c r="TVB141" s="137"/>
      <c r="TVC141" s="137"/>
      <c r="TVD141" s="137"/>
      <c r="TVE141" s="137"/>
      <c r="TVF141" s="137"/>
      <c r="TVG141" s="137"/>
      <c r="TVH141" s="137"/>
      <c r="TVI141" s="137"/>
      <c r="TVJ141" s="137"/>
      <c r="TVK141" s="137"/>
      <c r="TVL141" s="137"/>
      <c r="TVM141" s="137"/>
      <c r="TVN141" s="137"/>
      <c r="TVO141" s="137"/>
      <c r="TVP141" s="137"/>
      <c r="TVQ141" s="137"/>
      <c r="TVR141" s="137"/>
      <c r="TVS141" s="137"/>
      <c r="TVT141" s="137"/>
      <c r="TVU141" s="137"/>
      <c r="TVV141" s="137"/>
      <c r="TVW141" s="137"/>
      <c r="TVX141" s="137"/>
      <c r="TVY141" s="137"/>
      <c r="TVZ141" s="137"/>
      <c r="TWA141" s="137"/>
      <c r="TWB141" s="137"/>
      <c r="TWC141" s="137"/>
      <c r="TWD141" s="137"/>
      <c r="TWE141" s="137"/>
      <c r="TWF141" s="137"/>
      <c r="TWG141" s="137"/>
      <c r="TWH141" s="137"/>
      <c r="TWI141" s="137"/>
      <c r="TWJ141" s="137"/>
      <c r="TWK141" s="137"/>
      <c r="TWL141" s="137"/>
      <c r="TWM141" s="137"/>
      <c r="TWN141" s="137"/>
      <c r="TWO141" s="137"/>
      <c r="TWP141" s="137"/>
      <c r="TWQ141" s="137"/>
      <c r="TWR141" s="137"/>
      <c r="TWS141" s="137"/>
      <c r="TWT141" s="137"/>
      <c r="TWU141" s="137"/>
      <c r="TWV141" s="137"/>
      <c r="TWW141" s="137"/>
      <c r="TWX141" s="137"/>
      <c r="TWY141" s="137"/>
      <c r="TWZ141" s="137"/>
      <c r="TXA141" s="137"/>
      <c r="TXB141" s="137"/>
      <c r="TXC141" s="137"/>
      <c r="TXD141" s="137"/>
      <c r="TXE141" s="137"/>
      <c r="TXF141" s="137"/>
      <c r="TXG141" s="137"/>
      <c r="TXH141" s="137"/>
      <c r="TXI141" s="137"/>
      <c r="TXJ141" s="137"/>
      <c r="TXK141" s="137"/>
      <c r="TXL141" s="137"/>
      <c r="TXM141" s="137"/>
      <c r="TXN141" s="137"/>
      <c r="TXO141" s="137"/>
      <c r="TXP141" s="137"/>
      <c r="TXQ141" s="137"/>
      <c r="TXR141" s="137"/>
      <c r="TXS141" s="137"/>
      <c r="TXT141" s="137"/>
      <c r="TXU141" s="137"/>
      <c r="TXV141" s="137"/>
      <c r="TXW141" s="137"/>
      <c r="TXX141" s="137"/>
      <c r="TXY141" s="137"/>
      <c r="TXZ141" s="137"/>
      <c r="TYA141" s="137"/>
      <c r="TYB141" s="137"/>
      <c r="TYC141" s="137"/>
      <c r="TYD141" s="137"/>
      <c r="TYE141" s="137"/>
      <c r="TYF141" s="137"/>
      <c r="TYG141" s="137"/>
      <c r="TYH141" s="137"/>
      <c r="TYI141" s="137"/>
      <c r="TYJ141" s="137"/>
      <c r="TYK141" s="137"/>
      <c r="TYL141" s="137"/>
      <c r="TYM141" s="137"/>
      <c r="TYN141" s="137"/>
      <c r="TYO141" s="137"/>
      <c r="TYP141" s="137"/>
      <c r="TYQ141" s="137"/>
      <c r="TYR141" s="137"/>
      <c r="TYS141" s="137"/>
      <c r="TYT141" s="137"/>
      <c r="TYU141" s="137"/>
      <c r="TYV141" s="137"/>
      <c r="TYW141" s="137"/>
      <c r="TYX141" s="137"/>
      <c r="TYY141" s="137"/>
      <c r="TYZ141" s="137"/>
      <c r="TZA141" s="137"/>
      <c r="TZB141" s="137"/>
      <c r="TZC141" s="137"/>
      <c r="TZD141" s="137"/>
      <c r="TZE141" s="137"/>
      <c r="TZF141" s="137"/>
      <c r="TZG141" s="137"/>
      <c r="TZH141" s="137"/>
      <c r="TZI141" s="137"/>
      <c r="TZJ141" s="137"/>
      <c r="TZK141" s="137"/>
      <c r="TZL141" s="137"/>
      <c r="TZM141" s="137"/>
      <c r="TZN141" s="137"/>
      <c r="TZO141" s="137"/>
      <c r="TZP141" s="137"/>
      <c r="TZQ141" s="137"/>
      <c r="TZR141" s="137"/>
      <c r="TZS141" s="137"/>
      <c r="TZT141" s="137"/>
      <c r="TZU141" s="137"/>
      <c r="TZV141" s="137"/>
      <c r="TZW141" s="137"/>
      <c r="TZX141" s="137"/>
      <c r="TZY141" s="137"/>
      <c r="TZZ141" s="137"/>
      <c r="UAA141" s="137"/>
      <c r="UAB141" s="137"/>
      <c r="UAC141" s="137"/>
      <c r="UAD141" s="137"/>
      <c r="UAE141" s="137"/>
      <c r="UAF141" s="137"/>
      <c r="UAG141" s="137"/>
      <c r="UAH141" s="137"/>
      <c r="UAI141" s="137"/>
      <c r="UAJ141" s="137"/>
      <c r="UAK141" s="137"/>
      <c r="UAL141" s="137"/>
      <c r="UAM141" s="137"/>
      <c r="UAN141" s="137"/>
      <c r="UAO141" s="137"/>
      <c r="UAP141" s="137"/>
      <c r="UAQ141" s="137"/>
      <c r="UAR141" s="137"/>
      <c r="UAS141" s="137"/>
      <c r="UAT141" s="137"/>
      <c r="UAU141" s="137"/>
      <c r="UAV141" s="137"/>
      <c r="UAW141" s="137"/>
      <c r="UAX141" s="137"/>
      <c r="UAY141" s="137"/>
      <c r="UAZ141" s="137"/>
      <c r="UBA141" s="137"/>
      <c r="UBB141" s="137"/>
      <c r="UBC141" s="137"/>
      <c r="UBD141" s="137"/>
      <c r="UBE141" s="137"/>
      <c r="UBF141" s="137"/>
      <c r="UBG141" s="137"/>
      <c r="UBH141" s="137"/>
      <c r="UBI141" s="137"/>
      <c r="UBJ141" s="137"/>
      <c r="UBK141" s="137"/>
      <c r="UBL141" s="137"/>
      <c r="UBM141" s="137"/>
      <c r="UBN141" s="137"/>
      <c r="UBO141" s="137"/>
      <c r="UBP141" s="137"/>
      <c r="UBQ141" s="137"/>
      <c r="UBR141" s="137"/>
      <c r="UBS141" s="137"/>
      <c r="UBT141" s="137"/>
      <c r="UBU141" s="137"/>
      <c r="UBV141" s="137"/>
      <c r="UBW141" s="137"/>
      <c r="UBX141" s="137"/>
      <c r="UBY141" s="137"/>
      <c r="UBZ141" s="137"/>
      <c r="UCA141" s="137"/>
      <c r="UCB141" s="137"/>
      <c r="UCC141" s="137"/>
      <c r="UCD141" s="137"/>
      <c r="UCE141" s="137"/>
      <c r="UCF141" s="137"/>
      <c r="UCG141" s="137"/>
      <c r="UCH141" s="137"/>
      <c r="UCI141" s="137"/>
      <c r="UCJ141" s="137"/>
      <c r="UCK141" s="137"/>
      <c r="UCL141" s="137"/>
      <c r="UCM141" s="137"/>
      <c r="UCN141" s="137"/>
      <c r="UCO141" s="137"/>
      <c r="UCP141" s="137"/>
      <c r="UCQ141" s="137"/>
      <c r="UCR141" s="137"/>
      <c r="UCS141" s="137"/>
      <c r="UCT141" s="137"/>
      <c r="UCU141" s="137"/>
      <c r="UCV141" s="137"/>
      <c r="UCW141" s="137"/>
      <c r="UCX141" s="137"/>
      <c r="UCY141" s="137"/>
      <c r="UCZ141" s="137"/>
      <c r="UDA141" s="137"/>
      <c r="UDB141" s="137"/>
      <c r="UDC141" s="137"/>
      <c r="UDD141" s="137"/>
      <c r="UDE141" s="137"/>
      <c r="UDF141" s="137"/>
      <c r="UDG141" s="137"/>
      <c r="UDH141" s="137"/>
      <c r="UDI141" s="137"/>
      <c r="UDJ141" s="137"/>
      <c r="UDK141" s="137"/>
      <c r="UDL141" s="137"/>
      <c r="UDM141" s="137"/>
      <c r="UDN141" s="137"/>
      <c r="UDO141" s="137"/>
      <c r="UDP141" s="137"/>
      <c r="UDQ141" s="137"/>
      <c r="UDR141" s="137"/>
      <c r="UDS141" s="137"/>
      <c r="UDT141" s="137"/>
      <c r="UDU141" s="137"/>
      <c r="UDV141" s="137"/>
      <c r="UDW141" s="137"/>
      <c r="UDX141" s="137"/>
      <c r="UDY141" s="137"/>
      <c r="UDZ141" s="137"/>
      <c r="UEA141" s="137"/>
      <c r="UEB141" s="137"/>
      <c r="UEC141" s="137"/>
      <c r="UED141" s="137"/>
      <c r="UEE141" s="137"/>
      <c r="UEF141" s="137"/>
      <c r="UEG141" s="137"/>
      <c r="UEH141" s="137"/>
      <c r="UEI141" s="137"/>
      <c r="UEJ141" s="137"/>
      <c r="UEK141" s="137"/>
      <c r="UEL141" s="137"/>
      <c r="UEM141" s="137"/>
      <c r="UEN141" s="137"/>
      <c r="UEO141" s="137"/>
      <c r="UEP141" s="137"/>
      <c r="UEQ141" s="137"/>
      <c r="UER141" s="137"/>
      <c r="UES141" s="137"/>
      <c r="UET141" s="137"/>
      <c r="UEU141" s="137"/>
      <c r="UEV141" s="137"/>
      <c r="UEW141" s="137"/>
      <c r="UEX141" s="137"/>
      <c r="UEY141" s="137"/>
      <c r="UEZ141" s="137"/>
      <c r="UFA141" s="137"/>
      <c r="UFB141" s="137"/>
      <c r="UFC141" s="137"/>
      <c r="UFD141" s="137"/>
      <c r="UFE141" s="137"/>
      <c r="UFF141" s="137"/>
      <c r="UFG141" s="137"/>
      <c r="UFH141" s="137"/>
      <c r="UFI141" s="137"/>
      <c r="UFJ141" s="137"/>
      <c r="UFK141" s="137"/>
      <c r="UFL141" s="137"/>
      <c r="UFM141" s="137"/>
      <c r="UFN141" s="137"/>
      <c r="UFO141" s="137"/>
      <c r="UFP141" s="137"/>
      <c r="UFQ141" s="137"/>
      <c r="UFR141" s="137"/>
      <c r="UFS141" s="137"/>
      <c r="UFT141" s="137"/>
      <c r="UFU141" s="137"/>
      <c r="UFV141" s="137"/>
      <c r="UFW141" s="137"/>
      <c r="UFX141" s="137"/>
      <c r="UFY141" s="137"/>
      <c r="UFZ141" s="137"/>
      <c r="UGA141" s="137"/>
      <c r="UGB141" s="137"/>
      <c r="UGC141" s="137"/>
      <c r="UGD141" s="137"/>
      <c r="UGE141" s="137"/>
      <c r="UGF141" s="137"/>
      <c r="UGG141" s="137"/>
      <c r="UGH141" s="137"/>
      <c r="UGI141" s="137"/>
      <c r="UGJ141" s="137"/>
      <c r="UGK141" s="137"/>
      <c r="UGL141" s="137"/>
      <c r="UGM141" s="137"/>
      <c r="UGN141" s="137"/>
      <c r="UGO141" s="137"/>
      <c r="UGP141" s="137"/>
      <c r="UGQ141" s="137"/>
      <c r="UGR141" s="137"/>
      <c r="UGS141" s="137"/>
      <c r="UGT141" s="137"/>
      <c r="UGU141" s="137"/>
      <c r="UGV141" s="137"/>
      <c r="UGW141" s="137"/>
      <c r="UGX141" s="137"/>
      <c r="UGY141" s="137"/>
      <c r="UGZ141" s="137"/>
      <c r="UHA141" s="137"/>
      <c r="UHB141" s="137"/>
      <c r="UHC141" s="137"/>
      <c r="UHD141" s="137"/>
      <c r="UHE141" s="137"/>
      <c r="UHF141" s="137"/>
      <c r="UHG141" s="137"/>
      <c r="UHH141" s="137"/>
      <c r="UHI141" s="137"/>
      <c r="UHJ141" s="137"/>
      <c r="UHK141" s="137"/>
      <c r="UHL141" s="137"/>
      <c r="UHM141" s="137"/>
      <c r="UHN141" s="137"/>
      <c r="UHO141" s="137"/>
      <c r="UHP141" s="137"/>
      <c r="UHQ141" s="137"/>
      <c r="UHR141" s="137"/>
      <c r="UHS141" s="137"/>
      <c r="UHT141" s="137"/>
      <c r="UHU141" s="137"/>
      <c r="UHV141" s="137"/>
      <c r="UHW141" s="137"/>
      <c r="UHX141" s="137"/>
      <c r="UHY141" s="137"/>
      <c r="UHZ141" s="137"/>
      <c r="UIA141" s="137"/>
      <c r="UIB141" s="137"/>
      <c r="UIC141" s="137"/>
      <c r="UID141" s="137"/>
      <c r="UIE141" s="137"/>
      <c r="UIF141" s="137"/>
      <c r="UIG141" s="137"/>
      <c r="UIH141" s="137"/>
      <c r="UII141" s="137"/>
      <c r="UIJ141" s="137"/>
      <c r="UIK141" s="137"/>
      <c r="UIL141" s="137"/>
      <c r="UIM141" s="137"/>
      <c r="UIN141" s="137"/>
      <c r="UIO141" s="137"/>
      <c r="UIP141" s="137"/>
      <c r="UIQ141" s="137"/>
      <c r="UIR141" s="137"/>
      <c r="UIS141" s="137"/>
      <c r="UIT141" s="137"/>
      <c r="UIU141" s="137"/>
      <c r="UIV141" s="137"/>
      <c r="UIW141" s="137"/>
      <c r="UIX141" s="137"/>
      <c r="UIY141" s="137"/>
      <c r="UIZ141" s="137"/>
      <c r="UJA141" s="137"/>
      <c r="UJB141" s="137"/>
      <c r="UJC141" s="137"/>
      <c r="UJD141" s="137"/>
      <c r="UJE141" s="137"/>
      <c r="UJF141" s="137"/>
      <c r="UJG141" s="137"/>
      <c r="UJH141" s="137"/>
      <c r="UJI141" s="137"/>
      <c r="UJJ141" s="137"/>
      <c r="UJK141" s="137"/>
      <c r="UJL141" s="137"/>
      <c r="UJM141" s="137"/>
      <c r="UJN141" s="137"/>
      <c r="UJO141" s="137"/>
      <c r="UJP141" s="137"/>
      <c r="UJQ141" s="137"/>
      <c r="UJR141" s="137"/>
      <c r="UJS141" s="137"/>
      <c r="UJT141" s="137"/>
      <c r="UJU141" s="137"/>
      <c r="UJV141" s="137"/>
      <c r="UJW141" s="137"/>
      <c r="UJX141" s="137"/>
      <c r="UJY141" s="137"/>
      <c r="UJZ141" s="137"/>
      <c r="UKA141" s="137"/>
      <c r="UKB141" s="137"/>
      <c r="UKC141" s="137"/>
      <c r="UKD141" s="137"/>
      <c r="UKE141" s="137"/>
      <c r="UKF141" s="137"/>
      <c r="UKG141" s="137"/>
      <c r="UKH141" s="137"/>
      <c r="UKI141" s="137"/>
      <c r="UKJ141" s="137"/>
      <c r="UKK141" s="137"/>
      <c r="UKL141" s="137"/>
      <c r="UKM141" s="137"/>
      <c r="UKN141" s="137"/>
      <c r="UKO141" s="137"/>
      <c r="UKP141" s="137"/>
      <c r="UKQ141" s="137"/>
      <c r="UKR141" s="137"/>
      <c r="UKS141" s="137"/>
      <c r="UKT141" s="137"/>
      <c r="UKU141" s="137"/>
      <c r="UKV141" s="137"/>
      <c r="UKW141" s="137"/>
      <c r="UKX141" s="137"/>
      <c r="UKY141" s="137"/>
      <c r="UKZ141" s="137"/>
      <c r="ULA141" s="137"/>
      <c r="ULB141" s="137"/>
      <c r="ULC141" s="137"/>
      <c r="ULD141" s="137"/>
      <c r="ULE141" s="137"/>
      <c r="ULF141" s="137"/>
      <c r="ULG141" s="137"/>
      <c r="ULH141" s="137"/>
      <c r="ULI141" s="137"/>
      <c r="ULJ141" s="137"/>
      <c r="ULK141" s="137"/>
      <c r="ULL141" s="137"/>
      <c r="ULM141" s="137"/>
      <c r="ULN141" s="137"/>
      <c r="ULO141" s="137"/>
      <c r="ULP141" s="137"/>
      <c r="ULQ141" s="137"/>
      <c r="ULR141" s="137"/>
      <c r="ULS141" s="137"/>
      <c r="ULT141" s="137"/>
      <c r="ULU141" s="137"/>
      <c r="ULV141" s="137"/>
      <c r="ULW141" s="137"/>
      <c r="ULX141" s="137"/>
      <c r="ULY141" s="137"/>
      <c r="ULZ141" s="137"/>
      <c r="UMA141" s="137"/>
      <c r="UMB141" s="137"/>
      <c r="UMC141" s="137"/>
      <c r="UMD141" s="137"/>
      <c r="UME141" s="137"/>
      <c r="UMF141" s="137"/>
      <c r="UMG141" s="137"/>
      <c r="UMH141" s="137"/>
      <c r="UMI141" s="137"/>
      <c r="UMJ141" s="137"/>
      <c r="UMK141" s="137"/>
      <c r="UML141" s="137"/>
      <c r="UMM141" s="137"/>
      <c r="UMN141" s="137"/>
      <c r="UMO141" s="137"/>
      <c r="UMP141" s="137"/>
      <c r="UMQ141" s="137"/>
      <c r="UMR141" s="137"/>
      <c r="UMS141" s="137"/>
      <c r="UMT141" s="137"/>
      <c r="UMU141" s="137"/>
      <c r="UMV141" s="137"/>
      <c r="UMW141" s="137"/>
      <c r="UMX141" s="137"/>
      <c r="UMY141" s="137"/>
      <c r="UMZ141" s="137"/>
      <c r="UNA141" s="137"/>
      <c r="UNB141" s="137"/>
      <c r="UNC141" s="137"/>
      <c r="UND141" s="137"/>
      <c r="UNE141" s="137"/>
      <c r="UNF141" s="137"/>
      <c r="UNG141" s="137"/>
      <c r="UNH141" s="137"/>
      <c r="UNI141" s="137"/>
      <c r="UNJ141" s="137"/>
      <c r="UNK141" s="137"/>
      <c r="UNL141" s="137"/>
      <c r="UNM141" s="137"/>
      <c r="UNN141" s="137"/>
      <c r="UNO141" s="137"/>
      <c r="UNP141" s="137"/>
      <c r="UNQ141" s="137"/>
      <c r="UNR141" s="137"/>
      <c r="UNS141" s="137"/>
      <c r="UNT141" s="137"/>
      <c r="UNU141" s="137"/>
      <c r="UNV141" s="137"/>
      <c r="UNW141" s="137"/>
      <c r="UNX141" s="137"/>
      <c r="UNY141" s="137"/>
      <c r="UNZ141" s="137"/>
      <c r="UOA141" s="137"/>
      <c r="UOB141" s="137"/>
      <c r="UOC141" s="137"/>
      <c r="UOD141" s="137"/>
      <c r="UOE141" s="137"/>
      <c r="UOF141" s="137"/>
      <c r="UOG141" s="137"/>
      <c r="UOH141" s="137"/>
      <c r="UOI141" s="137"/>
      <c r="UOJ141" s="137"/>
      <c r="UOK141" s="137"/>
      <c r="UOL141" s="137"/>
      <c r="UOM141" s="137"/>
      <c r="UON141" s="137"/>
      <c r="UOO141" s="137"/>
      <c r="UOP141" s="137"/>
      <c r="UOQ141" s="137"/>
      <c r="UOR141" s="137"/>
      <c r="UOS141" s="137"/>
      <c r="UOT141" s="137"/>
      <c r="UOU141" s="137"/>
      <c r="UOV141" s="137"/>
      <c r="UOW141" s="137"/>
      <c r="UOX141" s="137"/>
      <c r="UOY141" s="137"/>
      <c r="UOZ141" s="137"/>
      <c r="UPA141" s="137"/>
      <c r="UPB141" s="137"/>
      <c r="UPC141" s="137"/>
      <c r="UPD141" s="137"/>
      <c r="UPE141" s="137"/>
      <c r="UPF141" s="137"/>
      <c r="UPG141" s="137"/>
      <c r="UPH141" s="137"/>
      <c r="UPI141" s="137"/>
      <c r="UPJ141" s="137"/>
      <c r="UPK141" s="137"/>
      <c r="UPL141" s="137"/>
      <c r="UPM141" s="137"/>
      <c r="UPN141" s="137"/>
      <c r="UPO141" s="137"/>
      <c r="UPP141" s="137"/>
      <c r="UPQ141" s="137"/>
      <c r="UPR141" s="137"/>
      <c r="UPS141" s="137"/>
      <c r="UPT141" s="137"/>
      <c r="UPU141" s="137"/>
      <c r="UPV141" s="137"/>
      <c r="UPW141" s="137"/>
      <c r="UPX141" s="137"/>
      <c r="UPY141" s="137"/>
      <c r="UPZ141" s="137"/>
      <c r="UQA141" s="137"/>
      <c r="UQB141" s="137"/>
      <c r="UQC141" s="137"/>
      <c r="UQD141" s="137"/>
      <c r="UQE141" s="137"/>
      <c r="UQF141" s="137"/>
      <c r="UQG141" s="137"/>
      <c r="UQH141" s="137"/>
      <c r="UQI141" s="137"/>
      <c r="UQJ141" s="137"/>
      <c r="UQK141" s="137"/>
      <c r="UQL141" s="137"/>
      <c r="UQM141" s="137"/>
      <c r="UQN141" s="137"/>
      <c r="UQO141" s="137"/>
      <c r="UQP141" s="137"/>
      <c r="UQQ141" s="137"/>
      <c r="UQR141" s="137"/>
      <c r="UQS141" s="137"/>
      <c r="UQT141" s="137"/>
      <c r="UQU141" s="137"/>
      <c r="UQV141" s="137"/>
      <c r="UQW141" s="137"/>
      <c r="UQX141" s="137"/>
      <c r="UQY141" s="137"/>
      <c r="UQZ141" s="137"/>
      <c r="URA141" s="137"/>
      <c r="URB141" s="137"/>
      <c r="URC141" s="137"/>
      <c r="URD141" s="137"/>
      <c r="URE141" s="137"/>
      <c r="URF141" s="137"/>
      <c r="URG141" s="137"/>
      <c r="URH141" s="137"/>
      <c r="URI141" s="137"/>
      <c r="URJ141" s="137"/>
      <c r="URK141" s="137"/>
      <c r="URL141" s="137"/>
      <c r="URM141" s="137"/>
      <c r="URN141" s="137"/>
      <c r="URO141" s="137"/>
      <c r="URP141" s="137"/>
      <c r="URQ141" s="137"/>
      <c r="URR141" s="137"/>
      <c r="URS141" s="137"/>
      <c r="URT141" s="137"/>
      <c r="URU141" s="137"/>
      <c r="URV141" s="137"/>
      <c r="URW141" s="137"/>
      <c r="URX141" s="137"/>
      <c r="URY141" s="137"/>
      <c r="URZ141" s="137"/>
      <c r="USA141" s="137"/>
      <c r="USB141" s="137"/>
      <c r="USC141" s="137"/>
      <c r="USD141" s="137"/>
      <c r="USE141" s="137"/>
      <c r="USF141" s="137"/>
      <c r="USG141" s="137"/>
      <c r="USH141" s="137"/>
      <c r="USI141" s="137"/>
      <c r="USJ141" s="137"/>
      <c r="USK141" s="137"/>
      <c r="USL141" s="137"/>
      <c r="USM141" s="137"/>
      <c r="USN141" s="137"/>
      <c r="USO141" s="137"/>
      <c r="USP141" s="137"/>
      <c r="USQ141" s="137"/>
      <c r="USR141" s="137"/>
      <c r="USS141" s="137"/>
      <c r="UST141" s="137"/>
      <c r="USU141" s="137"/>
      <c r="USV141" s="137"/>
      <c r="USW141" s="137"/>
      <c r="USX141" s="137"/>
      <c r="USY141" s="137"/>
      <c r="USZ141" s="137"/>
      <c r="UTA141" s="137"/>
      <c r="UTB141" s="137"/>
      <c r="UTC141" s="137"/>
      <c r="UTD141" s="137"/>
      <c r="UTE141" s="137"/>
      <c r="UTF141" s="137"/>
      <c r="UTG141" s="137"/>
      <c r="UTH141" s="137"/>
      <c r="UTI141" s="137"/>
      <c r="UTJ141" s="137"/>
      <c r="UTK141" s="137"/>
      <c r="UTL141" s="137"/>
      <c r="UTM141" s="137"/>
      <c r="UTN141" s="137"/>
      <c r="UTO141" s="137"/>
      <c r="UTP141" s="137"/>
      <c r="UTQ141" s="137"/>
      <c r="UTR141" s="137"/>
      <c r="UTS141" s="137"/>
      <c r="UTT141" s="137"/>
      <c r="UTU141" s="137"/>
      <c r="UTV141" s="137"/>
      <c r="UTW141" s="137"/>
      <c r="UTX141" s="137"/>
      <c r="UTY141" s="137"/>
      <c r="UTZ141" s="137"/>
      <c r="UUA141" s="137"/>
      <c r="UUB141" s="137"/>
      <c r="UUC141" s="137"/>
      <c r="UUD141" s="137"/>
      <c r="UUE141" s="137"/>
      <c r="UUF141" s="137"/>
      <c r="UUG141" s="137"/>
      <c r="UUH141" s="137"/>
      <c r="UUI141" s="137"/>
      <c r="UUJ141" s="137"/>
      <c r="UUK141" s="137"/>
      <c r="UUL141" s="137"/>
      <c r="UUM141" s="137"/>
      <c r="UUN141" s="137"/>
      <c r="UUO141" s="137"/>
      <c r="UUP141" s="137"/>
      <c r="UUQ141" s="137"/>
      <c r="UUR141" s="137"/>
      <c r="UUS141" s="137"/>
      <c r="UUT141" s="137"/>
      <c r="UUU141" s="137"/>
      <c r="UUV141" s="137"/>
      <c r="UUW141" s="137"/>
      <c r="UUX141" s="137"/>
      <c r="UUY141" s="137"/>
      <c r="UUZ141" s="137"/>
      <c r="UVA141" s="137"/>
      <c r="UVB141" s="137"/>
      <c r="UVC141" s="137"/>
      <c r="UVD141" s="137"/>
      <c r="UVE141" s="137"/>
      <c r="UVF141" s="137"/>
      <c r="UVG141" s="137"/>
      <c r="UVH141" s="137"/>
      <c r="UVI141" s="137"/>
      <c r="UVJ141" s="137"/>
      <c r="UVK141" s="137"/>
      <c r="UVL141" s="137"/>
      <c r="UVM141" s="137"/>
      <c r="UVN141" s="137"/>
      <c r="UVO141" s="137"/>
      <c r="UVP141" s="137"/>
      <c r="UVQ141" s="137"/>
      <c r="UVR141" s="137"/>
      <c r="UVS141" s="137"/>
      <c r="UVT141" s="137"/>
      <c r="UVU141" s="137"/>
      <c r="UVV141" s="137"/>
      <c r="UVW141" s="137"/>
      <c r="UVX141" s="137"/>
      <c r="UVY141" s="137"/>
      <c r="UVZ141" s="137"/>
      <c r="UWA141" s="137"/>
      <c r="UWB141" s="137"/>
      <c r="UWC141" s="137"/>
      <c r="UWD141" s="137"/>
      <c r="UWE141" s="137"/>
      <c r="UWF141" s="137"/>
      <c r="UWG141" s="137"/>
      <c r="UWH141" s="137"/>
      <c r="UWI141" s="137"/>
      <c r="UWJ141" s="137"/>
      <c r="UWK141" s="137"/>
      <c r="UWL141" s="137"/>
      <c r="UWM141" s="137"/>
      <c r="UWN141" s="137"/>
      <c r="UWO141" s="137"/>
      <c r="UWP141" s="137"/>
      <c r="UWQ141" s="137"/>
      <c r="UWR141" s="137"/>
      <c r="UWS141" s="137"/>
      <c r="UWT141" s="137"/>
      <c r="UWU141" s="137"/>
      <c r="UWV141" s="137"/>
      <c r="UWW141" s="137"/>
      <c r="UWX141" s="137"/>
      <c r="UWY141" s="137"/>
      <c r="UWZ141" s="137"/>
      <c r="UXA141" s="137"/>
      <c r="UXB141" s="137"/>
      <c r="UXC141" s="137"/>
      <c r="UXD141" s="137"/>
      <c r="UXE141" s="137"/>
      <c r="UXF141" s="137"/>
      <c r="UXG141" s="137"/>
      <c r="UXH141" s="137"/>
      <c r="UXI141" s="137"/>
      <c r="UXJ141" s="137"/>
      <c r="UXK141" s="137"/>
      <c r="UXL141" s="137"/>
      <c r="UXM141" s="137"/>
      <c r="UXN141" s="137"/>
      <c r="UXO141" s="137"/>
      <c r="UXP141" s="137"/>
      <c r="UXQ141" s="137"/>
      <c r="UXR141" s="137"/>
      <c r="UXS141" s="137"/>
      <c r="UXT141" s="137"/>
      <c r="UXU141" s="137"/>
      <c r="UXV141" s="137"/>
      <c r="UXW141" s="137"/>
      <c r="UXX141" s="137"/>
      <c r="UXY141" s="137"/>
      <c r="UXZ141" s="137"/>
      <c r="UYA141" s="137"/>
      <c r="UYB141" s="137"/>
      <c r="UYC141" s="137"/>
      <c r="UYD141" s="137"/>
      <c r="UYE141" s="137"/>
      <c r="UYF141" s="137"/>
      <c r="UYG141" s="137"/>
      <c r="UYH141" s="137"/>
      <c r="UYI141" s="137"/>
      <c r="UYJ141" s="137"/>
      <c r="UYK141" s="137"/>
      <c r="UYL141" s="137"/>
      <c r="UYM141" s="137"/>
      <c r="UYN141" s="137"/>
      <c r="UYO141" s="137"/>
      <c r="UYP141" s="137"/>
      <c r="UYQ141" s="137"/>
      <c r="UYR141" s="137"/>
      <c r="UYS141" s="137"/>
      <c r="UYT141" s="137"/>
      <c r="UYU141" s="137"/>
      <c r="UYV141" s="137"/>
      <c r="UYW141" s="137"/>
      <c r="UYX141" s="137"/>
      <c r="UYY141" s="137"/>
      <c r="UYZ141" s="137"/>
      <c r="UZA141" s="137"/>
      <c r="UZB141" s="137"/>
      <c r="UZC141" s="137"/>
      <c r="UZD141" s="137"/>
      <c r="UZE141" s="137"/>
      <c r="UZF141" s="137"/>
      <c r="UZG141" s="137"/>
      <c r="UZH141" s="137"/>
      <c r="UZI141" s="137"/>
      <c r="UZJ141" s="137"/>
      <c r="UZK141" s="137"/>
      <c r="UZL141" s="137"/>
      <c r="UZM141" s="137"/>
      <c r="UZN141" s="137"/>
      <c r="UZO141" s="137"/>
      <c r="UZP141" s="137"/>
      <c r="UZQ141" s="137"/>
      <c r="UZR141" s="137"/>
      <c r="UZS141" s="137"/>
      <c r="UZT141" s="137"/>
      <c r="UZU141" s="137"/>
      <c r="UZV141" s="137"/>
      <c r="UZW141" s="137"/>
      <c r="UZX141" s="137"/>
      <c r="UZY141" s="137"/>
      <c r="UZZ141" s="137"/>
      <c r="VAA141" s="137"/>
      <c r="VAB141" s="137"/>
      <c r="VAC141" s="137"/>
      <c r="VAD141" s="137"/>
      <c r="VAE141" s="137"/>
      <c r="VAF141" s="137"/>
      <c r="VAG141" s="137"/>
      <c r="VAH141" s="137"/>
      <c r="VAI141" s="137"/>
      <c r="VAJ141" s="137"/>
      <c r="VAK141" s="137"/>
      <c r="VAL141" s="137"/>
      <c r="VAM141" s="137"/>
      <c r="VAN141" s="137"/>
      <c r="VAO141" s="137"/>
      <c r="VAP141" s="137"/>
      <c r="VAQ141" s="137"/>
      <c r="VAR141" s="137"/>
      <c r="VAS141" s="137"/>
      <c r="VAT141" s="137"/>
      <c r="VAU141" s="137"/>
      <c r="VAV141" s="137"/>
      <c r="VAW141" s="137"/>
      <c r="VAX141" s="137"/>
      <c r="VAY141" s="137"/>
      <c r="VAZ141" s="137"/>
      <c r="VBA141" s="137"/>
      <c r="VBB141" s="137"/>
      <c r="VBC141" s="137"/>
      <c r="VBD141" s="137"/>
      <c r="VBE141" s="137"/>
      <c r="VBF141" s="137"/>
      <c r="VBG141" s="137"/>
      <c r="VBH141" s="137"/>
      <c r="VBI141" s="137"/>
      <c r="VBJ141" s="137"/>
      <c r="VBK141" s="137"/>
      <c r="VBL141" s="137"/>
      <c r="VBM141" s="137"/>
      <c r="VBN141" s="137"/>
      <c r="VBO141" s="137"/>
      <c r="VBP141" s="137"/>
      <c r="VBQ141" s="137"/>
      <c r="VBR141" s="137"/>
      <c r="VBS141" s="137"/>
      <c r="VBT141" s="137"/>
      <c r="VBU141" s="137"/>
      <c r="VBV141" s="137"/>
      <c r="VBW141" s="137"/>
      <c r="VBX141" s="137"/>
      <c r="VBY141" s="137"/>
      <c r="VBZ141" s="137"/>
      <c r="VCA141" s="137"/>
      <c r="VCB141" s="137"/>
      <c r="VCC141" s="137"/>
      <c r="VCD141" s="137"/>
      <c r="VCE141" s="137"/>
      <c r="VCF141" s="137"/>
      <c r="VCG141" s="137"/>
      <c r="VCH141" s="137"/>
      <c r="VCI141" s="137"/>
      <c r="VCJ141" s="137"/>
      <c r="VCK141" s="137"/>
      <c r="VCL141" s="137"/>
      <c r="VCM141" s="137"/>
      <c r="VCN141" s="137"/>
      <c r="VCO141" s="137"/>
      <c r="VCP141" s="137"/>
      <c r="VCQ141" s="137"/>
      <c r="VCR141" s="137"/>
      <c r="VCS141" s="137"/>
      <c r="VCT141" s="137"/>
      <c r="VCU141" s="137"/>
      <c r="VCV141" s="137"/>
      <c r="VCW141" s="137"/>
      <c r="VCX141" s="137"/>
      <c r="VCY141" s="137"/>
      <c r="VCZ141" s="137"/>
      <c r="VDA141" s="137"/>
      <c r="VDB141" s="137"/>
      <c r="VDC141" s="137"/>
      <c r="VDD141" s="137"/>
      <c r="VDE141" s="137"/>
      <c r="VDF141" s="137"/>
      <c r="VDG141" s="137"/>
      <c r="VDH141" s="137"/>
      <c r="VDI141" s="137"/>
      <c r="VDJ141" s="137"/>
      <c r="VDK141" s="137"/>
      <c r="VDL141" s="137"/>
      <c r="VDM141" s="137"/>
      <c r="VDN141" s="137"/>
      <c r="VDO141" s="137"/>
      <c r="VDP141" s="137"/>
      <c r="VDQ141" s="137"/>
      <c r="VDR141" s="137"/>
      <c r="VDS141" s="137"/>
      <c r="VDT141" s="137"/>
      <c r="VDU141" s="137"/>
      <c r="VDV141" s="137"/>
      <c r="VDW141" s="137"/>
      <c r="VDX141" s="137"/>
      <c r="VDY141" s="137"/>
      <c r="VDZ141" s="137"/>
      <c r="VEA141" s="137"/>
      <c r="VEB141" s="137"/>
      <c r="VEC141" s="137"/>
      <c r="VED141" s="137"/>
      <c r="VEE141" s="137"/>
      <c r="VEF141" s="137"/>
      <c r="VEG141" s="137"/>
      <c r="VEH141" s="137"/>
      <c r="VEI141" s="137"/>
      <c r="VEJ141" s="137"/>
      <c r="VEK141" s="137"/>
      <c r="VEL141" s="137"/>
      <c r="VEM141" s="137"/>
      <c r="VEN141" s="137"/>
      <c r="VEO141" s="137"/>
      <c r="VEP141" s="137"/>
      <c r="VEQ141" s="137"/>
      <c r="VER141" s="137"/>
      <c r="VES141" s="137"/>
      <c r="VET141" s="137"/>
      <c r="VEU141" s="137"/>
      <c r="VEV141" s="137"/>
      <c r="VEW141" s="137"/>
      <c r="VEX141" s="137"/>
      <c r="VEY141" s="137"/>
      <c r="VEZ141" s="137"/>
      <c r="VFA141" s="137"/>
      <c r="VFB141" s="137"/>
      <c r="VFC141" s="137"/>
      <c r="VFD141" s="137"/>
      <c r="VFE141" s="137"/>
      <c r="VFF141" s="137"/>
      <c r="VFG141" s="137"/>
      <c r="VFH141" s="137"/>
      <c r="VFI141" s="137"/>
      <c r="VFJ141" s="137"/>
      <c r="VFK141" s="137"/>
      <c r="VFL141" s="137"/>
      <c r="VFM141" s="137"/>
      <c r="VFN141" s="137"/>
      <c r="VFO141" s="137"/>
      <c r="VFP141" s="137"/>
      <c r="VFQ141" s="137"/>
      <c r="VFR141" s="137"/>
      <c r="VFS141" s="137"/>
      <c r="VFT141" s="137"/>
      <c r="VFU141" s="137"/>
      <c r="VFV141" s="137"/>
      <c r="VFW141" s="137"/>
      <c r="VFX141" s="137"/>
      <c r="VFY141" s="137"/>
      <c r="VFZ141" s="137"/>
      <c r="VGA141" s="137"/>
      <c r="VGB141" s="137"/>
      <c r="VGC141" s="137"/>
      <c r="VGD141" s="137"/>
      <c r="VGE141" s="137"/>
      <c r="VGF141" s="137"/>
      <c r="VGG141" s="137"/>
      <c r="VGH141" s="137"/>
      <c r="VGI141" s="137"/>
      <c r="VGJ141" s="137"/>
      <c r="VGK141" s="137"/>
      <c r="VGL141" s="137"/>
      <c r="VGM141" s="137"/>
      <c r="VGN141" s="137"/>
      <c r="VGO141" s="137"/>
      <c r="VGP141" s="137"/>
      <c r="VGQ141" s="137"/>
      <c r="VGR141" s="137"/>
      <c r="VGS141" s="137"/>
      <c r="VGT141" s="137"/>
      <c r="VGU141" s="137"/>
      <c r="VGV141" s="137"/>
      <c r="VGW141" s="137"/>
      <c r="VGX141" s="137"/>
      <c r="VGY141" s="137"/>
      <c r="VGZ141" s="137"/>
      <c r="VHA141" s="137"/>
      <c r="VHB141" s="137"/>
      <c r="VHC141" s="137"/>
      <c r="VHD141" s="137"/>
      <c r="VHE141" s="137"/>
      <c r="VHF141" s="137"/>
      <c r="VHG141" s="137"/>
      <c r="VHH141" s="137"/>
      <c r="VHI141" s="137"/>
      <c r="VHJ141" s="137"/>
      <c r="VHK141" s="137"/>
      <c r="VHL141" s="137"/>
      <c r="VHM141" s="137"/>
      <c r="VHN141" s="137"/>
      <c r="VHO141" s="137"/>
      <c r="VHP141" s="137"/>
      <c r="VHQ141" s="137"/>
      <c r="VHR141" s="137"/>
      <c r="VHS141" s="137"/>
      <c r="VHT141" s="137"/>
      <c r="VHU141" s="137"/>
      <c r="VHV141" s="137"/>
      <c r="VHW141" s="137"/>
      <c r="VHX141" s="137"/>
      <c r="VHY141" s="137"/>
      <c r="VHZ141" s="137"/>
      <c r="VIA141" s="137"/>
      <c r="VIB141" s="137"/>
      <c r="VIC141" s="137"/>
      <c r="VID141" s="137"/>
      <c r="VIE141" s="137"/>
      <c r="VIF141" s="137"/>
      <c r="VIG141" s="137"/>
      <c r="VIH141" s="137"/>
      <c r="VII141" s="137"/>
      <c r="VIJ141" s="137"/>
      <c r="VIK141" s="137"/>
      <c r="VIL141" s="137"/>
      <c r="VIM141" s="137"/>
      <c r="VIN141" s="137"/>
      <c r="VIO141" s="137"/>
      <c r="VIP141" s="137"/>
      <c r="VIQ141" s="137"/>
      <c r="VIR141" s="137"/>
      <c r="VIS141" s="137"/>
      <c r="VIT141" s="137"/>
      <c r="VIU141" s="137"/>
      <c r="VIV141" s="137"/>
      <c r="VIW141" s="137"/>
      <c r="VIX141" s="137"/>
      <c r="VIY141" s="137"/>
      <c r="VIZ141" s="137"/>
      <c r="VJA141" s="137"/>
      <c r="VJB141" s="137"/>
      <c r="VJC141" s="137"/>
      <c r="VJD141" s="137"/>
      <c r="VJE141" s="137"/>
      <c r="VJF141" s="137"/>
      <c r="VJG141" s="137"/>
      <c r="VJH141" s="137"/>
      <c r="VJI141" s="137"/>
      <c r="VJJ141" s="137"/>
      <c r="VJK141" s="137"/>
      <c r="VJL141" s="137"/>
      <c r="VJM141" s="137"/>
      <c r="VJN141" s="137"/>
      <c r="VJO141" s="137"/>
      <c r="VJP141" s="137"/>
      <c r="VJQ141" s="137"/>
      <c r="VJR141" s="137"/>
      <c r="VJS141" s="137"/>
      <c r="VJT141" s="137"/>
      <c r="VJU141" s="137"/>
      <c r="VJV141" s="137"/>
      <c r="VJW141" s="137"/>
      <c r="VJX141" s="137"/>
      <c r="VJY141" s="137"/>
      <c r="VJZ141" s="137"/>
      <c r="VKA141" s="137"/>
      <c r="VKB141" s="137"/>
      <c r="VKC141" s="137"/>
      <c r="VKD141" s="137"/>
      <c r="VKE141" s="137"/>
      <c r="VKF141" s="137"/>
      <c r="VKG141" s="137"/>
      <c r="VKH141" s="137"/>
      <c r="VKI141" s="137"/>
      <c r="VKJ141" s="137"/>
      <c r="VKK141" s="137"/>
      <c r="VKL141" s="137"/>
      <c r="VKM141" s="137"/>
      <c r="VKN141" s="137"/>
      <c r="VKO141" s="137"/>
      <c r="VKP141" s="137"/>
      <c r="VKQ141" s="137"/>
      <c r="VKR141" s="137"/>
      <c r="VKS141" s="137"/>
      <c r="VKT141" s="137"/>
      <c r="VKU141" s="137"/>
      <c r="VKV141" s="137"/>
      <c r="VKW141" s="137"/>
      <c r="VKX141" s="137"/>
      <c r="VKY141" s="137"/>
      <c r="VKZ141" s="137"/>
      <c r="VLA141" s="137"/>
      <c r="VLB141" s="137"/>
      <c r="VLC141" s="137"/>
      <c r="VLD141" s="137"/>
      <c r="VLE141" s="137"/>
      <c r="VLF141" s="137"/>
      <c r="VLG141" s="137"/>
      <c r="VLH141" s="137"/>
      <c r="VLI141" s="137"/>
      <c r="VLJ141" s="137"/>
      <c r="VLK141" s="137"/>
      <c r="VLL141" s="137"/>
      <c r="VLM141" s="137"/>
      <c r="VLN141" s="137"/>
      <c r="VLO141" s="137"/>
      <c r="VLP141" s="137"/>
      <c r="VLQ141" s="137"/>
      <c r="VLR141" s="137"/>
      <c r="VLS141" s="137"/>
      <c r="VLT141" s="137"/>
      <c r="VLU141" s="137"/>
      <c r="VLV141" s="137"/>
      <c r="VLW141" s="137"/>
      <c r="VLX141" s="137"/>
      <c r="VLY141" s="137"/>
      <c r="VLZ141" s="137"/>
      <c r="VMA141" s="137"/>
      <c r="VMB141" s="137"/>
      <c r="VMC141" s="137"/>
      <c r="VMD141" s="137"/>
      <c r="VME141" s="137"/>
      <c r="VMF141" s="137"/>
      <c r="VMG141" s="137"/>
      <c r="VMH141" s="137"/>
      <c r="VMI141" s="137"/>
      <c r="VMJ141" s="137"/>
      <c r="VMK141" s="137"/>
      <c r="VML141" s="137"/>
      <c r="VMM141" s="137"/>
      <c r="VMN141" s="137"/>
      <c r="VMO141" s="137"/>
      <c r="VMP141" s="137"/>
      <c r="VMQ141" s="137"/>
      <c r="VMR141" s="137"/>
      <c r="VMS141" s="137"/>
      <c r="VMT141" s="137"/>
      <c r="VMU141" s="137"/>
      <c r="VMV141" s="137"/>
      <c r="VMW141" s="137"/>
      <c r="VMX141" s="137"/>
      <c r="VMY141" s="137"/>
      <c r="VMZ141" s="137"/>
      <c r="VNA141" s="137"/>
      <c r="VNB141" s="137"/>
      <c r="VNC141" s="137"/>
      <c r="VND141" s="137"/>
      <c r="VNE141" s="137"/>
      <c r="VNF141" s="137"/>
      <c r="VNG141" s="137"/>
      <c r="VNH141" s="137"/>
      <c r="VNI141" s="137"/>
      <c r="VNJ141" s="137"/>
      <c r="VNK141" s="137"/>
      <c r="VNL141" s="137"/>
      <c r="VNM141" s="137"/>
      <c r="VNN141" s="137"/>
      <c r="VNO141" s="137"/>
      <c r="VNP141" s="137"/>
      <c r="VNQ141" s="137"/>
      <c r="VNR141" s="137"/>
      <c r="VNS141" s="137"/>
      <c r="VNT141" s="137"/>
      <c r="VNU141" s="137"/>
      <c r="VNV141" s="137"/>
      <c r="VNW141" s="137"/>
      <c r="VNX141" s="137"/>
      <c r="VNY141" s="137"/>
      <c r="VNZ141" s="137"/>
      <c r="VOA141" s="137"/>
      <c r="VOB141" s="137"/>
      <c r="VOC141" s="137"/>
      <c r="VOD141" s="137"/>
      <c r="VOE141" s="137"/>
      <c r="VOF141" s="137"/>
      <c r="VOG141" s="137"/>
      <c r="VOH141" s="137"/>
      <c r="VOI141" s="137"/>
      <c r="VOJ141" s="137"/>
      <c r="VOK141" s="137"/>
      <c r="VOL141" s="137"/>
      <c r="VOM141" s="137"/>
      <c r="VON141" s="137"/>
      <c r="VOO141" s="137"/>
      <c r="VOP141" s="137"/>
      <c r="VOQ141" s="137"/>
      <c r="VOR141" s="137"/>
      <c r="VOS141" s="137"/>
      <c r="VOT141" s="137"/>
      <c r="VOU141" s="137"/>
      <c r="VOV141" s="137"/>
      <c r="VOW141" s="137"/>
      <c r="VOX141" s="137"/>
      <c r="VOY141" s="137"/>
      <c r="VOZ141" s="137"/>
      <c r="VPA141" s="137"/>
      <c r="VPB141" s="137"/>
      <c r="VPC141" s="137"/>
      <c r="VPD141" s="137"/>
      <c r="VPE141" s="137"/>
      <c r="VPF141" s="137"/>
      <c r="VPG141" s="137"/>
      <c r="VPH141" s="137"/>
      <c r="VPI141" s="137"/>
      <c r="VPJ141" s="137"/>
      <c r="VPK141" s="137"/>
      <c r="VPL141" s="137"/>
      <c r="VPM141" s="137"/>
      <c r="VPN141" s="137"/>
      <c r="VPO141" s="137"/>
      <c r="VPP141" s="137"/>
      <c r="VPQ141" s="137"/>
      <c r="VPR141" s="137"/>
      <c r="VPS141" s="137"/>
      <c r="VPT141" s="137"/>
      <c r="VPU141" s="137"/>
      <c r="VPV141" s="137"/>
      <c r="VPW141" s="137"/>
      <c r="VPX141" s="137"/>
      <c r="VPY141" s="137"/>
      <c r="VPZ141" s="137"/>
      <c r="VQA141" s="137"/>
      <c r="VQB141" s="137"/>
      <c r="VQC141" s="137"/>
      <c r="VQD141" s="137"/>
      <c r="VQE141" s="137"/>
      <c r="VQF141" s="137"/>
      <c r="VQG141" s="137"/>
      <c r="VQH141" s="137"/>
      <c r="VQI141" s="137"/>
      <c r="VQJ141" s="137"/>
      <c r="VQK141" s="137"/>
      <c r="VQL141" s="137"/>
      <c r="VQM141" s="137"/>
      <c r="VQN141" s="137"/>
      <c r="VQO141" s="137"/>
      <c r="VQP141" s="137"/>
      <c r="VQQ141" s="137"/>
      <c r="VQR141" s="137"/>
      <c r="VQS141" s="137"/>
      <c r="VQT141" s="137"/>
      <c r="VQU141" s="137"/>
      <c r="VQV141" s="137"/>
      <c r="VQW141" s="137"/>
      <c r="VQX141" s="137"/>
      <c r="VQY141" s="137"/>
      <c r="VQZ141" s="137"/>
      <c r="VRA141" s="137"/>
      <c r="VRB141" s="137"/>
      <c r="VRC141" s="137"/>
      <c r="VRD141" s="137"/>
      <c r="VRE141" s="137"/>
      <c r="VRF141" s="137"/>
      <c r="VRG141" s="137"/>
      <c r="VRH141" s="137"/>
      <c r="VRI141" s="137"/>
      <c r="VRJ141" s="137"/>
      <c r="VRK141" s="137"/>
      <c r="VRL141" s="137"/>
      <c r="VRM141" s="137"/>
      <c r="VRN141" s="137"/>
      <c r="VRO141" s="137"/>
      <c r="VRP141" s="137"/>
      <c r="VRQ141" s="137"/>
      <c r="VRR141" s="137"/>
      <c r="VRS141" s="137"/>
      <c r="VRT141" s="137"/>
      <c r="VRU141" s="137"/>
      <c r="VRV141" s="137"/>
      <c r="VRW141" s="137"/>
      <c r="VRX141" s="137"/>
      <c r="VRY141" s="137"/>
      <c r="VRZ141" s="137"/>
      <c r="VSA141" s="137"/>
      <c r="VSB141" s="137"/>
      <c r="VSC141" s="137"/>
      <c r="VSD141" s="137"/>
      <c r="VSE141" s="137"/>
      <c r="VSF141" s="137"/>
      <c r="VSG141" s="137"/>
      <c r="VSH141" s="137"/>
      <c r="VSI141" s="137"/>
      <c r="VSJ141" s="137"/>
      <c r="VSK141" s="137"/>
      <c r="VSL141" s="137"/>
      <c r="VSM141" s="137"/>
      <c r="VSN141" s="137"/>
      <c r="VSO141" s="137"/>
      <c r="VSP141" s="137"/>
      <c r="VSQ141" s="137"/>
      <c r="VSR141" s="137"/>
      <c r="VSS141" s="137"/>
      <c r="VST141" s="137"/>
      <c r="VSU141" s="137"/>
      <c r="VSV141" s="137"/>
      <c r="VSW141" s="137"/>
      <c r="VSX141" s="137"/>
      <c r="VSY141" s="137"/>
      <c r="VSZ141" s="137"/>
      <c r="VTA141" s="137"/>
      <c r="VTB141" s="137"/>
      <c r="VTC141" s="137"/>
      <c r="VTD141" s="137"/>
      <c r="VTE141" s="137"/>
      <c r="VTF141" s="137"/>
      <c r="VTG141" s="137"/>
      <c r="VTH141" s="137"/>
      <c r="VTI141" s="137"/>
      <c r="VTJ141" s="137"/>
      <c r="VTK141" s="137"/>
      <c r="VTL141" s="137"/>
      <c r="VTM141" s="137"/>
      <c r="VTN141" s="137"/>
      <c r="VTO141" s="137"/>
      <c r="VTP141" s="137"/>
      <c r="VTQ141" s="137"/>
      <c r="VTR141" s="137"/>
      <c r="VTS141" s="137"/>
      <c r="VTT141" s="137"/>
      <c r="VTU141" s="137"/>
      <c r="VTV141" s="137"/>
      <c r="VTW141" s="137"/>
      <c r="VTX141" s="137"/>
      <c r="VTY141" s="137"/>
      <c r="VTZ141" s="137"/>
      <c r="VUA141" s="137"/>
      <c r="VUB141" s="137"/>
      <c r="VUC141" s="137"/>
      <c r="VUD141" s="137"/>
      <c r="VUE141" s="137"/>
      <c r="VUF141" s="137"/>
      <c r="VUG141" s="137"/>
      <c r="VUH141" s="137"/>
      <c r="VUI141" s="137"/>
      <c r="VUJ141" s="137"/>
      <c r="VUK141" s="137"/>
      <c r="VUL141" s="137"/>
      <c r="VUM141" s="137"/>
      <c r="VUN141" s="137"/>
      <c r="VUO141" s="137"/>
      <c r="VUP141" s="137"/>
      <c r="VUQ141" s="137"/>
      <c r="VUR141" s="137"/>
      <c r="VUS141" s="137"/>
      <c r="VUT141" s="137"/>
      <c r="VUU141" s="137"/>
      <c r="VUV141" s="137"/>
      <c r="VUW141" s="137"/>
      <c r="VUX141" s="137"/>
      <c r="VUY141" s="137"/>
      <c r="VUZ141" s="137"/>
      <c r="VVA141" s="137"/>
      <c r="VVB141" s="137"/>
      <c r="VVC141" s="137"/>
      <c r="VVD141" s="137"/>
      <c r="VVE141" s="137"/>
      <c r="VVF141" s="137"/>
      <c r="VVG141" s="137"/>
      <c r="VVH141" s="137"/>
      <c r="VVI141" s="137"/>
      <c r="VVJ141" s="137"/>
      <c r="VVK141" s="137"/>
      <c r="VVL141" s="137"/>
      <c r="VVM141" s="137"/>
      <c r="VVN141" s="137"/>
      <c r="VVO141" s="137"/>
      <c r="VVP141" s="137"/>
      <c r="VVQ141" s="137"/>
      <c r="VVR141" s="137"/>
      <c r="VVS141" s="137"/>
      <c r="VVT141" s="137"/>
      <c r="VVU141" s="137"/>
      <c r="VVV141" s="137"/>
      <c r="VVW141" s="137"/>
      <c r="VVX141" s="137"/>
      <c r="VVY141" s="137"/>
      <c r="VVZ141" s="137"/>
      <c r="VWA141" s="137"/>
      <c r="VWB141" s="137"/>
      <c r="VWC141" s="137"/>
      <c r="VWD141" s="137"/>
      <c r="VWE141" s="137"/>
      <c r="VWF141" s="137"/>
      <c r="VWG141" s="137"/>
      <c r="VWH141" s="137"/>
      <c r="VWI141" s="137"/>
      <c r="VWJ141" s="137"/>
      <c r="VWK141" s="137"/>
      <c r="VWL141" s="137"/>
      <c r="VWM141" s="137"/>
      <c r="VWN141" s="137"/>
      <c r="VWO141" s="137"/>
      <c r="VWP141" s="137"/>
      <c r="VWQ141" s="137"/>
      <c r="VWR141" s="137"/>
      <c r="VWS141" s="137"/>
      <c r="VWT141" s="137"/>
      <c r="VWU141" s="137"/>
      <c r="VWV141" s="137"/>
      <c r="VWW141" s="137"/>
      <c r="VWX141" s="137"/>
      <c r="VWY141" s="137"/>
      <c r="VWZ141" s="137"/>
      <c r="VXA141" s="137"/>
      <c r="VXB141" s="137"/>
      <c r="VXC141" s="137"/>
      <c r="VXD141" s="137"/>
      <c r="VXE141" s="137"/>
      <c r="VXF141" s="137"/>
      <c r="VXG141" s="137"/>
      <c r="VXH141" s="137"/>
      <c r="VXI141" s="137"/>
      <c r="VXJ141" s="137"/>
      <c r="VXK141" s="137"/>
      <c r="VXL141" s="137"/>
      <c r="VXM141" s="137"/>
      <c r="VXN141" s="137"/>
      <c r="VXO141" s="137"/>
      <c r="VXP141" s="137"/>
      <c r="VXQ141" s="137"/>
      <c r="VXR141" s="137"/>
      <c r="VXS141" s="137"/>
      <c r="VXT141" s="137"/>
      <c r="VXU141" s="137"/>
      <c r="VXV141" s="137"/>
      <c r="VXW141" s="137"/>
      <c r="VXX141" s="137"/>
      <c r="VXY141" s="137"/>
      <c r="VXZ141" s="137"/>
      <c r="VYA141" s="137"/>
      <c r="VYB141" s="137"/>
      <c r="VYC141" s="137"/>
      <c r="VYD141" s="137"/>
      <c r="VYE141" s="137"/>
      <c r="VYF141" s="137"/>
      <c r="VYG141" s="137"/>
      <c r="VYH141" s="137"/>
      <c r="VYI141" s="137"/>
      <c r="VYJ141" s="137"/>
      <c r="VYK141" s="137"/>
      <c r="VYL141" s="137"/>
      <c r="VYM141" s="137"/>
      <c r="VYN141" s="137"/>
      <c r="VYO141" s="137"/>
      <c r="VYP141" s="137"/>
      <c r="VYQ141" s="137"/>
      <c r="VYR141" s="137"/>
      <c r="VYS141" s="137"/>
      <c r="VYT141" s="137"/>
      <c r="VYU141" s="137"/>
      <c r="VYV141" s="137"/>
      <c r="VYW141" s="137"/>
      <c r="VYX141" s="137"/>
      <c r="VYY141" s="137"/>
      <c r="VYZ141" s="137"/>
      <c r="VZA141" s="137"/>
      <c r="VZB141" s="137"/>
      <c r="VZC141" s="137"/>
      <c r="VZD141" s="137"/>
      <c r="VZE141" s="137"/>
      <c r="VZF141" s="137"/>
      <c r="VZG141" s="137"/>
      <c r="VZH141" s="137"/>
      <c r="VZI141" s="137"/>
      <c r="VZJ141" s="137"/>
      <c r="VZK141" s="137"/>
      <c r="VZL141" s="137"/>
      <c r="VZM141" s="137"/>
      <c r="VZN141" s="137"/>
      <c r="VZO141" s="137"/>
      <c r="VZP141" s="137"/>
      <c r="VZQ141" s="137"/>
      <c r="VZR141" s="137"/>
      <c r="VZS141" s="137"/>
      <c r="VZT141" s="137"/>
      <c r="VZU141" s="137"/>
      <c r="VZV141" s="137"/>
      <c r="VZW141" s="137"/>
      <c r="VZX141" s="137"/>
      <c r="VZY141" s="137"/>
      <c r="VZZ141" s="137"/>
      <c r="WAA141" s="137"/>
      <c r="WAB141" s="137"/>
      <c r="WAC141" s="137"/>
      <c r="WAD141" s="137"/>
      <c r="WAE141" s="137"/>
      <c r="WAF141" s="137"/>
      <c r="WAG141" s="137"/>
      <c r="WAH141" s="137"/>
      <c r="WAI141" s="137"/>
      <c r="WAJ141" s="137"/>
      <c r="WAK141" s="137"/>
      <c r="WAL141" s="137"/>
      <c r="WAM141" s="137"/>
      <c r="WAN141" s="137"/>
      <c r="WAO141" s="137"/>
      <c r="WAP141" s="137"/>
      <c r="WAQ141" s="137"/>
      <c r="WAR141" s="137"/>
      <c r="WAS141" s="137"/>
      <c r="WAT141" s="137"/>
      <c r="WAU141" s="137"/>
      <c r="WAV141" s="137"/>
      <c r="WAW141" s="137"/>
      <c r="WAX141" s="137"/>
      <c r="WAY141" s="137"/>
      <c r="WAZ141" s="137"/>
      <c r="WBA141" s="137"/>
      <c r="WBB141" s="137"/>
      <c r="WBC141" s="137"/>
      <c r="WBD141" s="137"/>
      <c r="WBE141" s="137"/>
      <c r="WBF141" s="137"/>
      <c r="WBG141" s="137"/>
      <c r="WBH141" s="137"/>
      <c r="WBI141" s="137"/>
      <c r="WBJ141" s="137"/>
      <c r="WBK141" s="137"/>
      <c r="WBL141" s="137"/>
      <c r="WBM141" s="137"/>
      <c r="WBN141" s="137"/>
      <c r="WBO141" s="137"/>
      <c r="WBP141" s="137"/>
      <c r="WBQ141" s="137"/>
      <c r="WBR141" s="137"/>
      <c r="WBS141" s="137"/>
      <c r="WBT141" s="137"/>
      <c r="WBU141" s="137"/>
      <c r="WBV141" s="137"/>
      <c r="WBW141" s="137"/>
      <c r="WBX141" s="137"/>
      <c r="WBY141" s="137"/>
      <c r="WBZ141" s="137"/>
      <c r="WCA141" s="137"/>
      <c r="WCB141" s="137"/>
      <c r="WCC141" s="137"/>
      <c r="WCD141" s="137"/>
      <c r="WCE141" s="137"/>
      <c r="WCF141" s="137"/>
      <c r="WCG141" s="137"/>
      <c r="WCH141" s="137"/>
      <c r="WCI141" s="137"/>
      <c r="WCJ141" s="137"/>
      <c r="WCK141" s="137"/>
      <c r="WCL141" s="137"/>
      <c r="WCM141" s="137"/>
      <c r="WCN141" s="137"/>
      <c r="WCO141" s="137"/>
      <c r="WCP141" s="137"/>
      <c r="WCQ141" s="137"/>
      <c r="WCR141" s="137"/>
      <c r="WCS141" s="137"/>
      <c r="WCT141" s="137"/>
      <c r="WCU141" s="137"/>
      <c r="WCV141" s="137"/>
      <c r="WCW141" s="137"/>
      <c r="WCX141" s="137"/>
      <c r="WCY141" s="137"/>
      <c r="WCZ141" s="137"/>
      <c r="WDA141" s="137"/>
      <c r="WDB141" s="137"/>
      <c r="WDC141" s="137"/>
      <c r="WDD141" s="137"/>
      <c r="WDE141" s="137"/>
      <c r="WDF141" s="137"/>
      <c r="WDG141" s="137"/>
      <c r="WDH141" s="137"/>
      <c r="WDI141" s="137"/>
      <c r="WDJ141" s="137"/>
      <c r="WDK141" s="137"/>
      <c r="WDL141" s="137"/>
      <c r="WDM141" s="137"/>
      <c r="WDN141" s="137"/>
      <c r="WDO141" s="137"/>
      <c r="WDP141" s="137"/>
      <c r="WDQ141" s="137"/>
      <c r="WDR141" s="137"/>
      <c r="WDS141" s="137"/>
      <c r="WDT141" s="137"/>
      <c r="WDU141" s="137"/>
      <c r="WDV141" s="137"/>
      <c r="WDW141" s="137"/>
      <c r="WDX141" s="137"/>
      <c r="WDY141" s="137"/>
      <c r="WDZ141" s="137"/>
      <c r="WEA141" s="137"/>
      <c r="WEB141" s="137"/>
      <c r="WEC141" s="137"/>
      <c r="WED141" s="137"/>
      <c r="WEE141" s="137"/>
      <c r="WEF141" s="137"/>
      <c r="WEG141" s="137"/>
      <c r="WEH141" s="137"/>
      <c r="WEI141" s="137"/>
      <c r="WEJ141" s="137"/>
      <c r="WEK141" s="137"/>
      <c r="WEL141" s="137"/>
      <c r="WEM141" s="137"/>
      <c r="WEN141" s="137"/>
      <c r="WEO141" s="137"/>
      <c r="WEP141" s="137"/>
      <c r="WEQ141" s="137"/>
      <c r="WER141" s="137"/>
      <c r="WES141" s="137"/>
      <c r="WET141" s="137"/>
      <c r="WEU141" s="137"/>
      <c r="WEV141" s="137"/>
      <c r="WEW141" s="137"/>
      <c r="WEX141" s="137"/>
      <c r="WEY141" s="137"/>
      <c r="WEZ141" s="137"/>
      <c r="WFA141" s="137"/>
      <c r="WFB141" s="137"/>
      <c r="WFC141" s="137"/>
      <c r="WFD141" s="137"/>
      <c r="WFE141" s="137"/>
      <c r="WFF141" s="137"/>
      <c r="WFG141" s="137"/>
      <c r="WFH141" s="137"/>
      <c r="WFI141" s="137"/>
      <c r="WFJ141" s="137"/>
      <c r="WFK141" s="137"/>
      <c r="WFL141" s="137"/>
      <c r="WFM141" s="137"/>
      <c r="WFN141" s="137"/>
      <c r="WFO141" s="137"/>
      <c r="WFP141" s="137"/>
      <c r="WFQ141" s="137"/>
      <c r="WFR141" s="137"/>
      <c r="WFS141" s="137"/>
      <c r="WFT141" s="137"/>
      <c r="WFU141" s="137"/>
      <c r="WFV141" s="137"/>
      <c r="WFW141" s="137"/>
      <c r="WFX141" s="137"/>
      <c r="WFY141" s="137"/>
      <c r="WFZ141" s="137"/>
      <c r="WGA141" s="137"/>
      <c r="WGB141" s="137"/>
      <c r="WGC141" s="137"/>
      <c r="WGD141" s="137"/>
      <c r="WGE141" s="137"/>
      <c r="WGF141" s="137"/>
      <c r="WGG141" s="137"/>
      <c r="WGH141" s="137"/>
      <c r="WGI141" s="137"/>
      <c r="WGJ141" s="137"/>
      <c r="WGK141" s="137"/>
      <c r="WGL141" s="137"/>
      <c r="WGM141" s="137"/>
      <c r="WGN141" s="137"/>
      <c r="WGO141" s="137"/>
      <c r="WGP141" s="137"/>
      <c r="WGQ141" s="137"/>
      <c r="WGR141" s="137"/>
      <c r="WGS141" s="137"/>
      <c r="WGT141" s="137"/>
      <c r="WGU141" s="137"/>
      <c r="WGV141" s="137"/>
      <c r="WGW141" s="137"/>
      <c r="WGX141" s="137"/>
      <c r="WGY141" s="137"/>
      <c r="WGZ141" s="137"/>
      <c r="WHA141" s="137"/>
      <c r="WHB141" s="137"/>
      <c r="WHC141" s="137"/>
      <c r="WHD141" s="137"/>
      <c r="WHE141" s="137"/>
      <c r="WHF141" s="137"/>
      <c r="WHG141" s="137"/>
      <c r="WHH141" s="137"/>
      <c r="WHI141" s="137"/>
      <c r="WHJ141" s="137"/>
      <c r="WHK141" s="137"/>
      <c r="WHL141" s="137"/>
      <c r="WHM141" s="137"/>
      <c r="WHN141" s="137"/>
      <c r="WHO141" s="137"/>
      <c r="WHP141" s="137"/>
      <c r="WHQ141" s="137"/>
      <c r="WHR141" s="137"/>
      <c r="WHS141" s="137"/>
      <c r="WHT141" s="137"/>
      <c r="WHU141" s="137"/>
      <c r="WHV141" s="137"/>
      <c r="WHW141" s="137"/>
      <c r="WHX141" s="137"/>
      <c r="WHY141" s="137"/>
      <c r="WHZ141" s="137"/>
      <c r="WIA141" s="137"/>
      <c r="WIB141" s="137"/>
      <c r="WIC141" s="137"/>
      <c r="WID141" s="137"/>
      <c r="WIE141" s="137"/>
      <c r="WIF141" s="137"/>
      <c r="WIG141" s="137"/>
      <c r="WIH141" s="137"/>
      <c r="WII141" s="137"/>
      <c r="WIJ141" s="137"/>
      <c r="WIK141" s="137"/>
      <c r="WIL141" s="137"/>
      <c r="WIM141" s="137"/>
      <c r="WIN141" s="137"/>
      <c r="WIO141" s="137"/>
      <c r="WIP141" s="137"/>
      <c r="WIQ141" s="137"/>
      <c r="WIR141" s="137"/>
      <c r="WIS141" s="137"/>
      <c r="WIT141" s="137"/>
      <c r="WIU141" s="137"/>
      <c r="WIV141" s="137"/>
      <c r="WIW141" s="137"/>
      <c r="WIX141" s="137"/>
      <c r="WIY141" s="137"/>
      <c r="WIZ141" s="137"/>
      <c r="WJA141" s="137"/>
      <c r="WJB141" s="137"/>
      <c r="WJC141" s="137"/>
      <c r="WJD141" s="137"/>
      <c r="WJE141" s="137"/>
      <c r="WJF141" s="137"/>
      <c r="WJG141" s="137"/>
      <c r="WJH141" s="137"/>
      <c r="WJI141" s="137"/>
      <c r="WJJ141" s="137"/>
      <c r="WJK141" s="137"/>
      <c r="WJL141" s="137"/>
      <c r="WJM141" s="137"/>
      <c r="WJN141" s="137"/>
      <c r="WJO141" s="137"/>
      <c r="WJP141" s="137"/>
      <c r="WJQ141" s="137"/>
      <c r="WJR141" s="137"/>
      <c r="WJS141" s="137"/>
      <c r="WJT141" s="137"/>
      <c r="WJU141" s="137"/>
      <c r="WJV141" s="137"/>
      <c r="WJW141" s="137"/>
      <c r="WJX141" s="137"/>
      <c r="WJY141" s="137"/>
      <c r="WJZ141" s="137"/>
      <c r="WKA141" s="137"/>
      <c r="WKB141" s="137"/>
      <c r="WKC141" s="137"/>
      <c r="WKD141" s="137"/>
      <c r="WKE141" s="137"/>
      <c r="WKF141" s="137"/>
      <c r="WKG141" s="137"/>
      <c r="WKH141" s="137"/>
      <c r="WKI141" s="137"/>
      <c r="WKJ141" s="137"/>
      <c r="WKK141" s="137"/>
      <c r="WKL141" s="137"/>
      <c r="WKM141" s="137"/>
      <c r="WKN141" s="137"/>
      <c r="WKO141" s="137"/>
      <c r="WKP141" s="137"/>
      <c r="WKQ141" s="137"/>
      <c r="WKR141" s="137"/>
      <c r="WKS141" s="137"/>
      <c r="WKT141" s="137"/>
      <c r="WKU141" s="137"/>
      <c r="WKV141" s="137"/>
      <c r="WKW141" s="137"/>
      <c r="WKX141" s="137"/>
      <c r="WKY141" s="137"/>
      <c r="WKZ141" s="137"/>
      <c r="WLA141" s="137"/>
      <c r="WLB141" s="137"/>
      <c r="WLC141" s="137"/>
      <c r="WLD141" s="137"/>
      <c r="WLE141" s="137"/>
      <c r="WLF141" s="137"/>
      <c r="WLG141" s="137"/>
      <c r="WLH141" s="137"/>
      <c r="WLI141" s="137"/>
      <c r="WLJ141" s="137"/>
      <c r="WLK141" s="137"/>
      <c r="WLL141" s="137"/>
      <c r="WLM141" s="137"/>
      <c r="WLN141" s="137"/>
      <c r="WLO141" s="137"/>
      <c r="WLP141" s="137"/>
      <c r="WLQ141" s="137"/>
      <c r="WLR141" s="137"/>
      <c r="WLS141" s="137"/>
      <c r="WLT141" s="137"/>
      <c r="WLU141" s="137"/>
      <c r="WLV141" s="137"/>
      <c r="WLW141" s="137"/>
      <c r="WLX141" s="137"/>
      <c r="WLY141" s="137"/>
      <c r="WLZ141" s="137"/>
      <c r="WMA141" s="137"/>
      <c r="WMB141" s="137"/>
      <c r="WMC141" s="137"/>
      <c r="WMD141" s="137"/>
      <c r="WME141" s="137"/>
      <c r="WMF141" s="137"/>
      <c r="WMG141" s="137"/>
      <c r="WMH141" s="137"/>
      <c r="WMI141" s="137"/>
      <c r="WMJ141" s="137"/>
      <c r="WMK141" s="137"/>
      <c r="WML141" s="137"/>
      <c r="WMM141" s="137"/>
      <c r="WMN141" s="137"/>
      <c r="WMO141" s="137"/>
      <c r="WMP141" s="137"/>
      <c r="WMQ141" s="137"/>
      <c r="WMR141" s="137"/>
      <c r="WMS141" s="137"/>
      <c r="WMT141" s="137"/>
      <c r="WMU141" s="137"/>
      <c r="WMV141" s="137"/>
      <c r="WMW141" s="137"/>
      <c r="WMX141" s="137"/>
      <c r="WMY141" s="137"/>
      <c r="WMZ141" s="137"/>
      <c r="WNA141" s="137"/>
      <c r="WNB141" s="137"/>
      <c r="WNC141" s="137"/>
      <c r="WND141" s="137"/>
      <c r="WNE141" s="137"/>
      <c r="WNF141" s="137"/>
      <c r="WNG141" s="137"/>
      <c r="WNH141" s="137"/>
      <c r="WNI141" s="137"/>
      <c r="WNJ141" s="137"/>
      <c r="WNK141" s="137"/>
      <c r="WNL141" s="137"/>
      <c r="WNM141" s="137"/>
      <c r="WNN141" s="137"/>
      <c r="WNO141" s="137"/>
      <c r="WNP141" s="137"/>
      <c r="WNQ141" s="137"/>
      <c r="WNR141" s="137"/>
      <c r="WNS141" s="137"/>
      <c r="WNT141" s="137"/>
      <c r="WNU141" s="137"/>
      <c r="WNV141" s="137"/>
      <c r="WNW141" s="137"/>
      <c r="WNX141" s="137"/>
      <c r="WNY141" s="137"/>
      <c r="WNZ141" s="137"/>
      <c r="WOA141" s="137"/>
      <c r="WOB141" s="137"/>
      <c r="WOC141" s="137"/>
      <c r="WOD141" s="137"/>
      <c r="WOE141" s="137"/>
      <c r="WOF141" s="137"/>
      <c r="WOG141" s="137"/>
      <c r="WOH141" s="137"/>
      <c r="WOI141" s="137"/>
      <c r="WOJ141" s="137"/>
      <c r="WOK141" s="137"/>
      <c r="WOL141" s="137"/>
      <c r="WOM141" s="137"/>
      <c r="WON141" s="137"/>
      <c r="WOO141" s="137"/>
      <c r="WOP141" s="137"/>
      <c r="WOQ141" s="137"/>
      <c r="WOR141" s="137"/>
      <c r="WOS141" s="137"/>
      <c r="WOT141" s="137"/>
      <c r="WOU141" s="137"/>
      <c r="WOV141" s="137"/>
      <c r="WOW141" s="137"/>
      <c r="WOX141" s="137"/>
      <c r="WOY141" s="137"/>
      <c r="WOZ141" s="137"/>
      <c r="WPA141" s="137"/>
      <c r="WPB141" s="137"/>
      <c r="WPC141" s="137"/>
      <c r="WPD141" s="137"/>
      <c r="WPE141" s="137"/>
      <c r="WPF141" s="137"/>
      <c r="WPG141" s="137"/>
      <c r="WPH141" s="137"/>
      <c r="WPI141" s="137"/>
      <c r="WPJ141" s="137"/>
      <c r="WPK141" s="137"/>
      <c r="WPL141" s="137"/>
      <c r="WPM141" s="137"/>
      <c r="WPN141" s="137"/>
      <c r="WPO141" s="137"/>
      <c r="WPP141" s="137"/>
      <c r="WPQ141" s="137"/>
      <c r="WPR141" s="137"/>
      <c r="WPS141" s="137"/>
      <c r="WPT141" s="137"/>
      <c r="WPU141" s="137"/>
      <c r="WPV141" s="137"/>
      <c r="WPW141" s="137"/>
      <c r="WPX141" s="137"/>
      <c r="WPY141" s="137"/>
      <c r="WPZ141" s="137"/>
      <c r="WQA141" s="137"/>
      <c r="WQB141" s="137"/>
      <c r="WQC141" s="137"/>
      <c r="WQD141" s="137"/>
      <c r="WQE141" s="137"/>
      <c r="WQF141" s="137"/>
      <c r="WQG141" s="137"/>
      <c r="WQH141" s="137"/>
      <c r="WQI141" s="137"/>
      <c r="WQJ141" s="137"/>
      <c r="WQK141" s="137"/>
      <c r="WQL141" s="137"/>
      <c r="WQM141" s="137"/>
      <c r="WQN141" s="137"/>
      <c r="WQO141" s="137"/>
      <c r="WQP141" s="137"/>
      <c r="WQQ141" s="137"/>
      <c r="WQR141" s="137"/>
      <c r="WQS141" s="137"/>
      <c r="WQT141" s="137"/>
      <c r="WQU141" s="137"/>
      <c r="WQV141" s="137"/>
      <c r="WQW141" s="137"/>
      <c r="WQX141" s="137"/>
      <c r="WQY141" s="137"/>
      <c r="WQZ141" s="137"/>
      <c r="WRA141" s="137"/>
      <c r="WRB141" s="137"/>
      <c r="WRC141" s="137"/>
      <c r="WRD141" s="137"/>
      <c r="WRE141" s="137"/>
      <c r="WRF141" s="137"/>
      <c r="WRG141" s="137"/>
      <c r="WRH141" s="137"/>
      <c r="WRI141" s="137"/>
      <c r="WRJ141" s="137"/>
      <c r="WRK141" s="137"/>
      <c r="WRL141" s="137"/>
      <c r="WRM141" s="137"/>
      <c r="WRN141" s="137"/>
      <c r="WRO141" s="137"/>
      <c r="WRP141" s="137"/>
      <c r="WRQ141" s="137"/>
      <c r="WRR141" s="137"/>
      <c r="WRS141" s="137"/>
      <c r="WRT141" s="137"/>
      <c r="WRU141" s="137"/>
      <c r="WRV141" s="137"/>
      <c r="WRW141" s="137"/>
      <c r="WRX141" s="137"/>
      <c r="WRY141" s="137"/>
      <c r="WRZ141" s="137"/>
      <c r="WSA141" s="137"/>
      <c r="WSB141" s="137"/>
      <c r="WSC141" s="137"/>
      <c r="WSD141" s="137"/>
      <c r="WSE141" s="137"/>
      <c r="WSF141" s="137"/>
      <c r="WSG141" s="137"/>
      <c r="WSH141" s="137"/>
      <c r="WSI141" s="137"/>
      <c r="WSJ141" s="137"/>
      <c r="WSK141" s="137"/>
      <c r="WSL141" s="137"/>
      <c r="WSM141" s="137"/>
      <c r="WSN141" s="137"/>
      <c r="WSO141" s="137"/>
      <c r="WSP141" s="137"/>
      <c r="WSQ141" s="137"/>
      <c r="WSR141" s="137"/>
      <c r="WSS141" s="137"/>
      <c r="WST141" s="137"/>
      <c r="WSU141" s="137"/>
      <c r="WSV141" s="137"/>
      <c r="WSW141" s="137"/>
      <c r="WSX141" s="137"/>
      <c r="WSY141" s="137"/>
      <c r="WSZ141" s="137"/>
      <c r="WTA141" s="137"/>
      <c r="WTB141" s="137"/>
      <c r="WTC141" s="137"/>
      <c r="WTD141" s="137"/>
      <c r="WTE141" s="137"/>
      <c r="WTF141" s="137"/>
      <c r="WTG141" s="137"/>
      <c r="WTH141" s="137"/>
      <c r="WTI141" s="137"/>
      <c r="WTJ141" s="137"/>
      <c r="WTK141" s="137"/>
      <c r="WTL141" s="137"/>
      <c r="WTM141" s="137"/>
      <c r="WTN141" s="137"/>
      <c r="WTO141" s="137"/>
      <c r="WTP141" s="137"/>
      <c r="WTQ141" s="137"/>
      <c r="WTR141" s="137"/>
      <c r="WTS141" s="137"/>
      <c r="WTT141" s="137"/>
      <c r="WTU141" s="137"/>
      <c r="WTV141" s="137"/>
      <c r="WTW141" s="137"/>
      <c r="WTX141" s="137"/>
      <c r="WTY141" s="137"/>
      <c r="WTZ141" s="137"/>
      <c r="WUA141" s="137"/>
      <c r="WUB141" s="137"/>
      <c r="WUC141" s="137"/>
      <c r="WUD141" s="137"/>
      <c r="WUE141" s="137"/>
      <c r="WUF141" s="137"/>
      <c r="WUG141" s="137"/>
      <c r="WUH141" s="137"/>
      <c r="WUI141" s="137"/>
      <c r="WUJ141" s="137"/>
      <c r="WUK141" s="137"/>
      <c r="WUL141" s="137"/>
      <c r="WUM141" s="137"/>
      <c r="WUN141" s="137"/>
      <c r="WUO141" s="137"/>
      <c r="WUP141" s="137"/>
      <c r="WUQ141" s="137"/>
      <c r="WUR141" s="137"/>
      <c r="WUS141" s="137"/>
      <c r="WUT141" s="137"/>
      <c r="WUU141" s="137"/>
      <c r="WUV141" s="137"/>
      <c r="WUW141" s="137"/>
      <c r="WUX141" s="137"/>
      <c r="WUY141" s="137"/>
      <c r="WUZ141" s="137"/>
      <c r="WVA141" s="137"/>
      <c r="WVB141" s="137"/>
      <c r="WVC141" s="137"/>
      <c r="WVD141" s="137"/>
      <c r="WVE141" s="137"/>
      <c r="WVF141" s="137"/>
      <c r="WVG141" s="137"/>
      <c r="WVH141" s="137"/>
      <c r="WVI141" s="137"/>
      <c r="WVJ141" s="137"/>
      <c r="WVK141" s="137"/>
      <c r="WVL141" s="137"/>
      <c r="WVM141" s="137"/>
      <c r="WVN141" s="137"/>
      <c r="WVO141" s="137"/>
      <c r="WVP141" s="137"/>
      <c r="WVQ141" s="137"/>
      <c r="WVR141" s="137"/>
      <c r="WVS141" s="137"/>
      <c r="WVT141" s="137"/>
      <c r="WVU141" s="137"/>
      <c r="WVV141" s="137"/>
      <c r="WVW141" s="137"/>
      <c r="WVX141" s="137"/>
      <c r="WVY141" s="137"/>
      <c r="WVZ141" s="137"/>
      <c r="WWA141" s="137"/>
      <c r="WWB141" s="137"/>
      <c r="WWC141" s="137"/>
      <c r="WWD141" s="137"/>
      <c r="WWE141" s="137"/>
      <c r="WWF141" s="137"/>
      <c r="WWG141" s="137"/>
      <c r="WWH141" s="137"/>
      <c r="WWI141" s="137"/>
      <c r="WWJ141" s="137"/>
      <c r="WWK141" s="137"/>
      <c r="WWL141" s="137"/>
      <c r="WWM141" s="137"/>
      <c r="WWN141" s="137"/>
      <c r="WWO141" s="137"/>
      <c r="WWP141" s="137"/>
      <c r="WWQ141" s="137"/>
      <c r="WWR141" s="137"/>
      <c r="WWS141" s="137"/>
      <c r="WWT141" s="137"/>
      <c r="WWU141" s="137"/>
      <c r="WWV141" s="137"/>
      <c r="WWW141" s="137"/>
      <c r="WWX141" s="137"/>
      <c r="WWY141" s="137"/>
      <c r="WWZ141" s="137"/>
      <c r="WXA141" s="137"/>
      <c r="WXB141" s="137"/>
      <c r="WXC141" s="137"/>
      <c r="WXD141" s="137"/>
      <c r="WXE141" s="137"/>
      <c r="WXF141" s="137"/>
      <c r="WXG141" s="137"/>
      <c r="WXH141" s="137"/>
      <c r="WXI141" s="137"/>
      <c r="WXJ141" s="137"/>
      <c r="WXK141" s="137"/>
      <c r="WXL141" s="137"/>
      <c r="WXM141" s="137"/>
      <c r="WXN141" s="137"/>
      <c r="WXO141" s="137"/>
      <c r="WXP141" s="137"/>
      <c r="WXQ141" s="137"/>
      <c r="WXR141" s="137"/>
      <c r="WXS141" s="137"/>
      <c r="WXT141" s="137"/>
      <c r="WXU141" s="137"/>
      <c r="WXV141" s="137"/>
      <c r="WXW141" s="137"/>
      <c r="WXX141" s="137"/>
      <c r="WXY141" s="137"/>
      <c r="WXZ141" s="137"/>
      <c r="WYA141" s="137"/>
      <c r="WYB141" s="137"/>
      <c r="WYC141" s="137"/>
      <c r="WYD141" s="137"/>
      <c r="WYE141" s="137"/>
      <c r="WYF141" s="137"/>
      <c r="WYG141" s="137"/>
      <c r="WYH141" s="137"/>
      <c r="WYI141" s="137"/>
      <c r="WYJ141" s="137"/>
      <c r="WYK141" s="137"/>
      <c r="WYL141" s="137"/>
      <c r="WYM141" s="137"/>
      <c r="WYN141" s="137"/>
      <c r="WYO141" s="137"/>
      <c r="WYP141" s="137"/>
      <c r="WYQ141" s="137"/>
      <c r="WYR141" s="137"/>
      <c r="WYS141" s="137"/>
      <c r="WYT141" s="137"/>
      <c r="WYU141" s="137"/>
      <c r="WYV141" s="137"/>
      <c r="WYW141" s="137"/>
      <c r="WYX141" s="137"/>
      <c r="WYY141" s="137"/>
      <c r="WYZ141" s="137"/>
      <c r="WZA141" s="137"/>
      <c r="WZB141" s="137"/>
      <c r="WZC141" s="137"/>
      <c r="WZD141" s="137"/>
      <c r="WZE141" s="137"/>
      <c r="WZF141" s="137"/>
      <c r="WZG141" s="137"/>
      <c r="WZH141" s="137"/>
      <c r="WZI141" s="137"/>
      <c r="WZJ141" s="137"/>
      <c r="WZK141" s="137"/>
      <c r="WZL141" s="137"/>
      <c r="WZM141" s="137"/>
      <c r="WZN141" s="137"/>
      <c r="WZO141" s="137"/>
      <c r="WZP141" s="137"/>
      <c r="WZQ141" s="137"/>
      <c r="WZR141" s="137"/>
      <c r="WZS141" s="137"/>
      <c r="WZT141" s="137"/>
      <c r="WZU141" s="137"/>
      <c r="WZV141" s="137"/>
      <c r="WZW141" s="137"/>
      <c r="WZX141" s="137"/>
      <c r="WZY141" s="137"/>
      <c r="WZZ141" s="137"/>
      <c r="XAA141" s="137"/>
      <c r="XAB141" s="137"/>
      <c r="XAC141" s="137"/>
      <c r="XAD141" s="137"/>
      <c r="XAE141" s="137"/>
      <c r="XAF141" s="137"/>
      <c r="XAG141" s="137"/>
      <c r="XAH141" s="137"/>
      <c r="XAI141" s="137"/>
      <c r="XAJ141" s="137"/>
      <c r="XAK141" s="137"/>
      <c r="XAL141" s="137"/>
      <c r="XAM141" s="137"/>
      <c r="XAN141" s="137"/>
      <c r="XAO141" s="137"/>
      <c r="XAP141" s="137"/>
      <c r="XAQ141" s="137"/>
      <c r="XAR141" s="137"/>
      <c r="XAS141" s="137"/>
      <c r="XAT141" s="137"/>
      <c r="XAU141" s="137"/>
      <c r="XAV141" s="137"/>
      <c r="XAW141" s="137"/>
      <c r="XAX141" s="137"/>
      <c r="XAY141" s="137"/>
      <c r="XAZ141" s="137"/>
      <c r="XBA141" s="137"/>
      <c r="XBB141" s="137"/>
      <c r="XBC141" s="137"/>
      <c r="XBD141" s="137"/>
      <c r="XBE141" s="137"/>
      <c r="XBF141" s="137"/>
      <c r="XBG141" s="137"/>
      <c r="XBH141" s="137"/>
      <c r="XBI141" s="137"/>
      <c r="XBJ141" s="137"/>
      <c r="XBK141" s="137"/>
      <c r="XBL141" s="137"/>
      <c r="XBM141" s="137"/>
      <c r="XBN141" s="137"/>
      <c r="XBO141" s="137"/>
      <c r="XBP141" s="137"/>
      <c r="XBQ141" s="137"/>
      <c r="XBR141" s="137"/>
      <c r="XBS141" s="137"/>
      <c r="XBT141" s="137"/>
      <c r="XBU141" s="137"/>
      <c r="XBV141" s="137"/>
      <c r="XBW141" s="137"/>
      <c r="XBX141" s="137"/>
      <c r="XBY141" s="137"/>
      <c r="XBZ141" s="137"/>
      <c r="XCA141" s="137"/>
      <c r="XCB141" s="137"/>
      <c r="XCC141" s="137"/>
      <c r="XCD141" s="137"/>
      <c r="XCE141" s="137"/>
      <c r="XCF141" s="137"/>
      <c r="XCG141" s="137"/>
      <c r="XCH141" s="137"/>
      <c r="XCI141" s="137"/>
      <c r="XCJ141" s="137"/>
      <c r="XCK141" s="137"/>
      <c r="XCL141" s="137"/>
      <c r="XCM141" s="137"/>
      <c r="XCN141" s="137"/>
      <c r="XCO141" s="137"/>
      <c r="XCP141" s="137"/>
      <c r="XCQ141" s="137"/>
      <c r="XCR141" s="137"/>
      <c r="XCS141" s="137"/>
      <c r="XCT141" s="137"/>
      <c r="XCU141" s="137"/>
      <c r="XCV141" s="137"/>
      <c r="XCW141" s="137"/>
      <c r="XCX141" s="137"/>
      <c r="XCY141" s="137"/>
      <c r="XCZ141" s="137"/>
      <c r="XDA141" s="137"/>
      <c r="XDB141" s="137"/>
      <c r="XDC141" s="137"/>
      <c r="XDD141" s="137"/>
      <c r="XDE141" s="137"/>
      <c r="XDF141" s="137"/>
      <c r="XDG141" s="137"/>
      <c r="XDH141" s="137"/>
      <c r="XDI141" s="137"/>
      <c r="XDJ141" s="137"/>
      <c r="XDK141" s="137"/>
      <c r="XDL141" s="137"/>
      <c r="XDM141" s="137"/>
      <c r="XDN141" s="137"/>
      <c r="XDO141" s="137"/>
      <c r="XDP141" s="137"/>
      <c r="XDQ141" s="137"/>
      <c r="XDR141" s="137"/>
      <c r="XDS141" s="137"/>
      <c r="XDT141" s="137"/>
      <c r="XDU141" s="137"/>
      <c r="XDV141" s="137"/>
      <c r="XDW141" s="137"/>
      <c r="XDX141" s="137"/>
      <c r="XDY141" s="137"/>
      <c r="XDZ141" s="137"/>
      <c r="XEA141" s="137"/>
      <c r="XEB141" s="137"/>
      <c r="XEC141" s="137"/>
      <c r="XED141" s="137"/>
      <c r="XEE141" s="137"/>
      <c r="XEF141" s="137"/>
      <c r="XEG141" s="137"/>
      <c r="XEH141" s="137"/>
      <c r="XEI141" s="137"/>
      <c r="XEJ141" s="137"/>
      <c r="XEK141" s="137"/>
      <c r="XEL141" s="137"/>
      <c r="XEM141" s="137"/>
      <c r="XEN141" s="137"/>
      <c r="XEO141" s="137"/>
      <c r="XEP141" s="137"/>
      <c r="XEQ141" s="137"/>
      <c r="XER141" s="137"/>
      <c r="XES141" s="137"/>
      <c r="XET141" s="137"/>
      <c r="XEU141" s="137"/>
      <c r="XEV141" s="137"/>
      <c r="XEW141" s="137"/>
      <c r="XEX141" s="137"/>
      <c r="XEY141" s="137"/>
      <c r="XEZ141" s="137"/>
      <c r="XFA141" s="137"/>
      <c r="XFB141" s="137"/>
      <c r="XFC141" s="137"/>
      <c r="XFD141" s="137"/>
    </row>
    <row r="142" spans="1:16384" hidden="1">
      <c r="A142" s="138" t="s">
        <v>1115</v>
      </c>
      <c r="B142" s="137">
        <f>B86</f>
        <v>2967143</v>
      </c>
      <c r="C142" s="137">
        <f t="shared" ref="C142:AZ142" si="1">C86</f>
        <v>453700</v>
      </c>
      <c r="D142" s="137">
        <f t="shared" si="1"/>
        <v>716650</v>
      </c>
      <c r="E142" s="137">
        <f t="shared" si="1"/>
        <v>700600</v>
      </c>
      <c r="F142" s="137">
        <f t="shared" si="1"/>
        <v>400550</v>
      </c>
      <c r="G142" s="137">
        <f t="shared" si="1"/>
        <v>2927500</v>
      </c>
      <c r="H142" s="137">
        <f t="shared" si="1"/>
        <v>5900647</v>
      </c>
      <c r="I142" s="137">
        <f t="shared" si="1"/>
        <v>6077216</v>
      </c>
      <c r="J142" s="137">
        <f t="shared" si="1"/>
        <v>5921738</v>
      </c>
      <c r="K142" s="137">
        <f t="shared" si="1"/>
        <v>6509429</v>
      </c>
      <c r="L142" s="137">
        <f t="shared" si="1"/>
        <v>6355425</v>
      </c>
      <c r="M142" s="137">
        <f t="shared" si="1"/>
        <v>6379128.3600000003</v>
      </c>
      <c r="N142" s="137">
        <f t="shared" si="1"/>
        <v>6249882</v>
      </c>
      <c r="O142" s="137">
        <f t="shared" si="1"/>
        <v>6239555</v>
      </c>
      <c r="P142" s="137">
        <f t="shared" si="1"/>
        <v>5651210</v>
      </c>
      <c r="Q142" s="137">
        <f t="shared" si="1"/>
        <v>6010049.2999999998</v>
      </c>
      <c r="R142" s="137">
        <f t="shared" si="1"/>
        <v>6354663</v>
      </c>
      <c r="S142" s="137">
        <f t="shared" si="1"/>
        <v>6149790</v>
      </c>
      <c r="T142" s="137">
        <f t="shared" si="1"/>
        <v>5892424</v>
      </c>
      <c r="U142" s="137">
        <f t="shared" si="1"/>
        <v>6973268.6469999999</v>
      </c>
      <c r="V142" s="137">
        <f t="shared" si="1"/>
        <v>7014351</v>
      </c>
      <c r="W142" s="137">
        <f t="shared" si="1"/>
        <v>7097328</v>
      </c>
      <c r="X142" s="137">
        <f t="shared" si="1"/>
        <v>7880985</v>
      </c>
      <c r="Y142" s="137">
        <f t="shared" si="1"/>
        <v>7942598.2690000003</v>
      </c>
      <c r="Z142" s="137">
        <f t="shared" si="1"/>
        <v>7536029</v>
      </c>
      <c r="AA142" s="137">
        <f t="shared" si="1"/>
        <v>7184496</v>
      </c>
      <c r="AB142" s="137">
        <f t="shared" si="1"/>
        <v>7982420</v>
      </c>
      <c r="AC142" s="137">
        <f t="shared" si="1"/>
        <v>7893692.0700000003</v>
      </c>
      <c r="AD142" s="137">
        <f t="shared" si="1"/>
        <v>6820665</v>
      </c>
      <c r="AE142" s="137">
        <f t="shared" si="1"/>
        <v>6599953</v>
      </c>
      <c r="AF142" s="137">
        <f t="shared" si="1"/>
        <v>3964427</v>
      </c>
      <c r="AG142" s="137">
        <f t="shared" si="1"/>
        <v>4101694.5049999999</v>
      </c>
      <c r="AH142" s="137">
        <f t="shared" si="1"/>
        <v>4667331</v>
      </c>
      <c r="AI142" s="137">
        <f t="shared" si="1"/>
        <v>3475744</v>
      </c>
      <c r="AJ142" s="137">
        <f t="shared" si="1"/>
        <v>6556803</v>
      </c>
      <c r="AK142" s="137">
        <f t="shared" si="1"/>
        <v>5853985.2800000003</v>
      </c>
      <c r="AL142" s="137">
        <f t="shared" si="1"/>
        <v>6431043</v>
      </c>
      <c r="AM142" s="137">
        <f t="shared" si="1"/>
        <v>6649125</v>
      </c>
      <c r="AN142" s="137">
        <f t="shared" si="1"/>
        <v>6557025</v>
      </c>
      <c r="AO142" s="137">
        <f t="shared" si="1"/>
        <v>5878713.642</v>
      </c>
      <c r="AP142" s="137">
        <f t="shared" si="1"/>
        <v>5772076</v>
      </c>
      <c r="AQ142" s="137">
        <f t="shared" si="1"/>
        <v>5849680</v>
      </c>
      <c r="AR142" s="137">
        <f t="shared" si="1"/>
        <v>5878446</v>
      </c>
      <c r="AS142" s="137">
        <f t="shared" si="1"/>
        <v>6711896.3449999997</v>
      </c>
      <c r="AT142" s="137">
        <f t="shared" si="1"/>
        <v>5846368</v>
      </c>
      <c r="AU142" s="137">
        <f t="shared" si="1"/>
        <v>5463074</v>
      </c>
      <c r="AV142" s="137">
        <f t="shared" si="1"/>
        <v>5678411</v>
      </c>
      <c r="AW142" s="137">
        <f t="shared" si="1"/>
        <v>5750621.3600000003</v>
      </c>
      <c r="AX142" s="137">
        <f t="shared" si="1"/>
        <v>16964719</v>
      </c>
      <c r="AY142" s="137">
        <f t="shared" si="1"/>
        <v>17019849</v>
      </c>
      <c r="AZ142" s="137">
        <f t="shared" si="1"/>
        <v>16385007</v>
      </c>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7"/>
      <c r="DR142" s="137"/>
      <c r="DS142" s="137"/>
      <c r="DT142" s="137"/>
      <c r="DU142" s="137"/>
      <c r="DV142" s="137"/>
      <c r="DW142" s="137"/>
      <c r="DX142" s="137"/>
      <c r="DY142" s="137"/>
      <c r="DZ142" s="137"/>
      <c r="EA142" s="137"/>
      <c r="EB142" s="137"/>
      <c r="EC142" s="137"/>
      <c r="ED142" s="137"/>
      <c r="EE142" s="137"/>
      <c r="EF142" s="137"/>
      <c r="EG142" s="137"/>
      <c r="EH142" s="137"/>
      <c r="EI142" s="137"/>
      <c r="EJ142" s="137"/>
      <c r="EK142" s="137"/>
      <c r="EL142" s="137"/>
      <c r="EM142" s="137"/>
      <c r="EN142" s="137"/>
      <c r="EO142" s="137"/>
      <c r="EP142" s="137"/>
      <c r="EQ142" s="137"/>
      <c r="ER142" s="137"/>
      <c r="ES142" s="137"/>
      <c r="ET142" s="137"/>
      <c r="EU142" s="137"/>
      <c r="EV142" s="137"/>
      <c r="EW142" s="137"/>
      <c r="EX142" s="137"/>
      <c r="EY142" s="137"/>
      <c r="EZ142" s="137"/>
      <c r="FA142" s="137"/>
      <c r="FB142" s="137"/>
      <c r="FC142" s="137"/>
      <c r="FD142" s="137"/>
      <c r="FE142" s="137"/>
      <c r="FF142" s="137"/>
      <c r="FG142" s="137"/>
      <c r="FH142" s="137"/>
      <c r="FI142" s="137"/>
      <c r="FJ142" s="137"/>
      <c r="FK142" s="137"/>
      <c r="FL142" s="137"/>
      <c r="FM142" s="137"/>
      <c r="FN142" s="137"/>
      <c r="FO142" s="137"/>
      <c r="FP142" s="137"/>
      <c r="FQ142" s="137"/>
      <c r="FR142" s="137"/>
      <c r="FS142" s="137"/>
      <c r="FT142" s="137"/>
      <c r="FU142" s="137"/>
      <c r="FV142" s="137"/>
      <c r="FW142" s="137"/>
      <c r="FX142" s="137"/>
      <c r="FY142" s="137"/>
      <c r="FZ142" s="137"/>
      <c r="GA142" s="137"/>
      <c r="GB142" s="137"/>
      <c r="GC142" s="137"/>
      <c r="GD142" s="137"/>
      <c r="GE142" s="137"/>
      <c r="GF142" s="137"/>
      <c r="GG142" s="137"/>
      <c r="GH142" s="137"/>
      <c r="GI142" s="137"/>
      <c r="GJ142" s="137"/>
      <c r="GK142" s="137"/>
      <c r="GL142" s="137"/>
      <c r="GM142" s="137"/>
      <c r="GN142" s="137"/>
      <c r="GO142" s="137"/>
      <c r="GP142" s="137"/>
      <c r="GQ142" s="137"/>
      <c r="GR142" s="137"/>
      <c r="GS142" s="137"/>
      <c r="GT142" s="137"/>
      <c r="GU142" s="137"/>
      <c r="GV142" s="137"/>
      <c r="GW142" s="137"/>
      <c r="GX142" s="137"/>
      <c r="GY142" s="137"/>
      <c r="GZ142" s="137"/>
      <c r="HA142" s="137"/>
      <c r="HB142" s="137"/>
      <c r="HC142" s="137"/>
      <c r="HD142" s="137"/>
      <c r="HE142" s="137"/>
      <c r="HF142" s="137"/>
      <c r="HG142" s="137"/>
      <c r="HH142" s="137"/>
      <c r="HI142" s="137"/>
      <c r="HJ142" s="137"/>
      <c r="HK142" s="137"/>
      <c r="HL142" s="137"/>
      <c r="HM142" s="137"/>
      <c r="HN142" s="137"/>
      <c r="HO142" s="137"/>
      <c r="HP142" s="137"/>
      <c r="HQ142" s="137"/>
      <c r="HR142" s="137"/>
      <c r="HS142" s="137"/>
      <c r="HT142" s="137"/>
      <c r="HU142" s="137"/>
      <c r="HV142" s="137"/>
      <c r="HW142" s="137"/>
      <c r="HX142" s="137"/>
      <c r="HY142" s="137"/>
      <c r="HZ142" s="137"/>
      <c r="IA142" s="137"/>
      <c r="IB142" s="137"/>
      <c r="IC142" s="137"/>
      <c r="ID142" s="137"/>
      <c r="IE142" s="137"/>
      <c r="IF142" s="137"/>
      <c r="IG142" s="137"/>
      <c r="IH142" s="137"/>
      <c r="II142" s="137"/>
      <c r="IJ142" s="137"/>
      <c r="IK142" s="137"/>
      <c r="IL142" s="137"/>
      <c r="IM142" s="137"/>
      <c r="IN142" s="137"/>
      <c r="IO142" s="137"/>
      <c r="IP142" s="137"/>
      <c r="IQ142" s="137"/>
      <c r="IR142" s="137"/>
      <c r="IS142" s="137"/>
      <c r="IT142" s="137"/>
      <c r="IU142" s="137"/>
      <c r="IV142" s="137"/>
      <c r="IW142" s="137"/>
      <c r="IX142" s="137"/>
      <c r="IY142" s="137"/>
      <c r="IZ142" s="137"/>
      <c r="JA142" s="137"/>
      <c r="JB142" s="137"/>
      <c r="JC142" s="137"/>
      <c r="JD142" s="137"/>
      <c r="JE142" s="137"/>
      <c r="JF142" s="137"/>
      <c r="JG142" s="137"/>
      <c r="JH142" s="137"/>
      <c r="JI142" s="137"/>
      <c r="JJ142" s="137"/>
      <c r="JK142" s="137"/>
      <c r="JL142" s="137"/>
      <c r="JM142" s="137"/>
      <c r="JN142" s="137"/>
      <c r="JO142" s="137"/>
      <c r="JP142" s="137"/>
      <c r="JQ142" s="137"/>
      <c r="JR142" s="137"/>
      <c r="JS142" s="137"/>
      <c r="JT142" s="137"/>
      <c r="JU142" s="137"/>
      <c r="JV142" s="137"/>
      <c r="JW142" s="137"/>
      <c r="JX142" s="137"/>
      <c r="JY142" s="137"/>
      <c r="JZ142" s="137"/>
      <c r="KA142" s="137"/>
      <c r="KB142" s="137"/>
      <c r="KC142" s="137"/>
      <c r="KD142" s="137"/>
      <c r="KE142" s="137"/>
      <c r="KF142" s="137"/>
      <c r="KG142" s="137"/>
      <c r="KH142" s="137"/>
      <c r="KI142" s="137"/>
      <c r="KJ142" s="137"/>
      <c r="KK142" s="137"/>
      <c r="KL142" s="137"/>
      <c r="KM142" s="137"/>
      <c r="KN142" s="137"/>
      <c r="KO142" s="137"/>
      <c r="KP142" s="137"/>
      <c r="KQ142" s="137"/>
      <c r="KR142" s="137"/>
      <c r="KS142" s="137"/>
      <c r="KT142" s="137"/>
      <c r="KU142" s="137"/>
      <c r="KV142" s="137"/>
      <c r="KW142" s="137"/>
      <c r="KX142" s="137"/>
      <c r="KY142" s="137"/>
      <c r="KZ142" s="137"/>
      <c r="LA142" s="137"/>
      <c r="LB142" s="137"/>
      <c r="LC142" s="137"/>
      <c r="LD142" s="137"/>
      <c r="LE142" s="137"/>
      <c r="LF142" s="137"/>
      <c r="LG142" s="137"/>
      <c r="LH142" s="137"/>
      <c r="LI142" s="137"/>
      <c r="LJ142" s="137"/>
      <c r="LK142" s="137"/>
      <c r="LL142" s="137"/>
      <c r="LM142" s="137"/>
      <c r="LN142" s="137"/>
      <c r="LO142" s="137"/>
      <c r="LP142" s="137"/>
      <c r="LQ142" s="137"/>
      <c r="LR142" s="137"/>
      <c r="LS142" s="137"/>
      <c r="LT142" s="137"/>
      <c r="LU142" s="137"/>
      <c r="LV142" s="137"/>
      <c r="LW142" s="137"/>
      <c r="LX142" s="137"/>
      <c r="LY142" s="137"/>
      <c r="LZ142" s="137"/>
      <c r="MA142" s="137"/>
      <c r="MB142" s="137"/>
      <c r="MC142" s="137"/>
      <c r="MD142" s="137"/>
      <c r="ME142" s="137"/>
      <c r="MF142" s="137"/>
      <c r="MG142" s="137"/>
      <c r="MH142" s="137"/>
      <c r="MI142" s="137"/>
      <c r="MJ142" s="137"/>
      <c r="MK142" s="137"/>
      <c r="ML142" s="137"/>
      <c r="MM142" s="137"/>
      <c r="MN142" s="137"/>
      <c r="MO142" s="137"/>
      <c r="MP142" s="137"/>
      <c r="MQ142" s="137"/>
      <c r="MR142" s="137"/>
      <c r="MS142" s="137"/>
      <c r="MT142" s="137"/>
      <c r="MU142" s="137"/>
      <c r="MV142" s="137"/>
      <c r="MW142" s="137"/>
      <c r="MX142" s="137"/>
      <c r="MY142" s="137"/>
      <c r="MZ142" s="137"/>
      <c r="NA142" s="137"/>
      <c r="NB142" s="137"/>
      <c r="NC142" s="137"/>
      <c r="ND142" s="137"/>
      <c r="NE142" s="137"/>
      <c r="NF142" s="137"/>
      <c r="NG142" s="137"/>
      <c r="NH142" s="137"/>
      <c r="NI142" s="137"/>
      <c r="NJ142" s="137"/>
      <c r="NK142" s="137"/>
      <c r="NL142" s="137"/>
      <c r="NM142" s="137"/>
      <c r="NN142" s="137"/>
      <c r="NO142" s="137"/>
      <c r="NP142" s="137"/>
      <c r="NQ142" s="137"/>
      <c r="NR142" s="137"/>
      <c r="NS142" s="137"/>
      <c r="NT142" s="137"/>
      <c r="NU142" s="137"/>
      <c r="NV142" s="137"/>
      <c r="NW142" s="137"/>
      <c r="NX142" s="137"/>
      <c r="NY142" s="137"/>
      <c r="NZ142" s="137"/>
      <c r="OA142" s="137"/>
      <c r="OB142" s="137"/>
      <c r="OC142" s="137"/>
      <c r="OD142" s="137"/>
      <c r="OE142" s="137"/>
      <c r="OF142" s="137"/>
      <c r="OG142" s="137"/>
      <c r="OH142" s="137"/>
      <c r="OI142" s="137"/>
      <c r="OJ142" s="137"/>
      <c r="OK142" s="137"/>
      <c r="OL142" s="137"/>
      <c r="OM142" s="137"/>
      <c r="ON142" s="137"/>
      <c r="OO142" s="137"/>
      <c r="OP142" s="137"/>
      <c r="OQ142" s="137"/>
      <c r="OR142" s="137"/>
      <c r="OS142" s="137"/>
      <c r="OT142" s="137"/>
      <c r="OU142" s="137"/>
      <c r="OV142" s="137"/>
      <c r="OW142" s="137"/>
      <c r="OX142" s="137"/>
      <c r="OY142" s="137"/>
      <c r="OZ142" s="137"/>
      <c r="PA142" s="137"/>
      <c r="PB142" s="137"/>
      <c r="PC142" s="137"/>
      <c r="PD142" s="137"/>
      <c r="PE142" s="137"/>
      <c r="PF142" s="137"/>
      <c r="PG142" s="137"/>
      <c r="PH142" s="137"/>
      <c r="PI142" s="137"/>
      <c r="PJ142" s="137"/>
      <c r="PK142" s="137"/>
      <c r="PL142" s="137"/>
      <c r="PM142" s="137"/>
      <c r="PN142" s="137"/>
      <c r="PO142" s="137"/>
      <c r="PP142" s="137"/>
      <c r="PQ142" s="137"/>
      <c r="PR142" s="137"/>
      <c r="PS142" s="137"/>
      <c r="PT142" s="137"/>
      <c r="PU142" s="137"/>
      <c r="PV142" s="137"/>
      <c r="PW142" s="137"/>
      <c r="PX142" s="137"/>
      <c r="PY142" s="137"/>
      <c r="PZ142" s="137"/>
      <c r="QA142" s="137"/>
      <c r="QB142" s="137"/>
      <c r="QC142" s="137"/>
      <c r="QD142" s="137"/>
      <c r="QE142" s="137"/>
      <c r="QF142" s="137"/>
      <c r="QG142" s="137"/>
      <c r="QH142" s="137"/>
      <c r="QI142" s="137"/>
      <c r="QJ142" s="137"/>
      <c r="QK142" s="137"/>
      <c r="QL142" s="137"/>
      <c r="QM142" s="137"/>
      <c r="QN142" s="137"/>
      <c r="QO142" s="137"/>
      <c r="QP142" s="137"/>
      <c r="QQ142" s="137"/>
      <c r="QR142" s="137"/>
      <c r="QS142" s="137"/>
      <c r="QT142" s="137"/>
      <c r="QU142" s="137"/>
      <c r="QV142" s="137"/>
      <c r="QW142" s="137"/>
      <c r="QX142" s="137"/>
      <c r="QY142" s="137"/>
      <c r="QZ142" s="137"/>
      <c r="RA142" s="137"/>
      <c r="RB142" s="137"/>
      <c r="RC142" s="137"/>
      <c r="RD142" s="137"/>
      <c r="RE142" s="137"/>
      <c r="RF142" s="137"/>
      <c r="RG142" s="137"/>
      <c r="RH142" s="137"/>
      <c r="RI142" s="137"/>
      <c r="RJ142" s="137"/>
      <c r="RK142" s="137"/>
      <c r="RL142" s="137"/>
      <c r="RM142" s="137"/>
      <c r="RN142" s="137"/>
      <c r="RO142" s="137"/>
      <c r="RP142" s="137"/>
      <c r="RQ142" s="137"/>
      <c r="RR142" s="137"/>
      <c r="RS142" s="137"/>
      <c r="RT142" s="137"/>
      <c r="RU142" s="137"/>
      <c r="RV142" s="137"/>
      <c r="RW142" s="137"/>
      <c r="RX142" s="137"/>
      <c r="RY142" s="137"/>
      <c r="RZ142" s="137"/>
      <c r="SA142" s="137"/>
      <c r="SB142" s="137"/>
      <c r="SC142" s="137"/>
      <c r="SD142" s="137"/>
      <c r="SE142" s="137"/>
      <c r="SF142" s="137"/>
      <c r="SG142" s="137"/>
      <c r="SH142" s="137"/>
      <c r="SI142" s="137"/>
      <c r="SJ142" s="137"/>
      <c r="SK142" s="137"/>
      <c r="SL142" s="137"/>
      <c r="SM142" s="137"/>
      <c r="SN142" s="137"/>
      <c r="SO142" s="137"/>
      <c r="SP142" s="137"/>
      <c r="SQ142" s="137"/>
      <c r="SR142" s="137"/>
      <c r="SS142" s="137"/>
      <c r="ST142" s="137"/>
      <c r="SU142" s="137"/>
      <c r="SV142" s="137"/>
      <c r="SW142" s="137"/>
      <c r="SX142" s="137"/>
      <c r="SY142" s="137"/>
      <c r="SZ142" s="137"/>
      <c r="TA142" s="137"/>
      <c r="TB142" s="137"/>
      <c r="TC142" s="137"/>
      <c r="TD142" s="137"/>
      <c r="TE142" s="137"/>
      <c r="TF142" s="137"/>
      <c r="TG142" s="137"/>
      <c r="TH142" s="137"/>
      <c r="TI142" s="137"/>
      <c r="TJ142" s="137"/>
      <c r="TK142" s="137"/>
      <c r="TL142" s="137"/>
      <c r="TM142" s="137"/>
      <c r="TN142" s="137"/>
      <c r="TO142" s="137"/>
      <c r="TP142" s="137"/>
      <c r="TQ142" s="137"/>
      <c r="TR142" s="137"/>
      <c r="TS142" s="137"/>
      <c r="TT142" s="137"/>
      <c r="TU142" s="137"/>
      <c r="TV142" s="137"/>
      <c r="TW142" s="137"/>
      <c r="TX142" s="137"/>
      <c r="TY142" s="137"/>
      <c r="TZ142" s="137"/>
      <c r="UA142" s="137"/>
      <c r="UB142" s="137"/>
      <c r="UC142" s="137"/>
      <c r="UD142" s="137"/>
      <c r="UE142" s="137"/>
      <c r="UF142" s="137"/>
      <c r="UG142" s="137"/>
      <c r="UH142" s="137"/>
      <c r="UI142" s="137"/>
      <c r="UJ142" s="137"/>
      <c r="UK142" s="137"/>
      <c r="UL142" s="137"/>
      <c r="UM142" s="137"/>
      <c r="UN142" s="137"/>
      <c r="UO142" s="137"/>
      <c r="UP142" s="137"/>
      <c r="UQ142" s="137"/>
      <c r="UR142" s="137"/>
      <c r="US142" s="137"/>
      <c r="UT142" s="137"/>
      <c r="UU142" s="137"/>
      <c r="UV142" s="137"/>
      <c r="UW142" s="137"/>
      <c r="UX142" s="137"/>
      <c r="UY142" s="137"/>
      <c r="UZ142" s="137"/>
      <c r="VA142" s="137"/>
      <c r="VB142" s="137"/>
      <c r="VC142" s="137"/>
      <c r="VD142" s="137"/>
      <c r="VE142" s="137"/>
      <c r="VF142" s="137"/>
      <c r="VG142" s="137"/>
      <c r="VH142" s="137"/>
      <c r="VI142" s="137"/>
      <c r="VJ142" s="137"/>
      <c r="VK142" s="137"/>
      <c r="VL142" s="137"/>
      <c r="VM142" s="137"/>
      <c r="VN142" s="137"/>
      <c r="VO142" s="137"/>
      <c r="VP142" s="137"/>
      <c r="VQ142" s="137"/>
      <c r="VR142" s="137"/>
      <c r="VS142" s="137"/>
      <c r="VT142" s="137"/>
      <c r="VU142" s="137"/>
      <c r="VV142" s="137"/>
      <c r="VW142" s="137"/>
      <c r="VX142" s="137"/>
      <c r="VY142" s="137"/>
      <c r="VZ142" s="137"/>
      <c r="WA142" s="137"/>
      <c r="WB142" s="137"/>
      <c r="WC142" s="137"/>
      <c r="WD142" s="137"/>
      <c r="WE142" s="137"/>
      <c r="WF142" s="137"/>
      <c r="WG142" s="137"/>
      <c r="WH142" s="137"/>
      <c r="WI142" s="137"/>
      <c r="WJ142" s="137"/>
      <c r="WK142" s="137"/>
      <c r="WL142" s="137"/>
      <c r="WM142" s="137"/>
      <c r="WN142" s="137"/>
      <c r="WO142" s="137"/>
      <c r="WP142" s="137"/>
      <c r="WQ142" s="137"/>
      <c r="WR142" s="137"/>
      <c r="WS142" s="137"/>
      <c r="WT142" s="137"/>
      <c r="WU142" s="137"/>
      <c r="WV142" s="137"/>
      <c r="WW142" s="137"/>
      <c r="WX142" s="137"/>
      <c r="WY142" s="137"/>
      <c r="WZ142" s="137"/>
      <c r="XA142" s="137"/>
      <c r="XB142" s="137"/>
      <c r="XC142" s="137"/>
      <c r="XD142" s="137"/>
      <c r="XE142" s="137"/>
      <c r="XF142" s="137"/>
      <c r="XG142" s="137"/>
      <c r="XH142" s="137"/>
      <c r="XI142" s="137"/>
      <c r="XJ142" s="137"/>
      <c r="XK142" s="137"/>
      <c r="XL142" s="137"/>
      <c r="XM142" s="137"/>
      <c r="XN142" s="137"/>
      <c r="XO142" s="137"/>
      <c r="XP142" s="137"/>
      <c r="XQ142" s="137"/>
      <c r="XR142" s="137"/>
      <c r="XS142" s="137"/>
      <c r="XT142" s="137"/>
      <c r="XU142" s="137"/>
      <c r="XV142" s="137"/>
      <c r="XW142" s="137"/>
      <c r="XX142" s="137"/>
      <c r="XY142" s="137"/>
      <c r="XZ142" s="137"/>
      <c r="YA142" s="137"/>
      <c r="YB142" s="137"/>
      <c r="YC142" s="137"/>
      <c r="YD142" s="137"/>
      <c r="YE142" s="137"/>
      <c r="YF142" s="137"/>
      <c r="YG142" s="137"/>
      <c r="YH142" s="137"/>
      <c r="YI142" s="137"/>
      <c r="YJ142" s="137"/>
      <c r="YK142" s="137"/>
      <c r="YL142" s="137"/>
      <c r="YM142" s="137"/>
      <c r="YN142" s="137"/>
      <c r="YO142" s="137"/>
      <c r="YP142" s="137"/>
      <c r="YQ142" s="137"/>
      <c r="YR142" s="137"/>
      <c r="YS142" s="137"/>
      <c r="YT142" s="137"/>
      <c r="YU142" s="137"/>
      <c r="YV142" s="137"/>
      <c r="YW142" s="137"/>
      <c r="YX142" s="137"/>
      <c r="YY142" s="137"/>
      <c r="YZ142" s="137"/>
      <c r="ZA142" s="137"/>
      <c r="ZB142" s="137"/>
      <c r="ZC142" s="137"/>
      <c r="ZD142" s="137"/>
      <c r="ZE142" s="137"/>
      <c r="ZF142" s="137"/>
      <c r="ZG142" s="137"/>
      <c r="ZH142" s="137"/>
      <c r="ZI142" s="137"/>
      <c r="ZJ142" s="137"/>
      <c r="ZK142" s="137"/>
      <c r="ZL142" s="137"/>
      <c r="ZM142" s="137"/>
      <c r="ZN142" s="137"/>
      <c r="ZO142" s="137"/>
      <c r="ZP142" s="137"/>
      <c r="ZQ142" s="137"/>
      <c r="ZR142" s="137"/>
      <c r="ZS142" s="137"/>
      <c r="ZT142" s="137"/>
      <c r="ZU142" s="137"/>
      <c r="ZV142" s="137"/>
      <c r="ZW142" s="137"/>
      <c r="ZX142" s="137"/>
      <c r="ZY142" s="137"/>
      <c r="ZZ142" s="137"/>
      <c r="AAA142" s="137"/>
      <c r="AAB142" s="137"/>
      <c r="AAC142" s="137"/>
      <c r="AAD142" s="137"/>
      <c r="AAE142" s="137"/>
      <c r="AAF142" s="137"/>
      <c r="AAG142" s="137"/>
      <c r="AAH142" s="137"/>
      <c r="AAI142" s="137"/>
      <c r="AAJ142" s="137"/>
      <c r="AAK142" s="137"/>
      <c r="AAL142" s="137"/>
      <c r="AAM142" s="137"/>
      <c r="AAN142" s="137"/>
      <c r="AAO142" s="137"/>
      <c r="AAP142" s="137"/>
      <c r="AAQ142" s="137"/>
      <c r="AAR142" s="137"/>
      <c r="AAS142" s="137"/>
      <c r="AAT142" s="137"/>
      <c r="AAU142" s="137"/>
      <c r="AAV142" s="137"/>
      <c r="AAW142" s="137"/>
      <c r="AAX142" s="137"/>
      <c r="AAY142" s="137"/>
      <c r="AAZ142" s="137"/>
      <c r="ABA142" s="137"/>
      <c r="ABB142" s="137"/>
      <c r="ABC142" s="137"/>
      <c r="ABD142" s="137"/>
      <c r="ABE142" s="137"/>
      <c r="ABF142" s="137"/>
      <c r="ABG142" s="137"/>
      <c r="ABH142" s="137"/>
      <c r="ABI142" s="137"/>
      <c r="ABJ142" s="137"/>
      <c r="ABK142" s="137"/>
      <c r="ABL142" s="137"/>
      <c r="ABM142" s="137"/>
      <c r="ABN142" s="137"/>
      <c r="ABO142" s="137"/>
      <c r="ABP142" s="137"/>
      <c r="ABQ142" s="137"/>
      <c r="ABR142" s="137"/>
      <c r="ABS142" s="137"/>
      <c r="ABT142" s="137"/>
      <c r="ABU142" s="137"/>
      <c r="ABV142" s="137"/>
      <c r="ABW142" s="137"/>
      <c r="ABX142" s="137"/>
      <c r="ABY142" s="137"/>
      <c r="ABZ142" s="137"/>
      <c r="ACA142" s="137"/>
      <c r="ACB142" s="137"/>
      <c r="ACC142" s="137"/>
      <c r="ACD142" s="137"/>
      <c r="ACE142" s="137"/>
      <c r="ACF142" s="137"/>
      <c r="ACG142" s="137"/>
      <c r="ACH142" s="137"/>
      <c r="ACI142" s="137"/>
      <c r="ACJ142" s="137"/>
      <c r="ACK142" s="137"/>
      <c r="ACL142" s="137"/>
      <c r="ACM142" s="137"/>
      <c r="ACN142" s="137"/>
      <c r="ACO142" s="137"/>
      <c r="ACP142" s="137"/>
      <c r="ACQ142" s="137"/>
      <c r="ACR142" s="137"/>
      <c r="ACS142" s="137"/>
      <c r="ACT142" s="137"/>
      <c r="ACU142" s="137"/>
      <c r="ACV142" s="137"/>
      <c r="ACW142" s="137"/>
      <c r="ACX142" s="137"/>
      <c r="ACY142" s="137"/>
      <c r="ACZ142" s="137"/>
      <c r="ADA142" s="137"/>
      <c r="ADB142" s="137"/>
      <c r="ADC142" s="137"/>
      <c r="ADD142" s="137"/>
      <c r="ADE142" s="137"/>
      <c r="ADF142" s="137"/>
      <c r="ADG142" s="137"/>
      <c r="ADH142" s="137"/>
      <c r="ADI142" s="137"/>
      <c r="ADJ142" s="137"/>
      <c r="ADK142" s="137"/>
      <c r="ADL142" s="137"/>
      <c r="ADM142" s="137"/>
      <c r="ADN142" s="137"/>
      <c r="ADO142" s="137"/>
      <c r="ADP142" s="137"/>
      <c r="ADQ142" s="137"/>
      <c r="ADR142" s="137"/>
      <c r="ADS142" s="137"/>
      <c r="ADT142" s="137"/>
      <c r="ADU142" s="137"/>
      <c r="ADV142" s="137"/>
      <c r="ADW142" s="137"/>
      <c r="ADX142" s="137"/>
      <c r="ADY142" s="137"/>
      <c r="ADZ142" s="137"/>
      <c r="AEA142" s="137"/>
      <c r="AEB142" s="137"/>
      <c r="AEC142" s="137"/>
      <c r="AED142" s="137"/>
      <c r="AEE142" s="137"/>
      <c r="AEF142" s="137"/>
      <c r="AEG142" s="137"/>
      <c r="AEH142" s="137"/>
      <c r="AEI142" s="137"/>
      <c r="AEJ142" s="137"/>
      <c r="AEK142" s="137"/>
      <c r="AEL142" s="137"/>
      <c r="AEM142" s="137"/>
      <c r="AEN142" s="137"/>
      <c r="AEO142" s="137"/>
      <c r="AEP142" s="137"/>
      <c r="AEQ142" s="137"/>
      <c r="AER142" s="137"/>
      <c r="AES142" s="137"/>
      <c r="AET142" s="137"/>
      <c r="AEU142" s="137"/>
      <c r="AEV142" s="137"/>
      <c r="AEW142" s="137"/>
      <c r="AEX142" s="137"/>
      <c r="AEY142" s="137"/>
      <c r="AEZ142" s="137"/>
      <c r="AFA142" s="137"/>
      <c r="AFB142" s="137"/>
      <c r="AFC142" s="137"/>
      <c r="AFD142" s="137"/>
      <c r="AFE142" s="137"/>
      <c r="AFF142" s="137"/>
      <c r="AFG142" s="137"/>
      <c r="AFH142" s="137"/>
      <c r="AFI142" s="137"/>
      <c r="AFJ142" s="137"/>
      <c r="AFK142" s="137"/>
      <c r="AFL142" s="137"/>
      <c r="AFM142" s="137"/>
      <c r="AFN142" s="137"/>
      <c r="AFO142" s="137"/>
      <c r="AFP142" s="137"/>
      <c r="AFQ142" s="137"/>
      <c r="AFR142" s="137"/>
      <c r="AFS142" s="137"/>
      <c r="AFT142" s="137"/>
      <c r="AFU142" s="137"/>
      <c r="AFV142" s="137"/>
      <c r="AFW142" s="137"/>
      <c r="AFX142" s="137"/>
      <c r="AFY142" s="137"/>
      <c r="AFZ142" s="137"/>
      <c r="AGA142" s="137"/>
      <c r="AGB142" s="137"/>
      <c r="AGC142" s="137"/>
      <c r="AGD142" s="137"/>
      <c r="AGE142" s="137"/>
      <c r="AGF142" s="137"/>
      <c r="AGG142" s="137"/>
      <c r="AGH142" s="137"/>
      <c r="AGI142" s="137"/>
      <c r="AGJ142" s="137"/>
      <c r="AGK142" s="137"/>
      <c r="AGL142" s="137"/>
      <c r="AGM142" s="137"/>
      <c r="AGN142" s="137"/>
      <c r="AGO142" s="137"/>
      <c r="AGP142" s="137"/>
      <c r="AGQ142" s="137"/>
      <c r="AGR142" s="137"/>
      <c r="AGS142" s="137"/>
      <c r="AGT142" s="137"/>
      <c r="AGU142" s="137"/>
      <c r="AGV142" s="137"/>
      <c r="AGW142" s="137"/>
      <c r="AGX142" s="137"/>
      <c r="AGY142" s="137"/>
      <c r="AGZ142" s="137"/>
      <c r="AHA142" s="137"/>
      <c r="AHB142" s="137"/>
      <c r="AHC142" s="137"/>
      <c r="AHD142" s="137"/>
      <c r="AHE142" s="137"/>
      <c r="AHF142" s="137"/>
      <c r="AHG142" s="137"/>
      <c r="AHH142" s="137"/>
      <c r="AHI142" s="137"/>
      <c r="AHJ142" s="137"/>
      <c r="AHK142" s="137"/>
      <c r="AHL142" s="137"/>
      <c r="AHM142" s="137"/>
      <c r="AHN142" s="137"/>
      <c r="AHO142" s="137"/>
      <c r="AHP142" s="137"/>
      <c r="AHQ142" s="137"/>
      <c r="AHR142" s="137"/>
      <c r="AHS142" s="137"/>
      <c r="AHT142" s="137"/>
      <c r="AHU142" s="137"/>
      <c r="AHV142" s="137"/>
      <c r="AHW142" s="137"/>
      <c r="AHX142" s="137"/>
      <c r="AHY142" s="137"/>
      <c r="AHZ142" s="137"/>
      <c r="AIA142" s="137"/>
      <c r="AIB142" s="137"/>
      <c r="AIC142" s="137"/>
      <c r="AID142" s="137"/>
      <c r="AIE142" s="137"/>
      <c r="AIF142" s="137"/>
      <c r="AIG142" s="137"/>
      <c r="AIH142" s="137"/>
      <c r="AII142" s="137"/>
      <c r="AIJ142" s="137"/>
      <c r="AIK142" s="137"/>
      <c r="AIL142" s="137"/>
      <c r="AIM142" s="137"/>
      <c r="AIN142" s="137"/>
      <c r="AIO142" s="137"/>
      <c r="AIP142" s="137"/>
      <c r="AIQ142" s="137"/>
      <c r="AIR142" s="137"/>
      <c r="AIS142" s="137"/>
      <c r="AIT142" s="137"/>
      <c r="AIU142" s="137"/>
      <c r="AIV142" s="137"/>
      <c r="AIW142" s="137"/>
      <c r="AIX142" s="137"/>
      <c r="AIY142" s="137"/>
      <c r="AIZ142" s="137"/>
      <c r="AJA142" s="137"/>
      <c r="AJB142" s="137"/>
      <c r="AJC142" s="137"/>
      <c r="AJD142" s="137"/>
      <c r="AJE142" s="137"/>
      <c r="AJF142" s="137"/>
      <c r="AJG142" s="137"/>
      <c r="AJH142" s="137"/>
      <c r="AJI142" s="137"/>
      <c r="AJJ142" s="137"/>
      <c r="AJK142" s="137"/>
      <c r="AJL142" s="137"/>
      <c r="AJM142" s="137"/>
      <c r="AJN142" s="137"/>
      <c r="AJO142" s="137"/>
      <c r="AJP142" s="137"/>
      <c r="AJQ142" s="137"/>
      <c r="AJR142" s="137"/>
      <c r="AJS142" s="137"/>
      <c r="AJT142" s="137"/>
      <c r="AJU142" s="137"/>
      <c r="AJV142" s="137"/>
      <c r="AJW142" s="137"/>
      <c r="AJX142" s="137"/>
      <c r="AJY142" s="137"/>
      <c r="AJZ142" s="137"/>
      <c r="AKA142" s="137"/>
      <c r="AKB142" s="137"/>
      <c r="AKC142" s="137"/>
      <c r="AKD142" s="137"/>
      <c r="AKE142" s="137"/>
      <c r="AKF142" s="137"/>
      <c r="AKG142" s="137"/>
      <c r="AKH142" s="137"/>
      <c r="AKI142" s="137"/>
      <c r="AKJ142" s="137"/>
      <c r="AKK142" s="137"/>
      <c r="AKL142" s="137"/>
      <c r="AKM142" s="137"/>
      <c r="AKN142" s="137"/>
      <c r="AKO142" s="137"/>
      <c r="AKP142" s="137"/>
      <c r="AKQ142" s="137"/>
      <c r="AKR142" s="137"/>
      <c r="AKS142" s="137"/>
      <c r="AKT142" s="137"/>
      <c r="AKU142" s="137"/>
      <c r="AKV142" s="137"/>
      <c r="AKW142" s="137"/>
      <c r="AKX142" s="137"/>
      <c r="AKY142" s="137"/>
      <c r="AKZ142" s="137"/>
      <c r="ALA142" s="137"/>
      <c r="ALB142" s="137"/>
      <c r="ALC142" s="137"/>
      <c r="ALD142" s="137"/>
      <c r="ALE142" s="137"/>
      <c r="ALF142" s="137"/>
      <c r="ALG142" s="137"/>
      <c r="ALH142" s="137"/>
      <c r="ALI142" s="137"/>
      <c r="ALJ142" s="137"/>
      <c r="ALK142" s="137"/>
      <c r="ALL142" s="137"/>
      <c r="ALM142" s="137"/>
      <c r="ALN142" s="137"/>
      <c r="ALO142" s="137"/>
      <c r="ALP142" s="137"/>
      <c r="ALQ142" s="137"/>
      <c r="ALR142" s="137"/>
      <c r="ALS142" s="137"/>
      <c r="ALT142" s="137"/>
      <c r="ALU142" s="137"/>
      <c r="ALV142" s="137"/>
      <c r="ALW142" s="137"/>
      <c r="ALX142" s="137"/>
      <c r="ALY142" s="137"/>
      <c r="ALZ142" s="137"/>
      <c r="AMA142" s="137"/>
      <c r="AMB142" s="137"/>
      <c r="AMC142" s="137"/>
      <c r="AMD142" s="137"/>
      <c r="AME142" s="137"/>
      <c r="AMF142" s="137"/>
      <c r="AMG142" s="137"/>
      <c r="AMH142" s="137"/>
      <c r="AMI142" s="137"/>
      <c r="AMJ142" s="137"/>
      <c r="AMK142" s="137"/>
      <c r="AML142" s="137"/>
      <c r="AMM142" s="137"/>
      <c r="AMN142" s="137"/>
      <c r="AMO142" s="137"/>
      <c r="AMP142" s="137"/>
      <c r="AMQ142" s="137"/>
      <c r="AMR142" s="137"/>
      <c r="AMS142" s="137"/>
      <c r="AMT142" s="137"/>
      <c r="AMU142" s="137"/>
      <c r="AMV142" s="137"/>
      <c r="AMW142" s="137"/>
      <c r="AMX142" s="137"/>
      <c r="AMY142" s="137"/>
      <c r="AMZ142" s="137"/>
      <c r="ANA142" s="137"/>
      <c r="ANB142" s="137"/>
      <c r="ANC142" s="137"/>
      <c r="AND142" s="137"/>
      <c r="ANE142" s="137"/>
      <c r="ANF142" s="137"/>
      <c r="ANG142" s="137"/>
      <c r="ANH142" s="137"/>
      <c r="ANI142" s="137"/>
      <c r="ANJ142" s="137"/>
      <c r="ANK142" s="137"/>
      <c r="ANL142" s="137"/>
      <c r="ANM142" s="137"/>
      <c r="ANN142" s="137"/>
      <c r="ANO142" s="137"/>
      <c r="ANP142" s="137"/>
      <c r="ANQ142" s="137"/>
      <c r="ANR142" s="137"/>
      <c r="ANS142" s="137"/>
      <c r="ANT142" s="137"/>
      <c r="ANU142" s="137"/>
      <c r="ANV142" s="137"/>
      <c r="ANW142" s="137"/>
      <c r="ANX142" s="137"/>
      <c r="ANY142" s="137"/>
      <c r="ANZ142" s="137"/>
      <c r="AOA142" s="137"/>
      <c r="AOB142" s="137"/>
      <c r="AOC142" s="137"/>
      <c r="AOD142" s="137"/>
      <c r="AOE142" s="137"/>
      <c r="AOF142" s="137"/>
      <c r="AOG142" s="137"/>
      <c r="AOH142" s="137"/>
      <c r="AOI142" s="137"/>
      <c r="AOJ142" s="137"/>
      <c r="AOK142" s="137"/>
      <c r="AOL142" s="137"/>
      <c r="AOM142" s="137"/>
      <c r="AON142" s="137"/>
      <c r="AOO142" s="137"/>
      <c r="AOP142" s="137"/>
      <c r="AOQ142" s="137"/>
      <c r="AOR142" s="137"/>
      <c r="AOS142" s="137"/>
      <c r="AOT142" s="137"/>
      <c r="AOU142" s="137"/>
      <c r="AOV142" s="137"/>
      <c r="AOW142" s="137"/>
      <c r="AOX142" s="137"/>
      <c r="AOY142" s="137"/>
      <c r="AOZ142" s="137"/>
      <c r="APA142" s="137"/>
      <c r="APB142" s="137"/>
      <c r="APC142" s="137"/>
      <c r="APD142" s="137"/>
      <c r="APE142" s="137"/>
      <c r="APF142" s="137"/>
      <c r="APG142" s="137"/>
      <c r="APH142" s="137"/>
      <c r="API142" s="137"/>
      <c r="APJ142" s="137"/>
      <c r="APK142" s="137"/>
      <c r="APL142" s="137"/>
      <c r="APM142" s="137"/>
      <c r="APN142" s="137"/>
      <c r="APO142" s="137"/>
      <c r="APP142" s="137"/>
      <c r="APQ142" s="137"/>
      <c r="APR142" s="137"/>
      <c r="APS142" s="137"/>
      <c r="APT142" s="137"/>
      <c r="APU142" s="137"/>
      <c r="APV142" s="137"/>
      <c r="APW142" s="137"/>
      <c r="APX142" s="137"/>
      <c r="APY142" s="137"/>
      <c r="APZ142" s="137"/>
      <c r="AQA142" s="137"/>
      <c r="AQB142" s="137"/>
      <c r="AQC142" s="137"/>
      <c r="AQD142" s="137"/>
      <c r="AQE142" s="137"/>
      <c r="AQF142" s="137"/>
      <c r="AQG142" s="137"/>
      <c r="AQH142" s="137"/>
      <c r="AQI142" s="137"/>
      <c r="AQJ142" s="137"/>
      <c r="AQK142" s="137"/>
      <c r="AQL142" s="137"/>
      <c r="AQM142" s="137"/>
      <c r="AQN142" s="137"/>
      <c r="AQO142" s="137"/>
      <c r="AQP142" s="137"/>
      <c r="AQQ142" s="137"/>
      <c r="AQR142" s="137"/>
      <c r="AQS142" s="137"/>
      <c r="AQT142" s="137"/>
      <c r="AQU142" s="137"/>
      <c r="AQV142" s="137"/>
      <c r="AQW142" s="137"/>
      <c r="AQX142" s="137"/>
      <c r="AQY142" s="137"/>
      <c r="AQZ142" s="137"/>
      <c r="ARA142" s="137"/>
      <c r="ARB142" s="137"/>
      <c r="ARC142" s="137"/>
      <c r="ARD142" s="137"/>
      <c r="ARE142" s="137"/>
      <c r="ARF142" s="137"/>
      <c r="ARG142" s="137"/>
      <c r="ARH142" s="137"/>
      <c r="ARI142" s="137"/>
      <c r="ARJ142" s="137"/>
      <c r="ARK142" s="137"/>
      <c r="ARL142" s="137"/>
      <c r="ARM142" s="137"/>
      <c r="ARN142" s="137"/>
      <c r="ARO142" s="137"/>
      <c r="ARP142" s="137"/>
      <c r="ARQ142" s="137"/>
      <c r="ARR142" s="137"/>
      <c r="ARS142" s="137"/>
      <c r="ART142" s="137"/>
      <c r="ARU142" s="137"/>
      <c r="ARV142" s="137"/>
      <c r="ARW142" s="137"/>
      <c r="ARX142" s="137"/>
      <c r="ARY142" s="137"/>
      <c r="ARZ142" s="137"/>
      <c r="ASA142" s="137"/>
      <c r="ASB142" s="137"/>
      <c r="ASC142" s="137"/>
      <c r="ASD142" s="137"/>
      <c r="ASE142" s="137"/>
      <c r="ASF142" s="137"/>
      <c r="ASG142" s="137"/>
      <c r="ASH142" s="137"/>
      <c r="ASI142" s="137"/>
      <c r="ASJ142" s="137"/>
      <c r="ASK142" s="137"/>
      <c r="ASL142" s="137"/>
      <c r="ASM142" s="137"/>
      <c r="ASN142" s="137"/>
      <c r="ASO142" s="137"/>
      <c r="ASP142" s="137"/>
      <c r="ASQ142" s="137"/>
      <c r="ASR142" s="137"/>
      <c r="ASS142" s="137"/>
      <c r="AST142" s="137"/>
      <c r="ASU142" s="137"/>
      <c r="ASV142" s="137"/>
      <c r="ASW142" s="137"/>
      <c r="ASX142" s="137"/>
      <c r="ASY142" s="137"/>
      <c r="ASZ142" s="137"/>
      <c r="ATA142" s="137"/>
      <c r="ATB142" s="137"/>
      <c r="ATC142" s="137"/>
      <c r="ATD142" s="137"/>
      <c r="ATE142" s="137"/>
      <c r="ATF142" s="137"/>
      <c r="ATG142" s="137"/>
      <c r="ATH142" s="137"/>
      <c r="ATI142" s="137"/>
      <c r="ATJ142" s="137"/>
      <c r="ATK142" s="137"/>
      <c r="ATL142" s="137"/>
      <c r="ATM142" s="137"/>
      <c r="ATN142" s="137"/>
      <c r="ATO142" s="137"/>
      <c r="ATP142" s="137"/>
      <c r="ATQ142" s="137"/>
      <c r="ATR142" s="137"/>
      <c r="ATS142" s="137"/>
      <c r="ATT142" s="137"/>
      <c r="ATU142" s="137"/>
      <c r="ATV142" s="137"/>
      <c r="ATW142" s="137"/>
      <c r="ATX142" s="137"/>
      <c r="ATY142" s="137"/>
      <c r="ATZ142" s="137"/>
      <c r="AUA142" s="137"/>
      <c r="AUB142" s="137"/>
      <c r="AUC142" s="137"/>
      <c r="AUD142" s="137"/>
      <c r="AUE142" s="137"/>
      <c r="AUF142" s="137"/>
      <c r="AUG142" s="137"/>
      <c r="AUH142" s="137"/>
      <c r="AUI142" s="137"/>
      <c r="AUJ142" s="137"/>
      <c r="AUK142" s="137"/>
      <c r="AUL142" s="137"/>
      <c r="AUM142" s="137"/>
      <c r="AUN142" s="137"/>
      <c r="AUO142" s="137"/>
      <c r="AUP142" s="137"/>
      <c r="AUQ142" s="137"/>
      <c r="AUR142" s="137"/>
      <c r="AUS142" s="137"/>
      <c r="AUT142" s="137"/>
      <c r="AUU142" s="137"/>
      <c r="AUV142" s="137"/>
      <c r="AUW142" s="137"/>
      <c r="AUX142" s="137"/>
      <c r="AUY142" s="137"/>
      <c r="AUZ142" s="137"/>
      <c r="AVA142" s="137"/>
      <c r="AVB142" s="137"/>
      <c r="AVC142" s="137"/>
      <c r="AVD142" s="137"/>
      <c r="AVE142" s="137"/>
      <c r="AVF142" s="137"/>
      <c r="AVG142" s="137"/>
      <c r="AVH142" s="137"/>
      <c r="AVI142" s="137"/>
      <c r="AVJ142" s="137"/>
      <c r="AVK142" s="137"/>
      <c r="AVL142" s="137"/>
      <c r="AVM142" s="137"/>
      <c r="AVN142" s="137"/>
      <c r="AVO142" s="137"/>
      <c r="AVP142" s="137"/>
      <c r="AVQ142" s="137"/>
      <c r="AVR142" s="137"/>
      <c r="AVS142" s="137"/>
      <c r="AVT142" s="137"/>
      <c r="AVU142" s="137"/>
      <c r="AVV142" s="137"/>
      <c r="AVW142" s="137"/>
      <c r="AVX142" s="137"/>
      <c r="AVY142" s="137"/>
      <c r="AVZ142" s="137"/>
      <c r="AWA142" s="137"/>
      <c r="AWB142" s="137"/>
      <c r="AWC142" s="137"/>
      <c r="AWD142" s="137"/>
      <c r="AWE142" s="137"/>
      <c r="AWF142" s="137"/>
      <c r="AWG142" s="137"/>
      <c r="AWH142" s="137"/>
      <c r="AWI142" s="137"/>
      <c r="AWJ142" s="137"/>
      <c r="AWK142" s="137"/>
      <c r="AWL142" s="137"/>
      <c r="AWM142" s="137"/>
      <c r="AWN142" s="137"/>
      <c r="AWO142" s="137"/>
      <c r="AWP142" s="137"/>
      <c r="AWQ142" s="137"/>
      <c r="AWR142" s="137"/>
      <c r="AWS142" s="137"/>
      <c r="AWT142" s="137"/>
      <c r="AWU142" s="137"/>
      <c r="AWV142" s="137"/>
      <c r="AWW142" s="137"/>
      <c r="AWX142" s="137"/>
      <c r="AWY142" s="137"/>
      <c r="AWZ142" s="137"/>
      <c r="AXA142" s="137"/>
      <c r="AXB142" s="137"/>
      <c r="AXC142" s="137"/>
      <c r="AXD142" s="137"/>
      <c r="AXE142" s="137"/>
      <c r="AXF142" s="137"/>
      <c r="AXG142" s="137"/>
      <c r="AXH142" s="137"/>
      <c r="AXI142" s="137"/>
      <c r="AXJ142" s="137"/>
      <c r="AXK142" s="137"/>
      <c r="AXL142" s="137"/>
      <c r="AXM142" s="137"/>
      <c r="AXN142" s="137"/>
      <c r="AXO142" s="137"/>
      <c r="AXP142" s="137"/>
      <c r="AXQ142" s="137"/>
      <c r="AXR142" s="137"/>
      <c r="AXS142" s="137"/>
      <c r="AXT142" s="137"/>
      <c r="AXU142" s="137"/>
      <c r="AXV142" s="137"/>
      <c r="AXW142" s="137"/>
      <c r="AXX142" s="137"/>
      <c r="AXY142" s="137"/>
      <c r="AXZ142" s="137"/>
      <c r="AYA142" s="137"/>
      <c r="AYB142" s="137"/>
      <c r="AYC142" s="137"/>
      <c r="AYD142" s="137"/>
      <c r="AYE142" s="137"/>
      <c r="AYF142" s="137"/>
      <c r="AYG142" s="137"/>
      <c r="AYH142" s="137"/>
      <c r="AYI142" s="137"/>
      <c r="AYJ142" s="137"/>
      <c r="AYK142" s="137"/>
      <c r="AYL142" s="137"/>
      <c r="AYM142" s="137"/>
      <c r="AYN142" s="137"/>
      <c r="AYO142" s="137"/>
      <c r="AYP142" s="137"/>
      <c r="AYQ142" s="137"/>
      <c r="AYR142" s="137"/>
      <c r="AYS142" s="137"/>
      <c r="AYT142" s="137"/>
      <c r="AYU142" s="137"/>
      <c r="AYV142" s="137"/>
      <c r="AYW142" s="137"/>
      <c r="AYX142" s="137"/>
      <c r="AYY142" s="137"/>
      <c r="AYZ142" s="137"/>
      <c r="AZA142" s="137"/>
      <c r="AZB142" s="137"/>
      <c r="AZC142" s="137"/>
      <c r="AZD142" s="137"/>
      <c r="AZE142" s="137"/>
      <c r="AZF142" s="137"/>
      <c r="AZG142" s="137"/>
      <c r="AZH142" s="137"/>
      <c r="AZI142" s="137"/>
      <c r="AZJ142" s="137"/>
      <c r="AZK142" s="137"/>
      <c r="AZL142" s="137"/>
      <c r="AZM142" s="137"/>
      <c r="AZN142" s="137"/>
      <c r="AZO142" s="137"/>
      <c r="AZP142" s="137"/>
      <c r="AZQ142" s="137"/>
      <c r="AZR142" s="137"/>
      <c r="AZS142" s="137"/>
      <c r="AZT142" s="137"/>
      <c r="AZU142" s="137"/>
      <c r="AZV142" s="137"/>
      <c r="AZW142" s="137"/>
      <c r="AZX142" s="137"/>
      <c r="AZY142" s="137"/>
      <c r="AZZ142" s="137"/>
      <c r="BAA142" s="137"/>
      <c r="BAB142" s="137"/>
      <c r="BAC142" s="137"/>
      <c r="BAD142" s="137"/>
      <c r="BAE142" s="137"/>
      <c r="BAF142" s="137"/>
      <c r="BAG142" s="137"/>
      <c r="BAH142" s="137"/>
      <c r="BAI142" s="137"/>
      <c r="BAJ142" s="137"/>
      <c r="BAK142" s="137"/>
      <c r="BAL142" s="137"/>
      <c r="BAM142" s="137"/>
      <c r="BAN142" s="137"/>
      <c r="BAO142" s="137"/>
      <c r="BAP142" s="137"/>
      <c r="BAQ142" s="137"/>
      <c r="BAR142" s="137"/>
      <c r="BAS142" s="137"/>
      <c r="BAT142" s="137"/>
      <c r="BAU142" s="137"/>
      <c r="BAV142" s="137"/>
      <c r="BAW142" s="137"/>
      <c r="BAX142" s="137"/>
      <c r="BAY142" s="137"/>
      <c r="BAZ142" s="137"/>
      <c r="BBA142" s="137"/>
      <c r="BBB142" s="137"/>
      <c r="BBC142" s="137"/>
      <c r="BBD142" s="137"/>
      <c r="BBE142" s="137"/>
      <c r="BBF142" s="137"/>
      <c r="BBG142" s="137"/>
      <c r="BBH142" s="137"/>
      <c r="BBI142" s="137"/>
      <c r="BBJ142" s="137"/>
      <c r="BBK142" s="137"/>
      <c r="BBL142" s="137"/>
      <c r="BBM142" s="137"/>
      <c r="BBN142" s="137"/>
      <c r="BBO142" s="137"/>
      <c r="BBP142" s="137"/>
      <c r="BBQ142" s="137"/>
      <c r="BBR142" s="137"/>
      <c r="BBS142" s="137"/>
      <c r="BBT142" s="137"/>
      <c r="BBU142" s="137"/>
      <c r="BBV142" s="137"/>
      <c r="BBW142" s="137"/>
      <c r="BBX142" s="137"/>
      <c r="BBY142" s="137"/>
      <c r="BBZ142" s="137"/>
      <c r="BCA142" s="137"/>
      <c r="BCB142" s="137"/>
      <c r="BCC142" s="137"/>
      <c r="BCD142" s="137"/>
      <c r="BCE142" s="137"/>
      <c r="BCF142" s="137"/>
      <c r="BCG142" s="137"/>
      <c r="BCH142" s="137"/>
      <c r="BCI142" s="137"/>
      <c r="BCJ142" s="137"/>
      <c r="BCK142" s="137"/>
      <c r="BCL142" s="137"/>
      <c r="BCM142" s="137"/>
      <c r="BCN142" s="137"/>
      <c r="BCO142" s="137"/>
      <c r="BCP142" s="137"/>
      <c r="BCQ142" s="137"/>
      <c r="BCR142" s="137"/>
      <c r="BCS142" s="137"/>
      <c r="BCT142" s="137"/>
      <c r="BCU142" s="137"/>
      <c r="BCV142" s="137"/>
      <c r="BCW142" s="137"/>
      <c r="BCX142" s="137"/>
      <c r="BCY142" s="137"/>
      <c r="BCZ142" s="137"/>
      <c r="BDA142" s="137"/>
      <c r="BDB142" s="137"/>
      <c r="BDC142" s="137"/>
      <c r="BDD142" s="137"/>
      <c r="BDE142" s="137"/>
      <c r="BDF142" s="137"/>
      <c r="BDG142" s="137"/>
      <c r="BDH142" s="137"/>
      <c r="BDI142" s="137"/>
      <c r="BDJ142" s="137"/>
      <c r="BDK142" s="137"/>
      <c r="BDL142" s="137"/>
      <c r="BDM142" s="137"/>
      <c r="BDN142" s="137"/>
      <c r="BDO142" s="137"/>
      <c r="BDP142" s="137"/>
      <c r="BDQ142" s="137"/>
      <c r="BDR142" s="137"/>
      <c r="BDS142" s="137"/>
      <c r="BDT142" s="137"/>
      <c r="BDU142" s="137"/>
      <c r="BDV142" s="137"/>
      <c r="BDW142" s="137"/>
      <c r="BDX142" s="137"/>
      <c r="BDY142" s="137"/>
      <c r="BDZ142" s="137"/>
      <c r="BEA142" s="137"/>
      <c r="BEB142" s="137"/>
      <c r="BEC142" s="137"/>
      <c r="BED142" s="137"/>
      <c r="BEE142" s="137"/>
      <c r="BEF142" s="137"/>
      <c r="BEG142" s="137"/>
      <c r="BEH142" s="137"/>
      <c r="BEI142" s="137"/>
      <c r="BEJ142" s="137"/>
      <c r="BEK142" s="137"/>
      <c r="BEL142" s="137"/>
      <c r="BEM142" s="137"/>
      <c r="BEN142" s="137"/>
      <c r="BEO142" s="137"/>
      <c r="BEP142" s="137"/>
      <c r="BEQ142" s="137"/>
      <c r="BER142" s="137"/>
      <c r="BES142" s="137"/>
      <c r="BET142" s="137"/>
      <c r="BEU142" s="137"/>
      <c r="BEV142" s="137"/>
      <c r="BEW142" s="137"/>
      <c r="BEX142" s="137"/>
      <c r="BEY142" s="137"/>
      <c r="BEZ142" s="137"/>
      <c r="BFA142" s="137"/>
      <c r="BFB142" s="137"/>
      <c r="BFC142" s="137"/>
      <c r="BFD142" s="137"/>
      <c r="BFE142" s="137"/>
      <c r="BFF142" s="137"/>
      <c r="BFG142" s="137"/>
      <c r="BFH142" s="137"/>
      <c r="BFI142" s="137"/>
      <c r="BFJ142" s="137"/>
      <c r="BFK142" s="137"/>
      <c r="BFL142" s="137"/>
      <c r="BFM142" s="137"/>
      <c r="BFN142" s="137"/>
      <c r="BFO142" s="137"/>
      <c r="BFP142" s="137"/>
      <c r="BFQ142" s="137"/>
      <c r="BFR142" s="137"/>
      <c r="BFS142" s="137"/>
      <c r="BFT142" s="137"/>
      <c r="BFU142" s="137"/>
      <c r="BFV142" s="137"/>
      <c r="BFW142" s="137"/>
      <c r="BFX142" s="137"/>
      <c r="BFY142" s="137"/>
      <c r="BFZ142" s="137"/>
      <c r="BGA142" s="137"/>
      <c r="BGB142" s="137"/>
      <c r="BGC142" s="137"/>
      <c r="BGD142" s="137"/>
      <c r="BGE142" s="137"/>
      <c r="BGF142" s="137"/>
      <c r="BGG142" s="137"/>
      <c r="BGH142" s="137"/>
      <c r="BGI142" s="137"/>
      <c r="BGJ142" s="137"/>
      <c r="BGK142" s="137"/>
      <c r="BGL142" s="137"/>
      <c r="BGM142" s="137"/>
      <c r="BGN142" s="137"/>
      <c r="BGO142" s="137"/>
      <c r="BGP142" s="137"/>
      <c r="BGQ142" s="137"/>
      <c r="BGR142" s="137"/>
      <c r="BGS142" s="137"/>
      <c r="BGT142" s="137"/>
      <c r="BGU142" s="137"/>
      <c r="BGV142" s="137"/>
      <c r="BGW142" s="137"/>
      <c r="BGX142" s="137"/>
      <c r="BGY142" s="137"/>
      <c r="BGZ142" s="137"/>
      <c r="BHA142" s="137"/>
      <c r="BHB142" s="137"/>
      <c r="BHC142" s="137"/>
      <c r="BHD142" s="137"/>
      <c r="BHE142" s="137"/>
      <c r="BHF142" s="137"/>
      <c r="BHG142" s="137"/>
      <c r="BHH142" s="137"/>
      <c r="BHI142" s="137"/>
      <c r="BHJ142" s="137"/>
      <c r="BHK142" s="137"/>
      <c r="BHL142" s="137"/>
      <c r="BHM142" s="137"/>
      <c r="BHN142" s="137"/>
      <c r="BHO142" s="137"/>
      <c r="BHP142" s="137"/>
      <c r="BHQ142" s="137"/>
      <c r="BHR142" s="137"/>
      <c r="BHS142" s="137"/>
      <c r="BHT142" s="137"/>
      <c r="BHU142" s="137"/>
      <c r="BHV142" s="137"/>
      <c r="BHW142" s="137"/>
      <c r="BHX142" s="137"/>
      <c r="BHY142" s="137"/>
      <c r="BHZ142" s="137"/>
      <c r="BIA142" s="137"/>
      <c r="BIB142" s="137"/>
      <c r="BIC142" s="137"/>
      <c r="BID142" s="137"/>
      <c r="BIE142" s="137"/>
      <c r="BIF142" s="137"/>
      <c r="BIG142" s="137"/>
      <c r="BIH142" s="137"/>
      <c r="BII142" s="137"/>
      <c r="BIJ142" s="137"/>
      <c r="BIK142" s="137"/>
      <c r="BIL142" s="137"/>
      <c r="BIM142" s="137"/>
      <c r="BIN142" s="137"/>
      <c r="BIO142" s="137"/>
      <c r="BIP142" s="137"/>
      <c r="BIQ142" s="137"/>
      <c r="BIR142" s="137"/>
      <c r="BIS142" s="137"/>
      <c r="BIT142" s="137"/>
      <c r="BIU142" s="137"/>
      <c r="BIV142" s="137"/>
      <c r="BIW142" s="137"/>
      <c r="BIX142" s="137"/>
      <c r="BIY142" s="137"/>
      <c r="BIZ142" s="137"/>
      <c r="BJA142" s="137"/>
      <c r="BJB142" s="137"/>
      <c r="BJC142" s="137"/>
      <c r="BJD142" s="137"/>
      <c r="BJE142" s="137"/>
      <c r="BJF142" s="137"/>
      <c r="BJG142" s="137"/>
      <c r="BJH142" s="137"/>
      <c r="BJI142" s="137"/>
      <c r="BJJ142" s="137"/>
      <c r="BJK142" s="137"/>
      <c r="BJL142" s="137"/>
      <c r="BJM142" s="137"/>
      <c r="BJN142" s="137"/>
      <c r="BJO142" s="137"/>
      <c r="BJP142" s="137"/>
      <c r="BJQ142" s="137"/>
      <c r="BJR142" s="137"/>
      <c r="BJS142" s="137"/>
      <c r="BJT142" s="137"/>
      <c r="BJU142" s="137"/>
      <c r="BJV142" s="137"/>
      <c r="BJW142" s="137"/>
      <c r="BJX142" s="137"/>
      <c r="BJY142" s="137"/>
      <c r="BJZ142" s="137"/>
      <c r="BKA142" s="137"/>
      <c r="BKB142" s="137"/>
      <c r="BKC142" s="137"/>
      <c r="BKD142" s="137"/>
      <c r="BKE142" s="137"/>
      <c r="BKF142" s="137"/>
      <c r="BKG142" s="137"/>
      <c r="BKH142" s="137"/>
      <c r="BKI142" s="137"/>
      <c r="BKJ142" s="137"/>
      <c r="BKK142" s="137"/>
      <c r="BKL142" s="137"/>
      <c r="BKM142" s="137"/>
      <c r="BKN142" s="137"/>
      <c r="BKO142" s="137"/>
      <c r="BKP142" s="137"/>
      <c r="BKQ142" s="137"/>
      <c r="BKR142" s="137"/>
      <c r="BKS142" s="137"/>
      <c r="BKT142" s="137"/>
      <c r="BKU142" s="137"/>
      <c r="BKV142" s="137"/>
      <c r="BKW142" s="137"/>
      <c r="BKX142" s="137"/>
      <c r="BKY142" s="137"/>
      <c r="BKZ142" s="137"/>
      <c r="BLA142" s="137"/>
      <c r="BLB142" s="137"/>
      <c r="BLC142" s="137"/>
      <c r="BLD142" s="137"/>
      <c r="BLE142" s="137"/>
      <c r="BLF142" s="137"/>
      <c r="BLG142" s="137"/>
      <c r="BLH142" s="137"/>
      <c r="BLI142" s="137"/>
      <c r="BLJ142" s="137"/>
      <c r="BLK142" s="137"/>
      <c r="BLL142" s="137"/>
      <c r="BLM142" s="137"/>
      <c r="BLN142" s="137"/>
      <c r="BLO142" s="137"/>
      <c r="BLP142" s="137"/>
      <c r="BLQ142" s="137"/>
      <c r="BLR142" s="137"/>
      <c r="BLS142" s="137"/>
      <c r="BLT142" s="137"/>
      <c r="BLU142" s="137"/>
      <c r="BLV142" s="137"/>
      <c r="BLW142" s="137"/>
      <c r="BLX142" s="137"/>
      <c r="BLY142" s="137"/>
      <c r="BLZ142" s="137"/>
      <c r="BMA142" s="137"/>
      <c r="BMB142" s="137"/>
      <c r="BMC142" s="137"/>
      <c r="BMD142" s="137"/>
      <c r="BME142" s="137"/>
      <c r="BMF142" s="137"/>
      <c r="BMG142" s="137"/>
      <c r="BMH142" s="137"/>
      <c r="BMI142" s="137"/>
      <c r="BMJ142" s="137"/>
      <c r="BMK142" s="137"/>
      <c r="BML142" s="137"/>
      <c r="BMM142" s="137"/>
      <c r="BMN142" s="137"/>
      <c r="BMO142" s="137"/>
      <c r="BMP142" s="137"/>
      <c r="BMQ142" s="137"/>
      <c r="BMR142" s="137"/>
      <c r="BMS142" s="137"/>
      <c r="BMT142" s="137"/>
      <c r="BMU142" s="137"/>
      <c r="BMV142" s="137"/>
      <c r="BMW142" s="137"/>
      <c r="BMX142" s="137"/>
      <c r="BMY142" s="137"/>
      <c r="BMZ142" s="137"/>
      <c r="BNA142" s="137"/>
      <c r="BNB142" s="137"/>
      <c r="BNC142" s="137"/>
      <c r="BND142" s="137"/>
      <c r="BNE142" s="137"/>
      <c r="BNF142" s="137"/>
      <c r="BNG142" s="137"/>
      <c r="BNH142" s="137"/>
      <c r="BNI142" s="137"/>
      <c r="BNJ142" s="137"/>
      <c r="BNK142" s="137"/>
      <c r="BNL142" s="137"/>
      <c r="BNM142" s="137"/>
      <c r="BNN142" s="137"/>
      <c r="BNO142" s="137"/>
      <c r="BNP142" s="137"/>
      <c r="BNQ142" s="137"/>
      <c r="BNR142" s="137"/>
      <c r="BNS142" s="137"/>
      <c r="BNT142" s="137"/>
      <c r="BNU142" s="137"/>
      <c r="BNV142" s="137"/>
      <c r="BNW142" s="137"/>
      <c r="BNX142" s="137"/>
      <c r="BNY142" s="137"/>
      <c r="BNZ142" s="137"/>
      <c r="BOA142" s="137"/>
      <c r="BOB142" s="137"/>
      <c r="BOC142" s="137"/>
      <c r="BOD142" s="137"/>
      <c r="BOE142" s="137"/>
      <c r="BOF142" s="137"/>
      <c r="BOG142" s="137"/>
      <c r="BOH142" s="137"/>
      <c r="BOI142" s="137"/>
      <c r="BOJ142" s="137"/>
      <c r="BOK142" s="137"/>
      <c r="BOL142" s="137"/>
      <c r="BOM142" s="137"/>
      <c r="BON142" s="137"/>
      <c r="BOO142" s="137"/>
      <c r="BOP142" s="137"/>
      <c r="BOQ142" s="137"/>
      <c r="BOR142" s="137"/>
      <c r="BOS142" s="137"/>
      <c r="BOT142" s="137"/>
      <c r="BOU142" s="137"/>
      <c r="BOV142" s="137"/>
      <c r="BOW142" s="137"/>
      <c r="BOX142" s="137"/>
      <c r="BOY142" s="137"/>
      <c r="BOZ142" s="137"/>
      <c r="BPA142" s="137"/>
      <c r="BPB142" s="137"/>
      <c r="BPC142" s="137"/>
      <c r="BPD142" s="137"/>
      <c r="BPE142" s="137"/>
      <c r="BPF142" s="137"/>
      <c r="BPG142" s="137"/>
      <c r="BPH142" s="137"/>
      <c r="BPI142" s="137"/>
      <c r="BPJ142" s="137"/>
      <c r="BPK142" s="137"/>
      <c r="BPL142" s="137"/>
      <c r="BPM142" s="137"/>
      <c r="BPN142" s="137"/>
      <c r="BPO142" s="137"/>
      <c r="BPP142" s="137"/>
      <c r="BPQ142" s="137"/>
      <c r="BPR142" s="137"/>
      <c r="BPS142" s="137"/>
      <c r="BPT142" s="137"/>
      <c r="BPU142" s="137"/>
      <c r="BPV142" s="137"/>
      <c r="BPW142" s="137"/>
      <c r="BPX142" s="137"/>
      <c r="BPY142" s="137"/>
      <c r="BPZ142" s="137"/>
      <c r="BQA142" s="137"/>
      <c r="BQB142" s="137"/>
      <c r="BQC142" s="137"/>
      <c r="BQD142" s="137"/>
      <c r="BQE142" s="137"/>
      <c r="BQF142" s="137"/>
      <c r="BQG142" s="137"/>
      <c r="BQH142" s="137"/>
      <c r="BQI142" s="137"/>
      <c r="BQJ142" s="137"/>
      <c r="BQK142" s="137"/>
      <c r="BQL142" s="137"/>
      <c r="BQM142" s="137"/>
      <c r="BQN142" s="137"/>
      <c r="BQO142" s="137"/>
      <c r="BQP142" s="137"/>
      <c r="BQQ142" s="137"/>
      <c r="BQR142" s="137"/>
      <c r="BQS142" s="137"/>
      <c r="BQT142" s="137"/>
      <c r="BQU142" s="137"/>
      <c r="BQV142" s="137"/>
      <c r="BQW142" s="137"/>
      <c r="BQX142" s="137"/>
      <c r="BQY142" s="137"/>
      <c r="BQZ142" s="137"/>
      <c r="BRA142" s="137"/>
      <c r="BRB142" s="137"/>
      <c r="BRC142" s="137"/>
      <c r="BRD142" s="137"/>
      <c r="BRE142" s="137"/>
      <c r="BRF142" s="137"/>
      <c r="BRG142" s="137"/>
      <c r="BRH142" s="137"/>
      <c r="BRI142" s="137"/>
      <c r="BRJ142" s="137"/>
      <c r="BRK142" s="137"/>
      <c r="BRL142" s="137"/>
      <c r="BRM142" s="137"/>
      <c r="BRN142" s="137"/>
      <c r="BRO142" s="137"/>
      <c r="BRP142" s="137"/>
      <c r="BRQ142" s="137"/>
      <c r="BRR142" s="137"/>
      <c r="BRS142" s="137"/>
      <c r="BRT142" s="137"/>
      <c r="BRU142" s="137"/>
      <c r="BRV142" s="137"/>
      <c r="BRW142" s="137"/>
      <c r="BRX142" s="137"/>
      <c r="BRY142" s="137"/>
      <c r="BRZ142" s="137"/>
      <c r="BSA142" s="137"/>
      <c r="BSB142" s="137"/>
      <c r="BSC142" s="137"/>
      <c r="BSD142" s="137"/>
      <c r="BSE142" s="137"/>
      <c r="BSF142" s="137"/>
      <c r="BSG142" s="137"/>
      <c r="BSH142" s="137"/>
      <c r="BSI142" s="137"/>
      <c r="BSJ142" s="137"/>
      <c r="BSK142" s="137"/>
      <c r="BSL142" s="137"/>
      <c r="BSM142" s="137"/>
      <c r="BSN142" s="137"/>
      <c r="BSO142" s="137"/>
      <c r="BSP142" s="137"/>
      <c r="BSQ142" s="137"/>
      <c r="BSR142" s="137"/>
      <c r="BSS142" s="137"/>
      <c r="BST142" s="137"/>
      <c r="BSU142" s="137"/>
      <c r="BSV142" s="137"/>
      <c r="BSW142" s="137"/>
      <c r="BSX142" s="137"/>
      <c r="BSY142" s="137"/>
      <c r="BSZ142" s="137"/>
      <c r="BTA142" s="137"/>
      <c r="BTB142" s="137"/>
      <c r="BTC142" s="137"/>
      <c r="BTD142" s="137"/>
      <c r="BTE142" s="137"/>
      <c r="BTF142" s="137"/>
      <c r="BTG142" s="137"/>
      <c r="BTH142" s="137"/>
      <c r="BTI142" s="137"/>
      <c r="BTJ142" s="137"/>
      <c r="BTK142" s="137"/>
      <c r="BTL142" s="137"/>
      <c r="BTM142" s="137"/>
      <c r="BTN142" s="137"/>
      <c r="BTO142" s="137"/>
      <c r="BTP142" s="137"/>
      <c r="BTQ142" s="137"/>
      <c r="BTR142" s="137"/>
      <c r="BTS142" s="137"/>
      <c r="BTT142" s="137"/>
      <c r="BTU142" s="137"/>
      <c r="BTV142" s="137"/>
      <c r="BTW142" s="137"/>
      <c r="BTX142" s="137"/>
      <c r="BTY142" s="137"/>
      <c r="BTZ142" s="137"/>
      <c r="BUA142" s="137"/>
      <c r="BUB142" s="137"/>
      <c r="BUC142" s="137"/>
      <c r="BUD142" s="137"/>
      <c r="BUE142" s="137"/>
      <c r="BUF142" s="137"/>
      <c r="BUG142" s="137"/>
      <c r="BUH142" s="137"/>
      <c r="BUI142" s="137"/>
      <c r="BUJ142" s="137"/>
      <c r="BUK142" s="137"/>
      <c r="BUL142" s="137"/>
      <c r="BUM142" s="137"/>
      <c r="BUN142" s="137"/>
      <c r="BUO142" s="137"/>
      <c r="BUP142" s="137"/>
      <c r="BUQ142" s="137"/>
      <c r="BUR142" s="137"/>
      <c r="BUS142" s="137"/>
      <c r="BUT142" s="137"/>
      <c r="BUU142" s="137"/>
      <c r="BUV142" s="137"/>
      <c r="BUW142" s="137"/>
      <c r="BUX142" s="137"/>
      <c r="BUY142" s="137"/>
      <c r="BUZ142" s="137"/>
      <c r="BVA142" s="137"/>
      <c r="BVB142" s="137"/>
      <c r="BVC142" s="137"/>
      <c r="BVD142" s="137"/>
      <c r="BVE142" s="137"/>
      <c r="BVF142" s="137"/>
      <c r="BVG142" s="137"/>
      <c r="BVH142" s="137"/>
      <c r="BVI142" s="137"/>
      <c r="BVJ142" s="137"/>
      <c r="BVK142" s="137"/>
      <c r="BVL142" s="137"/>
      <c r="BVM142" s="137"/>
      <c r="BVN142" s="137"/>
      <c r="BVO142" s="137"/>
      <c r="BVP142" s="137"/>
      <c r="BVQ142" s="137"/>
      <c r="BVR142" s="137"/>
      <c r="BVS142" s="137"/>
      <c r="BVT142" s="137"/>
      <c r="BVU142" s="137"/>
      <c r="BVV142" s="137"/>
      <c r="BVW142" s="137"/>
      <c r="BVX142" s="137"/>
      <c r="BVY142" s="137"/>
      <c r="BVZ142" s="137"/>
      <c r="BWA142" s="137"/>
      <c r="BWB142" s="137"/>
      <c r="BWC142" s="137"/>
      <c r="BWD142" s="137"/>
      <c r="BWE142" s="137"/>
      <c r="BWF142" s="137"/>
      <c r="BWG142" s="137"/>
      <c r="BWH142" s="137"/>
      <c r="BWI142" s="137"/>
      <c r="BWJ142" s="137"/>
      <c r="BWK142" s="137"/>
      <c r="BWL142" s="137"/>
      <c r="BWM142" s="137"/>
      <c r="BWN142" s="137"/>
      <c r="BWO142" s="137"/>
      <c r="BWP142" s="137"/>
      <c r="BWQ142" s="137"/>
      <c r="BWR142" s="137"/>
      <c r="BWS142" s="137"/>
      <c r="BWT142" s="137"/>
      <c r="BWU142" s="137"/>
      <c r="BWV142" s="137"/>
      <c r="BWW142" s="137"/>
      <c r="BWX142" s="137"/>
      <c r="BWY142" s="137"/>
      <c r="BWZ142" s="137"/>
      <c r="BXA142" s="137"/>
      <c r="BXB142" s="137"/>
      <c r="BXC142" s="137"/>
      <c r="BXD142" s="137"/>
      <c r="BXE142" s="137"/>
      <c r="BXF142" s="137"/>
      <c r="BXG142" s="137"/>
      <c r="BXH142" s="137"/>
      <c r="BXI142" s="137"/>
      <c r="BXJ142" s="137"/>
      <c r="BXK142" s="137"/>
      <c r="BXL142" s="137"/>
      <c r="BXM142" s="137"/>
      <c r="BXN142" s="137"/>
      <c r="BXO142" s="137"/>
      <c r="BXP142" s="137"/>
      <c r="BXQ142" s="137"/>
      <c r="BXR142" s="137"/>
      <c r="BXS142" s="137"/>
      <c r="BXT142" s="137"/>
      <c r="BXU142" s="137"/>
      <c r="BXV142" s="137"/>
      <c r="BXW142" s="137"/>
      <c r="BXX142" s="137"/>
      <c r="BXY142" s="137"/>
      <c r="BXZ142" s="137"/>
      <c r="BYA142" s="137"/>
      <c r="BYB142" s="137"/>
      <c r="BYC142" s="137"/>
      <c r="BYD142" s="137"/>
      <c r="BYE142" s="137"/>
      <c r="BYF142" s="137"/>
      <c r="BYG142" s="137"/>
      <c r="BYH142" s="137"/>
      <c r="BYI142" s="137"/>
      <c r="BYJ142" s="137"/>
      <c r="BYK142" s="137"/>
      <c r="BYL142" s="137"/>
      <c r="BYM142" s="137"/>
      <c r="BYN142" s="137"/>
      <c r="BYO142" s="137"/>
      <c r="BYP142" s="137"/>
      <c r="BYQ142" s="137"/>
      <c r="BYR142" s="137"/>
      <c r="BYS142" s="137"/>
      <c r="BYT142" s="137"/>
      <c r="BYU142" s="137"/>
      <c r="BYV142" s="137"/>
      <c r="BYW142" s="137"/>
      <c r="BYX142" s="137"/>
      <c r="BYY142" s="137"/>
      <c r="BYZ142" s="137"/>
      <c r="BZA142" s="137"/>
      <c r="BZB142" s="137"/>
      <c r="BZC142" s="137"/>
      <c r="BZD142" s="137"/>
      <c r="BZE142" s="137"/>
      <c r="BZF142" s="137"/>
      <c r="BZG142" s="137"/>
      <c r="BZH142" s="137"/>
      <c r="BZI142" s="137"/>
      <c r="BZJ142" s="137"/>
      <c r="BZK142" s="137"/>
      <c r="BZL142" s="137"/>
      <c r="BZM142" s="137"/>
      <c r="BZN142" s="137"/>
      <c r="BZO142" s="137"/>
      <c r="BZP142" s="137"/>
      <c r="BZQ142" s="137"/>
      <c r="BZR142" s="137"/>
      <c r="BZS142" s="137"/>
      <c r="BZT142" s="137"/>
      <c r="BZU142" s="137"/>
      <c r="BZV142" s="137"/>
      <c r="BZW142" s="137"/>
      <c r="BZX142" s="137"/>
      <c r="BZY142" s="137"/>
      <c r="BZZ142" s="137"/>
      <c r="CAA142" s="137"/>
      <c r="CAB142" s="137"/>
      <c r="CAC142" s="137"/>
      <c r="CAD142" s="137"/>
      <c r="CAE142" s="137"/>
      <c r="CAF142" s="137"/>
      <c r="CAG142" s="137"/>
      <c r="CAH142" s="137"/>
      <c r="CAI142" s="137"/>
      <c r="CAJ142" s="137"/>
      <c r="CAK142" s="137"/>
      <c r="CAL142" s="137"/>
      <c r="CAM142" s="137"/>
      <c r="CAN142" s="137"/>
      <c r="CAO142" s="137"/>
      <c r="CAP142" s="137"/>
      <c r="CAQ142" s="137"/>
      <c r="CAR142" s="137"/>
      <c r="CAS142" s="137"/>
      <c r="CAT142" s="137"/>
      <c r="CAU142" s="137"/>
      <c r="CAV142" s="137"/>
      <c r="CAW142" s="137"/>
      <c r="CAX142" s="137"/>
      <c r="CAY142" s="137"/>
      <c r="CAZ142" s="137"/>
      <c r="CBA142" s="137"/>
      <c r="CBB142" s="137"/>
      <c r="CBC142" s="137"/>
      <c r="CBD142" s="137"/>
      <c r="CBE142" s="137"/>
      <c r="CBF142" s="137"/>
      <c r="CBG142" s="137"/>
      <c r="CBH142" s="137"/>
      <c r="CBI142" s="137"/>
      <c r="CBJ142" s="137"/>
      <c r="CBK142" s="137"/>
      <c r="CBL142" s="137"/>
      <c r="CBM142" s="137"/>
      <c r="CBN142" s="137"/>
      <c r="CBO142" s="137"/>
      <c r="CBP142" s="137"/>
      <c r="CBQ142" s="137"/>
      <c r="CBR142" s="137"/>
      <c r="CBS142" s="137"/>
      <c r="CBT142" s="137"/>
      <c r="CBU142" s="137"/>
      <c r="CBV142" s="137"/>
      <c r="CBW142" s="137"/>
      <c r="CBX142" s="137"/>
      <c r="CBY142" s="137"/>
      <c r="CBZ142" s="137"/>
      <c r="CCA142" s="137"/>
      <c r="CCB142" s="137"/>
      <c r="CCC142" s="137"/>
      <c r="CCD142" s="137"/>
      <c r="CCE142" s="137"/>
      <c r="CCF142" s="137"/>
      <c r="CCG142" s="137"/>
      <c r="CCH142" s="137"/>
      <c r="CCI142" s="137"/>
      <c r="CCJ142" s="137"/>
      <c r="CCK142" s="137"/>
      <c r="CCL142" s="137"/>
      <c r="CCM142" s="137"/>
      <c r="CCN142" s="137"/>
      <c r="CCO142" s="137"/>
      <c r="CCP142" s="137"/>
      <c r="CCQ142" s="137"/>
      <c r="CCR142" s="137"/>
      <c r="CCS142" s="137"/>
      <c r="CCT142" s="137"/>
      <c r="CCU142" s="137"/>
      <c r="CCV142" s="137"/>
      <c r="CCW142" s="137"/>
      <c r="CCX142" s="137"/>
      <c r="CCY142" s="137"/>
      <c r="CCZ142" s="137"/>
      <c r="CDA142" s="137"/>
      <c r="CDB142" s="137"/>
      <c r="CDC142" s="137"/>
      <c r="CDD142" s="137"/>
      <c r="CDE142" s="137"/>
      <c r="CDF142" s="137"/>
      <c r="CDG142" s="137"/>
      <c r="CDH142" s="137"/>
      <c r="CDI142" s="137"/>
      <c r="CDJ142" s="137"/>
      <c r="CDK142" s="137"/>
      <c r="CDL142" s="137"/>
      <c r="CDM142" s="137"/>
      <c r="CDN142" s="137"/>
      <c r="CDO142" s="137"/>
      <c r="CDP142" s="137"/>
      <c r="CDQ142" s="137"/>
      <c r="CDR142" s="137"/>
      <c r="CDS142" s="137"/>
      <c r="CDT142" s="137"/>
      <c r="CDU142" s="137"/>
      <c r="CDV142" s="137"/>
      <c r="CDW142" s="137"/>
      <c r="CDX142" s="137"/>
      <c r="CDY142" s="137"/>
      <c r="CDZ142" s="137"/>
      <c r="CEA142" s="137"/>
      <c r="CEB142" s="137"/>
      <c r="CEC142" s="137"/>
      <c r="CED142" s="137"/>
      <c r="CEE142" s="137"/>
      <c r="CEF142" s="137"/>
      <c r="CEG142" s="137"/>
      <c r="CEH142" s="137"/>
      <c r="CEI142" s="137"/>
      <c r="CEJ142" s="137"/>
      <c r="CEK142" s="137"/>
      <c r="CEL142" s="137"/>
      <c r="CEM142" s="137"/>
      <c r="CEN142" s="137"/>
      <c r="CEO142" s="137"/>
      <c r="CEP142" s="137"/>
      <c r="CEQ142" s="137"/>
      <c r="CER142" s="137"/>
      <c r="CES142" s="137"/>
      <c r="CET142" s="137"/>
      <c r="CEU142" s="137"/>
      <c r="CEV142" s="137"/>
      <c r="CEW142" s="137"/>
      <c r="CEX142" s="137"/>
      <c r="CEY142" s="137"/>
      <c r="CEZ142" s="137"/>
      <c r="CFA142" s="137"/>
      <c r="CFB142" s="137"/>
      <c r="CFC142" s="137"/>
      <c r="CFD142" s="137"/>
      <c r="CFE142" s="137"/>
      <c r="CFF142" s="137"/>
      <c r="CFG142" s="137"/>
      <c r="CFH142" s="137"/>
      <c r="CFI142" s="137"/>
      <c r="CFJ142" s="137"/>
      <c r="CFK142" s="137"/>
      <c r="CFL142" s="137"/>
      <c r="CFM142" s="137"/>
      <c r="CFN142" s="137"/>
      <c r="CFO142" s="137"/>
      <c r="CFP142" s="137"/>
      <c r="CFQ142" s="137"/>
      <c r="CFR142" s="137"/>
      <c r="CFS142" s="137"/>
      <c r="CFT142" s="137"/>
      <c r="CFU142" s="137"/>
      <c r="CFV142" s="137"/>
      <c r="CFW142" s="137"/>
      <c r="CFX142" s="137"/>
      <c r="CFY142" s="137"/>
      <c r="CFZ142" s="137"/>
      <c r="CGA142" s="137"/>
      <c r="CGB142" s="137"/>
      <c r="CGC142" s="137"/>
      <c r="CGD142" s="137"/>
      <c r="CGE142" s="137"/>
      <c r="CGF142" s="137"/>
      <c r="CGG142" s="137"/>
      <c r="CGH142" s="137"/>
      <c r="CGI142" s="137"/>
      <c r="CGJ142" s="137"/>
      <c r="CGK142" s="137"/>
      <c r="CGL142" s="137"/>
      <c r="CGM142" s="137"/>
      <c r="CGN142" s="137"/>
      <c r="CGO142" s="137"/>
      <c r="CGP142" s="137"/>
      <c r="CGQ142" s="137"/>
      <c r="CGR142" s="137"/>
      <c r="CGS142" s="137"/>
      <c r="CGT142" s="137"/>
      <c r="CGU142" s="137"/>
      <c r="CGV142" s="137"/>
      <c r="CGW142" s="137"/>
      <c r="CGX142" s="137"/>
      <c r="CGY142" s="137"/>
      <c r="CGZ142" s="137"/>
      <c r="CHA142" s="137"/>
      <c r="CHB142" s="137"/>
      <c r="CHC142" s="137"/>
      <c r="CHD142" s="137"/>
      <c r="CHE142" s="137"/>
      <c r="CHF142" s="137"/>
      <c r="CHG142" s="137"/>
      <c r="CHH142" s="137"/>
      <c r="CHI142" s="137"/>
      <c r="CHJ142" s="137"/>
      <c r="CHK142" s="137"/>
      <c r="CHL142" s="137"/>
      <c r="CHM142" s="137"/>
      <c r="CHN142" s="137"/>
      <c r="CHO142" s="137"/>
      <c r="CHP142" s="137"/>
      <c r="CHQ142" s="137"/>
      <c r="CHR142" s="137"/>
      <c r="CHS142" s="137"/>
      <c r="CHT142" s="137"/>
      <c r="CHU142" s="137"/>
      <c r="CHV142" s="137"/>
      <c r="CHW142" s="137"/>
      <c r="CHX142" s="137"/>
      <c r="CHY142" s="137"/>
      <c r="CHZ142" s="137"/>
      <c r="CIA142" s="137"/>
      <c r="CIB142" s="137"/>
      <c r="CIC142" s="137"/>
      <c r="CID142" s="137"/>
      <c r="CIE142" s="137"/>
      <c r="CIF142" s="137"/>
      <c r="CIG142" s="137"/>
      <c r="CIH142" s="137"/>
      <c r="CII142" s="137"/>
      <c r="CIJ142" s="137"/>
      <c r="CIK142" s="137"/>
      <c r="CIL142" s="137"/>
      <c r="CIM142" s="137"/>
      <c r="CIN142" s="137"/>
      <c r="CIO142" s="137"/>
      <c r="CIP142" s="137"/>
      <c r="CIQ142" s="137"/>
      <c r="CIR142" s="137"/>
      <c r="CIS142" s="137"/>
      <c r="CIT142" s="137"/>
      <c r="CIU142" s="137"/>
      <c r="CIV142" s="137"/>
      <c r="CIW142" s="137"/>
      <c r="CIX142" s="137"/>
      <c r="CIY142" s="137"/>
      <c r="CIZ142" s="137"/>
      <c r="CJA142" s="137"/>
      <c r="CJB142" s="137"/>
      <c r="CJC142" s="137"/>
      <c r="CJD142" s="137"/>
      <c r="CJE142" s="137"/>
      <c r="CJF142" s="137"/>
      <c r="CJG142" s="137"/>
      <c r="CJH142" s="137"/>
      <c r="CJI142" s="137"/>
      <c r="CJJ142" s="137"/>
      <c r="CJK142" s="137"/>
      <c r="CJL142" s="137"/>
      <c r="CJM142" s="137"/>
      <c r="CJN142" s="137"/>
      <c r="CJO142" s="137"/>
      <c r="CJP142" s="137"/>
      <c r="CJQ142" s="137"/>
      <c r="CJR142" s="137"/>
      <c r="CJS142" s="137"/>
      <c r="CJT142" s="137"/>
      <c r="CJU142" s="137"/>
      <c r="CJV142" s="137"/>
      <c r="CJW142" s="137"/>
      <c r="CJX142" s="137"/>
      <c r="CJY142" s="137"/>
      <c r="CJZ142" s="137"/>
      <c r="CKA142" s="137"/>
      <c r="CKB142" s="137"/>
      <c r="CKC142" s="137"/>
      <c r="CKD142" s="137"/>
      <c r="CKE142" s="137"/>
      <c r="CKF142" s="137"/>
      <c r="CKG142" s="137"/>
      <c r="CKH142" s="137"/>
      <c r="CKI142" s="137"/>
      <c r="CKJ142" s="137"/>
      <c r="CKK142" s="137"/>
      <c r="CKL142" s="137"/>
      <c r="CKM142" s="137"/>
      <c r="CKN142" s="137"/>
      <c r="CKO142" s="137"/>
      <c r="CKP142" s="137"/>
      <c r="CKQ142" s="137"/>
      <c r="CKR142" s="137"/>
      <c r="CKS142" s="137"/>
      <c r="CKT142" s="137"/>
      <c r="CKU142" s="137"/>
      <c r="CKV142" s="137"/>
      <c r="CKW142" s="137"/>
      <c r="CKX142" s="137"/>
      <c r="CKY142" s="137"/>
      <c r="CKZ142" s="137"/>
      <c r="CLA142" s="137"/>
      <c r="CLB142" s="137"/>
      <c r="CLC142" s="137"/>
      <c r="CLD142" s="137"/>
      <c r="CLE142" s="137"/>
      <c r="CLF142" s="137"/>
      <c r="CLG142" s="137"/>
      <c r="CLH142" s="137"/>
      <c r="CLI142" s="137"/>
      <c r="CLJ142" s="137"/>
      <c r="CLK142" s="137"/>
      <c r="CLL142" s="137"/>
      <c r="CLM142" s="137"/>
      <c r="CLN142" s="137"/>
      <c r="CLO142" s="137"/>
      <c r="CLP142" s="137"/>
      <c r="CLQ142" s="137"/>
      <c r="CLR142" s="137"/>
      <c r="CLS142" s="137"/>
      <c r="CLT142" s="137"/>
      <c r="CLU142" s="137"/>
      <c r="CLV142" s="137"/>
      <c r="CLW142" s="137"/>
      <c r="CLX142" s="137"/>
      <c r="CLY142" s="137"/>
      <c r="CLZ142" s="137"/>
      <c r="CMA142" s="137"/>
      <c r="CMB142" s="137"/>
      <c r="CMC142" s="137"/>
      <c r="CMD142" s="137"/>
      <c r="CME142" s="137"/>
      <c r="CMF142" s="137"/>
      <c r="CMG142" s="137"/>
      <c r="CMH142" s="137"/>
      <c r="CMI142" s="137"/>
      <c r="CMJ142" s="137"/>
      <c r="CMK142" s="137"/>
      <c r="CML142" s="137"/>
      <c r="CMM142" s="137"/>
      <c r="CMN142" s="137"/>
      <c r="CMO142" s="137"/>
      <c r="CMP142" s="137"/>
      <c r="CMQ142" s="137"/>
      <c r="CMR142" s="137"/>
      <c r="CMS142" s="137"/>
      <c r="CMT142" s="137"/>
      <c r="CMU142" s="137"/>
      <c r="CMV142" s="137"/>
      <c r="CMW142" s="137"/>
      <c r="CMX142" s="137"/>
      <c r="CMY142" s="137"/>
      <c r="CMZ142" s="137"/>
      <c r="CNA142" s="137"/>
      <c r="CNB142" s="137"/>
      <c r="CNC142" s="137"/>
      <c r="CND142" s="137"/>
      <c r="CNE142" s="137"/>
      <c r="CNF142" s="137"/>
      <c r="CNG142" s="137"/>
      <c r="CNH142" s="137"/>
      <c r="CNI142" s="137"/>
      <c r="CNJ142" s="137"/>
      <c r="CNK142" s="137"/>
      <c r="CNL142" s="137"/>
      <c r="CNM142" s="137"/>
      <c r="CNN142" s="137"/>
      <c r="CNO142" s="137"/>
      <c r="CNP142" s="137"/>
      <c r="CNQ142" s="137"/>
      <c r="CNR142" s="137"/>
      <c r="CNS142" s="137"/>
      <c r="CNT142" s="137"/>
      <c r="CNU142" s="137"/>
      <c r="CNV142" s="137"/>
      <c r="CNW142" s="137"/>
      <c r="CNX142" s="137"/>
      <c r="CNY142" s="137"/>
      <c r="CNZ142" s="137"/>
      <c r="COA142" s="137"/>
      <c r="COB142" s="137"/>
      <c r="COC142" s="137"/>
      <c r="COD142" s="137"/>
      <c r="COE142" s="137"/>
      <c r="COF142" s="137"/>
      <c r="COG142" s="137"/>
      <c r="COH142" s="137"/>
      <c r="COI142" s="137"/>
      <c r="COJ142" s="137"/>
      <c r="COK142" s="137"/>
      <c r="COL142" s="137"/>
      <c r="COM142" s="137"/>
      <c r="CON142" s="137"/>
      <c r="COO142" s="137"/>
      <c r="COP142" s="137"/>
      <c r="COQ142" s="137"/>
      <c r="COR142" s="137"/>
      <c r="COS142" s="137"/>
      <c r="COT142" s="137"/>
      <c r="COU142" s="137"/>
      <c r="COV142" s="137"/>
      <c r="COW142" s="137"/>
      <c r="COX142" s="137"/>
      <c r="COY142" s="137"/>
      <c r="COZ142" s="137"/>
      <c r="CPA142" s="137"/>
      <c r="CPB142" s="137"/>
      <c r="CPC142" s="137"/>
      <c r="CPD142" s="137"/>
      <c r="CPE142" s="137"/>
      <c r="CPF142" s="137"/>
      <c r="CPG142" s="137"/>
      <c r="CPH142" s="137"/>
      <c r="CPI142" s="137"/>
      <c r="CPJ142" s="137"/>
      <c r="CPK142" s="137"/>
      <c r="CPL142" s="137"/>
      <c r="CPM142" s="137"/>
      <c r="CPN142" s="137"/>
      <c r="CPO142" s="137"/>
      <c r="CPP142" s="137"/>
      <c r="CPQ142" s="137"/>
      <c r="CPR142" s="137"/>
      <c r="CPS142" s="137"/>
      <c r="CPT142" s="137"/>
      <c r="CPU142" s="137"/>
      <c r="CPV142" s="137"/>
      <c r="CPW142" s="137"/>
      <c r="CPX142" s="137"/>
      <c r="CPY142" s="137"/>
      <c r="CPZ142" s="137"/>
      <c r="CQA142" s="137"/>
      <c r="CQB142" s="137"/>
      <c r="CQC142" s="137"/>
      <c r="CQD142" s="137"/>
      <c r="CQE142" s="137"/>
      <c r="CQF142" s="137"/>
      <c r="CQG142" s="137"/>
      <c r="CQH142" s="137"/>
      <c r="CQI142" s="137"/>
      <c r="CQJ142" s="137"/>
      <c r="CQK142" s="137"/>
      <c r="CQL142" s="137"/>
      <c r="CQM142" s="137"/>
      <c r="CQN142" s="137"/>
      <c r="CQO142" s="137"/>
      <c r="CQP142" s="137"/>
      <c r="CQQ142" s="137"/>
      <c r="CQR142" s="137"/>
      <c r="CQS142" s="137"/>
      <c r="CQT142" s="137"/>
      <c r="CQU142" s="137"/>
      <c r="CQV142" s="137"/>
      <c r="CQW142" s="137"/>
      <c r="CQX142" s="137"/>
      <c r="CQY142" s="137"/>
      <c r="CQZ142" s="137"/>
      <c r="CRA142" s="137"/>
      <c r="CRB142" s="137"/>
      <c r="CRC142" s="137"/>
      <c r="CRD142" s="137"/>
      <c r="CRE142" s="137"/>
      <c r="CRF142" s="137"/>
      <c r="CRG142" s="137"/>
      <c r="CRH142" s="137"/>
      <c r="CRI142" s="137"/>
      <c r="CRJ142" s="137"/>
      <c r="CRK142" s="137"/>
      <c r="CRL142" s="137"/>
      <c r="CRM142" s="137"/>
      <c r="CRN142" s="137"/>
      <c r="CRO142" s="137"/>
      <c r="CRP142" s="137"/>
      <c r="CRQ142" s="137"/>
      <c r="CRR142" s="137"/>
      <c r="CRS142" s="137"/>
      <c r="CRT142" s="137"/>
      <c r="CRU142" s="137"/>
      <c r="CRV142" s="137"/>
      <c r="CRW142" s="137"/>
      <c r="CRX142" s="137"/>
      <c r="CRY142" s="137"/>
      <c r="CRZ142" s="137"/>
      <c r="CSA142" s="137"/>
      <c r="CSB142" s="137"/>
      <c r="CSC142" s="137"/>
      <c r="CSD142" s="137"/>
      <c r="CSE142" s="137"/>
      <c r="CSF142" s="137"/>
      <c r="CSG142" s="137"/>
      <c r="CSH142" s="137"/>
      <c r="CSI142" s="137"/>
      <c r="CSJ142" s="137"/>
      <c r="CSK142" s="137"/>
      <c r="CSL142" s="137"/>
      <c r="CSM142" s="137"/>
      <c r="CSN142" s="137"/>
      <c r="CSO142" s="137"/>
      <c r="CSP142" s="137"/>
      <c r="CSQ142" s="137"/>
      <c r="CSR142" s="137"/>
      <c r="CSS142" s="137"/>
      <c r="CST142" s="137"/>
      <c r="CSU142" s="137"/>
      <c r="CSV142" s="137"/>
      <c r="CSW142" s="137"/>
      <c r="CSX142" s="137"/>
      <c r="CSY142" s="137"/>
      <c r="CSZ142" s="137"/>
      <c r="CTA142" s="137"/>
      <c r="CTB142" s="137"/>
      <c r="CTC142" s="137"/>
      <c r="CTD142" s="137"/>
      <c r="CTE142" s="137"/>
      <c r="CTF142" s="137"/>
      <c r="CTG142" s="137"/>
      <c r="CTH142" s="137"/>
      <c r="CTI142" s="137"/>
      <c r="CTJ142" s="137"/>
      <c r="CTK142" s="137"/>
      <c r="CTL142" s="137"/>
      <c r="CTM142" s="137"/>
      <c r="CTN142" s="137"/>
      <c r="CTO142" s="137"/>
      <c r="CTP142" s="137"/>
      <c r="CTQ142" s="137"/>
      <c r="CTR142" s="137"/>
      <c r="CTS142" s="137"/>
      <c r="CTT142" s="137"/>
      <c r="CTU142" s="137"/>
      <c r="CTV142" s="137"/>
      <c r="CTW142" s="137"/>
      <c r="CTX142" s="137"/>
      <c r="CTY142" s="137"/>
      <c r="CTZ142" s="137"/>
      <c r="CUA142" s="137"/>
      <c r="CUB142" s="137"/>
      <c r="CUC142" s="137"/>
      <c r="CUD142" s="137"/>
      <c r="CUE142" s="137"/>
      <c r="CUF142" s="137"/>
      <c r="CUG142" s="137"/>
      <c r="CUH142" s="137"/>
      <c r="CUI142" s="137"/>
      <c r="CUJ142" s="137"/>
      <c r="CUK142" s="137"/>
      <c r="CUL142" s="137"/>
      <c r="CUM142" s="137"/>
      <c r="CUN142" s="137"/>
      <c r="CUO142" s="137"/>
      <c r="CUP142" s="137"/>
      <c r="CUQ142" s="137"/>
      <c r="CUR142" s="137"/>
      <c r="CUS142" s="137"/>
      <c r="CUT142" s="137"/>
      <c r="CUU142" s="137"/>
      <c r="CUV142" s="137"/>
      <c r="CUW142" s="137"/>
      <c r="CUX142" s="137"/>
      <c r="CUY142" s="137"/>
      <c r="CUZ142" s="137"/>
      <c r="CVA142" s="137"/>
      <c r="CVB142" s="137"/>
      <c r="CVC142" s="137"/>
      <c r="CVD142" s="137"/>
      <c r="CVE142" s="137"/>
      <c r="CVF142" s="137"/>
      <c r="CVG142" s="137"/>
      <c r="CVH142" s="137"/>
      <c r="CVI142" s="137"/>
      <c r="CVJ142" s="137"/>
      <c r="CVK142" s="137"/>
      <c r="CVL142" s="137"/>
      <c r="CVM142" s="137"/>
      <c r="CVN142" s="137"/>
      <c r="CVO142" s="137"/>
      <c r="CVP142" s="137"/>
      <c r="CVQ142" s="137"/>
      <c r="CVR142" s="137"/>
      <c r="CVS142" s="137"/>
      <c r="CVT142" s="137"/>
      <c r="CVU142" s="137"/>
      <c r="CVV142" s="137"/>
      <c r="CVW142" s="137"/>
      <c r="CVX142" s="137"/>
      <c r="CVY142" s="137"/>
      <c r="CVZ142" s="137"/>
      <c r="CWA142" s="137"/>
      <c r="CWB142" s="137"/>
      <c r="CWC142" s="137"/>
      <c r="CWD142" s="137"/>
      <c r="CWE142" s="137"/>
      <c r="CWF142" s="137"/>
      <c r="CWG142" s="137"/>
      <c r="CWH142" s="137"/>
      <c r="CWI142" s="137"/>
      <c r="CWJ142" s="137"/>
      <c r="CWK142" s="137"/>
      <c r="CWL142" s="137"/>
      <c r="CWM142" s="137"/>
      <c r="CWN142" s="137"/>
      <c r="CWO142" s="137"/>
      <c r="CWP142" s="137"/>
      <c r="CWQ142" s="137"/>
      <c r="CWR142" s="137"/>
      <c r="CWS142" s="137"/>
      <c r="CWT142" s="137"/>
      <c r="CWU142" s="137"/>
      <c r="CWV142" s="137"/>
      <c r="CWW142" s="137"/>
      <c r="CWX142" s="137"/>
      <c r="CWY142" s="137"/>
      <c r="CWZ142" s="137"/>
      <c r="CXA142" s="137"/>
      <c r="CXB142" s="137"/>
      <c r="CXC142" s="137"/>
      <c r="CXD142" s="137"/>
      <c r="CXE142" s="137"/>
      <c r="CXF142" s="137"/>
      <c r="CXG142" s="137"/>
      <c r="CXH142" s="137"/>
      <c r="CXI142" s="137"/>
      <c r="CXJ142" s="137"/>
      <c r="CXK142" s="137"/>
      <c r="CXL142" s="137"/>
      <c r="CXM142" s="137"/>
      <c r="CXN142" s="137"/>
      <c r="CXO142" s="137"/>
      <c r="CXP142" s="137"/>
      <c r="CXQ142" s="137"/>
      <c r="CXR142" s="137"/>
      <c r="CXS142" s="137"/>
      <c r="CXT142" s="137"/>
      <c r="CXU142" s="137"/>
      <c r="CXV142" s="137"/>
      <c r="CXW142" s="137"/>
      <c r="CXX142" s="137"/>
      <c r="CXY142" s="137"/>
      <c r="CXZ142" s="137"/>
      <c r="CYA142" s="137"/>
      <c r="CYB142" s="137"/>
      <c r="CYC142" s="137"/>
      <c r="CYD142" s="137"/>
      <c r="CYE142" s="137"/>
      <c r="CYF142" s="137"/>
      <c r="CYG142" s="137"/>
      <c r="CYH142" s="137"/>
      <c r="CYI142" s="137"/>
      <c r="CYJ142" s="137"/>
      <c r="CYK142" s="137"/>
      <c r="CYL142" s="137"/>
      <c r="CYM142" s="137"/>
      <c r="CYN142" s="137"/>
      <c r="CYO142" s="137"/>
      <c r="CYP142" s="137"/>
      <c r="CYQ142" s="137"/>
      <c r="CYR142" s="137"/>
      <c r="CYS142" s="137"/>
      <c r="CYT142" s="137"/>
      <c r="CYU142" s="137"/>
      <c r="CYV142" s="137"/>
      <c r="CYW142" s="137"/>
      <c r="CYX142" s="137"/>
      <c r="CYY142" s="137"/>
      <c r="CYZ142" s="137"/>
      <c r="CZA142" s="137"/>
      <c r="CZB142" s="137"/>
      <c r="CZC142" s="137"/>
      <c r="CZD142" s="137"/>
      <c r="CZE142" s="137"/>
      <c r="CZF142" s="137"/>
      <c r="CZG142" s="137"/>
      <c r="CZH142" s="137"/>
      <c r="CZI142" s="137"/>
      <c r="CZJ142" s="137"/>
      <c r="CZK142" s="137"/>
      <c r="CZL142" s="137"/>
      <c r="CZM142" s="137"/>
      <c r="CZN142" s="137"/>
      <c r="CZO142" s="137"/>
      <c r="CZP142" s="137"/>
      <c r="CZQ142" s="137"/>
      <c r="CZR142" s="137"/>
      <c r="CZS142" s="137"/>
      <c r="CZT142" s="137"/>
      <c r="CZU142" s="137"/>
      <c r="CZV142" s="137"/>
      <c r="CZW142" s="137"/>
      <c r="CZX142" s="137"/>
      <c r="CZY142" s="137"/>
      <c r="CZZ142" s="137"/>
      <c r="DAA142" s="137"/>
      <c r="DAB142" s="137"/>
      <c r="DAC142" s="137"/>
      <c r="DAD142" s="137"/>
      <c r="DAE142" s="137"/>
      <c r="DAF142" s="137"/>
      <c r="DAG142" s="137"/>
      <c r="DAH142" s="137"/>
      <c r="DAI142" s="137"/>
      <c r="DAJ142" s="137"/>
      <c r="DAK142" s="137"/>
      <c r="DAL142" s="137"/>
      <c r="DAM142" s="137"/>
      <c r="DAN142" s="137"/>
      <c r="DAO142" s="137"/>
      <c r="DAP142" s="137"/>
      <c r="DAQ142" s="137"/>
      <c r="DAR142" s="137"/>
      <c r="DAS142" s="137"/>
      <c r="DAT142" s="137"/>
      <c r="DAU142" s="137"/>
      <c r="DAV142" s="137"/>
      <c r="DAW142" s="137"/>
      <c r="DAX142" s="137"/>
      <c r="DAY142" s="137"/>
      <c r="DAZ142" s="137"/>
      <c r="DBA142" s="137"/>
      <c r="DBB142" s="137"/>
      <c r="DBC142" s="137"/>
      <c r="DBD142" s="137"/>
      <c r="DBE142" s="137"/>
      <c r="DBF142" s="137"/>
      <c r="DBG142" s="137"/>
      <c r="DBH142" s="137"/>
      <c r="DBI142" s="137"/>
      <c r="DBJ142" s="137"/>
      <c r="DBK142" s="137"/>
      <c r="DBL142" s="137"/>
      <c r="DBM142" s="137"/>
      <c r="DBN142" s="137"/>
      <c r="DBO142" s="137"/>
      <c r="DBP142" s="137"/>
      <c r="DBQ142" s="137"/>
      <c r="DBR142" s="137"/>
      <c r="DBS142" s="137"/>
      <c r="DBT142" s="137"/>
      <c r="DBU142" s="137"/>
      <c r="DBV142" s="137"/>
      <c r="DBW142" s="137"/>
      <c r="DBX142" s="137"/>
      <c r="DBY142" s="137"/>
      <c r="DBZ142" s="137"/>
      <c r="DCA142" s="137"/>
      <c r="DCB142" s="137"/>
      <c r="DCC142" s="137"/>
      <c r="DCD142" s="137"/>
      <c r="DCE142" s="137"/>
      <c r="DCF142" s="137"/>
      <c r="DCG142" s="137"/>
      <c r="DCH142" s="137"/>
      <c r="DCI142" s="137"/>
      <c r="DCJ142" s="137"/>
      <c r="DCK142" s="137"/>
      <c r="DCL142" s="137"/>
      <c r="DCM142" s="137"/>
      <c r="DCN142" s="137"/>
      <c r="DCO142" s="137"/>
      <c r="DCP142" s="137"/>
      <c r="DCQ142" s="137"/>
      <c r="DCR142" s="137"/>
      <c r="DCS142" s="137"/>
      <c r="DCT142" s="137"/>
      <c r="DCU142" s="137"/>
      <c r="DCV142" s="137"/>
      <c r="DCW142" s="137"/>
      <c r="DCX142" s="137"/>
      <c r="DCY142" s="137"/>
      <c r="DCZ142" s="137"/>
      <c r="DDA142" s="137"/>
      <c r="DDB142" s="137"/>
      <c r="DDC142" s="137"/>
      <c r="DDD142" s="137"/>
      <c r="DDE142" s="137"/>
      <c r="DDF142" s="137"/>
      <c r="DDG142" s="137"/>
      <c r="DDH142" s="137"/>
      <c r="DDI142" s="137"/>
      <c r="DDJ142" s="137"/>
      <c r="DDK142" s="137"/>
      <c r="DDL142" s="137"/>
      <c r="DDM142" s="137"/>
      <c r="DDN142" s="137"/>
      <c r="DDO142" s="137"/>
      <c r="DDP142" s="137"/>
      <c r="DDQ142" s="137"/>
      <c r="DDR142" s="137"/>
      <c r="DDS142" s="137"/>
      <c r="DDT142" s="137"/>
      <c r="DDU142" s="137"/>
      <c r="DDV142" s="137"/>
      <c r="DDW142" s="137"/>
      <c r="DDX142" s="137"/>
      <c r="DDY142" s="137"/>
      <c r="DDZ142" s="137"/>
      <c r="DEA142" s="137"/>
      <c r="DEB142" s="137"/>
      <c r="DEC142" s="137"/>
      <c r="DED142" s="137"/>
      <c r="DEE142" s="137"/>
      <c r="DEF142" s="137"/>
      <c r="DEG142" s="137"/>
      <c r="DEH142" s="137"/>
      <c r="DEI142" s="137"/>
      <c r="DEJ142" s="137"/>
      <c r="DEK142" s="137"/>
      <c r="DEL142" s="137"/>
      <c r="DEM142" s="137"/>
      <c r="DEN142" s="137"/>
      <c r="DEO142" s="137"/>
      <c r="DEP142" s="137"/>
      <c r="DEQ142" s="137"/>
      <c r="DER142" s="137"/>
      <c r="DES142" s="137"/>
      <c r="DET142" s="137"/>
      <c r="DEU142" s="137"/>
      <c r="DEV142" s="137"/>
      <c r="DEW142" s="137"/>
      <c r="DEX142" s="137"/>
      <c r="DEY142" s="137"/>
      <c r="DEZ142" s="137"/>
      <c r="DFA142" s="137"/>
      <c r="DFB142" s="137"/>
      <c r="DFC142" s="137"/>
      <c r="DFD142" s="137"/>
      <c r="DFE142" s="137"/>
      <c r="DFF142" s="137"/>
      <c r="DFG142" s="137"/>
      <c r="DFH142" s="137"/>
      <c r="DFI142" s="137"/>
      <c r="DFJ142" s="137"/>
      <c r="DFK142" s="137"/>
      <c r="DFL142" s="137"/>
      <c r="DFM142" s="137"/>
      <c r="DFN142" s="137"/>
      <c r="DFO142" s="137"/>
      <c r="DFP142" s="137"/>
      <c r="DFQ142" s="137"/>
      <c r="DFR142" s="137"/>
      <c r="DFS142" s="137"/>
      <c r="DFT142" s="137"/>
      <c r="DFU142" s="137"/>
      <c r="DFV142" s="137"/>
      <c r="DFW142" s="137"/>
      <c r="DFX142" s="137"/>
      <c r="DFY142" s="137"/>
      <c r="DFZ142" s="137"/>
      <c r="DGA142" s="137"/>
      <c r="DGB142" s="137"/>
      <c r="DGC142" s="137"/>
      <c r="DGD142" s="137"/>
      <c r="DGE142" s="137"/>
      <c r="DGF142" s="137"/>
      <c r="DGG142" s="137"/>
      <c r="DGH142" s="137"/>
      <c r="DGI142" s="137"/>
      <c r="DGJ142" s="137"/>
      <c r="DGK142" s="137"/>
      <c r="DGL142" s="137"/>
      <c r="DGM142" s="137"/>
      <c r="DGN142" s="137"/>
      <c r="DGO142" s="137"/>
      <c r="DGP142" s="137"/>
      <c r="DGQ142" s="137"/>
      <c r="DGR142" s="137"/>
      <c r="DGS142" s="137"/>
      <c r="DGT142" s="137"/>
      <c r="DGU142" s="137"/>
      <c r="DGV142" s="137"/>
      <c r="DGW142" s="137"/>
      <c r="DGX142" s="137"/>
      <c r="DGY142" s="137"/>
      <c r="DGZ142" s="137"/>
      <c r="DHA142" s="137"/>
      <c r="DHB142" s="137"/>
      <c r="DHC142" s="137"/>
      <c r="DHD142" s="137"/>
      <c r="DHE142" s="137"/>
      <c r="DHF142" s="137"/>
      <c r="DHG142" s="137"/>
      <c r="DHH142" s="137"/>
      <c r="DHI142" s="137"/>
      <c r="DHJ142" s="137"/>
      <c r="DHK142" s="137"/>
      <c r="DHL142" s="137"/>
      <c r="DHM142" s="137"/>
      <c r="DHN142" s="137"/>
      <c r="DHO142" s="137"/>
      <c r="DHP142" s="137"/>
      <c r="DHQ142" s="137"/>
      <c r="DHR142" s="137"/>
      <c r="DHS142" s="137"/>
      <c r="DHT142" s="137"/>
      <c r="DHU142" s="137"/>
      <c r="DHV142" s="137"/>
      <c r="DHW142" s="137"/>
      <c r="DHX142" s="137"/>
      <c r="DHY142" s="137"/>
      <c r="DHZ142" s="137"/>
      <c r="DIA142" s="137"/>
      <c r="DIB142" s="137"/>
      <c r="DIC142" s="137"/>
      <c r="DID142" s="137"/>
      <c r="DIE142" s="137"/>
      <c r="DIF142" s="137"/>
      <c r="DIG142" s="137"/>
      <c r="DIH142" s="137"/>
      <c r="DII142" s="137"/>
      <c r="DIJ142" s="137"/>
      <c r="DIK142" s="137"/>
      <c r="DIL142" s="137"/>
      <c r="DIM142" s="137"/>
      <c r="DIN142" s="137"/>
      <c r="DIO142" s="137"/>
      <c r="DIP142" s="137"/>
      <c r="DIQ142" s="137"/>
      <c r="DIR142" s="137"/>
      <c r="DIS142" s="137"/>
      <c r="DIT142" s="137"/>
      <c r="DIU142" s="137"/>
      <c r="DIV142" s="137"/>
      <c r="DIW142" s="137"/>
      <c r="DIX142" s="137"/>
      <c r="DIY142" s="137"/>
      <c r="DIZ142" s="137"/>
      <c r="DJA142" s="137"/>
      <c r="DJB142" s="137"/>
      <c r="DJC142" s="137"/>
      <c r="DJD142" s="137"/>
      <c r="DJE142" s="137"/>
      <c r="DJF142" s="137"/>
      <c r="DJG142" s="137"/>
      <c r="DJH142" s="137"/>
      <c r="DJI142" s="137"/>
      <c r="DJJ142" s="137"/>
      <c r="DJK142" s="137"/>
      <c r="DJL142" s="137"/>
      <c r="DJM142" s="137"/>
      <c r="DJN142" s="137"/>
      <c r="DJO142" s="137"/>
      <c r="DJP142" s="137"/>
      <c r="DJQ142" s="137"/>
      <c r="DJR142" s="137"/>
      <c r="DJS142" s="137"/>
      <c r="DJT142" s="137"/>
      <c r="DJU142" s="137"/>
      <c r="DJV142" s="137"/>
      <c r="DJW142" s="137"/>
      <c r="DJX142" s="137"/>
      <c r="DJY142" s="137"/>
      <c r="DJZ142" s="137"/>
      <c r="DKA142" s="137"/>
      <c r="DKB142" s="137"/>
      <c r="DKC142" s="137"/>
      <c r="DKD142" s="137"/>
      <c r="DKE142" s="137"/>
      <c r="DKF142" s="137"/>
      <c r="DKG142" s="137"/>
      <c r="DKH142" s="137"/>
      <c r="DKI142" s="137"/>
      <c r="DKJ142" s="137"/>
      <c r="DKK142" s="137"/>
      <c r="DKL142" s="137"/>
      <c r="DKM142" s="137"/>
      <c r="DKN142" s="137"/>
      <c r="DKO142" s="137"/>
      <c r="DKP142" s="137"/>
      <c r="DKQ142" s="137"/>
      <c r="DKR142" s="137"/>
      <c r="DKS142" s="137"/>
      <c r="DKT142" s="137"/>
      <c r="DKU142" s="137"/>
      <c r="DKV142" s="137"/>
      <c r="DKW142" s="137"/>
      <c r="DKX142" s="137"/>
      <c r="DKY142" s="137"/>
      <c r="DKZ142" s="137"/>
      <c r="DLA142" s="137"/>
      <c r="DLB142" s="137"/>
      <c r="DLC142" s="137"/>
      <c r="DLD142" s="137"/>
      <c r="DLE142" s="137"/>
      <c r="DLF142" s="137"/>
      <c r="DLG142" s="137"/>
      <c r="DLH142" s="137"/>
      <c r="DLI142" s="137"/>
      <c r="DLJ142" s="137"/>
      <c r="DLK142" s="137"/>
      <c r="DLL142" s="137"/>
      <c r="DLM142" s="137"/>
      <c r="DLN142" s="137"/>
      <c r="DLO142" s="137"/>
      <c r="DLP142" s="137"/>
      <c r="DLQ142" s="137"/>
      <c r="DLR142" s="137"/>
      <c r="DLS142" s="137"/>
      <c r="DLT142" s="137"/>
      <c r="DLU142" s="137"/>
      <c r="DLV142" s="137"/>
      <c r="DLW142" s="137"/>
      <c r="DLX142" s="137"/>
      <c r="DLY142" s="137"/>
      <c r="DLZ142" s="137"/>
      <c r="DMA142" s="137"/>
      <c r="DMB142" s="137"/>
      <c r="DMC142" s="137"/>
      <c r="DMD142" s="137"/>
      <c r="DME142" s="137"/>
      <c r="DMF142" s="137"/>
      <c r="DMG142" s="137"/>
      <c r="DMH142" s="137"/>
      <c r="DMI142" s="137"/>
      <c r="DMJ142" s="137"/>
      <c r="DMK142" s="137"/>
      <c r="DML142" s="137"/>
      <c r="DMM142" s="137"/>
      <c r="DMN142" s="137"/>
      <c r="DMO142" s="137"/>
      <c r="DMP142" s="137"/>
      <c r="DMQ142" s="137"/>
      <c r="DMR142" s="137"/>
      <c r="DMS142" s="137"/>
      <c r="DMT142" s="137"/>
      <c r="DMU142" s="137"/>
      <c r="DMV142" s="137"/>
      <c r="DMW142" s="137"/>
      <c r="DMX142" s="137"/>
      <c r="DMY142" s="137"/>
      <c r="DMZ142" s="137"/>
      <c r="DNA142" s="137"/>
      <c r="DNB142" s="137"/>
      <c r="DNC142" s="137"/>
      <c r="DND142" s="137"/>
      <c r="DNE142" s="137"/>
      <c r="DNF142" s="137"/>
      <c r="DNG142" s="137"/>
      <c r="DNH142" s="137"/>
      <c r="DNI142" s="137"/>
      <c r="DNJ142" s="137"/>
      <c r="DNK142" s="137"/>
      <c r="DNL142" s="137"/>
      <c r="DNM142" s="137"/>
      <c r="DNN142" s="137"/>
      <c r="DNO142" s="137"/>
      <c r="DNP142" s="137"/>
      <c r="DNQ142" s="137"/>
      <c r="DNR142" s="137"/>
      <c r="DNS142" s="137"/>
      <c r="DNT142" s="137"/>
      <c r="DNU142" s="137"/>
      <c r="DNV142" s="137"/>
      <c r="DNW142" s="137"/>
      <c r="DNX142" s="137"/>
      <c r="DNY142" s="137"/>
      <c r="DNZ142" s="137"/>
      <c r="DOA142" s="137"/>
      <c r="DOB142" s="137"/>
      <c r="DOC142" s="137"/>
      <c r="DOD142" s="137"/>
      <c r="DOE142" s="137"/>
      <c r="DOF142" s="137"/>
      <c r="DOG142" s="137"/>
      <c r="DOH142" s="137"/>
      <c r="DOI142" s="137"/>
      <c r="DOJ142" s="137"/>
      <c r="DOK142" s="137"/>
      <c r="DOL142" s="137"/>
      <c r="DOM142" s="137"/>
      <c r="DON142" s="137"/>
      <c r="DOO142" s="137"/>
      <c r="DOP142" s="137"/>
      <c r="DOQ142" s="137"/>
      <c r="DOR142" s="137"/>
      <c r="DOS142" s="137"/>
      <c r="DOT142" s="137"/>
      <c r="DOU142" s="137"/>
      <c r="DOV142" s="137"/>
      <c r="DOW142" s="137"/>
      <c r="DOX142" s="137"/>
      <c r="DOY142" s="137"/>
      <c r="DOZ142" s="137"/>
      <c r="DPA142" s="137"/>
      <c r="DPB142" s="137"/>
      <c r="DPC142" s="137"/>
      <c r="DPD142" s="137"/>
      <c r="DPE142" s="137"/>
      <c r="DPF142" s="137"/>
      <c r="DPG142" s="137"/>
      <c r="DPH142" s="137"/>
      <c r="DPI142" s="137"/>
      <c r="DPJ142" s="137"/>
      <c r="DPK142" s="137"/>
      <c r="DPL142" s="137"/>
      <c r="DPM142" s="137"/>
      <c r="DPN142" s="137"/>
      <c r="DPO142" s="137"/>
      <c r="DPP142" s="137"/>
      <c r="DPQ142" s="137"/>
      <c r="DPR142" s="137"/>
      <c r="DPS142" s="137"/>
      <c r="DPT142" s="137"/>
      <c r="DPU142" s="137"/>
      <c r="DPV142" s="137"/>
      <c r="DPW142" s="137"/>
      <c r="DPX142" s="137"/>
      <c r="DPY142" s="137"/>
      <c r="DPZ142" s="137"/>
      <c r="DQA142" s="137"/>
      <c r="DQB142" s="137"/>
      <c r="DQC142" s="137"/>
      <c r="DQD142" s="137"/>
      <c r="DQE142" s="137"/>
      <c r="DQF142" s="137"/>
      <c r="DQG142" s="137"/>
      <c r="DQH142" s="137"/>
      <c r="DQI142" s="137"/>
      <c r="DQJ142" s="137"/>
      <c r="DQK142" s="137"/>
      <c r="DQL142" s="137"/>
      <c r="DQM142" s="137"/>
      <c r="DQN142" s="137"/>
      <c r="DQO142" s="137"/>
      <c r="DQP142" s="137"/>
      <c r="DQQ142" s="137"/>
      <c r="DQR142" s="137"/>
      <c r="DQS142" s="137"/>
      <c r="DQT142" s="137"/>
      <c r="DQU142" s="137"/>
      <c r="DQV142" s="137"/>
      <c r="DQW142" s="137"/>
      <c r="DQX142" s="137"/>
      <c r="DQY142" s="137"/>
      <c r="DQZ142" s="137"/>
      <c r="DRA142" s="137"/>
      <c r="DRB142" s="137"/>
      <c r="DRC142" s="137"/>
      <c r="DRD142" s="137"/>
      <c r="DRE142" s="137"/>
      <c r="DRF142" s="137"/>
      <c r="DRG142" s="137"/>
      <c r="DRH142" s="137"/>
      <c r="DRI142" s="137"/>
      <c r="DRJ142" s="137"/>
      <c r="DRK142" s="137"/>
      <c r="DRL142" s="137"/>
      <c r="DRM142" s="137"/>
      <c r="DRN142" s="137"/>
      <c r="DRO142" s="137"/>
      <c r="DRP142" s="137"/>
      <c r="DRQ142" s="137"/>
      <c r="DRR142" s="137"/>
      <c r="DRS142" s="137"/>
      <c r="DRT142" s="137"/>
      <c r="DRU142" s="137"/>
      <c r="DRV142" s="137"/>
      <c r="DRW142" s="137"/>
      <c r="DRX142" s="137"/>
      <c r="DRY142" s="137"/>
      <c r="DRZ142" s="137"/>
      <c r="DSA142" s="137"/>
      <c r="DSB142" s="137"/>
      <c r="DSC142" s="137"/>
      <c r="DSD142" s="137"/>
      <c r="DSE142" s="137"/>
      <c r="DSF142" s="137"/>
      <c r="DSG142" s="137"/>
      <c r="DSH142" s="137"/>
      <c r="DSI142" s="137"/>
      <c r="DSJ142" s="137"/>
      <c r="DSK142" s="137"/>
      <c r="DSL142" s="137"/>
      <c r="DSM142" s="137"/>
      <c r="DSN142" s="137"/>
      <c r="DSO142" s="137"/>
      <c r="DSP142" s="137"/>
      <c r="DSQ142" s="137"/>
      <c r="DSR142" s="137"/>
      <c r="DSS142" s="137"/>
      <c r="DST142" s="137"/>
      <c r="DSU142" s="137"/>
      <c r="DSV142" s="137"/>
      <c r="DSW142" s="137"/>
      <c r="DSX142" s="137"/>
      <c r="DSY142" s="137"/>
      <c r="DSZ142" s="137"/>
      <c r="DTA142" s="137"/>
      <c r="DTB142" s="137"/>
      <c r="DTC142" s="137"/>
      <c r="DTD142" s="137"/>
      <c r="DTE142" s="137"/>
      <c r="DTF142" s="137"/>
      <c r="DTG142" s="137"/>
      <c r="DTH142" s="137"/>
      <c r="DTI142" s="137"/>
      <c r="DTJ142" s="137"/>
      <c r="DTK142" s="137"/>
      <c r="DTL142" s="137"/>
      <c r="DTM142" s="137"/>
      <c r="DTN142" s="137"/>
      <c r="DTO142" s="137"/>
      <c r="DTP142" s="137"/>
      <c r="DTQ142" s="137"/>
      <c r="DTR142" s="137"/>
      <c r="DTS142" s="137"/>
      <c r="DTT142" s="137"/>
      <c r="DTU142" s="137"/>
      <c r="DTV142" s="137"/>
      <c r="DTW142" s="137"/>
      <c r="DTX142" s="137"/>
      <c r="DTY142" s="137"/>
      <c r="DTZ142" s="137"/>
      <c r="DUA142" s="137"/>
      <c r="DUB142" s="137"/>
      <c r="DUC142" s="137"/>
      <c r="DUD142" s="137"/>
      <c r="DUE142" s="137"/>
      <c r="DUF142" s="137"/>
      <c r="DUG142" s="137"/>
      <c r="DUH142" s="137"/>
      <c r="DUI142" s="137"/>
      <c r="DUJ142" s="137"/>
      <c r="DUK142" s="137"/>
      <c r="DUL142" s="137"/>
      <c r="DUM142" s="137"/>
      <c r="DUN142" s="137"/>
      <c r="DUO142" s="137"/>
      <c r="DUP142" s="137"/>
      <c r="DUQ142" s="137"/>
      <c r="DUR142" s="137"/>
      <c r="DUS142" s="137"/>
      <c r="DUT142" s="137"/>
      <c r="DUU142" s="137"/>
      <c r="DUV142" s="137"/>
      <c r="DUW142" s="137"/>
      <c r="DUX142" s="137"/>
      <c r="DUY142" s="137"/>
      <c r="DUZ142" s="137"/>
      <c r="DVA142" s="137"/>
      <c r="DVB142" s="137"/>
      <c r="DVC142" s="137"/>
      <c r="DVD142" s="137"/>
      <c r="DVE142" s="137"/>
      <c r="DVF142" s="137"/>
      <c r="DVG142" s="137"/>
      <c r="DVH142" s="137"/>
      <c r="DVI142" s="137"/>
      <c r="DVJ142" s="137"/>
      <c r="DVK142" s="137"/>
      <c r="DVL142" s="137"/>
      <c r="DVM142" s="137"/>
      <c r="DVN142" s="137"/>
      <c r="DVO142" s="137"/>
      <c r="DVP142" s="137"/>
      <c r="DVQ142" s="137"/>
      <c r="DVR142" s="137"/>
      <c r="DVS142" s="137"/>
      <c r="DVT142" s="137"/>
      <c r="DVU142" s="137"/>
      <c r="DVV142" s="137"/>
      <c r="DVW142" s="137"/>
      <c r="DVX142" s="137"/>
      <c r="DVY142" s="137"/>
      <c r="DVZ142" s="137"/>
      <c r="DWA142" s="137"/>
      <c r="DWB142" s="137"/>
      <c r="DWC142" s="137"/>
      <c r="DWD142" s="137"/>
      <c r="DWE142" s="137"/>
      <c r="DWF142" s="137"/>
      <c r="DWG142" s="137"/>
      <c r="DWH142" s="137"/>
      <c r="DWI142" s="137"/>
      <c r="DWJ142" s="137"/>
      <c r="DWK142" s="137"/>
      <c r="DWL142" s="137"/>
      <c r="DWM142" s="137"/>
      <c r="DWN142" s="137"/>
      <c r="DWO142" s="137"/>
      <c r="DWP142" s="137"/>
      <c r="DWQ142" s="137"/>
      <c r="DWR142" s="137"/>
      <c r="DWS142" s="137"/>
      <c r="DWT142" s="137"/>
      <c r="DWU142" s="137"/>
      <c r="DWV142" s="137"/>
      <c r="DWW142" s="137"/>
      <c r="DWX142" s="137"/>
      <c r="DWY142" s="137"/>
      <c r="DWZ142" s="137"/>
      <c r="DXA142" s="137"/>
      <c r="DXB142" s="137"/>
      <c r="DXC142" s="137"/>
      <c r="DXD142" s="137"/>
      <c r="DXE142" s="137"/>
      <c r="DXF142" s="137"/>
      <c r="DXG142" s="137"/>
      <c r="DXH142" s="137"/>
      <c r="DXI142" s="137"/>
      <c r="DXJ142" s="137"/>
      <c r="DXK142" s="137"/>
      <c r="DXL142" s="137"/>
      <c r="DXM142" s="137"/>
      <c r="DXN142" s="137"/>
      <c r="DXO142" s="137"/>
      <c r="DXP142" s="137"/>
      <c r="DXQ142" s="137"/>
      <c r="DXR142" s="137"/>
      <c r="DXS142" s="137"/>
      <c r="DXT142" s="137"/>
      <c r="DXU142" s="137"/>
      <c r="DXV142" s="137"/>
      <c r="DXW142" s="137"/>
      <c r="DXX142" s="137"/>
      <c r="DXY142" s="137"/>
      <c r="DXZ142" s="137"/>
      <c r="DYA142" s="137"/>
      <c r="DYB142" s="137"/>
      <c r="DYC142" s="137"/>
      <c r="DYD142" s="137"/>
      <c r="DYE142" s="137"/>
      <c r="DYF142" s="137"/>
      <c r="DYG142" s="137"/>
      <c r="DYH142" s="137"/>
      <c r="DYI142" s="137"/>
      <c r="DYJ142" s="137"/>
      <c r="DYK142" s="137"/>
      <c r="DYL142" s="137"/>
      <c r="DYM142" s="137"/>
      <c r="DYN142" s="137"/>
      <c r="DYO142" s="137"/>
      <c r="DYP142" s="137"/>
      <c r="DYQ142" s="137"/>
      <c r="DYR142" s="137"/>
      <c r="DYS142" s="137"/>
      <c r="DYT142" s="137"/>
      <c r="DYU142" s="137"/>
      <c r="DYV142" s="137"/>
      <c r="DYW142" s="137"/>
      <c r="DYX142" s="137"/>
      <c r="DYY142" s="137"/>
      <c r="DYZ142" s="137"/>
      <c r="DZA142" s="137"/>
      <c r="DZB142" s="137"/>
      <c r="DZC142" s="137"/>
      <c r="DZD142" s="137"/>
      <c r="DZE142" s="137"/>
      <c r="DZF142" s="137"/>
      <c r="DZG142" s="137"/>
      <c r="DZH142" s="137"/>
      <c r="DZI142" s="137"/>
      <c r="DZJ142" s="137"/>
      <c r="DZK142" s="137"/>
      <c r="DZL142" s="137"/>
      <c r="DZM142" s="137"/>
      <c r="DZN142" s="137"/>
      <c r="DZO142" s="137"/>
      <c r="DZP142" s="137"/>
      <c r="DZQ142" s="137"/>
      <c r="DZR142" s="137"/>
      <c r="DZS142" s="137"/>
      <c r="DZT142" s="137"/>
      <c r="DZU142" s="137"/>
      <c r="DZV142" s="137"/>
      <c r="DZW142" s="137"/>
      <c r="DZX142" s="137"/>
      <c r="DZY142" s="137"/>
      <c r="DZZ142" s="137"/>
      <c r="EAA142" s="137"/>
      <c r="EAB142" s="137"/>
      <c r="EAC142" s="137"/>
      <c r="EAD142" s="137"/>
      <c r="EAE142" s="137"/>
      <c r="EAF142" s="137"/>
      <c r="EAG142" s="137"/>
      <c r="EAH142" s="137"/>
      <c r="EAI142" s="137"/>
      <c r="EAJ142" s="137"/>
      <c r="EAK142" s="137"/>
      <c r="EAL142" s="137"/>
      <c r="EAM142" s="137"/>
      <c r="EAN142" s="137"/>
      <c r="EAO142" s="137"/>
      <c r="EAP142" s="137"/>
      <c r="EAQ142" s="137"/>
      <c r="EAR142" s="137"/>
      <c r="EAS142" s="137"/>
      <c r="EAT142" s="137"/>
      <c r="EAU142" s="137"/>
      <c r="EAV142" s="137"/>
      <c r="EAW142" s="137"/>
      <c r="EAX142" s="137"/>
      <c r="EAY142" s="137"/>
      <c r="EAZ142" s="137"/>
      <c r="EBA142" s="137"/>
      <c r="EBB142" s="137"/>
      <c r="EBC142" s="137"/>
      <c r="EBD142" s="137"/>
      <c r="EBE142" s="137"/>
      <c r="EBF142" s="137"/>
      <c r="EBG142" s="137"/>
      <c r="EBH142" s="137"/>
      <c r="EBI142" s="137"/>
      <c r="EBJ142" s="137"/>
      <c r="EBK142" s="137"/>
      <c r="EBL142" s="137"/>
      <c r="EBM142" s="137"/>
      <c r="EBN142" s="137"/>
      <c r="EBO142" s="137"/>
      <c r="EBP142" s="137"/>
      <c r="EBQ142" s="137"/>
      <c r="EBR142" s="137"/>
      <c r="EBS142" s="137"/>
      <c r="EBT142" s="137"/>
      <c r="EBU142" s="137"/>
      <c r="EBV142" s="137"/>
      <c r="EBW142" s="137"/>
      <c r="EBX142" s="137"/>
      <c r="EBY142" s="137"/>
      <c r="EBZ142" s="137"/>
      <c r="ECA142" s="137"/>
      <c r="ECB142" s="137"/>
      <c r="ECC142" s="137"/>
      <c r="ECD142" s="137"/>
      <c r="ECE142" s="137"/>
      <c r="ECF142" s="137"/>
      <c r="ECG142" s="137"/>
      <c r="ECH142" s="137"/>
      <c r="ECI142" s="137"/>
      <c r="ECJ142" s="137"/>
      <c r="ECK142" s="137"/>
      <c r="ECL142" s="137"/>
      <c r="ECM142" s="137"/>
      <c r="ECN142" s="137"/>
      <c r="ECO142" s="137"/>
      <c r="ECP142" s="137"/>
      <c r="ECQ142" s="137"/>
      <c r="ECR142" s="137"/>
      <c r="ECS142" s="137"/>
      <c r="ECT142" s="137"/>
      <c r="ECU142" s="137"/>
      <c r="ECV142" s="137"/>
      <c r="ECW142" s="137"/>
      <c r="ECX142" s="137"/>
      <c r="ECY142" s="137"/>
      <c r="ECZ142" s="137"/>
      <c r="EDA142" s="137"/>
      <c r="EDB142" s="137"/>
      <c r="EDC142" s="137"/>
      <c r="EDD142" s="137"/>
      <c r="EDE142" s="137"/>
      <c r="EDF142" s="137"/>
      <c r="EDG142" s="137"/>
      <c r="EDH142" s="137"/>
      <c r="EDI142" s="137"/>
      <c r="EDJ142" s="137"/>
      <c r="EDK142" s="137"/>
      <c r="EDL142" s="137"/>
      <c r="EDM142" s="137"/>
      <c r="EDN142" s="137"/>
      <c r="EDO142" s="137"/>
      <c r="EDP142" s="137"/>
      <c r="EDQ142" s="137"/>
      <c r="EDR142" s="137"/>
      <c r="EDS142" s="137"/>
      <c r="EDT142" s="137"/>
      <c r="EDU142" s="137"/>
      <c r="EDV142" s="137"/>
      <c r="EDW142" s="137"/>
      <c r="EDX142" s="137"/>
      <c r="EDY142" s="137"/>
      <c r="EDZ142" s="137"/>
      <c r="EEA142" s="137"/>
      <c r="EEB142" s="137"/>
      <c r="EEC142" s="137"/>
      <c r="EED142" s="137"/>
      <c r="EEE142" s="137"/>
      <c r="EEF142" s="137"/>
      <c r="EEG142" s="137"/>
      <c r="EEH142" s="137"/>
      <c r="EEI142" s="137"/>
      <c r="EEJ142" s="137"/>
      <c r="EEK142" s="137"/>
      <c r="EEL142" s="137"/>
      <c r="EEM142" s="137"/>
      <c r="EEN142" s="137"/>
      <c r="EEO142" s="137"/>
      <c r="EEP142" s="137"/>
      <c r="EEQ142" s="137"/>
      <c r="EER142" s="137"/>
      <c r="EES142" s="137"/>
      <c r="EET142" s="137"/>
      <c r="EEU142" s="137"/>
      <c r="EEV142" s="137"/>
      <c r="EEW142" s="137"/>
      <c r="EEX142" s="137"/>
      <c r="EEY142" s="137"/>
      <c r="EEZ142" s="137"/>
      <c r="EFA142" s="137"/>
      <c r="EFB142" s="137"/>
      <c r="EFC142" s="137"/>
      <c r="EFD142" s="137"/>
      <c r="EFE142" s="137"/>
      <c r="EFF142" s="137"/>
      <c r="EFG142" s="137"/>
      <c r="EFH142" s="137"/>
      <c r="EFI142" s="137"/>
      <c r="EFJ142" s="137"/>
      <c r="EFK142" s="137"/>
      <c r="EFL142" s="137"/>
      <c r="EFM142" s="137"/>
      <c r="EFN142" s="137"/>
      <c r="EFO142" s="137"/>
      <c r="EFP142" s="137"/>
      <c r="EFQ142" s="137"/>
      <c r="EFR142" s="137"/>
      <c r="EFS142" s="137"/>
      <c r="EFT142" s="137"/>
      <c r="EFU142" s="137"/>
      <c r="EFV142" s="137"/>
      <c r="EFW142" s="137"/>
      <c r="EFX142" s="137"/>
      <c r="EFY142" s="137"/>
      <c r="EFZ142" s="137"/>
      <c r="EGA142" s="137"/>
      <c r="EGB142" s="137"/>
      <c r="EGC142" s="137"/>
      <c r="EGD142" s="137"/>
      <c r="EGE142" s="137"/>
      <c r="EGF142" s="137"/>
      <c r="EGG142" s="137"/>
      <c r="EGH142" s="137"/>
      <c r="EGI142" s="137"/>
      <c r="EGJ142" s="137"/>
      <c r="EGK142" s="137"/>
      <c r="EGL142" s="137"/>
      <c r="EGM142" s="137"/>
      <c r="EGN142" s="137"/>
      <c r="EGO142" s="137"/>
      <c r="EGP142" s="137"/>
      <c r="EGQ142" s="137"/>
      <c r="EGR142" s="137"/>
      <c r="EGS142" s="137"/>
      <c r="EGT142" s="137"/>
      <c r="EGU142" s="137"/>
      <c r="EGV142" s="137"/>
      <c r="EGW142" s="137"/>
      <c r="EGX142" s="137"/>
      <c r="EGY142" s="137"/>
      <c r="EGZ142" s="137"/>
      <c r="EHA142" s="137"/>
      <c r="EHB142" s="137"/>
      <c r="EHC142" s="137"/>
      <c r="EHD142" s="137"/>
      <c r="EHE142" s="137"/>
      <c r="EHF142" s="137"/>
      <c r="EHG142" s="137"/>
      <c r="EHH142" s="137"/>
      <c r="EHI142" s="137"/>
      <c r="EHJ142" s="137"/>
      <c r="EHK142" s="137"/>
      <c r="EHL142" s="137"/>
      <c r="EHM142" s="137"/>
      <c r="EHN142" s="137"/>
      <c r="EHO142" s="137"/>
      <c r="EHP142" s="137"/>
      <c r="EHQ142" s="137"/>
      <c r="EHR142" s="137"/>
      <c r="EHS142" s="137"/>
      <c r="EHT142" s="137"/>
      <c r="EHU142" s="137"/>
      <c r="EHV142" s="137"/>
      <c r="EHW142" s="137"/>
      <c r="EHX142" s="137"/>
      <c r="EHY142" s="137"/>
      <c r="EHZ142" s="137"/>
      <c r="EIA142" s="137"/>
      <c r="EIB142" s="137"/>
      <c r="EIC142" s="137"/>
      <c r="EID142" s="137"/>
      <c r="EIE142" s="137"/>
      <c r="EIF142" s="137"/>
      <c r="EIG142" s="137"/>
      <c r="EIH142" s="137"/>
      <c r="EII142" s="137"/>
      <c r="EIJ142" s="137"/>
      <c r="EIK142" s="137"/>
      <c r="EIL142" s="137"/>
      <c r="EIM142" s="137"/>
      <c r="EIN142" s="137"/>
      <c r="EIO142" s="137"/>
      <c r="EIP142" s="137"/>
      <c r="EIQ142" s="137"/>
      <c r="EIR142" s="137"/>
      <c r="EIS142" s="137"/>
      <c r="EIT142" s="137"/>
      <c r="EIU142" s="137"/>
      <c r="EIV142" s="137"/>
      <c r="EIW142" s="137"/>
      <c r="EIX142" s="137"/>
      <c r="EIY142" s="137"/>
      <c r="EIZ142" s="137"/>
      <c r="EJA142" s="137"/>
      <c r="EJB142" s="137"/>
      <c r="EJC142" s="137"/>
      <c r="EJD142" s="137"/>
      <c r="EJE142" s="137"/>
      <c r="EJF142" s="137"/>
      <c r="EJG142" s="137"/>
      <c r="EJH142" s="137"/>
      <c r="EJI142" s="137"/>
      <c r="EJJ142" s="137"/>
      <c r="EJK142" s="137"/>
      <c r="EJL142" s="137"/>
      <c r="EJM142" s="137"/>
      <c r="EJN142" s="137"/>
      <c r="EJO142" s="137"/>
      <c r="EJP142" s="137"/>
      <c r="EJQ142" s="137"/>
      <c r="EJR142" s="137"/>
      <c r="EJS142" s="137"/>
      <c r="EJT142" s="137"/>
      <c r="EJU142" s="137"/>
      <c r="EJV142" s="137"/>
      <c r="EJW142" s="137"/>
      <c r="EJX142" s="137"/>
      <c r="EJY142" s="137"/>
      <c r="EJZ142" s="137"/>
      <c r="EKA142" s="137"/>
      <c r="EKB142" s="137"/>
      <c r="EKC142" s="137"/>
      <c r="EKD142" s="137"/>
      <c r="EKE142" s="137"/>
      <c r="EKF142" s="137"/>
      <c r="EKG142" s="137"/>
      <c r="EKH142" s="137"/>
      <c r="EKI142" s="137"/>
      <c r="EKJ142" s="137"/>
      <c r="EKK142" s="137"/>
      <c r="EKL142" s="137"/>
      <c r="EKM142" s="137"/>
      <c r="EKN142" s="137"/>
      <c r="EKO142" s="137"/>
      <c r="EKP142" s="137"/>
      <c r="EKQ142" s="137"/>
      <c r="EKR142" s="137"/>
      <c r="EKS142" s="137"/>
      <c r="EKT142" s="137"/>
      <c r="EKU142" s="137"/>
      <c r="EKV142" s="137"/>
      <c r="EKW142" s="137"/>
      <c r="EKX142" s="137"/>
      <c r="EKY142" s="137"/>
      <c r="EKZ142" s="137"/>
      <c r="ELA142" s="137"/>
      <c r="ELB142" s="137"/>
      <c r="ELC142" s="137"/>
      <c r="ELD142" s="137"/>
      <c r="ELE142" s="137"/>
      <c r="ELF142" s="137"/>
      <c r="ELG142" s="137"/>
      <c r="ELH142" s="137"/>
      <c r="ELI142" s="137"/>
      <c r="ELJ142" s="137"/>
      <c r="ELK142" s="137"/>
      <c r="ELL142" s="137"/>
      <c r="ELM142" s="137"/>
      <c r="ELN142" s="137"/>
      <c r="ELO142" s="137"/>
      <c r="ELP142" s="137"/>
      <c r="ELQ142" s="137"/>
      <c r="ELR142" s="137"/>
      <c r="ELS142" s="137"/>
      <c r="ELT142" s="137"/>
      <c r="ELU142" s="137"/>
      <c r="ELV142" s="137"/>
      <c r="ELW142" s="137"/>
      <c r="ELX142" s="137"/>
      <c r="ELY142" s="137"/>
      <c r="ELZ142" s="137"/>
      <c r="EMA142" s="137"/>
      <c r="EMB142" s="137"/>
      <c r="EMC142" s="137"/>
      <c r="EMD142" s="137"/>
      <c r="EME142" s="137"/>
      <c r="EMF142" s="137"/>
      <c r="EMG142" s="137"/>
      <c r="EMH142" s="137"/>
      <c r="EMI142" s="137"/>
      <c r="EMJ142" s="137"/>
      <c r="EMK142" s="137"/>
      <c r="EML142" s="137"/>
      <c r="EMM142" s="137"/>
      <c r="EMN142" s="137"/>
      <c r="EMO142" s="137"/>
      <c r="EMP142" s="137"/>
      <c r="EMQ142" s="137"/>
      <c r="EMR142" s="137"/>
      <c r="EMS142" s="137"/>
      <c r="EMT142" s="137"/>
      <c r="EMU142" s="137"/>
      <c r="EMV142" s="137"/>
      <c r="EMW142" s="137"/>
      <c r="EMX142" s="137"/>
      <c r="EMY142" s="137"/>
      <c r="EMZ142" s="137"/>
      <c r="ENA142" s="137"/>
      <c r="ENB142" s="137"/>
      <c r="ENC142" s="137"/>
      <c r="END142" s="137"/>
      <c r="ENE142" s="137"/>
      <c r="ENF142" s="137"/>
      <c r="ENG142" s="137"/>
      <c r="ENH142" s="137"/>
      <c r="ENI142" s="137"/>
      <c r="ENJ142" s="137"/>
      <c r="ENK142" s="137"/>
      <c r="ENL142" s="137"/>
      <c r="ENM142" s="137"/>
      <c r="ENN142" s="137"/>
      <c r="ENO142" s="137"/>
      <c r="ENP142" s="137"/>
      <c r="ENQ142" s="137"/>
      <c r="ENR142" s="137"/>
      <c r="ENS142" s="137"/>
      <c r="ENT142" s="137"/>
      <c r="ENU142" s="137"/>
      <c r="ENV142" s="137"/>
      <c r="ENW142" s="137"/>
      <c r="ENX142" s="137"/>
      <c r="ENY142" s="137"/>
      <c r="ENZ142" s="137"/>
      <c r="EOA142" s="137"/>
      <c r="EOB142" s="137"/>
      <c r="EOC142" s="137"/>
      <c r="EOD142" s="137"/>
      <c r="EOE142" s="137"/>
      <c r="EOF142" s="137"/>
      <c r="EOG142" s="137"/>
      <c r="EOH142" s="137"/>
      <c r="EOI142" s="137"/>
      <c r="EOJ142" s="137"/>
      <c r="EOK142" s="137"/>
      <c r="EOL142" s="137"/>
      <c r="EOM142" s="137"/>
      <c r="EON142" s="137"/>
      <c r="EOO142" s="137"/>
      <c r="EOP142" s="137"/>
      <c r="EOQ142" s="137"/>
      <c r="EOR142" s="137"/>
      <c r="EOS142" s="137"/>
      <c r="EOT142" s="137"/>
      <c r="EOU142" s="137"/>
      <c r="EOV142" s="137"/>
      <c r="EOW142" s="137"/>
      <c r="EOX142" s="137"/>
      <c r="EOY142" s="137"/>
      <c r="EOZ142" s="137"/>
      <c r="EPA142" s="137"/>
      <c r="EPB142" s="137"/>
      <c r="EPC142" s="137"/>
      <c r="EPD142" s="137"/>
      <c r="EPE142" s="137"/>
      <c r="EPF142" s="137"/>
      <c r="EPG142" s="137"/>
      <c r="EPH142" s="137"/>
      <c r="EPI142" s="137"/>
      <c r="EPJ142" s="137"/>
      <c r="EPK142" s="137"/>
      <c r="EPL142" s="137"/>
      <c r="EPM142" s="137"/>
      <c r="EPN142" s="137"/>
      <c r="EPO142" s="137"/>
      <c r="EPP142" s="137"/>
      <c r="EPQ142" s="137"/>
      <c r="EPR142" s="137"/>
      <c r="EPS142" s="137"/>
      <c r="EPT142" s="137"/>
      <c r="EPU142" s="137"/>
      <c r="EPV142" s="137"/>
      <c r="EPW142" s="137"/>
      <c r="EPX142" s="137"/>
      <c r="EPY142" s="137"/>
      <c r="EPZ142" s="137"/>
      <c r="EQA142" s="137"/>
      <c r="EQB142" s="137"/>
      <c r="EQC142" s="137"/>
      <c r="EQD142" s="137"/>
      <c r="EQE142" s="137"/>
      <c r="EQF142" s="137"/>
      <c r="EQG142" s="137"/>
      <c r="EQH142" s="137"/>
      <c r="EQI142" s="137"/>
      <c r="EQJ142" s="137"/>
      <c r="EQK142" s="137"/>
      <c r="EQL142" s="137"/>
      <c r="EQM142" s="137"/>
      <c r="EQN142" s="137"/>
      <c r="EQO142" s="137"/>
      <c r="EQP142" s="137"/>
      <c r="EQQ142" s="137"/>
      <c r="EQR142" s="137"/>
      <c r="EQS142" s="137"/>
      <c r="EQT142" s="137"/>
      <c r="EQU142" s="137"/>
      <c r="EQV142" s="137"/>
      <c r="EQW142" s="137"/>
      <c r="EQX142" s="137"/>
      <c r="EQY142" s="137"/>
      <c r="EQZ142" s="137"/>
      <c r="ERA142" s="137"/>
      <c r="ERB142" s="137"/>
      <c r="ERC142" s="137"/>
      <c r="ERD142" s="137"/>
      <c r="ERE142" s="137"/>
      <c r="ERF142" s="137"/>
      <c r="ERG142" s="137"/>
      <c r="ERH142" s="137"/>
      <c r="ERI142" s="137"/>
      <c r="ERJ142" s="137"/>
      <c r="ERK142" s="137"/>
      <c r="ERL142" s="137"/>
      <c r="ERM142" s="137"/>
      <c r="ERN142" s="137"/>
      <c r="ERO142" s="137"/>
      <c r="ERP142" s="137"/>
      <c r="ERQ142" s="137"/>
      <c r="ERR142" s="137"/>
      <c r="ERS142" s="137"/>
      <c r="ERT142" s="137"/>
      <c r="ERU142" s="137"/>
      <c r="ERV142" s="137"/>
      <c r="ERW142" s="137"/>
      <c r="ERX142" s="137"/>
      <c r="ERY142" s="137"/>
      <c r="ERZ142" s="137"/>
      <c r="ESA142" s="137"/>
      <c r="ESB142" s="137"/>
      <c r="ESC142" s="137"/>
      <c r="ESD142" s="137"/>
      <c r="ESE142" s="137"/>
      <c r="ESF142" s="137"/>
      <c r="ESG142" s="137"/>
      <c r="ESH142" s="137"/>
      <c r="ESI142" s="137"/>
      <c r="ESJ142" s="137"/>
      <c r="ESK142" s="137"/>
      <c r="ESL142" s="137"/>
      <c r="ESM142" s="137"/>
      <c r="ESN142" s="137"/>
      <c r="ESO142" s="137"/>
      <c r="ESP142" s="137"/>
      <c r="ESQ142" s="137"/>
      <c r="ESR142" s="137"/>
      <c r="ESS142" s="137"/>
      <c r="EST142" s="137"/>
      <c r="ESU142" s="137"/>
      <c r="ESV142" s="137"/>
      <c r="ESW142" s="137"/>
      <c r="ESX142" s="137"/>
      <c r="ESY142" s="137"/>
      <c r="ESZ142" s="137"/>
      <c r="ETA142" s="137"/>
      <c r="ETB142" s="137"/>
      <c r="ETC142" s="137"/>
      <c r="ETD142" s="137"/>
      <c r="ETE142" s="137"/>
      <c r="ETF142" s="137"/>
      <c r="ETG142" s="137"/>
      <c r="ETH142" s="137"/>
      <c r="ETI142" s="137"/>
      <c r="ETJ142" s="137"/>
      <c r="ETK142" s="137"/>
      <c r="ETL142" s="137"/>
      <c r="ETM142" s="137"/>
      <c r="ETN142" s="137"/>
      <c r="ETO142" s="137"/>
      <c r="ETP142" s="137"/>
      <c r="ETQ142" s="137"/>
      <c r="ETR142" s="137"/>
      <c r="ETS142" s="137"/>
      <c r="ETT142" s="137"/>
      <c r="ETU142" s="137"/>
      <c r="ETV142" s="137"/>
      <c r="ETW142" s="137"/>
      <c r="ETX142" s="137"/>
      <c r="ETY142" s="137"/>
      <c r="ETZ142" s="137"/>
      <c r="EUA142" s="137"/>
      <c r="EUB142" s="137"/>
      <c r="EUC142" s="137"/>
      <c r="EUD142" s="137"/>
      <c r="EUE142" s="137"/>
      <c r="EUF142" s="137"/>
      <c r="EUG142" s="137"/>
      <c r="EUH142" s="137"/>
      <c r="EUI142" s="137"/>
      <c r="EUJ142" s="137"/>
      <c r="EUK142" s="137"/>
      <c r="EUL142" s="137"/>
      <c r="EUM142" s="137"/>
      <c r="EUN142" s="137"/>
      <c r="EUO142" s="137"/>
      <c r="EUP142" s="137"/>
      <c r="EUQ142" s="137"/>
      <c r="EUR142" s="137"/>
      <c r="EUS142" s="137"/>
      <c r="EUT142" s="137"/>
      <c r="EUU142" s="137"/>
      <c r="EUV142" s="137"/>
      <c r="EUW142" s="137"/>
      <c r="EUX142" s="137"/>
      <c r="EUY142" s="137"/>
      <c r="EUZ142" s="137"/>
      <c r="EVA142" s="137"/>
      <c r="EVB142" s="137"/>
      <c r="EVC142" s="137"/>
      <c r="EVD142" s="137"/>
      <c r="EVE142" s="137"/>
      <c r="EVF142" s="137"/>
      <c r="EVG142" s="137"/>
      <c r="EVH142" s="137"/>
      <c r="EVI142" s="137"/>
      <c r="EVJ142" s="137"/>
      <c r="EVK142" s="137"/>
      <c r="EVL142" s="137"/>
      <c r="EVM142" s="137"/>
      <c r="EVN142" s="137"/>
      <c r="EVO142" s="137"/>
      <c r="EVP142" s="137"/>
      <c r="EVQ142" s="137"/>
      <c r="EVR142" s="137"/>
      <c r="EVS142" s="137"/>
      <c r="EVT142" s="137"/>
      <c r="EVU142" s="137"/>
      <c r="EVV142" s="137"/>
      <c r="EVW142" s="137"/>
      <c r="EVX142" s="137"/>
      <c r="EVY142" s="137"/>
      <c r="EVZ142" s="137"/>
      <c r="EWA142" s="137"/>
      <c r="EWB142" s="137"/>
      <c r="EWC142" s="137"/>
      <c r="EWD142" s="137"/>
      <c r="EWE142" s="137"/>
      <c r="EWF142" s="137"/>
      <c r="EWG142" s="137"/>
      <c r="EWH142" s="137"/>
      <c r="EWI142" s="137"/>
      <c r="EWJ142" s="137"/>
      <c r="EWK142" s="137"/>
      <c r="EWL142" s="137"/>
      <c r="EWM142" s="137"/>
      <c r="EWN142" s="137"/>
      <c r="EWO142" s="137"/>
      <c r="EWP142" s="137"/>
      <c r="EWQ142" s="137"/>
      <c r="EWR142" s="137"/>
      <c r="EWS142" s="137"/>
      <c r="EWT142" s="137"/>
      <c r="EWU142" s="137"/>
      <c r="EWV142" s="137"/>
      <c r="EWW142" s="137"/>
      <c r="EWX142" s="137"/>
      <c r="EWY142" s="137"/>
      <c r="EWZ142" s="137"/>
      <c r="EXA142" s="137"/>
      <c r="EXB142" s="137"/>
      <c r="EXC142" s="137"/>
      <c r="EXD142" s="137"/>
      <c r="EXE142" s="137"/>
      <c r="EXF142" s="137"/>
      <c r="EXG142" s="137"/>
      <c r="EXH142" s="137"/>
      <c r="EXI142" s="137"/>
      <c r="EXJ142" s="137"/>
      <c r="EXK142" s="137"/>
      <c r="EXL142" s="137"/>
      <c r="EXM142" s="137"/>
      <c r="EXN142" s="137"/>
      <c r="EXO142" s="137"/>
      <c r="EXP142" s="137"/>
      <c r="EXQ142" s="137"/>
      <c r="EXR142" s="137"/>
      <c r="EXS142" s="137"/>
      <c r="EXT142" s="137"/>
      <c r="EXU142" s="137"/>
      <c r="EXV142" s="137"/>
      <c r="EXW142" s="137"/>
      <c r="EXX142" s="137"/>
      <c r="EXY142" s="137"/>
      <c r="EXZ142" s="137"/>
      <c r="EYA142" s="137"/>
      <c r="EYB142" s="137"/>
      <c r="EYC142" s="137"/>
      <c r="EYD142" s="137"/>
      <c r="EYE142" s="137"/>
      <c r="EYF142" s="137"/>
      <c r="EYG142" s="137"/>
      <c r="EYH142" s="137"/>
      <c r="EYI142" s="137"/>
      <c r="EYJ142" s="137"/>
      <c r="EYK142" s="137"/>
      <c r="EYL142" s="137"/>
      <c r="EYM142" s="137"/>
      <c r="EYN142" s="137"/>
      <c r="EYO142" s="137"/>
      <c r="EYP142" s="137"/>
      <c r="EYQ142" s="137"/>
      <c r="EYR142" s="137"/>
      <c r="EYS142" s="137"/>
      <c r="EYT142" s="137"/>
      <c r="EYU142" s="137"/>
      <c r="EYV142" s="137"/>
      <c r="EYW142" s="137"/>
      <c r="EYX142" s="137"/>
      <c r="EYY142" s="137"/>
      <c r="EYZ142" s="137"/>
      <c r="EZA142" s="137"/>
      <c r="EZB142" s="137"/>
      <c r="EZC142" s="137"/>
      <c r="EZD142" s="137"/>
      <c r="EZE142" s="137"/>
      <c r="EZF142" s="137"/>
      <c r="EZG142" s="137"/>
      <c r="EZH142" s="137"/>
      <c r="EZI142" s="137"/>
      <c r="EZJ142" s="137"/>
      <c r="EZK142" s="137"/>
      <c r="EZL142" s="137"/>
      <c r="EZM142" s="137"/>
      <c r="EZN142" s="137"/>
      <c r="EZO142" s="137"/>
      <c r="EZP142" s="137"/>
      <c r="EZQ142" s="137"/>
      <c r="EZR142" s="137"/>
      <c r="EZS142" s="137"/>
      <c r="EZT142" s="137"/>
      <c r="EZU142" s="137"/>
      <c r="EZV142" s="137"/>
      <c r="EZW142" s="137"/>
      <c r="EZX142" s="137"/>
      <c r="EZY142" s="137"/>
      <c r="EZZ142" s="137"/>
      <c r="FAA142" s="137"/>
      <c r="FAB142" s="137"/>
      <c r="FAC142" s="137"/>
      <c r="FAD142" s="137"/>
      <c r="FAE142" s="137"/>
      <c r="FAF142" s="137"/>
      <c r="FAG142" s="137"/>
      <c r="FAH142" s="137"/>
      <c r="FAI142" s="137"/>
      <c r="FAJ142" s="137"/>
      <c r="FAK142" s="137"/>
      <c r="FAL142" s="137"/>
      <c r="FAM142" s="137"/>
      <c r="FAN142" s="137"/>
      <c r="FAO142" s="137"/>
      <c r="FAP142" s="137"/>
      <c r="FAQ142" s="137"/>
      <c r="FAR142" s="137"/>
      <c r="FAS142" s="137"/>
      <c r="FAT142" s="137"/>
      <c r="FAU142" s="137"/>
      <c r="FAV142" s="137"/>
      <c r="FAW142" s="137"/>
      <c r="FAX142" s="137"/>
      <c r="FAY142" s="137"/>
      <c r="FAZ142" s="137"/>
      <c r="FBA142" s="137"/>
      <c r="FBB142" s="137"/>
      <c r="FBC142" s="137"/>
      <c r="FBD142" s="137"/>
      <c r="FBE142" s="137"/>
      <c r="FBF142" s="137"/>
      <c r="FBG142" s="137"/>
      <c r="FBH142" s="137"/>
      <c r="FBI142" s="137"/>
      <c r="FBJ142" s="137"/>
      <c r="FBK142" s="137"/>
      <c r="FBL142" s="137"/>
      <c r="FBM142" s="137"/>
      <c r="FBN142" s="137"/>
      <c r="FBO142" s="137"/>
      <c r="FBP142" s="137"/>
      <c r="FBQ142" s="137"/>
      <c r="FBR142" s="137"/>
      <c r="FBS142" s="137"/>
      <c r="FBT142" s="137"/>
      <c r="FBU142" s="137"/>
      <c r="FBV142" s="137"/>
      <c r="FBW142" s="137"/>
      <c r="FBX142" s="137"/>
      <c r="FBY142" s="137"/>
      <c r="FBZ142" s="137"/>
      <c r="FCA142" s="137"/>
      <c r="FCB142" s="137"/>
      <c r="FCC142" s="137"/>
      <c r="FCD142" s="137"/>
      <c r="FCE142" s="137"/>
      <c r="FCF142" s="137"/>
      <c r="FCG142" s="137"/>
      <c r="FCH142" s="137"/>
      <c r="FCI142" s="137"/>
      <c r="FCJ142" s="137"/>
      <c r="FCK142" s="137"/>
      <c r="FCL142" s="137"/>
      <c r="FCM142" s="137"/>
      <c r="FCN142" s="137"/>
      <c r="FCO142" s="137"/>
      <c r="FCP142" s="137"/>
      <c r="FCQ142" s="137"/>
      <c r="FCR142" s="137"/>
      <c r="FCS142" s="137"/>
      <c r="FCT142" s="137"/>
      <c r="FCU142" s="137"/>
      <c r="FCV142" s="137"/>
      <c r="FCW142" s="137"/>
      <c r="FCX142" s="137"/>
      <c r="FCY142" s="137"/>
      <c r="FCZ142" s="137"/>
      <c r="FDA142" s="137"/>
      <c r="FDB142" s="137"/>
      <c r="FDC142" s="137"/>
      <c r="FDD142" s="137"/>
      <c r="FDE142" s="137"/>
      <c r="FDF142" s="137"/>
      <c r="FDG142" s="137"/>
      <c r="FDH142" s="137"/>
      <c r="FDI142" s="137"/>
      <c r="FDJ142" s="137"/>
      <c r="FDK142" s="137"/>
      <c r="FDL142" s="137"/>
      <c r="FDM142" s="137"/>
      <c r="FDN142" s="137"/>
      <c r="FDO142" s="137"/>
      <c r="FDP142" s="137"/>
      <c r="FDQ142" s="137"/>
      <c r="FDR142" s="137"/>
      <c r="FDS142" s="137"/>
      <c r="FDT142" s="137"/>
      <c r="FDU142" s="137"/>
      <c r="FDV142" s="137"/>
      <c r="FDW142" s="137"/>
      <c r="FDX142" s="137"/>
      <c r="FDY142" s="137"/>
      <c r="FDZ142" s="137"/>
      <c r="FEA142" s="137"/>
      <c r="FEB142" s="137"/>
      <c r="FEC142" s="137"/>
      <c r="FED142" s="137"/>
      <c r="FEE142" s="137"/>
      <c r="FEF142" s="137"/>
      <c r="FEG142" s="137"/>
      <c r="FEH142" s="137"/>
      <c r="FEI142" s="137"/>
      <c r="FEJ142" s="137"/>
      <c r="FEK142" s="137"/>
      <c r="FEL142" s="137"/>
      <c r="FEM142" s="137"/>
      <c r="FEN142" s="137"/>
      <c r="FEO142" s="137"/>
      <c r="FEP142" s="137"/>
      <c r="FEQ142" s="137"/>
      <c r="FER142" s="137"/>
      <c r="FES142" s="137"/>
      <c r="FET142" s="137"/>
      <c r="FEU142" s="137"/>
      <c r="FEV142" s="137"/>
      <c r="FEW142" s="137"/>
      <c r="FEX142" s="137"/>
      <c r="FEY142" s="137"/>
      <c r="FEZ142" s="137"/>
      <c r="FFA142" s="137"/>
      <c r="FFB142" s="137"/>
      <c r="FFC142" s="137"/>
      <c r="FFD142" s="137"/>
      <c r="FFE142" s="137"/>
      <c r="FFF142" s="137"/>
      <c r="FFG142" s="137"/>
      <c r="FFH142" s="137"/>
      <c r="FFI142" s="137"/>
      <c r="FFJ142" s="137"/>
      <c r="FFK142" s="137"/>
      <c r="FFL142" s="137"/>
      <c r="FFM142" s="137"/>
      <c r="FFN142" s="137"/>
      <c r="FFO142" s="137"/>
      <c r="FFP142" s="137"/>
      <c r="FFQ142" s="137"/>
      <c r="FFR142" s="137"/>
      <c r="FFS142" s="137"/>
      <c r="FFT142" s="137"/>
      <c r="FFU142" s="137"/>
      <c r="FFV142" s="137"/>
      <c r="FFW142" s="137"/>
      <c r="FFX142" s="137"/>
      <c r="FFY142" s="137"/>
      <c r="FFZ142" s="137"/>
      <c r="FGA142" s="137"/>
      <c r="FGB142" s="137"/>
      <c r="FGC142" s="137"/>
      <c r="FGD142" s="137"/>
      <c r="FGE142" s="137"/>
      <c r="FGF142" s="137"/>
      <c r="FGG142" s="137"/>
      <c r="FGH142" s="137"/>
      <c r="FGI142" s="137"/>
      <c r="FGJ142" s="137"/>
      <c r="FGK142" s="137"/>
      <c r="FGL142" s="137"/>
      <c r="FGM142" s="137"/>
      <c r="FGN142" s="137"/>
      <c r="FGO142" s="137"/>
      <c r="FGP142" s="137"/>
      <c r="FGQ142" s="137"/>
      <c r="FGR142" s="137"/>
      <c r="FGS142" s="137"/>
      <c r="FGT142" s="137"/>
      <c r="FGU142" s="137"/>
      <c r="FGV142" s="137"/>
      <c r="FGW142" s="137"/>
      <c r="FGX142" s="137"/>
      <c r="FGY142" s="137"/>
      <c r="FGZ142" s="137"/>
      <c r="FHA142" s="137"/>
      <c r="FHB142" s="137"/>
      <c r="FHC142" s="137"/>
      <c r="FHD142" s="137"/>
      <c r="FHE142" s="137"/>
      <c r="FHF142" s="137"/>
      <c r="FHG142" s="137"/>
      <c r="FHH142" s="137"/>
      <c r="FHI142" s="137"/>
      <c r="FHJ142" s="137"/>
      <c r="FHK142" s="137"/>
      <c r="FHL142" s="137"/>
      <c r="FHM142" s="137"/>
      <c r="FHN142" s="137"/>
      <c r="FHO142" s="137"/>
      <c r="FHP142" s="137"/>
      <c r="FHQ142" s="137"/>
      <c r="FHR142" s="137"/>
      <c r="FHS142" s="137"/>
      <c r="FHT142" s="137"/>
      <c r="FHU142" s="137"/>
      <c r="FHV142" s="137"/>
      <c r="FHW142" s="137"/>
      <c r="FHX142" s="137"/>
      <c r="FHY142" s="137"/>
      <c r="FHZ142" s="137"/>
      <c r="FIA142" s="137"/>
      <c r="FIB142" s="137"/>
      <c r="FIC142" s="137"/>
      <c r="FID142" s="137"/>
      <c r="FIE142" s="137"/>
      <c r="FIF142" s="137"/>
      <c r="FIG142" s="137"/>
      <c r="FIH142" s="137"/>
      <c r="FII142" s="137"/>
      <c r="FIJ142" s="137"/>
      <c r="FIK142" s="137"/>
      <c r="FIL142" s="137"/>
      <c r="FIM142" s="137"/>
      <c r="FIN142" s="137"/>
      <c r="FIO142" s="137"/>
      <c r="FIP142" s="137"/>
      <c r="FIQ142" s="137"/>
      <c r="FIR142" s="137"/>
      <c r="FIS142" s="137"/>
      <c r="FIT142" s="137"/>
      <c r="FIU142" s="137"/>
      <c r="FIV142" s="137"/>
      <c r="FIW142" s="137"/>
      <c r="FIX142" s="137"/>
      <c r="FIY142" s="137"/>
      <c r="FIZ142" s="137"/>
      <c r="FJA142" s="137"/>
      <c r="FJB142" s="137"/>
      <c r="FJC142" s="137"/>
      <c r="FJD142" s="137"/>
      <c r="FJE142" s="137"/>
      <c r="FJF142" s="137"/>
      <c r="FJG142" s="137"/>
      <c r="FJH142" s="137"/>
      <c r="FJI142" s="137"/>
      <c r="FJJ142" s="137"/>
      <c r="FJK142" s="137"/>
      <c r="FJL142" s="137"/>
      <c r="FJM142" s="137"/>
      <c r="FJN142" s="137"/>
      <c r="FJO142" s="137"/>
      <c r="FJP142" s="137"/>
      <c r="FJQ142" s="137"/>
      <c r="FJR142" s="137"/>
      <c r="FJS142" s="137"/>
      <c r="FJT142" s="137"/>
      <c r="FJU142" s="137"/>
      <c r="FJV142" s="137"/>
      <c r="FJW142" s="137"/>
      <c r="FJX142" s="137"/>
      <c r="FJY142" s="137"/>
      <c r="FJZ142" s="137"/>
      <c r="FKA142" s="137"/>
      <c r="FKB142" s="137"/>
      <c r="FKC142" s="137"/>
      <c r="FKD142" s="137"/>
      <c r="FKE142" s="137"/>
      <c r="FKF142" s="137"/>
      <c r="FKG142" s="137"/>
      <c r="FKH142" s="137"/>
      <c r="FKI142" s="137"/>
      <c r="FKJ142" s="137"/>
      <c r="FKK142" s="137"/>
      <c r="FKL142" s="137"/>
      <c r="FKM142" s="137"/>
      <c r="FKN142" s="137"/>
      <c r="FKO142" s="137"/>
      <c r="FKP142" s="137"/>
      <c r="FKQ142" s="137"/>
      <c r="FKR142" s="137"/>
      <c r="FKS142" s="137"/>
      <c r="FKT142" s="137"/>
      <c r="FKU142" s="137"/>
      <c r="FKV142" s="137"/>
      <c r="FKW142" s="137"/>
      <c r="FKX142" s="137"/>
      <c r="FKY142" s="137"/>
      <c r="FKZ142" s="137"/>
      <c r="FLA142" s="137"/>
      <c r="FLB142" s="137"/>
      <c r="FLC142" s="137"/>
      <c r="FLD142" s="137"/>
      <c r="FLE142" s="137"/>
      <c r="FLF142" s="137"/>
      <c r="FLG142" s="137"/>
      <c r="FLH142" s="137"/>
      <c r="FLI142" s="137"/>
      <c r="FLJ142" s="137"/>
      <c r="FLK142" s="137"/>
      <c r="FLL142" s="137"/>
      <c r="FLM142" s="137"/>
      <c r="FLN142" s="137"/>
      <c r="FLO142" s="137"/>
      <c r="FLP142" s="137"/>
      <c r="FLQ142" s="137"/>
      <c r="FLR142" s="137"/>
      <c r="FLS142" s="137"/>
      <c r="FLT142" s="137"/>
      <c r="FLU142" s="137"/>
      <c r="FLV142" s="137"/>
      <c r="FLW142" s="137"/>
      <c r="FLX142" s="137"/>
      <c r="FLY142" s="137"/>
      <c r="FLZ142" s="137"/>
      <c r="FMA142" s="137"/>
      <c r="FMB142" s="137"/>
      <c r="FMC142" s="137"/>
      <c r="FMD142" s="137"/>
      <c r="FME142" s="137"/>
      <c r="FMF142" s="137"/>
      <c r="FMG142" s="137"/>
      <c r="FMH142" s="137"/>
      <c r="FMI142" s="137"/>
      <c r="FMJ142" s="137"/>
      <c r="FMK142" s="137"/>
      <c r="FML142" s="137"/>
      <c r="FMM142" s="137"/>
      <c r="FMN142" s="137"/>
      <c r="FMO142" s="137"/>
      <c r="FMP142" s="137"/>
      <c r="FMQ142" s="137"/>
      <c r="FMR142" s="137"/>
      <c r="FMS142" s="137"/>
      <c r="FMT142" s="137"/>
      <c r="FMU142" s="137"/>
      <c r="FMV142" s="137"/>
      <c r="FMW142" s="137"/>
      <c r="FMX142" s="137"/>
      <c r="FMY142" s="137"/>
      <c r="FMZ142" s="137"/>
      <c r="FNA142" s="137"/>
      <c r="FNB142" s="137"/>
      <c r="FNC142" s="137"/>
      <c r="FND142" s="137"/>
      <c r="FNE142" s="137"/>
      <c r="FNF142" s="137"/>
      <c r="FNG142" s="137"/>
      <c r="FNH142" s="137"/>
      <c r="FNI142" s="137"/>
      <c r="FNJ142" s="137"/>
      <c r="FNK142" s="137"/>
      <c r="FNL142" s="137"/>
      <c r="FNM142" s="137"/>
      <c r="FNN142" s="137"/>
      <c r="FNO142" s="137"/>
      <c r="FNP142" s="137"/>
      <c r="FNQ142" s="137"/>
      <c r="FNR142" s="137"/>
      <c r="FNS142" s="137"/>
      <c r="FNT142" s="137"/>
      <c r="FNU142" s="137"/>
      <c r="FNV142" s="137"/>
      <c r="FNW142" s="137"/>
      <c r="FNX142" s="137"/>
      <c r="FNY142" s="137"/>
      <c r="FNZ142" s="137"/>
      <c r="FOA142" s="137"/>
      <c r="FOB142" s="137"/>
      <c r="FOC142" s="137"/>
      <c r="FOD142" s="137"/>
      <c r="FOE142" s="137"/>
      <c r="FOF142" s="137"/>
      <c r="FOG142" s="137"/>
      <c r="FOH142" s="137"/>
      <c r="FOI142" s="137"/>
      <c r="FOJ142" s="137"/>
      <c r="FOK142" s="137"/>
      <c r="FOL142" s="137"/>
      <c r="FOM142" s="137"/>
      <c r="FON142" s="137"/>
      <c r="FOO142" s="137"/>
      <c r="FOP142" s="137"/>
      <c r="FOQ142" s="137"/>
      <c r="FOR142" s="137"/>
      <c r="FOS142" s="137"/>
      <c r="FOT142" s="137"/>
      <c r="FOU142" s="137"/>
      <c r="FOV142" s="137"/>
      <c r="FOW142" s="137"/>
      <c r="FOX142" s="137"/>
      <c r="FOY142" s="137"/>
      <c r="FOZ142" s="137"/>
      <c r="FPA142" s="137"/>
      <c r="FPB142" s="137"/>
      <c r="FPC142" s="137"/>
      <c r="FPD142" s="137"/>
      <c r="FPE142" s="137"/>
      <c r="FPF142" s="137"/>
      <c r="FPG142" s="137"/>
      <c r="FPH142" s="137"/>
      <c r="FPI142" s="137"/>
      <c r="FPJ142" s="137"/>
      <c r="FPK142" s="137"/>
      <c r="FPL142" s="137"/>
      <c r="FPM142" s="137"/>
      <c r="FPN142" s="137"/>
      <c r="FPO142" s="137"/>
      <c r="FPP142" s="137"/>
      <c r="FPQ142" s="137"/>
      <c r="FPR142" s="137"/>
      <c r="FPS142" s="137"/>
      <c r="FPT142" s="137"/>
      <c r="FPU142" s="137"/>
      <c r="FPV142" s="137"/>
      <c r="FPW142" s="137"/>
      <c r="FPX142" s="137"/>
      <c r="FPY142" s="137"/>
      <c r="FPZ142" s="137"/>
      <c r="FQA142" s="137"/>
      <c r="FQB142" s="137"/>
      <c r="FQC142" s="137"/>
      <c r="FQD142" s="137"/>
      <c r="FQE142" s="137"/>
      <c r="FQF142" s="137"/>
      <c r="FQG142" s="137"/>
      <c r="FQH142" s="137"/>
      <c r="FQI142" s="137"/>
      <c r="FQJ142" s="137"/>
      <c r="FQK142" s="137"/>
      <c r="FQL142" s="137"/>
      <c r="FQM142" s="137"/>
      <c r="FQN142" s="137"/>
      <c r="FQO142" s="137"/>
      <c r="FQP142" s="137"/>
      <c r="FQQ142" s="137"/>
      <c r="FQR142" s="137"/>
      <c r="FQS142" s="137"/>
      <c r="FQT142" s="137"/>
      <c r="FQU142" s="137"/>
      <c r="FQV142" s="137"/>
      <c r="FQW142" s="137"/>
      <c r="FQX142" s="137"/>
      <c r="FQY142" s="137"/>
      <c r="FQZ142" s="137"/>
      <c r="FRA142" s="137"/>
      <c r="FRB142" s="137"/>
      <c r="FRC142" s="137"/>
      <c r="FRD142" s="137"/>
      <c r="FRE142" s="137"/>
      <c r="FRF142" s="137"/>
      <c r="FRG142" s="137"/>
      <c r="FRH142" s="137"/>
      <c r="FRI142" s="137"/>
      <c r="FRJ142" s="137"/>
      <c r="FRK142" s="137"/>
      <c r="FRL142" s="137"/>
      <c r="FRM142" s="137"/>
      <c r="FRN142" s="137"/>
      <c r="FRO142" s="137"/>
      <c r="FRP142" s="137"/>
      <c r="FRQ142" s="137"/>
      <c r="FRR142" s="137"/>
      <c r="FRS142" s="137"/>
      <c r="FRT142" s="137"/>
      <c r="FRU142" s="137"/>
      <c r="FRV142" s="137"/>
      <c r="FRW142" s="137"/>
      <c r="FRX142" s="137"/>
      <c r="FRY142" s="137"/>
      <c r="FRZ142" s="137"/>
      <c r="FSA142" s="137"/>
      <c r="FSB142" s="137"/>
      <c r="FSC142" s="137"/>
      <c r="FSD142" s="137"/>
      <c r="FSE142" s="137"/>
      <c r="FSF142" s="137"/>
      <c r="FSG142" s="137"/>
      <c r="FSH142" s="137"/>
      <c r="FSI142" s="137"/>
      <c r="FSJ142" s="137"/>
      <c r="FSK142" s="137"/>
      <c r="FSL142" s="137"/>
      <c r="FSM142" s="137"/>
      <c r="FSN142" s="137"/>
      <c r="FSO142" s="137"/>
      <c r="FSP142" s="137"/>
      <c r="FSQ142" s="137"/>
      <c r="FSR142" s="137"/>
      <c r="FSS142" s="137"/>
      <c r="FST142" s="137"/>
      <c r="FSU142" s="137"/>
      <c r="FSV142" s="137"/>
      <c r="FSW142" s="137"/>
      <c r="FSX142" s="137"/>
      <c r="FSY142" s="137"/>
      <c r="FSZ142" s="137"/>
      <c r="FTA142" s="137"/>
      <c r="FTB142" s="137"/>
      <c r="FTC142" s="137"/>
      <c r="FTD142" s="137"/>
      <c r="FTE142" s="137"/>
      <c r="FTF142" s="137"/>
      <c r="FTG142" s="137"/>
      <c r="FTH142" s="137"/>
      <c r="FTI142" s="137"/>
      <c r="FTJ142" s="137"/>
      <c r="FTK142" s="137"/>
      <c r="FTL142" s="137"/>
      <c r="FTM142" s="137"/>
      <c r="FTN142" s="137"/>
      <c r="FTO142" s="137"/>
      <c r="FTP142" s="137"/>
      <c r="FTQ142" s="137"/>
      <c r="FTR142" s="137"/>
      <c r="FTS142" s="137"/>
      <c r="FTT142" s="137"/>
      <c r="FTU142" s="137"/>
      <c r="FTV142" s="137"/>
      <c r="FTW142" s="137"/>
      <c r="FTX142" s="137"/>
      <c r="FTY142" s="137"/>
      <c r="FTZ142" s="137"/>
      <c r="FUA142" s="137"/>
      <c r="FUB142" s="137"/>
      <c r="FUC142" s="137"/>
      <c r="FUD142" s="137"/>
      <c r="FUE142" s="137"/>
      <c r="FUF142" s="137"/>
      <c r="FUG142" s="137"/>
      <c r="FUH142" s="137"/>
      <c r="FUI142" s="137"/>
      <c r="FUJ142" s="137"/>
      <c r="FUK142" s="137"/>
      <c r="FUL142" s="137"/>
      <c r="FUM142" s="137"/>
      <c r="FUN142" s="137"/>
      <c r="FUO142" s="137"/>
      <c r="FUP142" s="137"/>
      <c r="FUQ142" s="137"/>
      <c r="FUR142" s="137"/>
      <c r="FUS142" s="137"/>
      <c r="FUT142" s="137"/>
      <c r="FUU142" s="137"/>
      <c r="FUV142" s="137"/>
      <c r="FUW142" s="137"/>
      <c r="FUX142" s="137"/>
      <c r="FUY142" s="137"/>
      <c r="FUZ142" s="137"/>
      <c r="FVA142" s="137"/>
      <c r="FVB142" s="137"/>
      <c r="FVC142" s="137"/>
      <c r="FVD142" s="137"/>
      <c r="FVE142" s="137"/>
      <c r="FVF142" s="137"/>
      <c r="FVG142" s="137"/>
      <c r="FVH142" s="137"/>
      <c r="FVI142" s="137"/>
      <c r="FVJ142" s="137"/>
      <c r="FVK142" s="137"/>
      <c r="FVL142" s="137"/>
      <c r="FVM142" s="137"/>
      <c r="FVN142" s="137"/>
      <c r="FVO142" s="137"/>
      <c r="FVP142" s="137"/>
      <c r="FVQ142" s="137"/>
      <c r="FVR142" s="137"/>
      <c r="FVS142" s="137"/>
      <c r="FVT142" s="137"/>
      <c r="FVU142" s="137"/>
      <c r="FVV142" s="137"/>
      <c r="FVW142" s="137"/>
      <c r="FVX142" s="137"/>
      <c r="FVY142" s="137"/>
      <c r="FVZ142" s="137"/>
      <c r="FWA142" s="137"/>
      <c r="FWB142" s="137"/>
      <c r="FWC142" s="137"/>
      <c r="FWD142" s="137"/>
      <c r="FWE142" s="137"/>
      <c r="FWF142" s="137"/>
      <c r="FWG142" s="137"/>
      <c r="FWH142" s="137"/>
      <c r="FWI142" s="137"/>
      <c r="FWJ142" s="137"/>
      <c r="FWK142" s="137"/>
      <c r="FWL142" s="137"/>
      <c r="FWM142" s="137"/>
      <c r="FWN142" s="137"/>
      <c r="FWO142" s="137"/>
      <c r="FWP142" s="137"/>
      <c r="FWQ142" s="137"/>
      <c r="FWR142" s="137"/>
      <c r="FWS142" s="137"/>
      <c r="FWT142" s="137"/>
      <c r="FWU142" s="137"/>
      <c r="FWV142" s="137"/>
      <c r="FWW142" s="137"/>
      <c r="FWX142" s="137"/>
      <c r="FWY142" s="137"/>
      <c r="FWZ142" s="137"/>
      <c r="FXA142" s="137"/>
      <c r="FXB142" s="137"/>
      <c r="FXC142" s="137"/>
      <c r="FXD142" s="137"/>
      <c r="FXE142" s="137"/>
      <c r="FXF142" s="137"/>
      <c r="FXG142" s="137"/>
      <c r="FXH142" s="137"/>
      <c r="FXI142" s="137"/>
      <c r="FXJ142" s="137"/>
      <c r="FXK142" s="137"/>
      <c r="FXL142" s="137"/>
      <c r="FXM142" s="137"/>
      <c r="FXN142" s="137"/>
      <c r="FXO142" s="137"/>
      <c r="FXP142" s="137"/>
      <c r="FXQ142" s="137"/>
      <c r="FXR142" s="137"/>
      <c r="FXS142" s="137"/>
      <c r="FXT142" s="137"/>
      <c r="FXU142" s="137"/>
      <c r="FXV142" s="137"/>
      <c r="FXW142" s="137"/>
      <c r="FXX142" s="137"/>
      <c r="FXY142" s="137"/>
      <c r="FXZ142" s="137"/>
      <c r="FYA142" s="137"/>
      <c r="FYB142" s="137"/>
      <c r="FYC142" s="137"/>
      <c r="FYD142" s="137"/>
      <c r="FYE142" s="137"/>
      <c r="FYF142" s="137"/>
      <c r="FYG142" s="137"/>
      <c r="FYH142" s="137"/>
      <c r="FYI142" s="137"/>
      <c r="FYJ142" s="137"/>
      <c r="FYK142" s="137"/>
      <c r="FYL142" s="137"/>
      <c r="FYM142" s="137"/>
      <c r="FYN142" s="137"/>
      <c r="FYO142" s="137"/>
      <c r="FYP142" s="137"/>
      <c r="FYQ142" s="137"/>
      <c r="FYR142" s="137"/>
      <c r="FYS142" s="137"/>
      <c r="FYT142" s="137"/>
      <c r="FYU142" s="137"/>
      <c r="FYV142" s="137"/>
      <c r="FYW142" s="137"/>
      <c r="FYX142" s="137"/>
      <c r="FYY142" s="137"/>
      <c r="FYZ142" s="137"/>
      <c r="FZA142" s="137"/>
      <c r="FZB142" s="137"/>
      <c r="FZC142" s="137"/>
      <c r="FZD142" s="137"/>
      <c r="FZE142" s="137"/>
      <c r="FZF142" s="137"/>
      <c r="FZG142" s="137"/>
      <c r="FZH142" s="137"/>
      <c r="FZI142" s="137"/>
      <c r="FZJ142" s="137"/>
      <c r="FZK142" s="137"/>
      <c r="FZL142" s="137"/>
      <c r="FZM142" s="137"/>
      <c r="FZN142" s="137"/>
      <c r="FZO142" s="137"/>
      <c r="FZP142" s="137"/>
      <c r="FZQ142" s="137"/>
      <c r="FZR142" s="137"/>
      <c r="FZS142" s="137"/>
      <c r="FZT142" s="137"/>
      <c r="FZU142" s="137"/>
      <c r="FZV142" s="137"/>
      <c r="FZW142" s="137"/>
      <c r="FZX142" s="137"/>
      <c r="FZY142" s="137"/>
      <c r="FZZ142" s="137"/>
      <c r="GAA142" s="137"/>
      <c r="GAB142" s="137"/>
      <c r="GAC142" s="137"/>
      <c r="GAD142" s="137"/>
      <c r="GAE142" s="137"/>
      <c r="GAF142" s="137"/>
      <c r="GAG142" s="137"/>
      <c r="GAH142" s="137"/>
      <c r="GAI142" s="137"/>
      <c r="GAJ142" s="137"/>
      <c r="GAK142" s="137"/>
      <c r="GAL142" s="137"/>
      <c r="GAM142" s="137"/>
      <c r="GAN142" s="137"/>
      <c r="GAO142" s="137"/>
      <c r="GAP142" s="137"/>
      <c r="GAQ142" s="137"/>
      <c r="GAR142" s="137"/>
      <c r="GAS142" s="137"/>
      <c r="GAT142" s="137"/>
      <c r="GAU142" s="137"/>
      <c r="GAV142" s="137"/>
      <c r="GAW142" s="137"/>
      <c r="GAX142" s="137"/>
      <c r="GAY142" s="137"/>
      <c r="GAZ142" s="137"/>
      <c r="GBA142" s="137"/>
      <c r="GBB142" s="137"/>
      <c r="GBC142" s="137"/>
      <c r="GBD142" s="137"/>
      <c r="GBE142" s="137"/>
      <c r="GBF142" s="137"/>
      <c r="GBG142" s="137"/>
      <c r="GBH142" s="137"/>
      <c r="GBI142" s="137"/>
      <c r="GBJ142" s="137"/>
      <c r="GBK142" s="137"/>
      <c r="GBL142" s="137"/>
      <c r="GBM142" s="137"/>
      <c r="GBN142" s="137"/>
      <c r="GBO142" s="137"/>
      <c r="GBP142" s="137"/>
      <c r="GBQ142" s="137"/>
      <c r="GBR142" s="137"/>
      <c r="GBS142" s="137"/>
      <c r="GBT142" s="137"/>
      <c r="GBU142" s="137"/>
      <c r="GBV142" s="137"/>
      <c r="GBW142" s="137"/>
      <c r="GBX142" s="137"/>
      <c r="GBY142" s="137"/>
      <c r="GBZ142" s="137"/>
      <c r="GCA142" s="137"/>
      <c r="GCB142" s="137"/>
      <c r="GCC142" s="137"/>
      <c r="GCD142" s="137"/>
      <c r="GCE142" s="137"/>
      <c r="GCF142" s="137"/>
      <c r="GCG142" s="137"/>
      <c r="GCH142" s="137"/>
      <c r="GCI142" s="137"/>
      <c r="GCJ142" s="137"/>
      <c r="GCK142" s="137"/>
      <c r="GCL142" s="137"/>
      <c r="GCM142" s="137"/>
      <c r="GCN142" s="137"/>
      <c r="GCO142" s="137"/>
      <c r="GCP142" s="137"/>
      <c r="GCQ142" s="137"/>
      <c r="GCR142" s="137"/>
      <c r="GCS142" s="137"/>
      <c r="GCT142" s="137"/>
      <c r="GCU142" s="137"/>
      <c r="GCV142" s="137"/>
      <c r="GCW142" s="137"/>
      <c r="GCX142" s="137"/>
      <c r="GCY142" s="137"/>
      <c r="GCZ142" s="137"/>
      <c r="GDA142" s="137"/>
      <c r="GDB142" s="137"/>
      <c r="GDC142" s="137"/>
      <c r="GDD142" s="137"/>
      <c r="GDE142" s="137"/>
      <c r="GDF142" s="137"/>
      <c r="GDG142" s="137"/>
      <c r="GDH142" s="137"/>
      <c r="GDI142" s="137"/>
      <c r="GDJ142" s="137"/>
      <c r="GDK142" s="137"/>
      <c r="GDL142" s="137"/>
      <c r="GDM142" s="137"/>
      <c r="GDN142" s="137"/>
      <c r="GDO142" s="137"/>
      <c r="GDP142" s="137"/>
      <c r="GDQ142" s="137"/>
      <c r="GDR142" s="137"/>
      <c r="GDS142" s="137"/>
      <c r="GDT142" s="137"/>
      <c r="GDU142" s="137"/>
      <c r="GDV142" s="137"/>
      <c r="GDW142" s="137"/>
      <c r="GDX142" s="137"/>
      <c r="GDY142" s="137"/>
      <c r="GDZ142" s="137"/>
      <c r="GEA142" s="137"/>
      <c r="GEB142" s="137"/>
      <c r="GEC142" s="137"/>
      <c r="GED142" s="137"/>
      <c r="GEE142" s="137"/>
      <c r="GEF142" s="137"/>
      <c r="GEG142" s="137"/>
      <c r="GEH142" s="137"/>
      <c r="GEI142" s="137"/>
      <c r="GEJ142" s="137"/>
      <c r="GEK142" s="137"/>
      <c r="GEL142" s="137"/>
      <c r="GEM142" s="137"/>
      <c r="GEN142" s="137"/>
      <c r="GEO142" s="137"/>
      <c r="GEP142" s="137"/>
      <c r="GEQ142" s="137"/>
      <c r="GER142" s="137"/>
      <c r="GES142" s="137"/>
      <c r="GET142" s="137"/>
      <c r="GEU142" s="137"/>
      <c r="GEV142" s="137"/>
      <c r="GEW142" s="137"/>
      <c r="GEX142" s="137"/>
      <c r="GEY142" s="137"/>
      <c r="GEZ142" s="137"/>
      <c r="GFA142" s="137"/>
      <c r="GFB142" s="137"/>
      <c r="GFC142" s="137"/>
      <c r="GFD142" s="137"/>
      <c r="GFE142" s="137"/>
      <c r="GFF142" s="137"/>
      <c r="GFG142" s="137"/>
      <c r="GFH142" s="137"/>
      <c r="GFI142" s="137"/>
      <c r="GFJ142" s="137"/>
      <c r="GFK142" s="137"/>
      <c r="GFL142" s="137"/>
      <c r="GFM142" s="137"/>
      <c r="GFN142" s="137"/>
      <c r="GFO142" s="137"/>
      <c r="GFP142" s="137"/>
      <c r="GFQ142" s="137"/>
      <c r="GFR142" s="137"/>
      <c r="GFS142" s="137"/>
      <c r="GFT142" s="137"/>
      <c r="GFU142" s="137"/>
      <c r="GFV142" s="137"/>
      <c r="GFW142" s="137"/>
      <c r="GFX142" s="137"/>
      <c r="GFY142" s="137"/>
      <c r="GFZ142" s="137"/>
      <c r="GGA142" s="137"/>
      <c r="GGB142" s="137"/>
      <c r="GGC142" s="137"/>
      <c r="GGD142" s="137"/>
      <c r="GGE142" s="137"/>
      <c r="GGF142" s="137"/>
      <c r="GGG142" s="137"/>
      <c r="GGH142" s="137"/>
      <c r="GGI142" s="137"/>
      <c r="GGJ142" s="137"/>
      <c r="GGK142" s="137"/>
      <c r="GGL142" s="137"/>
      <c r="GGM142" s="137"/>
      <c r="GGN142" s="137"/>
      <c r="GGO142" s="137"/>
      <c r="GGP142" s="137"/>
      <c r="GGQ142" s="137"/>
      <c r="GGR142" s="137"/>
      <c r="GGS142" s="137"/>
      <c r="GGT142" s="137"/>
      <c r="GGU142" s="137"/>
      <c r="GGV142" s="137"/>
      <c r="GGW142" s="137"/>
      <c r="GGX142" s="137"/>
      <c r="GGY142" s="137"/>
      <c r="GGZ142" s="137"/>
      <c r="GHA142" s="137"/>
      <c r="GHB142" s="137"/>
      <c r="GHC142" s="137"/>
      <c r="GHD142" s="137"/>
      <c r="GHE142" s="137"/>
      <c r="GHF142" s="137"/>
      <c r="GHG142" s="137"/>
      <c r="GHH142" s="137"/>
      <c r="GHI142" s="137"/>
      <c r="GHJ142" s="137"/>
      <c r="GHK142" s="137"/>
      <c r="GHL142" s="137"/>
      <c r="GHM142" s="137"/>
      <c r="GHN142" s="137"/>
      <c r="GHO142" s="137"/>
      <c r="GHP142" s="137"/>
      <c r="GHQ142" s="137"/>
      <c r="GHR142" s="137"/>
      <c r="GHS142" s="137"/>
      <c r="GHT142" s="137"/>
      <c r="GHU142" s="137"/>
      <c r="GHV142" s="137"/>
      <c r="GHW142" s="137"/>
      <c r="GHX142" s="137"/>
      <c r="GHY142" s="137"/>
      <c r="GHZ142" s="137"/>
      <c r="GIA142" s="137"/>
      <c r="GIB142" s="137"/>
      <c r="GIC142" s="137"/>
      <c r="GID142" s="137"/>
      <c r="GIE142" s="137"/>
      <c r="GIF142" s="137"/>
      <c r="GIG142" s="137"/>
      <c r="GIH142" s="137"/>
      <c r="GII142" s="137"/>
      <c r="GIJ142" s="137"/>
      <c r="GIK142" s="137"/>
      <c r="GIL142" s="137"/>
      <c r="GIM142" s="137"/>
      <c r="GIN142" s="137"/>
      <c r="GIO142" s="137"/>
      <c r="GIP142" s="137"/>
      <c r="GIQ142" s="137"/>
      <c r="GIR142" s="137"/>
      <c r="GIS142" s="137"/>
      <c r="GIT142" s="137"/>
      <c r="GIU142" s="137"/>
      <c r="GIV142" s="137"/>
      <c r="GIW142" s="137"/>
      <c r="GIX142" s="137"/>
      <c r="GIY142" s="137"/>
      <c r="GIZ142" s="137"/>
      <c r="GJA142" s="137"/>
      <c r="GJB142" s="137"/>
      <c r="GJC142" s="137"/>
      <c r="GJD142" s="137"/>
      <c r="GJE142" s="137"/>
      <c r="GJF142" s="137"/>
      <c r="GJG142" s="137"/>
      <c r="GJH142" s="137"/>
      <c r="GJI142" s="137"/>
      <c r="GJJ142" s="137"/>
      <c r="GJK142" s="137"/>
      <c r="GJL142" s="137"/>
      <c r="GJM142" s="137"/>
      <c r="GJN142" s="137"/>
      <c r="GJO142" s="137"/>
      <c r="GJP142" s="137"/>
      <c r="GJQ142" s="137"/>
      <c r="GJR142" s="137"/>
      <c r="GJS142" s="137"/>
      <c r="GJT142" s="137"/>
      <c r="GJU142" s="137"/>
      <c r="GJV142" s="137"/>
      <c r="GJW142" s="137"/>
      <c r="GJX142" s="137"/>
      <c r="GJY142" s="137"/>
      <c r="GJZ142" s="137"/>
      <c r="GKA142" s="137"/>
      <c r="GKB142" s="137"/>
      <c r="GKC142" s="137"/>
      <c r="GKD142" s="137"/>
      <c r="GKE142" s="137"/>
      <c r="GKF142" s="137"/>
      <c r="GKG142" s="137"/>
      <c r="GKH142" s="137"/>
      <c r="GKI142" s="137"/>
      <c r="GKJ142" s="137"/>
      <c r="GKK142" s="137"/>
      <c r="GKL142" s="137"/>
      <c r="GKM142" s="137"/>
      <c r="GKN142" s="137"/>
      <c r="GKO142" s="137"/>
      <c r="GKP142" s="137"/>
      <c r="GKQ142" s="137"/>
      <c r="GKR142" s="137"/>
      <c r="GKS142" s="137"/>
      <c r="GKT142" s="137"/>
      <c r="GKU142" s="137"/>
      <c r="GKV142" s="137"/>
      <c r="GKW142" s="137"/>
      <c r="GKX142" s="137"/>
      <c r="GKY142" s="137"/>
      <c r="GKZ142" s="137"/>
      <c r="GLA142" s="137"/>
      <c r="GLB142" s="137"/>
      <c r="GLC142" s="137"/>
      <c r="GLD142" s="137"/>
      <c r="GLE142" s="137"/>
      <c r="GLF142" s="137"/>
      <c r="GLG142" s="137"/>
      <c r="GLH142" s="137"/>
      <c r="GLI142" s="137"/>
      <c r="GLJ142" s="137"/>
      <c r="GLK142" s="137"/>
      <c r="GLL142" s="137"/>
      <c r="GLM142" s="137"/>
      <c r="GLN142" s="137"/>
      <c r="GLO142" s="137"/>
      <c r="GLP142" s="137"/>
      <c r="GLQ142" s="137"/>
      <c r="GLR142" s="137"/>
      <c r="GLS142" s="137"/>
      <c r="GLT142" s="137"/>
      <c r="GLU142" s="137"/>
      <c r="GLV142" s="137"/>
      <c r="GLW142" s="137"/>
      <c r="GLX142" s="137"/>
      <c r="GLY142" s="137"/>
      <c r="GLZ142" s="137"/>
      <c r="GMA142" s="137"/>
      <c r="GMB142" s="137"/>
      <c r="GMC142" s="137"/>
      <c r="GMD142" s="137"/>
      <c r="GME142" s="137"/>
      <c r="GMF142" s="137"/>
      <c r="GMG142" s="137"/>
      <c r="GMH142" s="137"/>
      <c r="GMI142" s="137"/>
      <c r="GMJ142" s="137"/>
      <c r="GMK142" s="137"/>
      <c r="GML142" s="137"/>
      <c r="GMM142" s="137"/>
      <c r="GMN142" s="137"/>
      <c r="GMO142" s="137"/>
      <c r="GMP142" s="137"/>
      <c r="GMQ142" s="137"/>
      <c r="GMR142" s="137"/>
      <c r="GMS142" s="137"/>
      <c r="GMT142" s="137"/>
      <c r="GMU142" s="137"/>
      <c r="GMV142" s="137"/>
      <c r="GMW142" s="137"/>
      <c r="GMX142" s="137"/>
      <c r="GMY142" s="137"/>
      <c r="GMZ142" s="137"/>
      <c r="GNA142" s="137"/>
      <c r="GNB142" s="137"/>
      <c r="GNC142" s="137"/>
      <c r="GND142" s="137"/>
      <c r="GNE142" s="137"/>
      <c r="GNF142" s="137"/>
      <c r="GNG142" s="137"/>
      <c r="GNH142" s="137"/>
      <c r="GNI142" s="137"/>
      <c r="GNJ142" s="137"/>
      <c r="GNK142" s="137"/>
      <c r="GNL142" s="137"/>
      <c r="GNM142" s="137"/>
      <c r="GNN142" s="137"/>
      <c r="GNO142" s="137"/>
      <c r="GNP142" s="137"/>
      <c r="GNQ142" s="137"/>
      <c r="GNR142" s="137"/>
      <c r="GNS142" s="137"/>
      <c r="GNT142" s="137"/>
      <c r="GNU142" s="137"/>
      <c r="GNV142" s="137"/>
      <c r="GNW142" s="137"/>
      <c r="GNX142" s="137"/>
      <c r="GNY142" s="137"/>
      <c r="GNZ142" s="137"/>
      <c r="GOA142" s="137"/>
      <c r="GOB142" s="137"/>
      <c r="GOC142" s="137"/>
      <c r="GOD142" s="137"/>
      <c r="GOE142" s="137"/>
      <c r="GOF142" s="137"/>
      <c r="GOG142" s="137"/>
      <c r="GOH142" s="137"/>
      <c r="GOI142" s="137"/>
      <c r="GOJ142" s="137"/>
      <c r="GOK142" s="137"/>
      <c r="GOL142" s="137"/>
      <c r="GOM142" s="137"/>
      <c r="GON142" s="137"/>
      <c r="GOO142" s="137"/>
      <c r="GOP142" s="137"/>
      <c r="GOQ142" s="137"/>
      <c r="GOR142" s="137"/>
      <c r="GOS142" s="137"/>
      <c r="GOT142" s="137"/>
      <c r="GOU142" s="137"/>
      <c r="GOV142" s="137"/>
      <c r="GOW142" s="137"/>
      <c r="GOX142" s="137"/>
      <c r="GOY142" s="137"/>
      <c r="GOZ142" s="137"/>
      <c r="GPA142" s="137"/>
      <c r="GPB142" s="137"/>
      <c r="GPC142" s="137"/>
      <c r="GPD142" s="137"/>
      <c r="GPE142" s="137"/>
      <c r="GPF142" s="137"/>
      <c r="GPG142" s="137"/>
      <c r="GPH142" s="137"/>
      <c r="GPI142" s="137"/>
      <c r="GPJ142" s="137"/>
      <c r="GPK142" s="137"/>
      <c r="GPL142" s="137"/>
      <c r="GPM142" s="137"/>
      <c r="GPN142" s="137"/>
      <c r="GPO142" s="137"/>
      <c r="GPP142" s="137"/>
      <c r="GPQ142" s="137"/>
      <c r="GPR142" s="137"/>
      <c r="GPS142" s="137"/>
      <c r="GPT142" s="137"/>
      <c r="GPU142" s="137"/>
      <c r="GPV142" s="137"/>
      <c r="GPW142" s="137"/>
      <c r="GPX142" s="137"/>
      <c r="GPY142" s="137"/>
      <c r="GPZ142" s="137"/>
      <c r="GQA142" s="137"/>
      <c r="GQB142" s="137"/>
      <c r="GQC142" s="137"/>
      <c r="GQD142" s="137"/>
      <c r="GQE142" s="137"/>
      <c r="GQF142" s="137"/>
      <c r="GQG142" s="137"/>
      <c r="GQH142" s="137"/>
      <c r="GQI142" s="137"/>
      <c r="GQJ142" s="137"/>
      <c r="GQK142" s="137"/>
      <c r="GQL142" s="137"/>
      <c r="GQM142" s="137"/>
      <c r="GQN142" s="137"/>
      <c r="GQO142" s="137"/>
      <c r="GQP142" s="137"/>
      <c r="GQQ142" s="137"/>
      <c r="GQR142" s="137"/>
      <c r="GQS142" s="137"/>
      <c r="GQT142" s="137"/>
      <c r="GQU142" s="137"/>
      <c r="GQV142" s="137"/>
      <c r="GQW142" s="137"/>
      <c r="GQX142" s="137"/>
      <c r="GQY142" s="137"/>
      <c r="GQZ142" s="137"/>
      <c r="GRA142" s="137"/>
      <c r="GRB142" s="137"/>
      <c r="GRC142" s="137"/>
      <c r="GRD142" s="137"/>
      <c r="GRE142" s="137"/>
      <c r="GRF142" s="137"/>
      <c r="GRG142" s="137"/>
      <c r="GRH142" s="137"/>
      <c r="GRI142" s="137"/>
      <c r="GRJ142" s="137"/>
      <c r="GRK142" s="137"/>
      <c r="GRL142" s="137"/>
      <c r="GRM142" s="137"/>
      <c r="GRN142" s="137"/>
      <c r="GRO142" s="137"/>
      <c r="GRP142" s="137"/>
      <c r="GRQ142" s="137"/>
      <c r="GRR142" s="137"/>
      <c r="GRS142" s="137"/>
      <c r="GRT142" s="137"/>
      <c r="GRU142" s="137"/>
      <c r="GRV142" s="137"/>
      <c r="GRW142" s="137"/>
      <c r="GRX142" s="137"/>
      <c r="GRY142" s="137"/>
      <c r="GRZ142" s="137"/>
      <c r="GSA142" s="137"/>
      <c r="GSB142" s="137"/>
      <c r="GSC142" s="137"/>
      <c r="GSD142" s="137"/>
      <c r="GSE142" s="137"/>
      <c r="GSF142" s="137"/>
      <c r="GSG142" s="137"/>
      <c r="GSH142" s="137"/>
      <c r="GSI142" s="137"/>
      <c r="GSJ142" s="137"/>
      <c r="GSK142" s="137"/>
      <c r="GSL142" s="137"/>
      <c r="GSM142" s="137"/>
      <c r="GSN142" s="137"/>
      <c r="GSO142" s="137"/>
      <c r="GSP142" s="137"/>
      <c r="GSQ142" s="137"/>
      <c r="GSR142" s="137"/>
      <c r="GSS142" s="137"/>
      <c r="GST142" s="137"/>
      <c r="GSU142" s="137"/>
      <c r="GSV142" s="137"/>
      <c r="GSW142" s="137"/>
      <c r="GSX142" s="137"/>
      <c r="GSY142" s="137"/>
      <c r="GSZ142" s="137"/>
      <c r="GTA142" s="137"/>
      <c r="GTB142" s="137"/>
      <c r="GTC142" s="137"/>
      <c r="GTD142" s="137"/>
      <c r="GTE142" s="137"/>
      <c r="GTF142" s="137"/>
      <c r="GTG142" s="137"/>
      <c r="GTH142" s="137"/>
      <c r="GTI142" s="137"/>
      <c r="GTJ142" s="137"/>
      <c r="GTK142" s="137"/>
      <c r="GTL142" s="137"/>
      <c r="GTM142" s="137"/>
      <c r="GTN142" s="137"/>
      <c r="GTO142" s="137"/>
      <c r="GTP142" s="137"/>
      <c r="GTQ142" s="137"/>
      <c r="GTR142" s="137"/>
      <c r="GTS142" s="137"/>
      <c r="GTT142" s="137"/>
      <c r="GTU142" s="137"/>
      <c r="GTV142" s="137"/>
      <c r="GTW142" s="137"/>
      <c r="GTX142" s="137"/>
      <c r="GTY142" s="137"/>
      <c r="GTZ142" s="137"/>
      <c r="GUA142" s="137"/>
      <c r="GUB142" s="137"/>
      <c r="GUC142" s="137"/>
      <c r="GUD142" s="137"/>
      <c r="GUE142" s="137"/>
      <c r="GUF142" s="137"/>
      <c r="GUG142" s="137"/>
      <c r="GUH142" s="137"/>
      <c r="GUI142" s="137"/>
      <c r="GUJ142" s="137"/>
      <c r="GUK142" s="137"/>
      <c r="GUL142" s="137"/>
      <c r="GUM142" s="137"/>
      <c r="GUN142" s="137"/>
      <c r="GUO142" s="137"/>
      <c r="GUP142" s="137"/>
      <c r="GUQ142" s="137"/>
      <c r="GUR142" s="137"/>
      <c r="GUS142" s="137"/>
      <c r="GUT142" s="137"/>
      <c r="GUU142" s="137"/>
      <c r="GUV142" s="137"/>
      <c r="GUW142" s="137"/>
      <c r="GUX142" s="137"/>
      <c r="GUY142" s="137"/>
      <c r="GUZ142" s="137"/>
      <c r="GVA142" s="137"/>
      <c r="GVB142" s="137"/>
      <c r="GVC142" s="137"/>
      <c r="GVD142" s="137"/>
      <c r="GVE142" s="137"/>
      <c r="GVF142" s="137"/>
      <c r="GVG142" s="137"/>
      <c r="GVH142" s="137"/>
      <c r="GVI142" s="137"/>
      <c r="GVJ142" s="137"/>
      <c r="GVK142" s="137"/>
      <c r="GVL142" s="137"/>
      <c r="GVM142" s="137"/>
      <c r="GVN142" s="137"/>
      <c r="GVO142" s="137"/>
      <c r="GVP142" s="137"/>
      <c r="GVQ142" s="137"/>
      <c r="GVR142" s="137"/>
      <c r="GVS142" s="137"/>
      <c r="GVT142" s="137"/>
      <c r="GVU142" s="137"/>
      <c r="GVV142" s="137"/>
      <c r="GVW142" s="137"/>
      <c r="GVX142" s="137"/>
      <c r="GVY142" s="137"/>
      <c r="GVZ142" s="137"/>
      <c r="GWA142" s="137"/>
      <c r="GWB142" s="137"/>
      <c r="GWC142" s="137"/>
      <c r="GWD142" s="137"/>
      <c r="GWE142" s="137"/>
      <c r="GWF142" s="137"/>
      <c r="GWG142" s="137"/>
      <c r="GWH142" s="137"/>
      <c r="GWI142" s="137"/>
      <c r="GWJ142" s="137"/>
      <c r="GWK142" s="137"/>
      <c r="GWL142" s="137"/>
      <c r="GWM142" s="137"/>
      <c r="GWN142" s="137"/>
      <c r="GWO142" s="137"/>
      <c r="GWP142" s="137"/>
      <c r="GWQ142" s="137"/>
      <c r="GWR142" s="137"/>
      <c r="GWS142" s="137"/>
      <c r="GWT142" s="137"/>
      <c r="GWU142" s="137"/>
      <c r="GWV142" s="137"/>
      <c r="GWW142" s="137"/>
      <c r="GWX142" s="137"/>
      <c r="GWY142" s="137"/>
      <c r="GWZ142" s="137"/>
      <c r="GXA142" s="137"/>
      <c r="GXB142" s="137"/>
      <c r="GXC142" s="137"/>
      <c r="GXD142" s="137"/>
      <c r="GXE142" s="137"/>
      <c r="GXF142" s="137"/>
      <c r="GXG142" s="137"/>
      <c r="GXH142" s="137"/>
      <c r="GXI142" s="137"/>
      <c r="GXJ142" s="137"/>
      <c r="GXK142" s="137"/>
      <c r="GXL142" s="137"/>
      <c r="GXM142" s="137"/>
      <c r="GXN142" s="137"/>
      <c r="GXO142" s="137"/>
      <c r="GXP142" s="137"/>
      <c r="GXQ142" s="137"/>
      <c r="GXR142" s="137"/>
      <c r="GXS142" s="137"/>
      <c r="GXT142" s="137"/>
      <c r="GXU142" s="137"/>
      <c r="GXV142" s="137"/>
      <c r="GXW142" s="137"/>
      <c r="GXX142" s="137"/>
      <c r="GXY142" s="137"/>
      <c r="GXZ142" s="137"/>
      <c r="GYA142" s="137"/>
      <c r="GYB142" s="137"/>
      <c r="GYC142" s="137"/>
      <c r="GYD142" s="137"/>
      <c r="GYE142" s="137"/>
      <c r="GYF142" s="137"/>
      <c r="GYG142" s="137"/>
      <c r="GYH142" s="137"/>
      <c r="GYI142" s="137"/>
      <c r="GYJ142" s="137"/>
      <c r="GYK142" s="137"/>
      <c r="GYL142" s="137"/>
      <c r="GYM142" s="137"/>
      <c r="GYN142" s="137"/>
      <c r="GYO142" s="137"/>
      <c r="GYP142" s="137"/>
      <c r="GYQ142" s="137"/>
      <c r="GYR142" s="137"/>
      <c r="GYS142" s="137"/>
      <c r="GYT142" s="137"/>
      <c r="GYU142" s="137"/>
      <c r="GYV142" s="137"/>
      <c r="GYW142" s="137"/>
      <c r="GYX142" s="137"/>
      <c r="GYY142" s="137"/>
      <c r="GYZ142" s="137"/>
      <c r="GZA142" s="137"/>
      <c r="GZB142" s="137"/>
      <c r="GZC142" s="137"/>
      <c r="GZD142" s="137"/>
      <c r="GZE142" s="137"/>
      <c r="GZF142" s="137"/>
      <c r="GZG142" s="137"/>
      <c r="GZH142" s="137"/>
      <c r="GZI142" s="137"/>
      <c r="GZJ142" s="137"/>
      <c r="GZK142" s="137"/>
      <c r="GZL142" s="137"/>
      <c r="GZM142" s="137"/>
      <c r="GZN142" s="137"/>
      <c r="GZO142" s="137"/>
      <c r="GZP142" s="137"/>
      <c r="GZQ142" s="137"/>
      <c r="GZR142" s="137"/>
      <c r="GZS142" s="137"/>
      <c r="GZT142" s="137"/>
      <c r="GZU142" s="137"/>
      <c r="GZV142" s="137"/>
      <c r="GZW142" s="137"/>
      <c r="GZX142" s="137"/>
      <c r="GZY142" s="137"/>
      <c r="GZZ142" s="137"/>
      <c r="HAA142" s="137"/>
      <c r="HAB142" s="137"/>
      <c r="HAC142" s="137"/>
      <c r="HAD142" s="137"/>
      <c r="HAE142" s="137"/>
      <c r="HAF142" s="137"/>
      <c r="HAG142" s="137"/>
      <c r="HAH142" s="137"/>
      <c r="HAI142" s="137"/>
      <c r="HAJ142" s="137"/>
      <c r="HAK142" s="137"/>
      <c r="HAL142" s="137"/>
      <c r="HAM142" s="137"/>
      <c r="HAN142" s="137"/>
      <c r="HAO142" s="137"/>
      <c r="HAP142" s="137"/>
      <c r="HAQ142" s="137"/>
      <c r="HAR142" s="137"/>
      <c r="HAS142" s="137"/>
      <c r="HAT142" s="137"/>
      <c r="HAU142" s="137"/>
      <c r="HAV142" s="137"/>
      <c r="HAW142" s="137"/>
      <c r="HAX142" s="137"/>
      <c r="HAY142" s="137"/>
      <c r="HAZ142" s="137"/>
      <c r="HBA142" s="137"/>
      <c r="HBB142" s="137"/>
      <c r="HBC142" s="137"/>
      <c r="HBD142" s="137"/>
      <c r="HBE142" s="137"/>
      <c r="HBF142" s="137"/>
      <c r="HBG142" s="137"/>
      <c r="HBH142" s="137"/>
      <c r="HBI142" s="137"/>
      <c r="HBJ142" s="137"/>
      <c r="HBK142" s="137"/>
      <c r="HBL142" s="137"/>
      <c r="HBM142" s="137"/>
      <c r="HBN142" s="137"/>
      <c r="HBO142" s="137"/>
      <c r="HBP142" s="137"/>
      <c r="HBQ142" s="137"/>
      <c r="HBR142" s="137"/>
      <c r="HBS142" s="137"/>
      <c r="HBT142" s="137"/>
      <c r="HBU142" s="137"/>
      <c r="HBV142" s="137"/>
      <c r="HBW142" s="137"/>
      <c r="HBX142" s="137"/>
      <c r="HBY142" s="137"/>
      <c r="HBZ142" s="137"/>
      <c r="HCA142" s="137"/>
      <c r="HCB142" s="137"/>
      <c r="HCC142" s="137"/>
      <c r="HCD142" s="137"/>
      <c r="HCE142" s="137"/>
      <c r="HCF142" s="137"/>
      <c r="HCG142" s="137"/>
      <c r="HCH142" s="137"/>
      <c r="HCI142" s="137"/>
      <c r="HCJ142" s="137"/>
      <c r="HCK142" s="137"/>
      <c r="HCL142" s="137"/>
      <c r="HCM142" s="137"/>
      <c r="HCN142" s="137"/>
      <c r="HCO142" s="137"/>
      <c r="HCP142" s="137"/>
      <c r="HCQ142" s="137"/>
      <c r="HCR142" s="137"/>
      <c r="HCS142" s="137"/>
      <c r="HCT142" s="137"/>
      <c r="HCU142" s="137"/>
      <c r="HCV142" s="137"/>
      <c r="HCW142" s="137"/>
      <c r="HCX142" s="137"/>
      <c r="HCY142" s="137"/>
      <c r="HCZ142" s="137"/>
      <c r="HDA142" s="137"/>
      <c r="HDB142" s="137"/>
      <c r="HDC142" s="137"/>
      <c r="HDD142" s="137"/>
      <c r="HDE142" s="137"/>
      <c r="HDF142" s="137"/>
      <c r="HDG142" s="137"/>
      <c r="HDH142" s="137"/>
      <c r="HDI142" s="137"/>
      <c r="HDJ142" s="137"/>
      <c r="HDK142" s="137"/>
      <c r="HDL142" s="137"/>
      <c r="HDM142" s="137"/>
      <c r="HDN142" s="137"/>
      <c r="HDO142" s="137"/>
      <c r="HDP142" s="137"/>
      <c r="HDQ142" s="137"/>
      <c r="HDR142" s="137"/>
      <c r="HDS142" s="137"/>
      <c r="HDT142" s="137"/>
      <c r="HDU142" s="137"/>
      <c r="HDV142" s="137"/>
      <c r="HDW142" s="137"/>
      <c r="HDX142" s="137"/>
      <c r="HDY142" s="137"/>
      <c r="HDZ142" s="137"/>
      <c r="HEA142" s="137"/>
      <c r="HEB142" s="137"/>
      <c r="HEC142" s="137"/>
      <c r="HED142" s="137"/>
      <c r="HEE142" s="137"/>
      <c r="HEF142" s="137"/>
      <c r="HEG142" s="137"/>
      <c r="HEH142" s="137"/>
      <c r="HEI142" s="137"/>
      <c r="HEJ142" s="137"/>
      <c r="HEK142" s="137"/>
      <c r="HEL142" s="137"/>
      <c r="HEM142" s="137"/>
      <c r="HEN142" s="137"/>
      <c r="HEO142" s="137"/>
      <c r="HEP142" s="137"/>
      <c r="HEQ142" s="137"/>
      <c r="HER142" s="137"/>
      <c r="HES142" s="137"/>
      <c r="HET142" s="137"/>
      <c r="HEU142" s="137"/>
      <c r="HEV142" s="137"/>
      <c r="HEW142" s="137"/>
      <c r="HEX142" s="137"/>
      <c r="HEY142" s="137"/>
      <c r="HEZ142" s="137"/>
      <c r="HFA142" s="137"/>
      <c r="HFB142" s="137"/>
      <c r="HFC142" s="137"/>
      <c r="HFD142" s="137"/>
      <c r="HFE142" s="137"/>
      <c r="HFF142" s="137"/>
      <c r="HFG142" s="137"/>
      <c r="HFH142" s="137"/>
      <c r="HFI142" s="137"/>
      <c r="HFJ142" s="137"/>
      <c r="HFK142" s="137"/>
      <c r="HFL142" s="137"/>
      <c r="HFM142" s="137"/>
      <c r="HFN142" s="137"/>
      <c r="HFO142" s="137"/>
      <c r="HFP142" s="137"/>
      <c r="HFQ142" s="137"/>
      <c r="HFR142" s="137"/>
      <c r="HFS142" s="137"/>
      <c r="HFT142" s="137"/>
      <c r="HFU142" s="137"/>
      <c r="HFV142" s="137"/>
      <c r="HFW142" s="137"/>
      <c r="HFX142" s="137"/>
      <c r="HFY142" s="137"/>
      <c r="HFZ142" s="137"/>
      <c r="HGA142" s="137"/>
      <c r="HGB142" s="137"/>
      <c r="HGC142" s="137"/>
      <c r="HGD142" s="137"/>
      <c r="HGE142" s="137"/>
      <c r="HGF142" s="137"/>
      <c r="HGG142" s="137"/>
      <c r="HGH142" s="137"/>
      <c r="HGI142" s="137"/>
      <c r="HGJ142" s="137"/>
      <c r="HGK142" s="137"/>
      <c r="HGL142" s="137"/>
      <c r="HGM142" s="137"/>
      <c r="HGN142" s="137"/>
      <c r="HGO142" s="137"/>
      <c r="HGP142" s="137"/>
      <c r="HGQ142" s="137"/>
      <c r="HGR142" s="137"/>
      <c r="HGS142" s="137"/>
      <c r="HGT142" s="137"/>
      <c r="HGU142" s="137"/>
      <c r="HGV142" s="137"/>
      <c r="HGW142" s="137"/>
      <c r="HGX142" s="137"/>
      <c r="HGY142" s="137"/>
      <c r="HGZ142" s="137"/>
      <c r="HHA142" s="137"/>
      <c r="HHB142" s="137"/>
      <c r="HHC142" s="137"/>
      <c r="HHD142" s="137"/>
      <c r="HHE142" s="137"/>
      <c r="HHF142" s="137"/>
      <c r="HHG142" s="137"/>
      <c r="HHH142" s="137"/>
      <c r="HHI142" s="137"/>
      <c r="HHJ142" s="137"/>
      <c r="HHK142" s="137"/>
      <c r="HHL142" s="137"/>
      <c r="HHM142" s="137"/>
      <c r="HHN142" s="137"/>
      <c r="HHO142" s="137"/>
      <c r="HHP142" s="137"/>
      <c r="HHQ142" s="137"/>
      <c r="HHR142" s="137"/>
      <c r="HHS142" s="137"/>
      <c r="HHT142" s="137"/>
      <c r="HHU142" s="137"/>
      <c r="HHV142" s="137"/>
      <c r="HHW142" s="137"/>
      <c r="HHX142" s="137"/>
      <c r="HHY142" s="137"/>
      <c r="HHZ142" s="137"/>
      <c r="HIA142" s="137"/>
      <c r="HIB142" s="137"/>
      <c r="HIC142" s="137"/>
      <c r="HID142" s="137"/>
      <c r="HIE142" s="137"/>
      <c r="HIF142" s="137"/>
      <c r="HIG142" s="137"/>
      <c r="HIH142" s="137"/>
      <c r="HII142" s="137"/>
      <c r="HIJ142" s="137"/>
      <c r="HIK142" s="137"/>
      <c r="HIL142" s="137"/>
      <c r="HIM142" s="137"/>
      <c r="HIN142" s="137"/>
      <c r="HIO142" s="137"/>
      <c r="HIP142" s="137"/>
      <c r="HIQ142" s="137"/>
      <c r="HIR142" s="137"/>
      <c r="HIS142" s="137"/>
      <c r="HIT142" s="137"/>
      <c r="HIU142" s="137"/>
      <c r="HIV142" s="137"/>
      <c r="HIW142" s="137"/>
      <c r="HIX142" s="137"/>
      <c r="HIY142" s="137"/>
      <c r="HIZ142" s="137"/>
      <c r="HJA142" s="137"/>
      <c r="HJB142" s="137"/>
      <c r="HJC142" s="137"/>
      <c r="HJD142" s="137"/>
      <c r="HJE142" s="137"/>
      <c r="HJF142" s="137"/>
      <c r="HJG142" s="137"/>
      <c r="HJH142" s="137"/>
      <c r="HJI142" s="137"/>
      <c r="HJJ142" s="137"/>
      <c r="HJK142" s="137"/>
      <c r="HJL142" s="137"/>
      <c r="HJM142" s="137"/>
      <c r="HJN142" s="137"/>
      <c r="HJO142" s="137"/>
      <c r="HJP142" s="137"/>
      <c r="HJQ142" s="137"/>
      <c r="HJR142" s="137"/>
      <c r="HJS142" s="137"/>
      <c r="HJT142" s="137"/>
      <c r="HJU142" s="137"/>
      <c r="HJV142" s="137"/>
      <c r="HJW142" s="137"/>
      <c r="HJX142" s="137"/>
      <c r="HJY142" s="137"/>
      <c r="HJZ142" s="137"/>
      <c r="HKA142" s="137"/>
      <c r="HKB142" s="137"/>
      <c r="HKC142" s="137"/>
      <c r="HKD142" s="137"/>
      <c r="HKE142" s="137"/>
      <c r="HKF142" s="137"/>
      <c r="HKG142" s="137"/>
      <c r="HKH142" s="137"/>
      <c r="HKI142" s="137"/>
      <c r="HKJ142" s="137"/>
      <c r="HKK142" s="137"/>
      <c r="HKL142" s="137"/>
      <c r="HKM142" s="137"/>
      <c r="HKN142" s="137"/>
      <c r="HKO142" s="137"/>
      <c r="HKP142" s="137"/>
      <c r="HKQ142" s="137"/>
      <c r="HKR142" s="137"/>
      <c r="HKS142" s="137"/>
      <c r="HKT142" s="137"/>
      <c r="HKU142" s="137"/>
      <c r="HKV142" s="137"/>
      <c r="HKW142" s="137"/>
      <c r="HKX142" s="137"/>
      <c r="HKY142" s="137"/>
      <c r="HKZ142" s="137"/>
      <c r="HLA142" s="137"/>
      <c r="HLB142" s="137"/>
      <c r="HLC142" s="137"/>
      <c r="HLD142" s="137"/>
      <c r="HLE142" s="137"/>
      <c r="HLF142" s="137"/>
      <c r="HLG142" s="137"/>
      <c r="HLH142" s="137"/>
      <c r="HLI142" s="137"/>
      <c r="HLJ142" s="137"/>
      <c r="HLK142" s="137"/>
      <c r="HLL142" s="137"/>
      <c r="HLM142" s="137"/>
      <c r="HLN142" s="137"/>
      <c r="HLO142" s="137"/>
      <c r="HLP142" s="137"/>
      <c r="HLQ142" s="137"/>
      <c r="HLR142" s="137"/>
      <c r="HLS142" s="137"/>
      <c r="HLT142" s="137"/>
      <c r="HLU142" s="137"/>
      <c r="HLV142" s="137"/>
      <c r="HLW142" s="137"/>
      <c r="HLX142" s="137"/>
      <c r="HLY142" s="137"/>
      <c r="HLZ142" s="137"/>
      <c r="HMA142" s="137"/>
      <c r="HMB142" s="137"/>
      <c r="HMC142" s="137"/>
      <c r="HMD142" s="137"/>
      <c r="HME142" s="137"/>
      <c r="HMF142" s="137"/>
      <c r="HMG142" s="137"/>
      <c r="HMH142" s="137"/>
      <c r="HMI142" s="137"/>
      <c r="HMJ142" s="137"/>
      <c r="HMK142" s="137"/>
      <c r="HML142" s="137"/>
      <c r="HMM142" s="137"/>
      <c r="HMN142" s="137"/>
      <c r="HMO142" s="137"/>
      <c r="HMP142" s="137"/>
      <c r="HMQ142" s="137"/>
      <c r="HMR142" s="137"/>
      <c r="HMS142" s="137"/>
      <c r="HMT142" s="137"/>
      <c r="HMU142" s="137"/>
      <c r="HMV142" s="137"/>
      <c r="HMW142" s="137"/>
      <c r="HMX142" s="137"/>
      <c r="HMY142" s="137"/>
      <c r="HMZ142" s="137"/>
      <c r="HNA142" s="137"/>
      <c r="HNB142" s="137"/>
      <c r="HNC142" s="137"/>
      <c r="HND142" s="137"/>
      <c r="HNE142" s="137"/>
      <c r="HNF142" s="137"/>
      <c r="HNG142" s="137"/>
      <c r="HNH142" s="137"/>
      <c r="HNI142" s="137"/>
      <c r="HNJ142" s="137"/>
      <c r="HNK142" s="137"/>
      <c r="HNL142" s="137"/>
      <c r="HNM142" s="137"/>
      <c r="HNN142" s="137"/>
      <c r="HNO142" s="137"/>
      <c r="HNP142" s="137"/>
      <c r="HNQ142" s="137"/>
      <c r="HNR142" s="137"/>
      <c r="HNS142" s="137"/>
      <c r="HNT142" s="137"/>
      <c r="HNU142" s="137"/>
      <c r="HNV142" s="137"/>
      <c r="HNW142" s="137"/>
      <c r="HNX142" s="137"/>
      <c r="HNY142" s="137"/>
      <c r="HNZ142" s="137"/>
      <c r="HOA142" s="137"/>
      <c r="HOB142" s="137"/>
      <c r="HOC142" s="137"/>
      <c r="HOD142" s="137"/>
      <c r="HOE142" s="137"/>
      <c r="HOF142" s="137"/>
      <c r="HOG142" s="137"/>
      <c r="HOH142" s="137"/>
      <c r="HOI142" s="137"/>
      <c r="HOJ142" s="137"/>
      <c r="HOK142" s="137"/>
      <c r="HOL142" s="137"/>
      <c r="HOM142" s="137"/>
      <c r="HON142" s="137"/>
      <c r="HOO142" s="137"/>
      <c r="HOP142" s="137"/>
      <c r="HOQ142" s="137"/>
      <c r="HOR142" s="137"/>
      <c r="HOS142" s="137"/>
      <c r="HOT142" s="137"/>
      <c r="HOU142" s="137"/>
      <c r="HOV142" s="137"/>
      <c r="HOW142" s="137"/>
      <c r="HOX142" s="137"/>
      <c r="HOY142" s="137"/>
      <c r="HOZ142" s="137"/>
      <c r="HPA142" s="137"/>
      <c r="HPB142" s="137"/>
      <c r="HPC142" s="137"/>
      <c r="HPD142" s="137"/>
      <c r="HPE142" s="137"/>
      <c r="HPF142" s="137"/>
      <c r="HPG142" s="137"/>
      <c r="HPH142" s="137"/>
      <c r="HPI142" s="137"/>
      <c r="HPJ142" s="137"/>
      <c r="HPK142" s="137"/>
      <c r="HPL142" s="137"/>
      <c r="HPM142" s="137"/>
      <c r="HPN142" s="137"/>
      <c r="HPO142" s="137"/>
      <c r="HPP142" s="137"/>
      <c r="HPQ142" s="137"/>
      <c r="HPR142" s="137"/>
      <c r="HPS142" s="137"/>
      <c r="HPT142" s="137"/>
      <c r="HPU142" s="137"/>
      <c r="HPV142" s="137"/>
      <c r="HPW142" s="137"/>
      <c r="HPX142" s="137"/>
      <c r="HPY142" s="137"/>
      <c r="HPZ142" s="137"/>
      <c r="HQA142" s="137"/>
      <c r="HQB142" s="137"/>
      <c r="HQC142" s="137"/>
      <c r="HQD142" s="137"/>
      <c r="HQE142" s="137"/>
      <c r="HQF142" s="137"/>
      <c r="HQG142" s="137"/>
      <c r="HQH142" s="137"/>
      <c r="HQI142" s="137"/>
      <c r="HQJ142" s="137"/>
      <c r="HQK142" s="137"/>
      <c r="HQL142" s="137"/>
      <c r="HQM142" s="137"/>
      <c r="HQN142" s="137"/>
      <c r="HQO142" s="137"/>
      <c r="HQP142" s="137"/>
      <c r="HQQ142" s="137"/>
      <c r="HQR142" s="137"/>
      <c r="HQS142" s="137"/>
      <c r="HQT142" s="137"/>
      <c r="HQU142" s="137"/>
      <c r="HQV142" s="137"/>
      <c r="HQW142" s="137"/>
      <c r="HQX142" s="137"/>
      <c r="HQY142" s="137"/>
      <c r="HQZ142" s="137"/>
      <c r="HRA142" s="137"/>
      <c r="HRB142" s="137"/>
      <c r="HRC142" s="137"/>
      <c r="HRD142" s="137"/>
      <c r="HRE142" s="137"/>
      <c r="HRF142" s="137"/>
      <c r="HRG142" s="137"/>
      <c r="HRH142" s="137"/>
      <c r="HRI142" s="137"/>
      <c r="HRJ142" s="137"/>
      <c r="HRK142" s="137"/>
      <c r="HRL142" s="137"/>
      <c r="HRM142" s="137"/>
      <c r="HRN142" s="137"/>
      <c r="HRO142" s="137"/>
      <c r="HRP142" s="137"/>
      <c r="HRQ142" s="137"/>
      <c r="HRR142" s="137"/>
      <c r="HRS142" s="137"/>
      <c r="HRT142" s="137"/>
      <c r="HRU142" s="137"/>
      <c r="HRV142" s="137"/>
      <c r="HRW142" s="137"/>
      <c r="HRX142" s="137"/>
      <c r="HRY142" s="137"/>
      <c r="HRZ142" s="137"/>
      <c r="HSA142" s="137"/>
      <c r="HSB142" s="137"/>
      <c r="HSC142" s="137"/>
      <c r="HSD142" s="137"/>
      <c r="HSE142" s="137"/>
      <c r="HSF142" s="137"/>
      <c r="HSG142" s="137"/>
      <c r="HSH142" s="137"/>
      <c r="HSI142" s="137"/>
      <c r="HSJ142" s="137"/>
      <c r="HSK142" s="137"/>
      <c r="HSL142" s="137"/>
      <c r="HSM142" s="137"/>
      <c r="HSN142" s="137"/>
      <c r="HSO142" s="137"/>
      <c r="HSP142" s="137"/>
      <c r="HSQ142" s="137"/>
      <c r="HSR142" s="137"/>
      <c r="HSS142" s="137"/>
      <c r="HST142" s="137"/>
      <c r="HSU142" s="137"/>
      <c r="HSV142" s="137"/>
      <c r="HSW142" s="137"/>
      <c r="HSX142" s="137"/>
      <c r="HSY142" s="137"/>
      <c r="HSZ142" s="137"/>
      <c r="HTA142" s="137"/>
      <c r="HTB142" s="137"/>
      <c r="HTC142" s="137"/>
      <c r="HTD142" s="137"/>
      <c r="HTE142" s="137"/>
      <c r="HTF142" s="137"/>
      <c r="HTG142" s="137"/>
      <c r="HTH142" s="137"/>
      <c r="HTI142" s="137"/>
      <c r="HTJ142" s="137"/>
      <c r="HTK142" s="137"/>
      <c r="HTL142" s="137"/>
      <c r="HTM142" s="137"/>
      <c r="HTN142" s="137"/>
      <c r="HTO142" s="137"/>
      <c r="HTP142" s="137"/>
      <c r="HTQ142" s="137"/>
      <c r="HTR142" s="137"/>
      <c r="HTS142" s="137"/>
      <c r="HTT142" s="137"/>
      <c r="HTU142" s="137"/>
      <c r="HTV142" s="137"/>
      <c r="HTW142" s="137"/>
      <c r="HTX142" s="137"/>
      <c r="HTY142" s="137"/>
      <c r="HTZ142" s="137"/>
      <c r="HUA142" s="137"/>
      <c r="HUB142" s="137"/>
      <c r="HUC142" s="137"/>
      <c r="HUD142" s="137"/>
      <c r="HUE142" s="137"/>
      <c r="HUF142" s="137"/>
      <c r="HUG142" s="137"/>
      <c r="HUH142" s="137"/>
      <c r="HUI142" s="137"/>
      <c r="HUJ142" s="137"/>
      <c r="HUK142" s="137"/>
      <c r="HUL142" s="137"/>
      <c r="HUM142" s="137"/>
      <c r="HUN142" s="137"/>
      <c r="HUO142" s="137"/>
      <c r="HUP142" s="137"/>
      <c r="HUQ142" s="137"/>
      <c r="HUR142" s="137"/>
      <c r="HUS142" s="137"/>
      <c r="HUT142" s="137"/>
      <c r="HUU142" s="137"/>
      <c r="HUV142" s="137"/>
      <c r="HUW142" s="137"/>
      <c r="HUX142" s="137"/>
      <c r="HUY142" s="137"/>
      <c r="HUZ142" s="137"/>
      <c r="HVA142" s="137"/>
      <c r="HVB142" s="137"/>
      <c r="HVC142" s="137"/>
      <c r="HVD142" s="137"/>
      <c r="HVE142" s="137"/>
      <c r="HVF142" s="137"/>
      <c r="HVG142" s="137"/>
      <c r="HVH142" s="137"/>
      <c r="HVI142" s="137"/>
      <c r="HVJ142" s="137"/>
      <c r="HVK142" s="137"/>
      <c r="HVL142" s="137"/>
      <c r="HVM142" s="137"/>
      <c r="HVN142" s="137"/>
      <c r="HVO142" s="137"/>
      <c r="HVP142" s="137"/>
      <c r="HVQ142" s="137"/>
      <c r="HVR142" s="137"/>
      <c r="HVS142" s="137"/>
      <c r="HVT142" s="137"/>
      <c r="HVU142" s="137"/>
      <c r="HVV142" s="137"/>
      <c r="HVW142" s="137"/>
      <c r="HVX142" s="137"/>
      <c r="HVY142" s="137"/>
      <c r="HVZ142" s="137"/>
      <c r="HWA142" s="137"/>
      <c r="HWB142" s="137"/>
      <c r="HWC142" s="137"/>
      <c r="HWD142" s="137"/>
      <c r="HWE142" s="137"/>
      <c r="HWF142" s="137"/>
      <c r="HWG142" s="137"/>
      <c r="HWH142" s="137"/>
      <c r="HWI142" s="137"/>
      <c r="HWJ142" s="137"/>
      <c r="HWK142" s="137"/>
      <c r="HWL142" s="137"/>
      <c r="HWM142" s="137"/>
      <c r="HWN142" s="137"/>
      <c r="HWO142" s="137"/>
      <c r="HWP142" s="137"/>
      <c r="HWQ142" s="137"/>
      <c r="HWR142" s="137"/>
      <c r="HWS142" s="137"/>
      <c r="HWT142" s="137"/>
      <c r="HWU142" s="137"/>
      <c r="HWV142" s="137"/>
      <c r="HWW142" s="137"/>
      <c r="HWX142" s="137"/>
      <c r="HWY142" s="137"/>
      <c r="HWZ142" s="137"/>
      <c r="HXA142" s="137"/>
      <c r="HXB142" s="137"/>
      <c r="HXC142" s="137"/>
      <c r="HXD142" s="137"/>
      <c r="HXE142" s="137"/>
      <c r="HXF142" s="137"/>
      <c r="HXG142" s="137"/>
      <c r="HXH142" s="137"/>
      <c r="HXI142" s="137"/>
      <c r="HXJ142" s="137"/>
      <c r="HXK142" s="137"/>
      <c r="HXL142" s="137"/>
      <c r="HXM142" s="137"/>
      <c r="HXN142" s="137"/>
      <c r="HXO142" s="137"/>
      <c r="HXP142" s="137"/>
      <c r="HXQ142" s="137"/>
      <c r="HXR142" s="137"/>
      <c r="HXS142" s="137"/>
      <c r="HXT142" s="137"/>
      <c r="HXU142" s="137"/>
      <c r="HXV142" s="137"/>
      <c r="HXW142" s="137"/>
      <c r="HXX142" s="137"/>
      <c r="HXY142" s="137"/>
      <c r="HXZ142" s="137"/>
      <c r="HYA142" s="137"/>
      <c r="HYB142" s="137"/>
      <c r="HYC142" s="137"/>
      <c r="HYD142" s="137"/>
      <c r="HYE142" s="137"/>
      <c r="HYF142" s="137"/>
      <c r="HYG142" s="137"/>
      <c r="HYH142" s="137"/>
      <c r="HYI142" s="137"/>
      <c r="HYJ142" s="137"/>
      <c r="HYK142" s="137"/>
      <c r="HYL142" s="137"/>
      <c r="HYM142" s="137"/>
      <c r="HYN142" s="137"/>
      <c r="HYO142" s="137"/>
      <c r="HYP142" s="137"/>
      <c r="HYQ142" s="137"/>
      <c r="HYR142" s="137"/>
      <c r="HYS142" s="137"/>
      <c r="HYT142" s="137"/>
      <c r="HYU142" s="137"/>
      <c r="HYV142" s="137"/>
      <c r="HYW142" s="137"/>
      <c r="HYX142" s="137"/>
      <c r="HYY142" s="137"/>
      <c r="HYZ142" s="137"/>
      <c r="HZA142" s="137"/>
      <c r="HZB142" s="137"/>
      <c r="HZC142" s="137"/>
      <c r="HZD142" s="137"/>
      <c r="HZE142" s="137"/>
      <c r="HZF142" s="137"/>
      <c r="HZG142" s="137"/>
      <c r="HZH142" s="137"/>
      <c r="HZI142" s="137"/>
      <c r="HZJ142" s="137"/>
      <c r="HZK142" s="137"/>
      <c r="HZL142" s="137"/>
      <c r="HZM142" s="137"/>
      <c r="HZN142" s="137"/>
      <c r="HZO142" s="137"/>
      <c r="HZP142" s="137"/>
      <c r="HZQ142" s="137"/>
      <c r="HZR142" s="137"/>
      <c r="HZS142" s="137"/>
      <c r="HZT142" s="137"/>
      <c r="HZU142" s="137"/>
      <c r="HZV142" s="137"/>
      <c r="HZW142" s="137"/>
      <c r="HZX142" s="137"/>
      <c r="HZY142" s="137"/>
      <c r="HZZ142" s="137"/>
      <c r="IAA142" s="137"/>
      <c r="IAB142" s="137"/>
      <c r="IAC142" s="137"/>
      <c r="IAD142" s="137"/>
      <c r="IAE142" s="137"/>
      <c r="IAF142" s="137"/>
      <c r="IAG142" s="137"/>
      <c r="IAH142" s="137"/>
      <c r="IAI142" s="137"/>
      <c r="IAJ142" s="137"/>
      <c r="IAK142" s="137"/>
      <c r="IAL142" s="137"/>
      <c r="IAM142" s="137"/>
      <c r="IAN142" s="137"/>
      <c r="IAO142" s="137"/>
      <c r="IAP142" s="137"/>
      <c r="IAQ142" s="137"/>
      <c r="IAR142" s="137"/>
      <c r="IAS142" s="137"/>
      <c r="IAT142" s="137"/>
      <c r="IAU142" s="137"/>
      <c r="IAV142" s="137"/>
      <c r="IAW142" s="137"/>
      <c r="IAX142" s="137"/>
      <c r="IAY142" s="137"/>
      <c r="IAZ142" s="137"/>
      <c r="IBA142" s="137"/>
      <c r="IBB142" s="137"/>
      <c r="IBC142" s="137"/>
      <c r="IBD142" s="137"/>
      <c r="IBE142" s="137"/>
      <c r="IBF142" s="137"/>
      <c r="IBG142" s="137"/>
      <c r="IBH142" s="137"/>
      <c r="IBI142" s="137"/>
      <c r="IBJ142" s="137"/>
      <c r="IBK142" s="137"/>
      <c r="IBL142" s="137"/>
      <c r="IBM142" s="137"/>
      <c r="IBN142" s="137"/>
      <c r="IBO142" s="137"/>
      <c r="IBP142" s="137"/>
      <c r="IBQ142" s="137"/>
      <c r="IBR142" s="137"/>
      <c r="IBS142" s="137"/>
      <c r="IBT142" s="137"/>
      <c r="IBU142" s="137"/>
      <c r="IBV142" s="137"/>
      <c r="IBW142" s="137"/>
      <c r="IBX142" s="137"/>
      <c r="IBY142" s="137"/>
      <c r="IBZ142" s="137"/>
      <c r="ICA142" s="137"/>
      <c r="ICB142" s="137"/>
      <c r="ICC142" s="137"/>
      <c r="ICD142" s="137"/>
      <c r="ICE142" s="137"/>
      <c r="ICF142" s="137"/>
      <c r="ICG142" s="137"/>
      <c r="ICH142" s="137"/>
      <c r="ICI142" s="137"/>
      <c r="ICJ142" s="137"/>
      <c r="ICK142" s="137"/>
      <c r="ICL142" s="137"/>
      <c r="ICM142" s="137"/>
      <c r="ICN142" s="137"/>
      <c r="ICO142" s="137"/>
      <c r="ICP142" s="137"/>
      <c r="ICQ142" s="137"/>
      <c r="ICR142" s="137"/>
      <c r="ICS142" s="137"/>
      <c r="ICT142" s="137"/>
      <c r="ICU142" s="137"/>
      <c r="ICV142" s="137"/>
      <c r="ICW142" s="137"/>
      <c r="ICX142" s="137"/>
      <c r="ICY142" s="137"/>
      <c r="ICZ142" s="137"/>
      <c r="IDA142" s="137"/>
      <c r="IDB142" s="137"/>
      <c r="IDC142" s="137"/>
      <c r="IDD142" s="137"/>
      <c r="IDE142" s="137"/>
      <c r="IDF142" s="137"/>
      <c r="IDG142" s="137"/>
      <c r="IDH142" s="137"/>
      <c r="IDI142" s="137"/>
      <c r="IDJ142" s="137"/>
      <c r="IDK142" s="137"/>
      <c r="IDL142" s="137"/>
      <c r="IDM142" s="137"/>
      <c r="IDN142" s="137"/>
      <c r="IDO142" s="137"/>
      <c r="IDP142" s="137"/>
      <c r="IDQ142" s="137"/>
      <c r="IDR142" s="137"/>
      <c r="IDS142" s="137"/>
      <c r="IDT142" s="137"/>
      <c r="IDU142" s="137"/>
      <c r="IDV142" s="137"/>
      <c r="IDW142" s="137"/>
      <c r="IDX142" s="137"/>
      <c r="IDY142" s="137"/>
      <c r="IDZ142" s="137"/>
      <c r="IEA142" s="137"/>
      <c r="IEB142" s="137"/>
      <c r="IEC142" s="137"/>
      <c r="IED142" s="137"/>
      <c r="IEE142" s="137"/>
      <c r="IEF142" s="137"/>
      <c r="IEG142" s="137"/>
      <c r="IEH142" s="137"/>
      <c r="IEI142" s="137"/>
      <c r="IEJ142" s="137"/>
      <c r="IEK142" s="137"/>
      <c r="IEL142" s="137"/>
      <c r="IEM142" s="137"/>
      <c r="IEN142" s="137"/>
      <c r="IEO142" s="137"/>
      <c r="IEP142" s="137"/>
      <c r="IEQ142" s="137"/>
      <c r="IER142" s="137"/>
      <c r="IES142" s="137"/>
      <c r="IET142" s="137"/>
      <c r="IEU142" s="137"/>
      <c r="IEV142" s="137"/>
      <c r="IEW142" s="137"/>
      <c r="IEX142" s="137"/>
      <c r="IEY142" s="137"/>
      <c r="IEZ142" s="137"/>
      <c r="IFA142" s="137"/>
      <c r="IFB142" s="137"/>
      <c r="IFC142" s="137"/>
      <c r="IFD142" s="137"/>
      <c r="IFE142" s="137"/>
      <c r="IFF142" s="137"/>
      <c r="IFG142" s="137"/>
      <c r="IFH142" s="137"/>
      <c r="IFI142" s="137"/>
      <c r="IFJ142" s="137"/>
      <c r="IFK142" s="137"/>
      <c r="IFL142" s="137"/>
      <c r="IFM142" s="137"/>
      <c r="IFN142" s="137"/>
      <c r="IFO142" s="137"/>
      <c r="IFP142" s="137"/>
      <c r="IFQ142" s="137"/>
      <c r="IFR142" s="137"/>
      <c r="IFS142" s="137"/>
      <c r="IFT142" s="137"/>
      <c r="IFU142" s="137"/>
      <c r="IFV142" s="137"/>
      <c r="IFW142" s="137"/>
      <c r="IFX142" s="137"/>
      <c r="IFY142" s="137"/>
      <c r="IFZ142" s="137"/>
      <c r="IGA142" s="137"/>
      <c r="IGB142" s="137"/>
      <c r="IGC142" s="137"/>
      <c r="IGD142" s="137"/>
      <c r="IGE142" s="137"/>
      <c r="IGF142" s="137"/>
      <c r="IGG142" s="137"/>
      <c r="IGH142" s="137"/>
      <c r="IGI142" s="137"/>
      <c r="IGJ142" s="137"/>
      <c r="IGK142" s="137"/>
      <c r="IGL142" s="137"/>
      <c r="IGM142" s="137"/>
      <c r="IGN142" s="137"/>
      <c r="IGO142" s="137"/>
      <c r="IGP142" s="137"/>
      <c r="IGQ142" s="137"/>
      <c r="IGR142" s="137"/>
      <c r="IGS142" s="137"/>
      <c r="IGT142" s="137"/>
      <c r="IGU142" s="137"/>
      <c r="IGV142" s="137"/>
      <c r="IGW142" s="137"/>
      <c r="IGX142" s="137"/>
      <c r="IGY142" s="137"/>
      <c r="IGZ142" s="137"/>
      <c r="IHA142" s="137"/>
      <c r="IHB142" s="137"/>
      <c r="IHC142" s="137"/>
      <c r="IHD142" s="137"/>
      <c r="IHE142" s="137"/>
      <c r="IHF142" s="137"/>
      <c r="IHG142" s="137"/>
      <c r="IHH142" s="137"/>
      <c r="IHI142" s="137"/>
      <c r="IHJ142" s="137"/>
      <c r="IHK142" s="137"/>
      <c r="IHL142" s="137"/>
      <c r="IHM142" s="137"/>
      <c r="IHN142" s="137"/>
      <c r="IHO142" s="137"/>
      <c r="IHP142" s="137"/>
      <c r="IHQ142" s="137"/>
      <c r="IHR142" s="137"/>
      <c r="IHS142" s="137"/>
      <c r="IHT142" s="137"/>
      <c r="IHU142" s="137"/>
      <c r="IHV142" s="137"/>
      <c r="IHW142" s="137"/>
      <c r="IHX142" s="137"/>
      <c r="IHY142" s="137"/>
      <c r="IHZ142" s="137"/>
      <c r="IIA142" s="137"/>
      <c r="IIB142" s="137"/>
      <c r="IIC142" s="137"/>
      <c r="IID142" s="137"/>
      <c r="IIE142" s="137"/>
      <c r="IIF142" s="137"/>
      <c r="IIG142" s="137"/>
      <c r="IIH142" s="137"/>
      <c r="III142" s="137"/>
      <c r="IIJ142" s="137"/>
      <c r="IIK142" s="137"/>
      <c r="IIL142" s="137"/>
      <c r="IIM142" s="137"/>
      <c r="IIN142" s="137"/>
      <c r="IIO142" s="137"/>
      <c r="IIP142" s="137"/>
      <c r="IIQ142" s="137"/>
      <c r="IIR142" s="137"/>
      <c r="IIS142" s="137"/>
      <c r="IIT142" s="137"/>
      <c r="IIU142" s="137"/>
      <c r="IIV142" s="137"/>
      <c r="IIW142" s="137"/>
      <c r="IIX142" s="137"/>
      <c r="IIY142" s="137"/>
      <c r="IIZ142" s="137"/>
      <c r="IJA142" s="137"/>
      <c r="IJB142" s="137"/>
      <c r="IJC142" s="137"/>
      <c r="IJD142" s="137"/>
      <c r="IJE142" s="137"/>
      <c r="IJF142" s="137"/>
      <c r="IJG142" s="137"/>
      <c r="IJH142" s="137"/>
      <c r="IJI142" s="137"/>
      <c r="IJJ142" s="137"/>
      <c r="IJK142" s="137"/>
      <c r="IJL142" s="137"/>
      <c r="IJM142" s="137"/>
      <c r="IJN142" s="137"/>
      <c r="IJO142" s="137"/>
      <c r="IJP142" s="137"/>
      <c r="IJQ142" s="137"/>
      <c r="IJR142" s="137"/>
      <c r="IJS142" s="137"/>
      <c r="IJT142" s="137"/>
      <c r="IJU142" s="137"/>
      <c r="IJV142" s="137"/>
      <c r="IJW142" s="137"/>
      <c r="IJX142" s="137"/>
      <c r="IJY142" s="137"/>
      <c r="IJZ142" s="137"/>
      <c r="IKA142" s="137"/>
      <c r="IKB142" s="137"/>
      <c r="IKC142" s="137"/>
      <c r="IKD142" s="137"/>
      <c r="IKE142" s="137"/>
      <c r="IKF142" s="137"/>
      <c r="IKG142" s="137"/>
      <c r="IKH142" s="137"/>
      <c r="IKI142" s="137"/>
      <c r="IKJ142" s="137"/>
      <c r="IKK142" s="137"/>
      <c r="IKL142" s="137"/>
      <c r="IKM142" s="137"/>
      <c r="IKN142" s="137"/>
      <c r="IKO142" s="137"/>
      <c r="IKP142" s="137"/>
      <c r="IKQ142" s="137"/>
      <c r="IKR142" s="137"/>
      <c r="IKS142" s="137"/>
      <c r="IKT142" s="137"/>
      <c r="IKU142" s="137"/>
      <c r="IKV142" s="137"/>
      <c r="IKW142" s="137"/>
      <c r="IKX142" s="137"/>
      <c r="IKY142" s="137"/>
      <c r="IKZ142" s="137"/>
      <c r="ILA142" s="137"/>
      <c r="ILB142" s="137"/>
      <c r="ILC142" s="137"/>
      <c r="ILD142" s="137"/>
      <c r="ILE142" s="137"/>
      <c r="ILF142" s="137"/>
      <c r="ILG142" s="137"/>
      <c r="ILH142" s="137"/>
      <c r="ILI142" s="137"/>
      <c r="ILJ142" s="137"/>
      <c r="ILK142" s="137"/>
      <c r="ILL142" s="137"/>
      <c r="ILM142" s="137"/>
      <c r="ILN142" s="137"/>
      <c r="ILO142" s="137"/>
      <c r="ILP142" s="137"/>
      <c r="ILQ142" s="137"/>
      <c r="ILR142" s="137"/>
      <c r="ILS142" s="137"/>
      <c r="ILT142" s="137"/>
      <c r="ILU142" s="137"/>
      <c r="ILV142" s="137"/>
      <c r="ILW142" s="137"/>
      <c r="ILX142" s="137"/>
      <c r="ILY142" s="137"/>
      <c r="ILZ142" s="137"/>
      <c r="IMA142" s="137"/>
      <c r="IMB142" s="137"/>
      <c r="IMC142" s="137"/>
      <c r="IMD142" s="137"/>
      <c r="IME142" s="137"/>
      <c r="IMF142" s="137"/>
      <c r="IMG142" s="137"/>
      <c r="IMH142" s="137"/>
      <c r="IMI142" s="137"/>
      <c r="IMJ142" s="137"/>
      <c r="IMK142" s="137"/>
      <c r="IML142" s="137"/>
      <c r="IMM142" s="137"/>
      <c r="IMN142" s="137"/>
      <c r="IMO142" s="137"/>
      <c r="IMP142" s="137"/>
      <c r="IMQ142" s="137"/>
      <c r="IMR142" s="137"/>
      <c r="IMS142" s="137"/>
      <c r="IMT142" s="137"/>
      <c r="IMU142" s="137"/>
      <c r="IMV142" s="137"/>
      <c r="IMW142" s="137"/>
      <c r="IMX142" s="137"/>
      <c r="IMY142" s="137"/>
      <c r="IMZ142" s="137"/>
      <c r="INA142" s="137"/>
      <c r="INB142" s="137"/>
      <c r="INC142" s="137"/>
      <c r="IND142" s="137"/>
      <c r="INE142" s="137"/>
      <c r="INF142" s="137"/>
      <c r="ING142" s="137"/>
      <c r="INH142" s="137"/>
      <c r="INI142" s="137"/>
      <c r="INJ142" s="137"/>
      <c r="INK142" s="137"/>
      <c r="INL142" s="137"/>
      <c r="INM142" s="137"/>
      <c r="INN142" s="137"/>
      <c r="INO142" s="137"/>
      <c r="INP142" s="137"/>
      <c r="INQ142" s="137"/>
      <c r="INR142" s="137"/>
      <c r="INS142" s="137"/>
      <c r="INT142" s="137"/>
      <c r="INU142" s="137"/>
      <c r="INV142" s="137"/>
      <c r="INW142" s="137"/>
      <c r="INX142" s="137"/>
      <c r="INY142" s="137"/>
      <c r="INZ142" s="137"/>
      <c r="IOA142" s="137"/>
      <c r="IOB142" s="137"/>
      <c r="IOC142" s="137"/>
      <c r="IOD142" s="137"/>
      <c r="IOE142" s="137"/>
      <c r="IOF142" s="137"/>
      <c r="IOG142" s="137"/>
      <c r="IOH142" s="137"/>
      <c r="IOI142" s="137"/>
      <c r="IOJ142" s="137"/>
      <c r="IOK142" s="137"/>
      <c r="IOL142" s="137"/>
      <c r="IOM142" s="137"/>
      <c r="ION142" s="137"/>
      <c r="IOO142" s="137"/>
      <c r="IOP142" s="137"/>
      <c r="IOQ142" s="137"/>
      <c r="IOR142" s="137"/>
      <c r="IOS142" s="137"/>
      <c r="IOT142" s="137"/>
      <c r="IOU142" s="137"/>
      <c r="IOV142" s="137"/>
      <c r="IOW142" s="137"/>
      <c r="IOX142" s="137"/>
      <c r="IOY142" s="137"/>
      <c r="IOZ142" s="137"/>
      <c r="IPA142" s="137"/>
      <c r="IPB142" s="137"/>
      <c r="IPC142" s="137"/>
      <c r="IPD142" s="137"/>
      <c r="IPE142" s="137"/>
      <c r="IPF142" s="137"/>
      <c r="IPG142" s="137"/>
      <c r="IPH142" s="137"/>
      <c r="IPI142" s="137"/>
      <c r="IPJ142" s="137"/>
      <c r="IPK142" s="137"/>
      <c r="IPL142" s="137"/>
      <c r="IPM142" s="137"/>
      <c r="IPN142" s="137"/>
      <c r="IPO142" s="137"/>
      <c r="IPP142" s="137"/>
      <c r="IPQ142" s="137"/>
      <c r="IPR142" s="137"/>
      <c r="IPS142" s="137"/>
      <c r="IPT142" s="137"/>
      <c r="IPU142" s="137"/>
      <c r="IPV142" s="137"/>
      <c r="IPW142" s="137"/>
      <c r="IPX142" s="137"/>
      <c r="IPY142" s="137"/>
      <c r="IPZ142" s="137"/>
      <c r="IQA142" s="137"/>
      <c r="IQB142" s="137"/>
      <c r="IQC142" s="137"/>
      <c r="IQD142" s="137"/>
      <c r="IQE142" s="137"/>
      <c r="IQF142" s="137"/>
      <c r="IQG142" s="137"/>
      <c r="IQH142" s="137"/>
      <c r="IQI142" s="137"/>
      <c r="IQJ142" s="137"/>
      <c r="IQK142" s="137"/>
      <c r="IQL142" s="137"/>
      <c r="IQM142" s="137"/>
      <c r="IQN142" s="137"/>
      <c r="IQO142" s="137"/>
      <c r="IQP142" s="137"/>
      <c r="IQQ142" s="137"/>
      <c r="IQR142" s="137"/>
      <c r="IQS142" s="137"/>
      <c r="IQT142" s="137"/>
      <c r="IQU142" s="137"/>
      <c r="IQV142" s="137"/>
      <c r="IQW142" s="137"/>
      <c r="IQX142" s="137"/>
      <c r="IQY142" s="137"/>
      <c r="IQZ142" s="137"/>
      <c r="IRA142" s="137"/>
      <c r="IRB142" s="137"/>
      <c r="IRC142" s="137"/>
      <c r="IRD142" s="137"/>
      <c r="IRE142" s="137"/>
      <c r="IRF142" s="137"/>
      <c r="IRG142" s="137"/>
      <c r="IRH142" s="137"/>
      <c r="IRI142" s="137"/>
      <c r="IRJ142" s="137"/>
      <c r="IRK142" s="137"/>
      <c r="IRL142" s="137"/>
      <c r="IRM142" s="137"/>
      <c r="IRN142" s="137"/>
      <c r="IRO142" s="137"/>
      <c r="IRP142" s="137"/>
      <c r="IRQ142" s="137"/>
      <c r="IRR142" s="137"/>
      <c r="IRS142" s="137"/>
      <c r="IRT142" s="137"/>
      <c r="IRU142" s="137"/>
      <c r="IRV142" s="137"/>
      <c r="IRW142" s="137"/>
      <c r="IRX142" s="137"/>
      <c r="IRY142" s="137"/>
      <c r="IRZ142" s="137"/>
      <c r="ISA142" s="137"/>
      <c r="ISB142" s="137"/>
      <c r="ISC142" s="137"/>
      <c r="ISD142" s="137"/>
      <c r="ISE142" s="137"/>
      <c r="ISF142" s="137"/>
      <c r="ISG142" s="137"/>
      <c r="ISH142" s="137"/>
      <c r="ISI142" s="137"/>
      <c r="ISJ142" s="137"/>
      <c r="ISK142" s="137"/>
      <c r="ISL142" s="137"/>
      <c r="ISM142" s="137"/>
      <c r="ISN142" s="137"/>
      <c r="ISO142" s="137"/>
      <c r="ISP142" s="137"/>
      <c r="ISQ142" s="137"/>
      <c r="ISR142" s="137"/>
      <c r="ISS142" s="137"/>
      <c r="IST142" s="137"/>
      <c r="ISU142" s="137"/>
      <c r="ISV142" s="137"/>
      <c r="ISW142" s="137"/>
      <c r="ISX142" s="137"/>
      <c r="ISY142" s="137"/>
      <c r="ISZ142" s="137"/>
      <c r="ITA142" s="137"/>
      <c r="ITB142" s="137"/>
      <c r="ITC142" s="137"/>
      <c r="ITD142" s="137"/>
      <c r="ITE142" s="137"/>
      <c r="ITF142" s="137"/>
      <c r="ITG142" s="137"/>
      <c r="ITH142" s="137"/>
      <c r="ITI142" s="137"/>
      <c r="ITJ142" s="137"/>
      <c r="ITK142" s="137"/>
      <c r="ITL142" s="137"/>
      <c r="ITM142" s="137"/>
      <c r="ITN142" s="137"/>
      <c r="ITO142" s="137"/>
      <c r="ITP142" s="137"/>
      <c r="ITQ142" s="137"/>
      <c r="ITR142" s="137"/>
      <c r="ITS142" s="137"/>
      <c r="ITT142" s="137"/>
      <c r="ITU142" s="137"/>
      <c r="ITV142" s="137"/>
      <c r="ITW142" s="137"/>
      <c r="ITX142" s="137"/>
      <c r="ITY142" s="137"/>
      <c r="ITZ142" s="137"/>
      <c r="IUA142" s="137"/>
      <c r="IUB142" s="137"/>
      <c r="IUC142" s="137"/>
      <c r="IUD142" s="137"/>
      <c r="IUE142" s="137"/>
      <c r="IUF142" s="137"/>
      <c r="IUG142" s="137"/>
      <c r="IUH142" s="137"/>
      <c r="IUI142" s="137"/>
      <c r="IUJ142" s="137"/>
      <c r="IUK142" s="137"/>
      <c r="IUL142" s="137"/>
      <c r="IUM142" s="137"/>
      <c r="IUN142" s="137"/>
      <c r="IUO142" s="137"/>
      <c r="IUP142" s="137"/>
      <c r="IUQ142" s="137"/>
      <c r="IUR142" s="137"/>
      <c r="IUS142" s="137"/>
      <c r="IUT142" s="137"/>
      <c r="IUU142" s="137"/>
      <c r="IUV142" s="137"/>
      <c r="IUW142" s="137"/>
      <c r="IUX142" s="137"/>
      <c r="IUY142" s="137"/>
      <c r="IUZ142" s="137"/>
      <c r="IVA142" s="137"/>
      <c r="IVB142" s="137"/>
      <c r="IVC142" s="137"/>
      <c r="IVD142" s="137"/>
      <c r="IVE142" s="137"/>
      <c r="IVF142" s="137"/>
      <c r="IVG142" s="137"/>
      <c r="IVH142" s="137"/>
      <c r="IVI142" s="137"/>
      <c r="IVJ142" s="137"/>
      <c r="IVK142" s="137"/>
      <c r="IVL142" s="137"/>
      <c r="IVM142" s="137"/>
      <c r="IVN142" s="137"/>
      <c r="IVO142" s="137"/>
      <c r="IVP142" s="137"/>
      <c r="IVQ142" s="137"/>
      <c r="IVR142" s="137"/>
      <c r="IVS142" s="137"/>
      <c r="IVT142" s="137"/>
      <c r="IVU142" s="137"/>
      <c r="IVV142" s="137"/>
      <c r="IVW142" s="137"/>
      <c r="IVX142" s="137"/>
      <c r="IVY142" s="137"/>
      <c r="IVZ142" s="137"/>
      <c r="IWA142" s="137"/>
      <c r="IWB142" s="137"/>
      <c r="IWC142" s="137"/>
      <c r="IWD142" s="137"/>
      <c r="IWE142" s="137"/>
      <c r="IWF142" s="137"/>
      <c r="IWG142" s="137"/>
      <c r="IWH142" s="137"/>
      <c r="IWI142" s="137"/>
      <c r="IWJ142" s="137"/>
      <c r="IWK142" s="137"/>
      <c r="IWL142" s="137"/>
      <c r="IWM142" s="137"/>
      <c r="IWN142" s="137"/>
      <c r="IWO142" s="137"/>
      <c r="IWP142" s="137"/>
      <c r="IWQ142" s="137"/>
      <c r="IWR142" s="137"/>
      <c r="IWS142" s="137"/>
      <c r="IWT142" s="137"/>
      <c r="IWU142" s="137"/>
      <c r="IWV142" s="137"/>
      <c r="IWW142" s="137"/>
      <c r="IWX142" s="137"/>
      <c r="IWY142" s="137"/>
      <c r="IWZ142" s="137"/>
      <c r="IXA142" s="137"/>
      <c r="IXB142" s="137"/>
      <c r="IXC142" s="137"/>
      <c r="IXD142" s="137"/>
      <c r="IXE142" s="137"/>
      <c r="IXF142" s="137"/>
      <c r="IXG142" s="137"/>
      <c r="IXH142" s="137"/>
      <c r="IXI142" s="137"/>
      <c r="IXJ142" s="137"/>
      <c r="IXK142" s="137"/>
      <c r="IXL142" s="137"/>
      <c r="IXM142" s="137"/>
      <c r="IXN142" s="137"/>
      <c r="IXO142" s="137"/>
      <c r="IXP142" s="137"/>
      <c r="IXQ142" s="137"/>
      <c r="IXR142" s="137"/>
      <c r="IXS142" s="137"/>
      <c r="IXT142" s="137"/>
      <c r="IXU142" s="137"/>
      <c r="IXV142" s="137"/>
      <c r="IXW142" s="137"/>
      <c r="IXX142" s="137"/>
      <c r="IXY142" s="137"/>
      <c r="IXZ142" s="137"/>
      <c r="IYA142" s="137"/>
      <c r="IYB142" s="137"/>
      <c r="IYC142" s="137"/>
      <c r="IYD142" s="137"/>
      <c r="IYE142" s="137"/>
      <c r="IYF142" s="137"/>
      <c r="IYG142" s="137"/>
      <c r="IYH142" s="137"/>
      <c r="IYI142" s="137"/>
      <c r="IYJ142" s="137"/>
      <c r="IYK142" s="137"/>
      <c r="IYL142" s="137"/>
      <c r="IYM142" s="137"/>
      <c r="IYN142" s="137"/>
      <c r="IYO142" s="137"/>
      <c r="IYP142" s="137"/>
      <c r="IYQ142" s="137"/>
      <c r="IYR142" s="137"/>
      <c r="IYS142" s="137"/>
      <c r="IYT142" s="137"/>
      <c r="IYU142" s="137"/>
      <c r="IYV142" s="137"/>
      <c r="IYW142" s="137"/>
      <c r="IYX142" s="137"/>
      <c r="IYY142" s="137"/>
      <c r="IYZ142" s="137"/>
      <c r="IZA142" s="137"/>
      <c r="IZB142" s="137"/>
      <c r="IZC142" s="137"/>
      <c r="IZD142" s="137"/>
      <c r="IZE142" s="137"/>
      <c r="IZF142" s="137"/>
      <c r="IZG142" s="137"/>
      <c r="IZH142" s="137"/>
      <c r="IZI142" s="137"/>
      <c r="IZJ142" s="137"/>
      <c r="IZK142" s="137"/>
      <c r="IZL142" s="137"/>
      <c r="IZM142" s="137"/>
      <c r="IZN142" s="137"/>
      <c r="IZO142" s="137"/>
      <c r="IZP142" s="137"/>
      <c r="IZQ142" s="137"/>
      <c r="IZR142" s="137"/>
      <c r="IZS142" s="137"/>
      <c r="IZT142" s="137"/>
      <c r="IZU142" s="137"/>
      <c r="IZV142" s="137"/>
      <c r="IZW142" s="137"/>
      <c r="IZX142" s="137"/>
      <c r="IZY142" s="137"/>
      <c r="IZZ142" s="137"/>
      <c r="JAA142" s="137"/>
      <c r="JAB142" s="137"/>
      <c r="JAC142" s="137"/>
      <c r="JAD142" s="137"/>
      <c r="JAE142" s="137"/>
      <c r="JAF142" s="137"/>
      <c r="JAG142" s="137"/>
      <c r="JAH142" s="137"/>
      <c r="JAI142" s="137"/>
      <c r="JAJ142" s="137"/>
      <c r="JAK142" s="137"/>
      <c r="JAL142" s="137"/>
      <c r="JAM142" s="137"/>
      <c r="JAN142" s="137"/>
      <c r="JAO142" s="137"/>
      <c r="JAP142" s="137"/>
      <c r="JAQ142" s="137"/>
      <c r="JAR142" s="137"/>
      <c r="JAS142" s="137"/>
      <c r="JAT142" s="137"/>
      <c r="JAU142" s="137"/>
      <c r="JAV142" s="137"/>
      <c r="JAW142" s="137"/>
      <c r="JAX142" s="137"/>
      <c r="JAY142" s="137"/>
      <c r="JAZ142" s="137"/>
      <c r="JBA142" s="137"/>
      <c r="JBB142" s="137"/>
      <c r="JBC142" s="137"/>
      <c r="JBD142" s="137"/>
      <c r="JBE142" s="137"/>
      <c r="JBF142" s="137"/>
      <c r="JBG142" s="137"/>
      <c r="JBH142" s="137"/>
      <c r="JBI142" s="137"/>
      <c r="JBJ142" s="137"/>
      <c r="JBK142" s="137"/>
      <c r="JBL142" s="137"/>
      <c r="JBM142" s="137"/>
      <c r="JBN142" s="137"/>
      <c r="JBO142" s="137"/>
      <c r="JBP142" s="137"/>
      <c r="JBQ142" s="137"/>
      <c r="JBR142" s="137"/>
      <c r="JBS142" s="137"/>
      <c r="JBT142" s="137"/>
      <c r="JBU142" s="137"/>
      <c r="JBV142" s="137"/>
      <c r="JBW142" s="137"/>
      <c r="JBX142" s="137"/>
      <c r="JBY142" s="137"/>
      <c r="JBZ142" s="137"/>
      <c r="JCA142" s="137"/>
      <c r="JCB142" s="137"/>
      <c r="JCC142" s="137"/>
      <c r="JCD142" s="137"/>
      <c r="JCE142" s="137"/>
      <c r="JCF142" s="137"/>
      <c r="JCG142" s="137"/>
      <c r="JCH142" s="137"/>
      <c r="JCI142" s="137"/>
      <c r="JCJ142" s="137"/>
      <c r="JCK142" s="137"/>
      <c r="JCL142" s="137"/>
      <c r="JCM142" s="137"/>
      <c r="JCN142" s="137"/>
      <c r="JCO142" s="137"/>
      <c r="JCP142" s="137"/>
      <c r="JCQ142" s="137"/>
      <c r="JCR142" s="137"/>
      <c r="JCS142" s="137"/>
      <c r="JCT142" s="137"/>
      <c r="JCU142" s="137"/>
      <c r="JCV142" s="137"/>
      <c r="JCW142" s="137"/>
      <c r="JCX142" s="137"/>
      <c r="JCY142" s="137"/>
      <c r="JCZ142" s="137"/>
      <c r="JDA142" s="137"/>
      <c r="JDB142" s="137"/>
      <c r="JDC142" s="137"/>
      <c r="JDD142" s="137"/>
      <c r="JDE142" s="137"/>
      <c r="JDF142" s="137"/>
      <c r="JDG142" s="137"/>
      <c r="JDH142" s="137"/>
      <c r="JDI142" s="137"/>
      <c r="JDJ142" s="137"/>
      <c r="JDK142" s="137"/>
      <c r="JDL142" s="137"/>
      <c r="JDM142" s="137"/>
      <c r="JDN142" s="137"/>
      <c r="JDO142" s="137"/>
      <c r="JDP142" s="137"/>
      <c r="JDQ142" s="137"/>
      <c r="JDR142" s="137"/>
      <c r="JDS142" s="137"/>
      <c r="JDT142" s="137"/>
      <c r="JDU142" s="137"/>
      <c r="JDV142" s="137"/>
      <c r="JDW142" s="137"/>
      <c r="JDX142" s="137"/>
      <c r="JDY142" s="137"/>
      <c r="JDZ142" s="137"/>
      <c r="JEA142" s="137"/>
      <c r="JEB142" s="137"/>
      <c r="JEC142" s="137"/>
      <c r="JED142" s="137"/>
      <c r="JEE142" s="137"/>
      <c r="JEF142" s="137"/>
      <c r="JEG142" s="137"/>
      <c r="JEH142" s="137"/>
      <c r="JEI142" s="137"/>
      <c r="JEJ142" s="137"/>
      <c r="JEK142" s="137"/>
      <c r="JEL142" s="137"/>
      <c r="JEM142" s="137"/>
      <c r="JEN142" s="137"/>
      <c r="JEO142" s="137"/>
      <c r="JEP142" s="137"/>
      <c r="JEQ142" s="137"/>
      <c r="JER142" s="137"/>
      <c r="JES142" s="137"/>
      <c r="JET142" s="137"/>
      <c r="JEU142" s="137"/>
      <c r="JEV142" s="137"/>
      <c r="JEW142" s="137"/>
      <c r="JEX142" s="137"/>
      <c r="JEY142" s="137"/>
      <c r="JEZ142" s="137"/>
      <c r="JFA142" s="137"/>
      <c r="JFB142" s="137"/>
      <c r="JFC142" s="137"/>
      <c r="JFD142" s="137"/>
      <c r="JFE142" s="137"/>
      <c r="JFF142" s="137"/>
      <c r="JFG142" s="137"/>
      <c r="JFH142" s="137"/>
      <c r="JFI142" s="137"/>
      <c r="JFJ142" s="137"/>
      <c r="JFK142" s="137"/>
      <c r="JFL142" s="137"/>
      <c r="JFM142" s="137"/>
      <c r="JFN142" s="137"/>
      <c r="JFO142" s="137"/>
      <c r="JFP142" s="137"/>
      <c r="JFQ142" s="137"/>
      <c r="JFR142" s="137"/>
      <c r="JFS142" s="137"/>
      <c r="JFT142" s="137"/>
      <c r="JFU142" s="137"/>
      <c r="JFV142" s="137"/>
      <c r="JFW142" s="137"/>
      <c r="JFX142" s="137"/>
      <c r="JFY142" s="137"/>
      <c r="JFZ142" s="137"/>
      <c r="JGA142" s="137"/>
      <c r="JGB142" s="137"/>
      <c r="JGC142" s="137"/>
      <c r="JGD142" s="137"/>
      <c r="JGE142" s="137"/>
      <c r="JGF142" s="137"/>
      <c r="JGG142" s="137"/>
      <c r="JGH142" s="137"/>
      <c r="JGI142" s="137"/>
      <c r="JGJ142" s="137"/>
      <c r="JGK142" s="137"/>
      <c r="JGL142" s="137"/>
      <c r="JGM142" s="137"/>
      <c r="JGN142" s="137"/>
      <c r="JGO142" s="137"/>
      <c r="JGP142" s="137"/>
      <c r="JGQ142" s="137"/>
      <c r="JGR142" s="137"/>
      <c r="JGS142" s="137"/>
      <c r="JGT142" s="137"/>
      <c r="JGU142" s="137"/>
      <c r="JGV142" s="137"/>
      <c r="JGW142" s="137"/>
      <c r="JGX142" s="137"/>
      <c r="JGY142" s="137"/>
      <c r="JGZ142" s="137"/>
      <c r="JHA142" s="137"/>
      <c r="JHB142" s="137"/>
      <c r="JHC142" s="137"/>
      <c r="JHD142" s="137"/>
      <c r="JHE142" s="137"/>
      <c r="JHF142" s="137"/>
      <c r="JHG142" s="137"/>
      <c r="JHH142" s="137"/>
      <c r="JHI142" s="137"/>
      <c r="JHJ142" s="137"/>
      <c r="JHK142" s="137"/>
      <c r="JHL142" s="137"/>
      <c r="JHM142" s="137"/>
      <c r="JHN142" s="137"/>
      <c r="JHO142" s="137"/>
      <c r="JHP142" s="137"/>
      <c r="JHQ142" s="137"/>
      <c r="JHR142" s="137"/>
      <c r="JHS142" s="137"/>
      <c r="JHT142" s="137"/>
      <c r="JHU142" s="137"/>
      <c r="JHV142" s="137"/>
      <c r="JHW142" s="137"/>
      <c r="JHX142" s="137"/>
      <c r="JHY142" s="137"/>
      <c r="JHZ142" s="137"/>
      <c r="JIA142" s="137"/>
      <c r="JIB142" s="137"/>
      <c r="JIC142" s="137"/>
      <c r="JID142" s="137"/>
      <c r="JIE142" s="137"/>
      <c r="JIF142" s="137"/>
      <c r="JIG142" s="137"/>
      <c r="JIH142" s="137"/>
      <c r="JII142" s="137"/>
      <c r="JIJ142" s="137"/>
      <c r="JIK142" s="137"/>
      <c r="JIL142" s="137"/>
      <c r="JIM142" s="137"/>
      <c r="JIN142" s="137"/>
      <c r="JIO142" s="137"/>
      <c r="JIP142" s="137"/>
      <c r="JIQ142" s="137"/>
      <c r="JIR142" s="137"/>
      <c r="JIS142" s="137"/>
      <c r="JIT142" s="137"/>
      <c r="JIU142" s="137"/>
      <c r="JIV142" s="137"/>
      <c r="JIW142" s="137"/>
      <c r="JIX142" s="137"/>
      <c r="JIY142" s="137"/>
      <c r="JIZ142" s="137"/>
      <c r="JJA142" s="137"/>
      <c r="JJB142" s="137"/>
      <c r="JJC142" s="137"/>
      <c r="JJD142" s="137"/>
      <c r="JJE142" s="137"/>
      <c r="JJF142" s="137"/>
      <c r="JJG142" s="137"/>
      <c r="JJH142" s="137"/>
      <c r="JJI142" s="137"/>
      <c r="JJJ142" s="137"/>
      <c r="JJK142" s="137"/>
      <c r="JJL142" s="137"/>
      <c r="JJM142" s="137"/>
      <c r="JJN142" s="137"/>
      <c r="JJO142" s="137"/>
      <c r="JJP142" s="137"/>
      <c r="JJQ142" s="137"/>
      <c r="JJR142" s="137"/>
      <c r="JJS142" s="137"/>
      <c r="JJT142" s="137"/>
      <c r="JJU142" s="137"/>
      <c r="JJV142" s="137"/>
      <c r="JJW142" s="137"/>
      <c r="JJX142" s="137"/>
      <c r="JJY142" s="137"/>
      <c r="JJZ142" s="137"/>
      <c r="JKA142" s="137"/>
      <c r="JKB142" s="137"/>
      <c r="JKC142" s="137"/>
      <c r="JKD142" s="137"/>
      <c r="JKE142" s="137"/>
      <c r="JKF142" s="137"/>
      <c r="JKG142" s="137"/>
      <c r="JKH142" s="137"/>
      <c r="JKI142" s="137"/>
      <c r="JKJ142" s="137"/>
      <c r="JKK142" s="137"/>
      <c r="JKL142" s="137"/>
      <c r="JKM142" s="137"/>
      <c r="JKN142" s="137"/>
      <c r="JKO142" s="137"/>
      <c r="JKP142" s="137"/>
      <c r="JKQ142" s="137"/>
      <c r="JKR142" s="137"/>
      <c r="JKS142" s="137"/>
      <c r="JKT142" s="137"/>
      <c r="JKU142" s="137"/>
      <c r="JKV142" s="137"/>
      <c r="JKW142" s="137"/>
      <c r="JKX142" s="137"/>
      <c r="JKY142" s="137"/>
      <c r="JKZ142" s="137"/>
      <c r="JLA142" s="137"/>
      <c r="JLB142" s="137"/>
      <c r="JLC142" s="137"/>
      <c r="JLD142" s="137"/>
      <c r="JLE142" s="137"/>
      <c r="JLF142" s="137"/>
      <c r="JLG142" s="137"/>
      <c r="JLH142" s="137"/>
      <c r="JLI142" s="137"/>
      <c r="JLJ142" s="137"/>
      <c r="JLK142" s="137"/>
      <c r="JLL142" s="137"/>
      <c r="JLM142" s="137"/>
      <c r="JLN142" s="137"/>
      <c r="JLO142" s="137"/>
      <c r="JLP142" s="137"/>
      <c r="JLQ142" s="137"/>
      <c r="JLR142" s="137"/>
      <c r="JLS142" s="137"/>
      <c r="JLT142" s="137"/>
      <c r="JLU142" s="137"/>
      <c r="JLV142" s="137"/>
      <c r="JLW142" s="137"/>
      <c r="JLX142" s="137"/>
      <c r="JLY142" s="137"/>
      <c r="JLZ142" s="137"/>
      <c r="JMA142" s="137"/>
      <c r="JMB142" s="137"/>
      <c r="JMC142" s="137"/>
      <c r="JMD142" s="137"/>
      <c r="JME142" s="137"/>
      <c r="JMF142" s="137"/>
      <c r="JMG142" s="137"/>
      <c r="JMH142" s="137"/>
      <c r="JMI142" s="137"/>
      <c r="JMJ142" s="137"/>
      <c r="JMK142" s="137"/>
      <c r="JML142" s="137"/>
      <c r="JMM142" s="137"/>
      <c r="JMN142" s="137"/>
      <c r="JMO142" s="137"/>
      <c r="JMP142" s="137"/>
      <c r="JMQ142" s="137"/>
      <c r="JMR142" s="137"/>
      <c r="JMS142" s="137"/>
      <c r="JMT142" s="137"/>
      <c r="JMU142" s="137"/>
      <c r="JMV142" s="137"/>
      <c r="JMW142" s="137"/>
      <c r="JMX142" s="137"/>
      <c r="JMY142" s="137"/>
      <c r="JMZ142" s="137"/>
      <c r="JNA142" s="137"/>
      <c r="JNB142" s="137"/>
      <c r="JNC142" s="137"/>
      <c r="JND142" s="137"/>
      <c r="JNE142" s="137"/>
      <c r="JNF142" s="137"/>
      <c r="JNG142" s="137"/>
      <c r="JNH142" s="137"/>
      <c r="JNI142" s="137"/>
      <c r="JNJ142" s="137"/>
      <c r="JNK142" s="137"/>
      <c r="JNL142" s="137"/>
      <c r="JNM142" s="137"/>
      <c r="JNN142" s="137"/>
      <c r="JNO142" s="137"/>
      <c r="JNP142" s="137"/>
      <c r="JNQ142" s="137"/>
      <c r="JNR142" s="137"/>
      <c r="JNS142" s="137"/>
      <c r="JNT142" s="137"/>
      <c r="JNU142" s="137"/>
      <c r="JNV142" s="137"/>
      <c r="JNW142" s="137"/>
      <c r="JNX142" s="137"/>
      <c r="JNY142" s="137"/>
      <c r="JNZ142" s="137"/>
      <c r="JOA142" s="137"/>
      <c r="JOB142" s="137"/>
      <c r="JOC142" s="137"/>
      <c r="JOD142" s="137"/>
      <c r="JOE142" s="137"/>
      <c r="JOF142" s="137"/>
      <c r="JOG142" s="137"/>
      <c r="JOH142" s="137"/>
      <c r="JOI142" s="137"/>
      <c r="JOJ142" s="137"/>
      <c r="JOK142" s="137"/>
      <c r="JOL142" s="137"/>
      <c r="JOM142" s="137"/>
      <c r="JON142" s="137"/>
      <c r="JOO142" s="137"/>
      <c r="JOP142" s="137"/>
      <c r="JOQ142" s="137"/>
      <c r="JOR142" s="137"/>
      <c r="JOS142" s="137"/>
      <c r="JOT142" s="137"/>
      <c r="JOU142" s="137"/>
      <c r="JOV142" s="137"/>
      <c r="JOW142" s="137"/>
      <c r="JOX142" s="137"/>
      <c r="JOY142" s="137"/>
      <c r="JOZ142" s="137"/>
      <c r="JPA142" s="137"/>
      <c r="JPB142" s="137"/>
      <c r="JPC142" s="137"/>
      <c r="JPD142" s="137"/>
      <c r="JPE142" s="137"/>
      <c r="JPF142" s="137"/>
      <c r="JPG142" s="137"/>
      <c r="JPH142" s="137"/>
      <c r="JPI142" s="137"/>
      <c r="JPJ142" s="137"/>
      <c r="JPK142" s="137"/>
      <c r="JPL142" s="137"/>
      <c r="JPM142" s="137"/>
      <c r="JPN142" s="137"/>
      <c r="JPO142" s="137"/>
      <c r="JPP142" s="137"/>
      <c r="JPQ142" s="137"/>
      <c r="JPR142" s="137"/>
      <c r="JPS142" s="137"/>
      <c r="JPT142" s="137"/>
      <c r="JPU142" s="137"/>
      <c r="JPV142" s="137"/>
      <c r="JPW142" s="137"/>
      <c r="JPX142" s="137"/>
      <c r="JPY142" s="137"/>
      <c r="JPZ142" s="137"/>
      <c r="JQA142" s="137"/>
      <c r="JQB142" s="137"/>
      <c r="JQC142" s="137"/>
      <c r="JQD142" s="137"/>
      <c r="JQE142" s="137"/>
      <c r="JQF142" s="137"/>
      <c r="JQG142" s="137"/>
      <c r="JQH142" s="137"/>
      <c r="JQI142" s="137"/>
      <c r="JQJ142" s="137"/>
      <c r="JQK142" s="137"/>
      <c r="JQL142" s="137"/>
      <c r="JQM142" s="137"/>
      <c r="JQN142" s="137"/>
      <c r="JQO142" s="137"/>
      <c r="JQP142" s="137"/>
      <c r="JQQ142" s="137"/>
      <c r="JQR142" s="137"/>
      <c r="JQS142" s="137"/>
      <c r="JQT142" s="137"/>
      <c r="JQU142" s="137"/>
      <c r="JQV142" s="137"/>
      <c r="JQW142" s="137"/>
      <c r="JQX142" s="137"/>
      <c r="JQY142" s="137"/>
      <c r="JQZ142" s="137"/>
      <c r="JRA142" s="137"/>
      <c r="JRB142" s="137"/>
      <c r="JRC142" s="137"/>
      <c r="JRD142" s="137"/>
      <c r="JRE142" s="137"/>
      <c r="JRF142" s="137"/>
      <c r="JRG142" s="137"/>
      <c r="JRH142" s="137"/>
      <c r="JRI142" s="137"/>
      <c r="JRJ142" s="137"/>
      <c r="JRK142" s="137"/>
      <c r="JRL142" s="137"/>
      <c r="JRM142" s="137"/>
      <c r="JRN142" s="137"/>
      <c r="JRO142" s="137"/>
      <c r="JRP142" s="137"/>
      <c r="JRQ142" s="137"/>
      <c r="JRR142" s="137"/>
      <c r="JRS142" s="137"/>
      <c r="JRT142" s="137"/>
      <c r="JRU142" s="137"/>
      <c r="JRV142" s="137"/>
      <c r="JRW142" s="137"/>
      <c r="JRX142" s="137"/>
      <c r="JRY142" s="137"/>
      <c r="JRZ142" s="137"/>
      <c r="JSA142" s="137"/>
      <c r="JSB142" s="137"/>
      <c r="JSC142" s="137"/>
      <c r="JSD142" s="137"/>
      <c r="JSE142" s="137"/>
      <c r="JSF142" s="137"/>
      <c r="JSG142" s="137"/>
      <c r="JSH142" s="137"/>
      <c r="JSI142" s="137"/>
      <c r="JSJ142" s="137"/>
      <c r="JSK142" s="137"/>
      <c r="JSL142" s="137"/>
      <c r="JSM142" s="137"/>
      <c r="JSN142" s="137"/>
      <c r="JSO142" s="137"/>
      <c r="JSP142" s="137"/>
      <c r="JSQ142" s="137"/>
      <c r="JSR142" s="137"/>
      <c r="JSS142" s="137"/>
      <c r="JST142" s="137"/>
      <c r="JSU142" s="137"/>
      <c r="JSV142" s="137"/>
      <c r="JSW142" s="137"/>
      <c r="JSX142" s="137"/>
      <c r="JSY142" s="137"/>
      <c r="JSZ142" s="137"/>
      <c r="JTA142" s="137"/>
      <c r="JTB142" s="137"/>
      <c r="JTC142" s="137"/>
      <c r="JTD142" s="137"/>
      <c r="JTE142" s="137"/>
      <c r="JTF142" s="137"/>
      <c r="JTG142" s="137"/>
      <c r="JTH142" s="137"/>
      <c r="JTI142" s="137"/>
      <c r="JTJ142" s="137"/>
      <c r="JTK142" s="137"/>
      <c r="JTL142" s="137"/>
      <c r="JTM142" s="137"/>
      <c r="JTN142" s="137"/>
      <c r="JTO142" s="137"/>
      <c r="JTP142" s="137"/>
      <c r="JTQ142" s="137"/>
      <c r="JTR142" s="137"/>
      <c r="JTS142" s="137"/>
      <c r="JTT142" s="137"/>
      <c r="JTU142" s="137"/>
      <c r="JTV142" s="137"/>
      <c r="JTW142" s="137"/>
      <c r="JTX142" s="137"/>
      <c r="JTY142" s="137"/>
      <c r="JTZ142" s="137"/>
      <c r="JUA142" s="137"/>
      <c r="JUB142" s="137"/>
      <c r="JUC142" s="137"/>
      <c r="JUD142" s="137"/>
      <c r="JUE142" s="137"/>
      <c r="JUF142" s="137"/>
      <c r="JUG142" s="137"/>
      <c r="JUH142" s="137"/>
      <c r="JUI142" s="137"/>
      <c r="JUJ142" s="137"/>
      <c r="JUK142" s="137"/>
      <c r="JUL142" s="137"/>
      <c r="JUM142" s="137"/>
      <c r="JUN142" s="137"/>
      <c r="JUO142" s="137"/>
      <c r="JUP142" s="137"/>
      <c r="JUQ142" s="137"/>
      <c r="JUR142" s="137"/>
      <c r="JUS142" s="137"/>
      <c r="JUT142" s="137"/>
      <c r="JUU142" s="137"/>
      <c r="JUV142" s="137"/>
      <c r="JUW142" s="137"/>
      <c r="JUX142" s="137"/>
      <c r="JUY142" s="137"/>
      <c r="JUZ142" s="137"/>
      <c r="JVA142" s="137"/>
      <c r="JVB142" s="137"/>
      <c r="JVC142" s="137"/>
      <c r="JVD142" s="137"/>
      <c r="JVE142" s="137"/>
      <c r="JVF142" s="137"/>
      <c r="JVG142" s="137"/>
      <c r="JVH142" s="137"/>
      <c r="JVI142" s="137"/>
      <c r="JVJ142" s="137"/>
      <c r="JVK142" s="137"/>
      <c r="JVL142" s="137"/>
      <c r="JVM142" s="137"/>
      <c r="JVN142" s="137"/>
      <c r="JVO142" s="137"/>
      <c r="JVP142" s="137"/>
      <c r="JVQ142" s="137"/>
      <c r="JVR142" s="137"/>
      <c r="JVS142" s="137"/>
      <c r="JVT142" s="137"/>
      <c r="JVU142" s="137"/>
      <c r="JVV142" s="137"/>
      <c r="JVW142" s="137"/>
      <c r="JVX142" s="137"/>
      <c r="JVY142" s="137"/>
      <c r="JVZ142" s="137"/>
      <c r="JWA142" s="137"/>
      <c r="JWB142" s="137"/>
      <c r="JWC142" s="137"/>
      <c r="JWD142" s="137"/>
      <c r="JWE142" s="137"/>
      <c r="JWF142" s="137"/>
      <c r="JWG142" s="137"/>
      <c r="JWH142" s="137"/>
      <c r="JWI142" s="137"/>
      <c r="JWJ142" s="137"/>
      <c r="JWK142" s="137"/>
      <c r="JWL142" s="137"/>
      <c r="JWM142" s="137"/>
      <c r="JWN142" s="137"/>
      <c r="JWO142" s="137"/>
      <c r="JWP142" s="137"/>
      <c r="JWQ142" s="137"/>
      <c r="JWR142" s="137"/>
      <c r="JWS142" s="137"/>
      <c r="JWT142" s="137"/>
      <c r="JWU142" s="137"/>
      <c r="JWV142" s="137"/>
      <c r="JWW142" s="137"/>
      <c r="JWX142" s="137"/>
      <c r="JWY142" s="137"/>
      <c r="JWZ142" s="137"/>
      <c r="JXA142" s="137"/>
      <c r="JXB142" s="137"/>
      <c r="JXC142" s="137"/>
      <c r="JXD142" s="137"/>
      <c r="JXE142" s="137"/>
      <c r="JXF142" s="137"/>
      <c r="JXG142" s="137"/>
      <c r="JXH142" s="137"/>
      <c r="JXI142" s="137"/>
      <c r="JXJ142" s="137"/>
      <c r="JXK142" s="137"/>
      <c r="JXL142" s="137"/>
      <c r="JXM142" s="137"/>
      <c r="JXN142" s="137"/>
      <c r="JXO142" s="137"/>
      <c r="JXP142" s="137"/>
      <c r="JXQ142" s="137"/>
      <c r="JXR142" s="137"/>
      <c r="JXS142" s="137"/>
      <c r="JXT142" s="137"/>
      <c r="JXU142" s="137"/>
      <c r="JXV142" s="137"/>
      <c r="JXW142" s="137"/>
      <c r="JXX142" s="137"/>
      <c r="JXY142" s="137"/>
      <c r="JXZ142" s="137"/>
      <c r="JYA142" s="137"/>
      <c r="JYB142" s="137"/>
      <c r="JYC142" s="137"/>
      <c r="JYD142" s="137"/>
      <c r="JYE142" s="137"/>
      <c r="JYF142" s="137"/>
      <c r="JYG142" s="137"/>
      <c r="JYH142" s="137"/>
      <c r="JYI142" s="137"/>
      <c r="JYJ142" s="137"/>
      <c r="JYK142" s="137"/>
      <c r="JYL142" s="137"/>
      <c r="JYM142" s="137"/>
      <c r="JYN142" s="137"/>
      <c r="JYO142" s="137"/>
      <c r="JYP142" s="137"/>
      <c r="JYQ142" s="137"/>
      <c r="JYR142" s="137"/>
      <c r="JYS142" s="137"/>
      <c r="JYT142" s="137"/>
      <c r="JYU142" s="137"/>
      <c r="JYV142" s="137"/>
      <c r="JYW142" s="137"/>
      <c r="JYX142" s="137"/>
      <c r="JYY142" s="137"/>
      <c r="JYZ142" s="137"/>
      <c r="JZA142" s="137"/>
      <c r="JZB142" s="137"/>
      <c r="JZC142" s="137"/>
      <c r="JZD142" s="137"/>
      <c r="JZE142" s="137"/>
      <c r="JZF142" s="137"/>
      <c r="JZG142" s="137"/>
      <c r="JZH142" s="137"/>
      <c r="JZI142" s="137"/>
      <c r="JZJ142" s="137"/>
      <c r="JZK142" s="137"/>
      <c r="JZL142" s="137"/>
      <c r="JZM142" s="137"/>
      <c r="JZN142" s="137"/>
      <c r="JZO142" s="137"/>
      <c r="JZP142" s="137"/>
      <c r="JZQ142" s="137"/>
      <c r="JZR142" s="137"/>
      <c r="JZS142" s="137"/>
      <c r="JZT142" s="137"/>
      <c r="JZU142" s="137"/>
      <c r="JZV142" s="137"/>
      <c r="JZW142" s="137"/>
      <c r="JZX142" s="137"/>
      <c r="JZY142" s="137"/>
      <c r="JZZ142" s="137"/>
      <c r="KAA142" s="137"/>
      <c r="KAB142" s="137"/>
      <c r="KAC142" s="137"/>
      <c r="KAD142" s="137"/>
      <c r="KAE142" s="137"/>
      <c r="KAF142" s="137"/>
      <c r="KAG142" s="137"/>
      <c r="KAH142" s="137"/>
      <c r="KAI142" s="137"/>
      <c r="KAJ142" s="137"/>
      <c r="KAK142" s="137"/>
      <c r="KAL142" s="137"/>
      <c r="KAM142" s="137"/>
      <c r="KAN142" s="137"/>
      <c r="KAO142" s="137"/>
      <c r="KAP142" s="137"/>
      <c r="KAQ142" s="137"/>
      <c r="KAR142" s="137"/>
      <c r="KAS142" s="137"/>
      <c r="KAT142" s="137"/>
      <c r="KAU142" s="137"/>
      <c r="KAV142" s="137"/>
      <c r="KAW142" s="137"/>
      <c r="KAX142" s="137"/>
      <c r="KAY142" s="137"/>
      <c r="KAZ142" s="137"/>
      <c r="KBA142" s="137"/>
      <c r="KBB142" s="137"/>
      <c r="KBC142" s="137"/>
      <c r="KBD142" s="137"/>
      <c r="KBE142" s="137"/>
      <c r="KBF142" s="137"/>
      <c r="KBG142" s="137"/>
      <c r="KBH142" s="137"/>
      <c r="KBI142" s="137"/>
      <c r="KBJ142" s="137"/>
      <c r="KBK142" s="137"/>
      <c r="KBL142" s="137"/>
      <c r="KBM142" s="137"/>
      <c r="KBN142" s="137"/>
      <c r="KBO142" s="137"/>
      <c r="KBP142" s="137"/>
      <c r="KBQ142" s="137"/>
      <c r="KBR142" s="137"/>
      <c r="KBS142" s="137"/>
      <c r="KBT142" s="137"/>
      <c r="KBU142" s="137"/>
      <c r="KBV142" s="137"/>
      <c r="KBW142" s="137"/>
      <c r="KBX142" s="137"/>
      <c r="KBY142" s="137"/>
      <c r="KBZ142" s="137"/>
      <c r="KCA142" s="137"/>
      <c r="KCB142" s="137"/>
      <c r="KCC142" s="137"/>
      <c r="KCD142" s="137"/>
      <c r="KCE142" s="137"/>
      <c r="KCF142" s="137"/>
      <c r="KCG142" s="137"/>
      <c r="KCH142" s="137"/>
      <c r="KCI142" s="137"/>
      <c r="KCJ142" s="137"/>
      <c r="KCK142" s="137"/>
      <c r="KCL142" s="137"/>
      <c r="KCM142" s="137"/>
      <c r="KCN142" s="137"/>
      <c r="KCO142" s="137"/>
      <c r="KCP142" s="137"/>
      <c r="KCQ142" s="137"/>
      <c r="KCR142" s="137"/>
      <c r="KCS142" s="137"/>
      <c r="KCT142" s="137"/>
      <c r="KCU142" s="137"/>
      <c r="KCV142" s="137"/>
      <c r="KCW142" s="137"/>
      <c r="KCX142" s="137"/>
      <c r="KCY142" s="137"/>
      <c r="KCZ142" s="137"/>
      <c r="KDA142" s="137"/>
      <c r="KDB142" s="137"/>
      <c r="KDC142" s="137"/>
      <c r="KDD142" s="137"/>
      <c r="KDE142" s="137"/>
      <c r="KDF142" s="137"/>
      <c r="KDG142" s="137"/>
      <c r="KDH142" s="137"/>
      <c r="KDI142" s="137"/>
      <c r="KDJ142" s="137"/>
      <c r="KDK142" s="137"/>
      <c r="KDL142" s="137"/>
      <c r="KDM142" s="137"/>
      <c r="KDN142" s="137"/>
      <c r="KDO142" s="137"/>
      <c r="KDP142" s="137"/>
      <c r="KDQ142" s="137"/>
      <c r="KDR142" s="137"/>
      <c r="KDS142" s="137"/>
      <c r="KDT142" s="137"/>
      <c r="KDU142" s="137"/>
      <c r="KDV142" s="137"/>
      <c r="KDW142" s="137"/>
      <c r="KDX142" s="137"/>
      <c r="KDY142" s="137"/>
      <c r="KDZ142" s="137"/>
      <c r="KEA142" s="137"/>
      <c r="KEB142" s="137"/>
      <c r="KEC142" s="137"/>
      <c r="KED142" s="137"/>
      <c r="KEE142" s="137"/>
      <c r="KEF142" s="137"/>
      <c r="KEG142" s="137"/>
      <c r="KEH142" s="137"/>
      <c r="KEI142" s="137"/>
      <c r="KEJ142" s="137"/>
      <c r="KEK142" s="137"/>
      <c r="KEL142" s="137"/>
      <c r="KEM142" s="137"/>
      <c r="KEN142" s="137"/>
      <c r="KEO142" s="137"/>
      <c r="KEP142" s="137"/>
      <c r="KEQ142" s="137"/>
      <c r="KER142" s="137"/>
      <c r="KES142" s="137"/>
      <c r="KET142" s="137"/>
      <c r="KEU142" s="137"/>
      <c r="KEV142" s="137"/>
      <c r="KEW142" s="137"/>
      <c r="KEX142" s="137"/>
      <c r="KEY142" s="137"/>
      <c r="KEZ142" s="137"/>
      <c r="KFA142" s="137"/>
      <c r="KFB142" s="137"/>
      <c r="KFC142" s="137"/>
      <c r="KFD142" s="137"/>
      <c r="KFE142" s="137"/>
      <c r="KFF142" s="137"/>
      <c r="KFG142" s="137"/>
      <c r="KFH142" s="137"/>
      <c r="KFI142" s="137"/>
      <c r="KFJ142" s="137"/>
      <c r="KFK142" s="137"/>
      <c r="KFL142" s="137"/>
      <c r="KFM142" s="137"/>
      <c r="KFN142" s="137"/>
      <c r="KFO142" s="137"/>
      <c r="KFP142" s="137"/>
      <c r="KFQ142" s="137"/>
      <c r="KFR142" s="137"/>
      <c r="KFS142" s="137"/>
      <c r="KFT142" s="137"/>
      <c r="KFU142" s="137"/>
      <c r="KFV142" s="137"/>
      <c r="KFW142" s="137"/>
      <c r="KFX142" s="137"/>
      <c r="KFY142" s="137"/>
      <c r="KFZ142" s="137"/>
      <c r="KGA142" s="137"/>
      <c r="KGB142" s="137"/>
      <c r="KGC142" s="137"/>
      <c r="KGD142" s="137"/>
      <c r="KGE142" s="137"/>
      <c r="KGF142" s="137"/>
      <c r="KGG142" s="137"/>
      <c r="KGH142" s="137"/>
      <c r="KGI142" s="137"/>
      <c r="KGJ142" s="137"/>
      <c r="KGK142" s="137"/>
      <c r="KGL142" s="137"/>
      <c r="KGM142" s="137"/>
      <c r="KGN142" s="137"/>
      <c r="KGO142" s="137"/>
      <c r="KGP142" s="137"/>
      <c r="KGQ142" s="137"/>
      <c r="KGR142" s="137"/>
      <c r="KGS142" s="137"/>
      <c r="KGT142" s="137"/>
      <c r="KGU142" s="137"/>
      <c r="KGV142" s="137"/>
      <c r="KGW142" s="137"/>
      <c r="KGX142" s="137"/>
      <c r="KGY142" s="137"/>
      <c r="KGZ142" s="137"/>
      <c r="KHA142" s="137"/>
      <c r="KHB142" s="137"/>
      <c r="KHC142" s="137"/>
      <c r="KHD142" s="137"/>
      <c r="KHE142" s="137"/>
      <c r="KHF142" s="137"/>
      <c r="KHG142" s="137"/>
      <c r="KHH142" s="137"/>
      <c r="KHI142" s="137"/>
      <c r="KHJ142" s="137"/>
      <c r="KHK142" s="137"/>
      <c r="KHL142" s="137"/>
      <c r="KHM142" s="137"/>
      <c r="KHN142" s="137"/>
      <c r="KHO142" s="137"/>
      <c r="KHP142" s="137"/>
      <c r="KHQ142" s="137"/>
      <c r="KHR142" s="137"/>
      <c r="KHS142" s="137"/>
      <c r="KHT142" s="137"/>
      <c r="KHU142" s="137"/>
      <c r="KHV142" s="137"/>
      <c r="KHW142" s="137"/>
      <c r="KHX142" s="137"/>
      <c r="KHY142" s="137"/>
      <c r="KHZ142" s="137"/>
      <c r="KIA142" s="137"/>
      <c r="KIB142" s="137"/>
      <c r="KIC142" s="137"/>
      <c r="KID142" s="137"/>
      <c r="KIE142" s="137"/>
      <c r="KIF142" s="137"/>
      <c r="KIG142" s="137"/>
      <c r="KIH142" s="137"/>
      <c r="KII142" s="137"/>
      <c r="KIJ142" s="137"/>
      <c r="KIK142" s="137"/>
      <c r="KIL142" s="137"/>
      <c r="KIM142" s="137"/>
      <c r="KIN142" s="137"/>
      <c r="KIO142" s="137"/>
      <c r="KIP142" s="137"/>
      <c r="KIQ142" s="137"/>
      <c r="KIR142" s="137"/>
      <c r="KIS142" s="137"/>
      <c r="KIT142" s="137"/>
      <c r="KIU142" s="137"/>
      <c r="KIV142" s="137"/>
      <c r="KIW142" s="137"/>
      <c r="KIX142" s="137"/>
      <c r="KIY142" s="137"/>
      <c r="KIZ142" s="137"/>
      <c r="KJA142" s="137"/>
      <c r="KJB142" s="137"/>
      <c r="KJC142" s="137"/>
      <c r="KJD142" s="137"/>
      <c r="KJE142" s="137"/>
      <c r="KJF142" s="137"/>
      <c r="KJG142" s="137"/>
      <c r="KJH142" s="137"/>
      <c r="KJI142" s="137"/>
      <c r="KJJ142" s="137"/>
      <c r="KJK142" s="137"/>
      <c r="KJL142" s="137"/>
      <c r="KJM142" s="137"/>
      <c r="KJN142" s="137"/>
      <c r="KJO142" s="137"/>
      <c r="KJP142" s="137"/>
      <c r="KJQ142" s="137"/>
      <c r="KJR142" s="137"/>
      <c r="KJS142" s="137"/>
      <c r="KJT142" s="137"/>
      <c r="KJU142" s="137"/>
      <c r="KJV142" s="137"/>
      <c r="KJW142" s="137"/>
      <c r="KJX142" s="137"/>
      <c r="KJY142" s="137"/>
      <c r="KJZ142" s="137"/>
      <c r="KKA142" s="137"/>
      <c r="KKB142" s="137"/>
      <c r="KKC142" s="137"/>
      <c r="KKD142" s="137"/>
      <c r="KKE142" s="137"/>
      <c r="KKF142" s="137"/>
      <c r="KKG142" s="137"/>
      <c r="KKH142" s="137"/>
      <c r="KKI142" s="137"/>
      <c r="KKJ142" s="137"/>
      <c r="KKK142" s="137"/>
      <c r="KKL142" s="137"/>
      <c r="KKM142" s="137"/>
      <c r="KKN142" s="137"/>
      <c r="KKO142" s="137"/>
      <c r="KKP142" s="137"/>
      <c r="KKQ142" s="137"/>
      <c r="KKR142" s="137"/>
      <c r="KKS142" s="137"/>
      <c r="KKT142" s="137"/>
      <c r="KKU142" s="137"/>
      <c r="KKV142" s="137"/>
      <c r="KKW142" s="137"/>
      <c r="KKX142" s="137"/>
      <c r="KKY142" s="137"/>
      <c r="KKZ142" s="137"/>
      <c r="KLA142" s="137"/>
      <c r="KLB142" s="137"/>
      <c r="KLC142" s="137"/>
      <c r="KLD142" s="137"/>
      <c r="KLE142" s="137"/>
      <c r="KLF142" s="137"/>
      <c r="KLG142" s="137"/>
      <c r="KLH142" s="137"/>
      <c r="KLI142" s="137"/>
      <c r="KLJ142" s="137"/>
      <c r="KLK142" s="137"/>
      <c r="KLL142" s="137"/>
      <c r="KLM142" s="137"/>
      <c r="KLN142" s="137"/>
      <c r="KLO142" s="137"/>
      <c r="KLP142" s="137"/>
      <c r="KLQ142" s="137"/>
      <c r="KLR142" s="137"/>
      <c r="KLS142" s="137"/>
      <c r="KLT142" s="137"/>
      <c r="KLU142" s="137"/>
      <c r="KLV142" s="137"/>
      <c r="KLW142" s="137"/>
      <c r="KLX142" s="137"/>
      <c r="KLY142" s="137"/>
      <c r="KLZ142" s="137"/>
      <c r="KMA142" s="137"/>
      <c r="KMB142" s="137"/>
      <c r="KMC142" s="137"/>
      <c r="KMD142" s="137"/>
      <c r="KME142" s="137"/>
      <c r="KMF142" s="137"/>
      <c r="KMG142" s="137"/>
      <c r="KMH142" s="137"/>
      <c r="KMI142" s="137"/>
      <c r="KMJ142" s="137"/>
      <c r="KMK142" s="137"/>
      <c r="KML142" s="137"/>
      <c r="KMM142" s="137"/>
      <c r="KMN142" s="137"/>
      <c r="KMO142" s="137"/>
      <c r="KMP142" s="137"/>
      <c r="KMQ142" s="137"/>
      <c r="KMR142" s="137"/>
      <c r="KMS142" s="137"/>
      <c r="KMT142" s="137"/>
      <c r="KMU142" s="137"/>
      <c r="KMV142" s="137"/>
      <c r="KMW142" s="137"/>
      <c r="KMX142" s="137"/>
      <c r="KMY142" s="137"/>
      <c r="KMZ142" s="137"/>
      <c r="KNA142" s="137"/>
      <c r="KNB142" s="137"/>
      <c r="KNC142" s="137"/>
      <c r="KND142" s="137"/>
      <c r="KNE142" s="137"/>
      <c r="KNF142" s="137"/>
      <c r="KNG142" s="137"/>
      <c r="KNH142" s="137"/>
      <c r="KNI142" s="137"/>
      <c r="KNJ142" s="137"/>
      <c r="KNK142" s="137"/>
      <c r="KNL142" s="137"/>
      <c r="KNM142" s="137"/>
      <c r="KNN142" s="137"/>
      <c r="KNO142" s="137"/>
      <c r="KNP142" s="137"/>
      <c r="KNQ142" s="137"/>
      <c r="KNR142" s="137"/>
      <c r="KNS142" s="137"/>
      <c r="KNT142" s="137"/>
      <c r="KNU142" s="137"/>
      <c r="KNV142" s="137"/>
      <c r="KNW142" s="137"/>
      <c r="KNX142" s="137"/>
      <c r="KNY142" s="137"/>
      <c r="KNZ142" s="137"/>
      <c r="KOA142" s="137"/>
      <c r="KOB142" s="137"/>
      <c r="KOC142" s="137"/>
      <c r="KOD142" s="137"/>
      <c r="KOE142" s="137"/>
      <c r="KOF142" s="137"/>
      <c r="KOG142" s="137"/>
      <c r="KOH142" s="137"/>
      <c r="KOI142" s="137"/>
      <c r="KOJ142" s="137"/>
      <c r="KOK142" s="137"/>
      <c r="KOL142" s="137"/>
      <c r="KOM142" s="137"/>
      <c r="KON142" s="137"/>
      <c r="KOO142" s="137"/>
      <c r="KOP142" s="137"/>
      <c r="KOQ142" s="137"/>
      <c r="KOR142" s="137"/>
      <c r="KOS142" s="137"/>
      <c r="KOT142" s="137"/>
      <c r="KOU142" s="137"/>
      <c r="KOV142" s="137"/>
      <c r="KOW142" s="137"/>
      <c r="KOX142" s="137"/>
      <c r="KOY142" s="137"/>
      <c r="KOZ142" s="137"/>
      <c r="KPA142" s="137"/>
      <c r="KPB142" s="137"/>
      <c r="KPC142" s="137"/>
      <c r="KPD142" s="137"/>
      <c r="KPE142" s="137"/>
      <c r="KPF142" s="137"/>
      <c r="KPG142" s="137"/>
      <c r="KPH142" s="137"/>
      <c r="KPI142" s="137"/>
      <c r="KPJ142" s="137"/>
      <c r="KPK142" s="137"/>
      <c r="KPL142" s="137"/>
      <c r="KPM142" s="137"/>
      <c r="KPN142" s="137"/>
      <c r="KPO142" s="137"/>
      <c r="KPP142" s="137"/>
      <c r="KPQ142" s="137"/>
      <c r="KPR142" s="137"/>
      <c r="KPS142" s="137"/>
      <c r="KPT142" s="137"/>
      <c r="KPU142" s="137"/>
      <c r="KPV142" s="137"/>
      <c r="KPW142" s="137"/>
      <c r="KPX142" s="137"/>
      <c r="KPY142" s="137"/>
      <c r="KPZ142" s="137"/>
      <c r="KQA142" s="137"/>
      <c r="KQB142" s="137"/>
      <c r="KQC142" s="137"/>
      <c r="KQD142" s="137"/>
      <c r="KQE142" s="137"/>
      <c r="KQF142" s="137"/>
      <c r="KQG142" s="137"/>
      <c r="KQH142" s="137"/>
      <c r="KQI142" s="137"/>
      <c r="KQJ142" s="137"/>
      <c r="KQK142" s="137"/>
      <c r="KQL142" s="137"/>
      <c r="KQM142" s="137"/>
      <c r="KQN142" s="137"/>
      <c r="KQO142" s="137"/>
      <c r="KQP142" s="137"/>
      <c r="KQQ142" s="137"/>
      <c r="KQR142" s="137"/>
      <c r="KQS142" s="137"/>
      <c r="KQT142" s="137"/>
      <c r="KQU142" s="137"/>
      <c r="KQV142" s="137"/>
      <c r="KQW142" s="137"/>
      <c r="KQX142" s="137"/>
      <c r="KQY142" s="137"/>
      <c r="KQZ142" s="137"/>
      <c r="KRA142" s="137"/>
      <c r="KRB142" s="137"/>
      <c r="KRC142" s="137"/>
      <c r="KRD142" s="137"/>
      <c r="KRE142" s="137"/>
      <c r="KRF142" s="137"/>
      <c r="KRG142" s="137"/>
      <c r="KRH142" s="137"/>
      <c r="KRI142" s="137"/>
      <c r="KRJ142" s="137"/>
      <c r="KRK142" s="137"/>
      <c r="KRL142" s="137"/>
      <c r="KRM142" s="137"/>
      <c r="KRN142" s="137"/>
      <c r="KRO142" s="137"/>
      <c r="KRP142" s="137"/>
      <c r="KRQ142" s="137"/>
      <c r="KRR142" s="137"/>
      <c r="KRS142" s="137"/>
      <c r="KRT142" s="137"/>
      <c r="KRU142" s="137"/>
      <c r="KRV142" s="137"/>
      <c r="KRW142" s="137"/>
      <c r="KRX142" s="137"/>
      <c r="KRY142" s="137"/>
      <c r="KRZ142" s="137"/>
      <c r="KSA142" s="137"/>
      <c r="KSB142" s="137"/>
      <c r="KSC142" s="137"/>
      <c r="KSD142" s="137"/>
      <c r="KSE142" s="137"/>
      <c r="KSF142" s="137"/>
      <c r="KSG142" s="137"/>
      <c r="KSH142" s="137"/>
      <c r="KSI142" s="137"/>
      <c r="KSJ142" s="137"/>
      <c r="KSK142" s="137"/>
      <c r="KSL142" s="137"/>
      <c r="KSM142" s="137"/>
      <c r="KSN142" s="137"/>
      <c r="KSO142" s="137"/>
      <c r="KSP142" s="137"/>
      <c r="KSQ142" s="137"/>
      <c r="KSR142" s="137"/>
      <c r="KSS142" s="137"/>
      <c r="KST142" s="137"/>
      <c r="KSU142" s="137"/>
      <c r="KSV142" s="137"/>
      <c r="KSW142" s="137"/>
      <c r="KSX142" s="137"/>
      <c r="KSY142" s="137"/>
      <c r="KSZ142" s="137"/>
      <c r="KTA142" s="137"/>
      <c r="KTB142" s="137"/>
      <c r="KTC142" s="137"/>
      <c r="KTD142" s="137"/>
      <c r="KTE142" s="137"/>
      <c r="KTF142" s="137"/>
      <c r="KTG142" s="137"/>
      <c r="KTH142" s="137"/>
      <c r="KTI142" s="137"/>
      <c r="KTJ142" s="137"/>
      <c r="KTK142" s="137"/>
      <c r="KTL142" s="137"/>
      <c r="KTM142" s="137"/>
      <c r="KTN142" s="137"/>
      <c r="KTO142" s="137"/>
      <c r="KTP142" s="137"/>
      <c r="KTQ142" s="137"/>
      <c r="KTR142" s="137"/>
      <c r="KTS142" s="137"/>
      <c r="KTT142" s="137"/>
      <c r="KTU142" s="137"/>
      <c r="KTV142" s="137"/>
      <c r="KTW142" s="137"/>
      <c r="KTX142" s="137"/>
      <c r="KTY142" s="137"/>
      <c r="KTZ142" s="137"/>
      <c r="KUA142" s="137"/>
      <c r="KUB142" s="137"/>
      <c r="KUC142" s="137"/>
      <c r="KUD142" s="137"/>
      <c r="KUE142" s="137"/>
      <c r="KUF142" s="137"/>
      <c r="KUG142" s="137"/>
      <c r="KUH142" s="137"/>
      <c r="KUI142" s="137"/>
      <c r="KUJ142" s="137"/>
      <c r="KUK142" s="137"/>
      <c r="KUL142" s="137"/>
      <c r="KUM142" s="137"/>
      <c r="KUN142" s="137"/>
      <c r="KUO142" s="137"/>
      <c r="KUP142" s="137"/>
      <c r="KUQ142" s="137"/>
      <c r="KUR142" s="137"/>
      <c r="KUS142" s="137"/>
      <c r="KUT142" s="137"/>
      <c r="KUU142" s="137"/>
      <c r="KUV142" s="137"/>
      <c r="KUW142" s="137"/>
      <c r="KUX142" s="137"/>
      <c r="KUY142" s="137"/>
      <c r="KUZ142" s="137"/>
      <c r="KVA142" s="137"/>
      <c r="KVB142" s="137"/>
      <c r="KVC142" s="137"/>
      <c r="KVD142" s="137"/>
      <c r="KVE142" s="137"/>
      <c r="KVF142" s="137"/>
      <c r="KVG142" s="137"/>
      <c r="KVH142" s="137"/>
      <c r="KVI142" s="137"/>
      <c r="KVJ142" s="137"/>
      <c r="KVK142" s="137"/>
      <c r="KVL142" s="137"/>
      <c r="KVM142" s="137"/>
      <c r="KVN142" s="137"/>
      <c r="KVO142" s="137"/>
      <c r="KVP142" s="137"/>
      <c r="KVQ142" s="137"/>
      <c r="KVR142" s="137"/>
      <c r="KVS142" s="137"/>
      <c r="KVT142" s="137"/>
      <c r="KVU142" s="137"/>
      <c r="KVV142" s="137"/>
      <c r="KVW142" s="137"/>
      <c r="KVX142" s="137"/>
      <c r="KVY142" s="137"/>
      <c r="KVZ142" s="137"/>
      <c r="KWA142" s="137"/>
      <c r="KWB142" s="137"/>
      <c r="KWC142" s="137"/>
      <c r="KWD142" s="137"/>
      <c r="KWE142" s="137"/>
      <c r="KWF142" s="137"/>
      <c r="KWG142" s="137"/>
      <c r="KWH142" s="137"/>
      <c r="KWI142" s="137"/>
      <c r="KWJ142" s="137"/>
      <c r="KWK142" s="137"/>
      <c r="KWL142" s="137"/>
      <c r="KWM142" s="137"/>
      <c r="KWN142" s="137"/>
      <c r="KWO142" s="137"/>
      <c r="KWP142" s="137"/>
      <c r="KWQ142" s="137"/>
      <c r="KWR142" s="137"/>
      <c r="KWS142" s="137"/>
      <c r="KWT142" s="137"/>
      <c r="KWU142" s="137"/>
      <c r="KWV142" s="137"/>
      <c r="KWW142" s="137"/>
      <c r="KWX142" s="137"/>
      <c r="KWY142" s="137"/>
      <c r="KWZ142" s="137"/>
      <c r="KXA142" s="137"/>
      <c r="KXB142" s="137"/>
      <c r="KXC142" s="137"/>
      <c r="KXD142" s="137"/>
      <c r="KXE142" s="137"/>
      <c r="KXF142" s="137"/>
      <c r="KXG142" s="137"/>
      <c r="KXH142" s="137"/>
      <c r="KXI142" s="137"/>
      <c r="KXJ142" s="137"/>
      <c r="KXK142" s="137"/>
      <c r="KXL142" s="137"/>
      <c r="KXM142" s="137"/>
      <c r="KXN142" s="137"/>
      <c r="KXO142" s="137"/>
      <c r="KXP142" s="137"/>
      <c r="KXQ142" s="137"/>
      <c r="KXR142" s="137"/>
      <c r="KXS142" s="137"/>
      <c r="KXT142" s="137"/>
      <c r="KXU142" s="137"/>
      <c r="KXV142" s="137"/>
      <c r="KXW142" s="137"/>
      <c r="KXX142" s="137"/>
      <c r="KXY142" s="137"/>
      <c r="KXZ142" s="137"/>
      <c r="KYA142" s="137"/>
      <c r="KYB142" s="137"/>
      <c r="KYC142" s="137"/>
      <c r="KYD142" s="137"/>
      <c r="KYE142" s="137"/>
      <c r="KYF142" s="137"/>
      <c r="KYG142" s="137"/>
      <c r="KYH142" s="137"/>
      <c r="KYI142" s="137"/>
      <c r="KYJ142" s="137"/>
      <c r="KYK142" s="137"/>
      <c r="KYL142" s="137"/>
      <c r="KYM142" s="137"/>
      <c r="KYN142" s="137"/>
      <c r="KYO142" s="137"/>
      <c r="KYP142" s="137"/>
      <c r="KYQ142" s="137"/>
      <c r="KYR142" s="137"/>
      <c r="KYS142" s="137"/>
      <c r="KYT142" s="137"/>
      <c r="KYU142" s="137"/>
      <c r="KYV142" s="137"/>
      <c r="KYW142" s="137"/>
      <c r="KYX142" s="137"/>
      <c r="KYY142" s="137"/>
      <c r="KYZ142" s="137"/>
      <c r="KZA142" s="137"/>
      <c r="KZB142" s="137"/>
      <c r="KZC142" s="137"/>
      <c r="KZD142" s="137"/>
      <c r="KZE142" s="137"/>
      <c r="KZF142" s="137"/>
      <c r="KZG142" s="137"/>
      <c r="KZH142" s="137"/>
      <c r="KZI142" s="137"/>
      <c r="KZJ142" s="137"/>
      <c r="KZK142" s="137"/>
      <c r="KZL142" s="137"/>
      <c r="KZM142" s="137"/>
      <c r="KZN142" s="137"/>
      <c r="KZO142" s="137"/>
      <c r="KZP142" s="137"/>
      <c r="KZQ142" s="137"/>
      <c r="KZR142" s="137"/>
      <c r="KZS142" s="137"/>
      <c r="KZT142" s="137"/>
      <c r="KZU142" s="137"/>
      <c r="KZV142" s="137"/>
      <c r="KZW142" s="137"/>
      <c r="KZX142" s="137"/>
      <c r="KZY142" s="137"/>
      <c r="KZZ142" s="137"/>
      <c r="LAA142" s="137"/>
      <c r="LAB142" s="137"/>
      <c r="LAC142" s="137"/>
      <c r="LAD142" s="137"/>
      <c r="LAE142" s="137"/>
      <c r="LAF142" s="137"/>
      <c r="LAG142" s="137"/>
      <c r="LAH142" s="137"/>
      <c r="LAI142" s="137"/>
      <c r="LAJ142" s="137"/>
      <c r="LAK142" s="137"/>
      <c r="LAL142" s="137"/>
      <c r="LAM142" s="137"/>
      <c r="LAN142" s="137"/>
      <c r="LAO142" s="137"/>
      <c r="LAP142" s="137"/>
      <c r="LAQ142" s="137"/>
      <c r="LAR142" s="137"/>
      <c r="LAS142" s="137"/>
      <c r="LAT142" s="137"/>
      <c r="LAU142" s="137"/>
      <c r="LAV142" s="137"/>
      <c r="LAW142" s="137"/>
      <c r="LAX142" s="137"/>
      <c r="LAY142" s="137"/>
      <c r="LAZ142" s="137"/>
      <c r="LBA142" s="137"/>
      <c r="LBB142" s="137"/>
      <c r="LBC142" s="137"/>
      <c r="LBD142" s="137"/>
      <c r="LBE142" s="137"/>
      <c r="LBF142" s="137"/>
      <c r="LBG142" s="137"/>
      <c r="LBH142" s="137"/>
      <c r="LBI142" s="137"/>
      <c r="LBJ142" s="137"/>
      <c r="LBK142" s="137"/>
      <c r="LBL142" s="137"/>
      <c r="LBM142" s="137"/>
      <c r="LBN142" s="137"/>
      <c r="LBO142" s="137"/>
      <c r="LBP142" s="137"/>
      <c r="LBQ142" s="137"/>
      <c r="LBR142" s="137"/>
      <c r="LBS142" s="137"/>
      <c r="LBT142" s="137"/>
      <c r="LBU142" s="137"/>
      <c r="LBV142" s="137"/>
      <c r="LBW142" s="137"/>
      <c r="LBX142" s="137"/>
      <c r="LBY142" s="137"/>
      <c r="LBZ142" s="137"/>
      <c r="LCA142" s="137"/>
      <c r="LCB142" s="137"/>
      <c r="LCC142" s="137"/>
      <c r="LCD142" s="137"/>
      <c r="LCE142" s="137"/>
      <c r="LCF142" s="137"/>
      <c r="LCG142" s="137"/>
      <c r="LCH142" s="137"/>
      <c r="LCI142" s="137"/>
      <c r="LCJ142" s="137"/>
      <c r="LCK142" s="137"/>
      <c r="LCL142" s="137"/>
      <c r="LCM142" s="137"/>
      <c r="LCN142" s="137"/>
      <c r="LCO142" s="137"/>
      <c r="LCP142" s="137"/>
      <c r="LCQ142" s="137"/>
      <c r="LCR142" s="137"/>
      <c r="LCS142" s="137"/>
      <c r="LCT142" s="137"/>
      <c r="LCU142" s="137"/>
      <c r="LCV142" s="137"/>
      <c r="LCW142" s="137"/>
      <c r="LCX142" s="137"/>
      <c r="LCY142" s="137"/>
      <c r="LCZ142" s="137"/>
      <c r="LDA142" s="137"/>
      <c r="LDB142" s="137"/>
      <c r="LDC142" s="137"/>
      <c r="LDD142" s="137"/>
      <c r="LDE142" s="137"/>
      <c r="LDF142" s="137"/>
      <c r="LDG142" s="137"/>
      <c r="LDH142" s="137"/>
      <c r="LDI142" s="137"/>
      <c r="LDJ142" s="137"/>
      <c r="LDK142" s="137"/>
      <c r="LDL142" s="137"/>
      <c r="LDM142" s="137"/>
      <c r="LDN142" s="137"/>
      <c r="LDO142" s="137"/>
      <c r="LDP142" s="137"/>
      <c r="LDQ142" s="137"/>
      <c r="LDR142" s="137"/>
      <c r="LDS142" s="137"/>
      <c r="LDT142" s="137"/>
      <c r="LDU142" s="137"/>
      <c r="LDV142" s="137"/>
      <c r="LDW142" s="137"/>
      <c r="LDX142" s="137"/>
      <c r="LDY142" s="137"/>
      <c r="LDZ142" s="137"/>
      <c r="LEA142" s="137"/>
      <c r="LEB142" s="137"/>
      <c r="LEC142" s="137"/>
      <c r="LED142" s="137"/>
      <c r="LEE142" s="137"/>
      <c r="LEF142" s="137"/>
      <c r="LEG142" s="137"/>
      <c r="LEH142" s="137"/>
      <c r="LEI142" s="137"/>
      <c r="LEJ142" s="137"/>
      <c r="LEK142" s="137"/>
      <c r="LEL142" s="137"/>
      <c r="LEM142" s="137"/>
      <c r="LEN142" s="137"/>
      <c r="LEO142" s="137"/>
      <c r="LEP142" s="137"/>
      <c r="LEQ142" s="137"/>
      <c r="LER142" s="137"/>
      <c r="LES142" s="137"/>
      <c r="LET142" s="137"/>
      <c r="LEU142" s="137"/>
      <c r="LEV142" s="137"/>
      <c r="LEW142" s="137"/>
      <c r="LEX142" s="137"/>
      <c r="LEY142" s="137"/>
      <c r="LEZ142" s="137"/>
      <c r="LFA142" s="137"/>
      <c r="LFB142" s="137"/>
      <c r="LFC142" s="137"/>
      <c r="LFD142" s="137"/>
      <c r="LFE142" s="137"/>
      <c r="LFF142" s="137"/>
      <c r="LFG142" s="137"/>
      <c r="LFH142" s="137"/>
      <c r="LFI142" s="137"/>
      <c r="LFJ142" s="137"/>
      <c r="LFK142" s="137"/>
      <c r="LFL142" s="137"/>
      <c r="LFM142" s="137"/>
      <c r="LFN142" s="137"/>
      <c r="LFO142" s="137"/>
      <c r="LFP142" s="137"/>
      <c r="LFQ142" s="137"/>
      <c r="LFR142" s="137"/>
      <c r="LFS142" s="137"/>
      <c r="LFT142" s="137"/>
      <c r="LFU142" s="137"/>
      <c r="LFV142" s="137"/>
      <c r="LFW142" s="137"/>
      <c r="LFX142" s="137"/>
      <c r="LFY142" s="137"/>
      <c r="LFZ142" s="137"/>
      <c r="LGA142" s="137"/>
      <c r="LGB142" s="137"/>
      <c r="LGC142" s="137"/>
      <c r="LGD142" s="137"/>
      <c r="LGE142" s="137"/>
      <c r="LGF142" s="137"/>
      <c r="LGG142" s="137"/>
      <c r="LGH142" s="137"/>
      <c r="LGI142" s="137"/>
      <c r="LGJ142" s="137"/>
      <c r="LGK142" s="137"/>
      <c r="LGL142" s="137"/>
      <c r="LGM142" s="137"/>
      <c r="LGN142" s="137"/>
      <c r="LGO142" s="137"/>
      <c r="LGP142" s="137"/>
      <c r="LGQ142" s="137"/>
      <c r="LGR142" s="137"/>
      <c r="LGS142" s="137"/>
      <c r="LGT142" s="137"/>
      <c r="LGU142" s="137"/>
      <c r="LGV142" s="137"/>
      <c r="LGW142" s="137"/>
      <c r="LGX142" s="137"/>
      <c r="LGY142" s="137"/>
      <c r="LGZ142" s="137"/>
      <c r="LHA142" s="137"/>
      <c r="LHB142" s="137"/>
      <c r="LHC142" s="137"/>
      <c r="LHD142" s="137"/>
      <c r="LHE142" s="137"/>
      <c r="LHF142" s="137"/>
      <c r="LHG142" s="137"/>
      <c r="LHH142" s="137"/>
      <c r="LHI142" s="137"/>
      <c r="LHJ142" s="137"/>
      <c r="LHK142" s="137"/>
      <c r="LHL142" s="137"/>
      <c r="LHM142" s="137"/>
      <c r="LHN142" s="137"/>
      <c r="LHO142" s="137"/>
      <c r="LHP142" s="137"/>
      <c r="LHQ142" s="137"/>
      <c r="LHR142" s="137"/>
      <c r="LHS142" s="137"/>
      <c r="LHT142" s="137"/>
      <c r="LHU142" s="137"/>
      <c r="LHV142" s="137"/>
      <c r="LHW142" s="137"/>
      <c r="LHX142" s="137"/>
      <c r="LHY142" s="137"/>
      <c r="LHZ142" s="137"/>
      <c r="LIA142" s="137"/>
      <c r="LIB142" s="137"/>
      <c r="LIC142" s="137"/>
      <c r="LID142" s="137"/>
      <c r="LIE142" s="137"/>
      <c r="LIF142" s="137"/>
      <c r="LIG142" s="137"/>
      <c r="LIH142" s="137"/>
      <c r="LII142" s="137"/>
      <c r="LIJ142" s="137"/>
      <c r="LIK142" s="137"/>
      <c r="LIL142" s="137"/>
      <c r="LIM142" s="137"/>
      <c r="LIN142" s="137"/>
      <c r="LIO142" s="137"/>
      <c r="LIP142" s="137"/>
      <c r="LIQ142" s="137"/>
      <c r="LIR142" s="137"/>
      <c r="LIS142" s="137"/>
      <c r="LIT142" s="137"/>
      <c r="LIU142" s="137"/>
      <c r="LIV142" s="137"/>
      <c r="LIW142" s="137"/>
      <c r="LIX142" s="137"/>
      <c r="LIY142" s="137"/>
      <c r="LIZ142" s="137"/>
      <c r="LJA142" s="137"/>
      <c r="LJB142" s="137"/>
      <c r="LJC142" s="137"/>
      <c r="LJD142" s="137"/>
      <c r="LJE142" s="137"/>
      <c r="LJF142" s="137"/>
      <c r="LJG142" s="137"/>
      <c r="LJH142" s="137"/>
      <c r="LJI142" s="137"/>
      <c r="LJJ142" s="137"/>
      <c r="LJK142" s="137"/>
      <c r="LJL142" s="137"/>
      <c r="LJM142" s="137"/>
      <c r="LJN142" s="137"/>
      <c r="LJO142" s="137"/>
      <c r="LJP142" s="137"/>
      <c r="LJQ142" s="137"/>
      <c r="LJR142" s="137"/>
      <c r="LJS142" s="137"/>
      <c r="LJT142" s="137"/>
      <c r="LJU142" s="137"/>
      <c r="LJV142" s="137"/>
      <c r="LJW142" s="137"/>
      <c r="LJX142" s="137"/>
      <c r="LJY142" s="137"/>
      <c r="LJZ142" s="137"/>
      <c r="LKA142" s="137"/>
      <c r="LKB142" s="137"/>
      <c r="LKC142" s="137"/>
      <c r="LKD142" s="137"/>
      <c r="LKE142" s="137"/>
      <c r="LKF142" s="137"/>
      <c r="LKG142" s="137"/>
      <c r="LKH142" s="137"/>
      <c r="LKI142" s="137"/>
      <c r="LKJ142" s="137"/>
      <c r="LKK142" s="137"/>
      <c r="LKL142" s="137"/>
      <c r="LKM142" s="137"/>
      <c r="LKN142" s="137"/>
      <c r="LKO142" s="137"/>
      <c r="LKP142" s="137"/>
      <c r="LKQ142" s="137"/>
      <c r="LKR142" s="137"/>
      <c r="LKS142" s="137"/>
      <c r="LKT142" s="137"/>
      <c r="LKU142" s="137"/>
      <c r="LKV142" s="137"/>
      <c r="LKW142" s="137"/>
      <c r="LKX142" s="137"/>
      <c r="LKY142" s="137"/>
      <c r="LKZ142" s="137"/>
      <c r="LLA142" s="137"/>
      <c r="LLB142" s="137"/>
      <c r="LLC142" s="137"/>
      <c r="LLD142" s="137"/>
      <c r="LLE142" s="137"/>
      <c r="LLF142" s="137"/>
      <c r="LLG142" s="137"/>
      <c r="LLH142" s="137"/>
      <c r="LLI142" s="137"/>
      <c r="LLJ142" s="137"/>
      <c r="LLK142" s="137"/>
      <c r="LLL142" s="137"/>
      <c r="LLM142" s="137"/>
      <c r="LLN142" s="137"/>
      <c r="LLO142" s="137"/>
      <c r="LLP142" s="137"/>
      <c r="LLQ142" s="137"/>
      <c r="LLR142" s="137"/>
      <c r="LLS142" s="137"/>
      <c r="LLT142" s="137"/>
      <c r="LLU142" s="137"/>
      <c r="LLV142" s="137"/>
      <c r="LLW142" s="137"/>
      <c r="LLX142" s="137"/>
      <c r="LLY142" s="137"/>
      <c r="LLZ142" s="137"/>
      <c r="LMA142" s="137"/>
      <c r="LMB142" s="137"/>
      <c r="LMC142" s="137"/>
      <c r="LMD142" s="137"/>
      <c r="LME142" s="137"/>
      <c r="LMF142" s="137"/>
      <c r="LMG142" s="137"/>
      <c r="LMH142" s="137"/>
      <c r="LMI142" s="137"/>
      <c r="LMJ142" s="137"/>
      <c r="LMK142" s="137"/>
      <c r="LML142" s="137"/>
      <c r="LMM142" s="137"/>
      <c r="LMN142" s="137"/>
      <c r="LMO142" s="137"/>
      <c r="LMP142" s="137"/>
      <c r="LMQ142" s="137"/>
      <c r="LMR142" s="137"/>
      <c r="LMS142" s="137"/>
      <c r="LMT142" s="137"/>
      <c r="LMU142" s="137"/>
      <c r="LMV142" s="137"/>
      <c r="LMW142" s="137"/>
      <c r="LMX142" s="137"/>
      <c r="LMY142" s="137"/>
      <c r="LMZ142" s="137"/>
      <c r="LNA142" s="137"/>
      <c r="LNB142" s="137"/>
      <c r="LNC142" s="137"/>
      <c r="LND142" s="137"/>
      <c r="LNE142" s="137"/>
      <c r="LNF142" s="137"/>
      <c r="LNG142" s="137"/>
      <c r="LNH142" s="137"/>
      <c r="LNI142" s="137"/>
      <c r="LNJ142" s="137"/>
      <c r="LNK142" s="137"/>
      <c r="LNL142" s="137"/>
      <c r="LNM142" s="137"/>
      <c r="LNN142" s="137"/>
      <c r="LNO142" s="137"/>
      <c r="LNP142" s="137"/>
      <c r="LNQ142" s="137"/>
      <c r="LNR142" s="137"/>
      <c r="LNS142" s="137"/>
      <c r="LNT142" s="137"/>
      <c r="LNU142" s="137"/>
      <c r="LNV142" s="137"/>
      <c r="LNW142" s="137"/>
      <c r="LNX142" s="137"/>
      <c r="LNY142" s="137"/>
      <c r="LNZ142" s="137"/>
      <c r="LOA142" s="137"/>
      <c r="LOB142" s="137"/>
      <c r="LOC142" s="137"/>
      <c r="LOD142" s="137"/>
      <c r="LOE142" s="137"/>
      <c r="LOF142" s="137"/>
      <c r="LOG142" s="137"/>
      <c r="LOH142" s="137"/>
      <c r="LOI142" s="137"/>
      <c r="LOJ142" s="137"/>
      <c r="LOK142" s="137"/>
      <c r="LOL142" s="137"/>
      <c r="LOM142" s="137"/>
      <c r="LON142" s="137"/>
      <c r="LOO142" s="137"/>
      <c r="LOP142" s="137"/>
      <c r="LOQ142" s="137"/>
      <c r="LOR142" s="137"/>
      <c r="LOS142" s="137"/>
      <c r="LOT142" s="137"/>
      <c r="LOU142" s="137"/>
      <c r="LOV142" s="137"/>
      <c r="LOW142" s="137"/>
      <c r="LOX142" s="137"/>
      <c r="LOY142" s="137"/>
      <c r="LOZ142" s="137"/>
      <c r="LPA142" s="137"/>
      <c r="LPB142" s="137"/>
      <c r="LPC142" s="137"/>
      <c r="LPD142" s="137"/>
      <c r="LPE142" s="137"/>
      <c r="LPF142" s="137"/>
      <c r="LPG142" s="137"/>
      <c r="LPH142" s="137"/>
      <c r="LPI142" s="137"/>
      <c r="LPJ142" s="137"/>
      <c r="LPK142" s="137"/>
      <c r="LPL142" s="137"/>
      <c r="LPM142" s="137"/>
      <c r="LPN142" s="137"/>
      <c r="LPO142" s="137"/>
      <c r="LPP142" s="137"/>
      <c r="LPQ142" s="137"/>
      <c r="LPR142" s="137"/>
      <c r="LPS142" s="137"/>
      <c r="LPT142" s="137"/>
      <c r="LPU142" s="137"/>
      <c r="LPV142" s="137"/>
      <c r="LPW142" s="137"/>
      <c r="LPX142" s="137"/>
      <c r="LPY142" s="137"/>
      <c r="LPZ142" s="137"/>
      <c r="LQA142" s="137"/>
      <c r="LQB142" s="137"/>
      <c r="LQC142" s="137"/>
      <c r="LQD142" s="137"/>
      <c r="LQE142" s="137"/>
      <c r="LQF142" s="137"/>
      <c r="LQG142" s="137"/>
      <c r="LQH142" s="137"/>
      <c r="LQI142" s="137"/>
      <c r="LQJ142" s="137"/>
      <c r="LQK142" s="137"/>
      <c r="LQL142" s="137"/>
      <c r="LQM142" s="137"/>
      <c r="LQN142" s="137"/>
      <c r="LQO142" s="137"/>
      <c r="LQP142" s="137"/>
      <c r="LQQ142" s="137"/>
      <c r="LQR142" s="137"/>
      <c r="LQS142" s="137"/>
      <c r="LQT142" s="137"/>
      <c r="LQU142" s="137"/>
      <c r="LQV142" s="137"/>
      <c r="LQW142" s="137"/>
      <c r="LQX142" s="137"/>
      <c r="LQY142" s="137"/>
      <c r="LQZ142" s="137"/>
      <c r="LRA142" s="137"/>
      <c r="LRB142" s="137"/>
      <c r="LRC142" s="137"/>
      <c r="LRD142" s="137"/>
      <c r="LRE142" s="137"/>
      <c r="LRF142" s="137"/>
      <c r="LRG142" s="137"/>
      <c r="LRH142" s="137"/>
      <c r="LRI142" s="137"/>
      <c r="LRJ142" s="137"/>
      <c r="LRK142" s="137"/>
      <c r="LRL142" s="137"/>
      <c r="LRM142" s="137"/>
      <c r="LRN142" s="137"/>
      <c r="LRO142" s="137"/>
      <c r="LRP142" s="137"/>
      <c r="LRQ142" s="137"/>
      <c r="LRR142" s="137"/>
      <c r="LRS142" s="137"/>
      <c r="LRT142" s="137"/>
      <c r="LRU142" s="137"/>
      <c r="LRV142" s="137"/>
      <c r="LRW142" s="137"/>
      <c r="LRX142" s="137"/>
      <c r="LRY142" s="137"/>
      <c r="LRZ142" s="137"/>
      <c r="LSA142" s="137"/>
      <c r="LSB142" s="137"/>
      <c r="LSC142" s="137"/>
      <c r="LSD142" s="137"/>
      <c r="LSE142" s="137"/>
      <c r="LSF142" s="137"/>
      <c r="LSG142" s="137"/>
      <c r="LSH142" s="137"/>
      <c r="LSI142" s="137"/>
      <c r="LSJ142" s="137"/>
      <c r="LSK142" s="137"/>
      <c r="LSL142" s="137"/>
      <c r="LSM142" s="137"/>
      <c r="LSN142" s="137"/>
      <c r="LSO142" s="137"/>
      <c r="LSP142" s="137"/>
      <c r="LSQ142" s="137"/>
      <c r="LSR142" s="137"/>
      <c r="LSS142" s="137"/>
      <c r="LST142" s="137"/>
      <c r="LSU142" s="137"/>
      <c r="LSV142" s="137"/>
      <c r="LSW142" s="137"/>
      <c r="LSX142" s="137"/>
      <c r="LSY142" s="137"/>
      <c r="LSZ142" s="137"/>
      <c r="LTA142" s="137"/>
      <c r="LTB142" s="137"/>
      <c r="LTC142" s="137"/>
      <c r="LTD142" s="137"/>
      <c r="LTE142" s="137"/>
      <c r="LTF142" s="137"/>
      <c r="LTG142" s="137"/>
      <c r="LTH142" s="137"/>
      <c r="LTI142" s="137"/>
      <c r="LTJ142" s="137"/>
      <c r="LTK142" s="137"/>
      <c r="LTL142" s="137"/>
      <c r="LTM142" s="137"/>
      <c r="LTN142" s="137"/>
      <c r="LTO142" s="137"/>
      <c r="LTP142" s="137"/>
      <c r="LTQ142" s="137"/>
      <c r="LTR142" s="137"/>
      <c r="LTS142" s="137"/>
      <c r="LTT142" s="137"/>
      <c r="LTU142" s="137"/>
      <c r="LTV142" s="137"/>
      <c r="LTW142" s="137"/>
      <c r="LTX142" s="137"/>
      <c r="LTY142" s="137"/>
      <c r="LTZ142" s="137"/>
      <c r="LUA142" s="137"/>
      <c r="LUB142" s="137"/>
      <c r="LUC142" s="137"/>
      <c r="LUD142" s="137"/>
      <c r="LUE142" s="137"/>
      <c r="LUF142" s="137"/>
      <c r="LUG142" s="137"/>
      <c r="LUH142" s="137"/>
      <c r="LUI142" s="137"/>
      <c r="LUJ142" s="137"/>
      <c r="LUK142" s="137"/>
      <c r="LUL142" s="137"/>
      <c r="LUM142" s="137"/>
      <c r="LUN142" s="137"/>
      <c r="LUO142" s="137"/>
      <c r="LUP142" s="137"/>
      <c r="LUQ142" s="137"/>
      <c r="LUR142" s="137"/>
      <c r="LUS142" s="137"/>
      <c r="LUT142" s="137"/>
      <c r="LUU142" s="137"/>
      <c r="LUV142" s="137"/>
      <c r="LUW142" s="137"/>
      <c r="LUX142" s="137"/>
      <c r="LUY142" s="137"/>
      <c r="LUZ142" s="137"/>
      <c r="LVA142" s="137"/>
      <c r="LVB142" s="137"/>
      <c r="LVC142" s="137"/>
      <c r="LVD142" s="137"/>
      <c r="LVE142" s="137"/>
      <c r="LVF142" s="137"/>
      <c r="LVG142" s="137"/>
      <c r="LVH142" s="137"/>
      <c r="LVI142" s="137"/>
      <c r="LVJ142" s="137"/>
      <c r="LVK142" s="137"/>
      <c r="LVL142" s="137"/>
      <c r="LVM142" s="137"/>
      <c r="LVN142" s="137"/>
      <c r="LVO142" s="137"/>
      <c r="LVP142" s="137"/>
      <c r="LVQ142" s="137"/>
      <c r="LVR142" s="137"/>
      <c r="LVS142" s="137"/>
      <c r="LVT142" s="137"/>
      <c r="LVU142" s="137"/>
      <c r="LVV142" s="137"/>
      <c r="LVW142" s="137"/>
      <c r="LVX142" s="137"/>
      <c r="LVY142" s="137"/>
      <c r="LVZ142" s="137"/>
      <c r="LWA142" s="137"/>
      <c r="LWB142" s="137"/>
      <c r="LWC142" s="137"/>
      <c r="LWD142" s="137"/>
      <c r="LWE142" s="137"/>
      <c r="LWF142" s="137"/>
      <c r="LWG142" s="137"/>
      <c r="LWH142" s="137"/>
      <c r="LWI142" s="137"/>
      <c r="LWJ142" s="137"/>
      <c r="LWK142" s="137"/>
      <c r="LWL142" s="137"/>
      <c r="LWM142" s="137"/>
      <c r="LWN142" s="137"/>
      <c r="LWO142" s="137"/>
      <c r="LWP142" s="137"/>
      <c r="LWQ142" s="137"/>
      <c r="LWR142" s="137"/>
      <c r="LWS142" s="137"/>
      <c r="LWT142" s="137"/>
      <c r="LWU142" s="137"/>
      <c r="LWV142" s="137"/>
      <c r="LWW142" s="137"/>
      <c r="LWX142" s="137"/>
      <c r="LWY142" s="137"/>
      <c r="LWZ142" s="137"/>
      <c r="LXA142" s="137"/>
      <c r="LXB142" s="137"/>
      <c r="LXC142" s="137"/>
      <c r="LXD142" s="137"/>
      <c r="LXE142" s="137"/>
      <c r="LXF142" s="137"/>
      <c r="LXG142" s="137"/>
      <c r="LXH142" s="137"/>
      <c r="LXI142" s="137"/>
      <c r="LXJ142" s="137"/>
      <c r="LXK142" s="137"/>
      <c r="LXL142" s="137"/>
      <c r="LXM142" s="137"/>
      <c r="LXN142" s="137"/>
      <c r="LXO142" s="137"/>
      <c r="LXP142" s="137"/>
      <c r="LXQ142" s="137"/>
      <c r="LXR142" s="137"/>
      <c r="LXS142" s="137"/>
      <c r="LXT142" s="137"/>
      <c r="LXU142" s="137"/>
      <c r="LXV142" s="137"/>
      <c r="LXW142" s="137"/>
      <c r="LXX142" s="137"/>
      <c r="LXY142" s="137"/>
      <c r="LXZ142" s="137"/>
      <c r="LYA142" s="137"/>
      <c r="LYB142" s="137"/>
      <c r="LYC142" s="137"/>
      <c r="LYD142" s="137"/>
      <c r="LYE142" s="137"/>
      <c r="LYF142" s="137"/>
      <c r="LYG142" s="137"/>
      <c r="LYH142" s="137"/>
      <c r="LYI142" s="137"/>
      <c r="LYJ142" s="137"/>
      <c r="LYK142" s="137"/>
      <c r="LYL142" s="137"/>
      <c r="LYM142" s="137"/>
      <c r="LYN142" s="137"/>
      <c r="LYO142" s="137"/>
      <c r="LYP142" s="137"/>
      <c r="LYQ142" s="137"/>
      <c r="LYR142" s="137"/>
      <c r="LYS142" s="137"/>
      <c r="LYT142" s="137"/>
      <c r="LYU142" s="137"/>
      <c r="LYV142" s="137"/>
      <c r="LYW142" s="137"/>
      <c r="LYX142" s="137"/>
      <c r="LYY142" s="137"/>
      <c r="LYZ142" s="137"/>
      <c r="LZA142" s="137"/>
      <c r="LZB142" s="137"/>
      <c r="LZC142" s="137"/>
      <c r="LZD142" s="137"/>
      <c r="LZE142" s="137"/>
      <c r="LZF142" s="137"/>
      <c r="LZG142" s="137"/>
      <c r="LZH142" s="137"/>
      <c r="LZI142" s="137"/>
      <c r="LZJ142" s="137"/>
      <c r="LZK142" s="137"/>
      <c r="LZL142" s="137"/>
      <c r="LZM142" s="137"/>
      <c r="LZN142" s="137"/>
      <c r="LZO142" s="137"/>
      <c r="LZP142" s="137"/>
      <c r="LZQ142" s="137"/>
      <c r="LZR142" s="137"/>
      <c r="LZS142" s="137"/>
      <c r="LZT142" s="137"/>
      <c r="LZU142" s="137"/>
      <c r="LZV142" s="137"/>
      <c r="LZW142" s="137"/>
      <c r="LZX142" s="137"/>
      <c r="LZY142" s="137"/>
      <c r="LZZ142" s="137"/>
      <c r="MAA142" s="137"/>
      <c r="MAB142" s="137"/>
      <c r="MAC142" s="137"/>
      <c r="MAD142" s="137"/>
      <c r="MAE142" s="137"/>
      <c r="MAF142" s="137"/>
      <c r="MAG142" s="137"/>
      <c r="MAH142" s="137"/>
      <c r="MAI142" s="137"/>
      <c r="MAJ142" s="137"/>
      <c r="MAK142" s="137"/>
      <c r="MAL142" s="137"/>
      <c r="MAM142" s="137"/>
      <c r="MAN142" s="137"/>
      <c r="MAO142" s="137"/>
      <c r="MAP142" s="137"/>
      <c r="MAQ142" s="137"/>
      <c r="MAR142" s="137"/>
      <c r="MAS142" s="137"/>
      <c r="MAT142" s="137"/>
      <c r="MAU142" s="137"/>
      <c r="MAV142" s="137"/>
      <c r="MAW142" s="137"/>
      <c r="MAX142" s="137"/>
      <c r="MAY142" s="137"/>
      <c r="MAZ142" s="137"/>
      <c r="MBA142" s="137"/>
      <c r="MBB142" s="137"/>
      <c r="MBC142" s="137"/>
      <c r="MBD142" s="137"/>
      <c r="MBE142" s="137"/>
      <c r="MBF142" s="137"/>
      <c r="MBG142" s="137"/>
      <c r="MBH142" s="137"/>
      <c r="MBI142" s="137"/>
      <c r="MBJ142" s="137"/>
      <c r="MBK142" s="137"/>
      <c r="MBL142" s="137"/>
      <c r="MBM142" s="137"/>
      <c r="MBN142" s="137"/>
      <c r="MBO142" s="137"/>
      <c r="MBP142" s="137"/>
      <c r="MBQ142" s="137"/>
      <c r="MBR142" s="137"/>
      <c r="MBS142" s="137"/>
      <c r="MBT142" s="137"/>
      <c r="MBU142" s="137"/>
      <c r="MBV142" s="137"/>
      <c r="MBW142" s="137"/>
      <c r="MBX142" s="137"/>
      <c r="MBY142" s="137"/>
      <c r="MBZ142" s="137"/>
      <c r="MCA142" s="137"/>
      <c r="MCB142" s="137"/>
      <c r="MCC142" s="137"/>
      <c r="MCD142" s="137"/>
      <c r="MCE142" s="137"/>
      <c r="MCF142" s="137"/>
      <c r="MCG142" s="137"/>
      <c r="MCH142" s="137"/>
      <c r="MCI142" s="137"/>
      <c r="MCJ142" s="137"/>
      <c r="MCK142" s="137"/>
      <c r="MCL142" s="137"/>
      <c r="MCM142" s="137"/>
      <c r="MCN142" s="137"/>
      <c r="MCO142" s="137"/>
      <c r="MCP142" s="137"/>
      <c r="MCQ142" s="137"/>
      <c r="MCR142" s="137"/>
      <c r="MCS142" s="137"/>
      <c r="MCT142" s="137"/>
      <c r="MCU142" s="137"/>
      <c r="MCV142" s="137"/>
      <c r="MCW142" s="137"/>
      <c r="MCX142" s="137"/>
      <c r="MCY142" s="137"/>
      <c r="MCZ142" s="137"/>
      <c r="MDA142" s="137"/>
      <c r="MDB142" s="137"/>
      <c r="MDC142" s="137"/>
      <c r="MDD142" s="137"/>
      <c r="MDE142" s="137"/>
      <c r="MDF142" s="137"/>
      <c r="MDG142" s="137"/>
      <c r="MDH142" s="137"/>
      <c r="MDI142" s="137"/>
      <c r="MDJ142" s="137"/>
      <c r="MDK142" s="137"/>
      <c r="MDL142" s="137"/>
      <c r="MDM142" s="137"/>
      <c r="MDN142" s="137"/>
      <c r="MDO142" s="137"/>
      <c r="MDP142" s="137"/>
      <c r="MDQ142" s="137"/>
      <c r="MDR142" s="137"/>
      <c r="MDS142" s="137"/>
      <c r="MDT142" s="137"/>
      <c r="MDU142" s="137"/>
      <c r="MDV142" s="137"/>
      <c r="MDW142" s="137"/>
      <c r="MDX142" s="137"/>
      <c r="MDY142" s="137"/>
      <c r="MDZ142" s="137"/>
      <c r="MEA142" s="137"/>
      <c r="MEB142" s="137"/>
      <c r="MEC142" s="137"/>
      <c r="MED142" s="137"/>
      <c r="MEE142" s="137"/>
      <c r="MEF142" s="137"/>
      <c r="MEG142" s="137"/>
      <c r="MEH142" s="137"/>
      <c r="MEI142" s="137"/>
      <c r="MEJ142" s="137"/>
      <c r="MEK142" s="137"/>
      <c r="MEL142" s="137"/>
      <c r="MEM142" s="137"/>
      <c r="MEN142" s="137"/>
      <c r="MEO142" s="137"/>
      <c r="MEP142" s="137"/>
      <c r="MEQ142" s="137"/>
      <c r="MER142" s="137"/>
      <c r="MES142" s="137"/>
      <c r="MET142" s="137"/>
      <c r="MEU142" s="137"/>
      <c r="MEV142" s="137"/>
      <c r="MEW142" s="137"/>
      <c r="MEX142" s="137"/>
      <c r="MEY142" s="137"/>
      <c r="MEZ142" s="137"/>
      <c r="MFA142" s="137"/>
      <c r="MFB142" s="137"/>
      <c r="MFC142" s="137"/>
      <c r="MFD142" s="137"/>
      <c r="MFE142" s="137"/>
      <c r="MFF142" s="137"/>
      <c r="MFG142" s="137"/>
      <c r="MFH142" s="137"/>
      <c r="MFI142" s="137"/>
      <c r="MFJ142" s="137"/>
      <c r="MFK142" s="137"/>
      <c r="MFL142" s="137"/>
      <c r="MFM142" s="137"/>
      <c r="MFN142" s="137"/>
      <c r="MFO142" s="137"/>
      <c r="MFP142" s="137"/>
      <c r="MFQ142" s="137"/>
      <c r="MFR142" s="137"/>
      <c r="MFS142" s="137"/>
      <c r="MFT142" s="137"/>
      <c r="MFU142" s="137"/>
      <c r="MFV142" s="137"/>
      <c r="MFW142" s="137"/>
      <c r="MFX142" s="137"/>
      <c r="MFY142" s="137"/>
      <c r="MFZ142" s="137"/>
      <c r="MGA142" s="137"/>
      <c r="MGB142" s="137"/>
      <c r="MGC142" s="137"/>
      <c r="MGD142" s="137"/>
      <c r="MGE142" s="137"/>
      <c r="MGF142" s="137"/>
      <c r="MGG142" s="137"/>
      <c r="MGH142" s="137"/>
      <c r="MGI142" s="137"/>
      <c r="MGJ142" s="137"/>
      <c r="MGK142" s="137"/>
      <c r="MGL142" s="137"/>
      <c r="MGM142" s="137"/>
      <c r="MGN142" s="137"/>
      <c r="MGO142" s="137"/>
      <c r="MGP142" s="137"/>
      <c r="MGQ142" s="137"/>
      <c r="MGR142" s="137"/>
      <c r="MGS142" s="137"/>
      <c r="MGT142" s="137"/>
      <c r="MGU142" s="137"/>
      <c r="MGV142" s="137"/>
      <c r="MGW142" s="137"/>
      <c r="MGX142" s="137"/>
      <c r="MGY142" s="137"/>
      <c r="MGZ142" s="137"/>
      <c r="MHA142" s="137"/>
      <c r="MHB142" s="137"/>
      <c r="MHC142" s="137"/>
      <c r="MHD142" s="137"/>
      <c r="MHE142" s="137"/>
      <c r="MHF142" s="137"/>
      <c r="MHG142" s="137"/>
      <c r="MHH142" s="137"/>
      <c r="MHI142" s="137"/>
      <c r="MHJ142" s="137"/>
      <c r="MHK142" s="137"/>
      <c r="MHL142" s="137"/>
      <c r="MHM142" s="137"/>
      <c r="MHN142" s="137"/>
      <c r="MHO142" s="137"/>
      <c r="MHP142" s="137"/>
      <c r="MHQ142" s="137"/>
      <c r="MHR142" s="137"/>
      <c r="MHS142" s="137"/>
      <c r="MHT142" s="137"/>
      <c r="MHU142" s="137"/>
      <c r="MHV142" s="137"/>
      <c r="MHW142" s="137"/>
      <c r="MHX142" s="137"/>
      <c r="MHY142" s="137"/>
      <c r="MHZ142" s="137"/>
      <c r="MIA142" s="137"/>
      <c r="MIB142" s="137"/>
      <c r="MIC142" s="137"/>
      <c r="MID142" s="137"/>
      <c r="MIE142" s="137"/>
      <c r="MIF142" s="137"/>
      <c r="MIG142" s="137"/>
      <c r="MIH142" s="137"/>
      <c r="MII142" s="137"/>
      <c r="MIJ142" s="137"/>
      <c r="MIK142" s="137"/>
      <c r="MIL142" s="137"/>
      <c r="MIM142" s="137"/>
      <c r="MIN142" s="137"/>
      <c r="MIO142" s="137"/>
      <c r="MIP142" s="137"/>
      <c r="MIQ142" s="137"/>
      <c r="MIR142" s="137"/>
      <c r="MIS142" s="137"/>
      <c r="MIT142" s="137"/>
      <c r="MIU142" s="137"/>
      <c r="MIV142" s="137"/>
      <c r="MIW142" s="137"/>
      <c r="MIX142" s="137"/>
      <c r="MIY142" s="137"/>
      <c r="MIZ142" s="137"/>
      <c r="MJA142" s="137"/>
      <c r="MJB142" s="137"/>
      <c r="MJC142" s="137"/>
      <c r="MJD142" s="137"/>
      <c r="MJE142" s="137"/>
      <c r="MJF142" s="137"/>
      <c r="MJG142" s="137"/>
      <c r="MJH142" s="137"/>
      <c r="MJI142" s="137"/>
      <c r="MJJ142" s="137"/>
      <c r="MJK142" s="137"/>
      <c r="MJL142" s="137"/>
      <c r="MJM142" s="137"/>
      <c r="MJN142" s="137"/>
      <c r="MJO142" s="137"/>
      <c r="MJP142" s="137"/>
      <c r="MJQ142" s="137"/>
      <c r="MJR142" s="137"/>
      <c r="MJS142" s="137"/>
      <c r="MJT142" s="137"/>
      <c r="MJU142" s="137"/>
      <c r="MJV142" s="137"/>
      <c r="MJW142" s="137"/>
      <c r="MJX142" s="137"/>
      <c r="MJY142" s="137"/>
      <c r="MJZ142" s="137"/>
      <c r="MKA142" s="137"/>
      <c r="MKB142" s="137"/>
      <c r="MKC142" s="137"/>
      <c r="MKD142" s="137"/>
      <c r="MKE142" s="137"/>
      <c r="MKF142" s="137"/>
      <c r="MKG142" s="137"/>
      <c r="MKH142" s="137"/>
      <c r="MKI142" s="137"/>
      <c r="MKJ142" s="137"/>
      <c r="MKK142" s="137"/>
      <c r="MKL142" s="137"/>
      <c r="MKM142" s="137"/>
      <c r="MKN142" s="137"/>
      <c r="MKO142" s="137"/>
      <c r="MKP142" s="137"/>
      <c r="MKQ142" s="137"/>
      <c r="MKR142" s="137"/>
      <c r="MKS142" s="137"/>
      <c r="MKT142" s="137"/>
      <c r="MKU142" s="137"/>
      <c r="MKV142" s="137"/>
      <c r="MKW142" s="137"/>
      <c r="MKX142" s="137"/>
      <c r="MKY142" s="137"/>
      <c r="MKZ142" s="137"/>
      <c r="MLA142" s="137"/>
      <c r="MLB142" s="137"/>
      <c r="MLC142" s="137"/>
      <c r="MLD142" s="137"/>
      <c r="MLE142" s="137"/>
      <c r="MLF142" s="137"/>
      <c r="MLG142" s="137"/>
      <c r="MLH142" s="137"/>
      <c r="MLI142" s="137"/>
      <c r="MLJ142" s="137"/>
      <c r="MLK142" s="137"/>
      <c r="MLL142" s="137"/>
      <c r="MLM142" s="137"/>
      <c r="MLN142" s="137"/>
      <c r="MLO142" s="137"/>
      <c r="MLP142" s="137"/>
      <c r="MLQ142" s="137"/>
      <c r="MLR142" s="137"/>
      <c r="MLS142" s="137"/>
      <c r="MLT142" s="137"/>
      <c r="MLU142" s="137"/>
      <c r="MLV142" s="137"/>
      <c r="MLW142" s="137"/>
      <c r="MLX142" s="137"/>
      <c r="MLY142" s="137"/>
      <c r="MLZ142" s="137"/>
      <c r="MMA142" s="137"/>
      <c r="MMB142" s="137"/>
      <c r="MMC142" s="137"/>
      <c r="MMD142" s="137"/>
      <c r="MME142" s="137"/>
      <c r="MMF142" s="137"/>
      <c r="MMG142" s="137"/>
      <c r="MMH142" s="137"/>
      <c r="MMI142" s="137"/>
      <c r="MMJ142" s="137"/>
      <c r="MMK142" s="137"/>
      <c r="MML142" s="137"/>
      <c r="MMM142" s="137"/>
      <c r="MMN142" s="137"/>
      <c r="MMO142" s="137"/>
      <c r="MMP142" s="137"/>
      <c r="MMQ142" s="137"/>
      <c r="MMR142" s="137"/>
      <c r="MMS142" s="137"/>
      <c r="MMT142" s="137"/>
      <c r="MMU142" s="137"/>
      <c r="MMV142" s="137"/>
      <c r="MMW142" s="137"/>
      <c r="MMX142" s="137"/>
      <c r="MMY142" s="137"/>
      <c r="MMZ142" s="137"/>
      <c r="MNA142" s="137"/>
      <c r="MNB142" s="137"/>
      <c r="MNC142" s="137"/>
      <c r="MND142" s="137"/>
      <c r="MNE142" s="137"/>
      <c r="MNF142" s="137"/>
      <c r="MNG142" s="137"/>
      <c r="MNH142" s="137"/>
      <c r="MNI142" s="137"/>
      <c r="MNJ142" s="137"/>
      <c r="MNK142" s="137"/>
      <c r="MNL142" s="137"/>
      <c r="MNM142" s="137"/>
      <c r="MNN142" s="137"/>
      <c r="MNO142" s="137"/>
      <c r="MNP142" s="137"/>
      <c r="MNQ142" s="137"/>
      <c r="MNR142" s="137"/>
      <c r="MNS142" s="137"/>
      <c r="MNT142" s="137"/>
      <c r="MNU142" s="137"/>
      <c r="MNV142" s="137"/>
      <c r="MNW142" s="137"/>
      <c r="MNX142" s="137"/>
      <c r="MNY142" s="137"/>
      <c r="MNZ142" s="137"/>
      <c r="MOA142" s="137"/>
      <c r="MOB142" s="137"/>
      <c r="MOC142" s="137"/>
      <c r="MOD142" s="137"/>
      <c r="MOE142" s="137"/>
      <c r="MOF142" s="137"/>
      <c r="MOG142" s="137"/>
      <c r="MOH142" s="137"/>
      <c r="MOI142" s="137"/>
      <c r="MOJ142" s="137"/>
      <c r="MOK142" s="137"/>
      <c r="MOL142" s="137"/>
      <c r="MOM142" s="137"/>
      <c r="MON142" s="137"/>
      <c r="MOO142" s="137"/>
      <c r="MOP142" s="137"/>
      <c r="MOQ142" s="137"/>
      <c r="MOR142" s="137"/>
      <c r="MOS142" s="137"/>
      <c r="MOT142" s="137"/>
      <c r="MOU142" s="137"/>
      <c r="MOV142" s="137"/>
      <c r="MOW142" s="137"/>
      <c r="MOX142" s="137"/>
      <c r="MOY142" s="137"/>
      <c r="MOZ142" s="137"/>
      <c r="MPA142" s="137"/>
      <c r="MPB142" s="137"/>
      <c r="MPC142" s="137"/>
      <c r="MPD142" s="137"/>
      <c r="MPE142" s="137"/>
      <c r="MPF142" s="137"/>
      <c r="MPG142" s="137"/>
      <c r="MPH142" s="137"/>
      <c r="MPI142" s="137"/>
      <c r="MPJ142" s="137"/>
      <c r="MPK142" s="137"/>
      <c r="MPL142" s="137"/>
      <c r="MPM142" s="137"/>
      <c r="MPN142" s="137"/>
      <c r="MPO142" s="137"/>
      <c r="MPP142" s="137"/>
      <c r="MPQ142" s="137"/>
      <c r="MPR142" s="137"/>
      <c r="MPS142" s="137"/>
      <c r="MPT142" s="137"/>
      <c r="MPU142" s="137"/>
      <c r="MPV142" s="137"/>
      <c r="MPW142" s="137"/>
      <c r="MPX142" s="137"/>
      <c r="MPY142" s="137"/>
      <c r="MPZ142" s="137"/>
      <c r="MQA142" s="137"/>
      <c r="MQB142" s="137"/>
      <c r="MQC142" s="137"/>
      <c r="MQD142" s="137"/>
      <c r="MQE142" s="137"/>
      <c r="MQF142" s="137"/>
      <c r="MQG142" s="137"/>
      <c r="MQH142" s="137"/>
      <c r="MQI142" s="137"/>
      <c r="MQJ142" s="137"/>
      <c r="MQK142" s="137"/>
      <c r="MQL142" s="137"/>
      <c r="MQM142" s="137"/>
      <c r="MQN142" s="137"/>
      <c r="MQO142" s="137"/>
      <c r="MQP142" s="137"/>
      <c r="MQQ142" s="137"/>
      <c r="MQR142" s="137"/>
      <c r="MQS142" s="137"/>
      <c r="MQT142" s="137"/>
      <c r="MQU142" s="137"/>
      <c r="MQV142" s="137"/>
      <c r="MQW142" s="137"/>
      <c r="MQX142" s="137"/>
      <c r="MQY142" s="137"/>
      <c r="MQZ142" s="137"/>
      <c r="MRA142" s="137"/>
      <c r="MRB142" s="137"/>
      <c r="MRC142" s="137"/>
      <c r="MRD142" s="137"/>
      <c r="MRE142" s="137"/>
      <c r="MRF142" s="137"/>
      <c r="MRG142" s="137"/>
      <c r="MRH142" s="137"/>
      <c r="MRI142" s="137"/>
      <c r="MRJ142" s="137"/>
      <c r="MRK142" s="137"/>
      <c r="MRL142" s="137"/>
      <c r="MRM142" s="137"/>
      <c r="MRN142" s="137"/>
      <c r="MRO142" s="137"/>
      <c r="MRP142" s="137"/>
      <c r="MRQ142" s="137"/>
      <c r="MRR142" s="137"/>
      <c r="MRS142" s="137"/>
      <c r="MRT142" s="137"/>
      <c r="MRU142" s="137"/>
      <c r="MRV142" s="137"/>
      <c r="MRW142" s="137"/>
      <c r="MRX142" s="137"/>
      <c r="MRY142" s="137"/>
      <c r="MRZ142" s="137"/>
      <c r="MSA142" s="137"/>
      <c r="MSB142" s="137"/>
      <c r="MSC142" s="137"/>
      <c r="MSD142" s="137"/>
      <c r="MSE142" s="137"/>
      <c r="MSF142" s="137"/>
      <c r="MSG142" s="137"/>
      <c r="MSH142" s="137"/>
      <c r="MSI142" s="137"/>
      <c r="MSJ142" s="137"/>
      <c r="MSK142" s="137"/>
      <c r="MSL142" s="137"/>
      <c r="MSM142" s="137"/>
      <c r="MSN142" s="137"/>
      <c r="MSO142" s="137"/>
      <c r="MSP142" s="137"/>
      <c r="MSQ142" s="137"/>
      <c r="MSR142" s="137"/>
      <c r="MSS142" s="137"/>
      <c r="MST142" s="137"/>
      <c r="MSU142" s="137"/>
      <c r="MSV142" s="137"/>
      <c r="MSW142" s="137"/>
      <c r="MSX142" s="137"/>
      <c r="MSY142" s="137"/>
      <c r="MSZ142" s="137"/>
      <c r="MTA142" s="137"/>
      <c r="MTB142" s="137"/>
      <c r="MTC142" s="137"/>
      <c r="MTD142" s="137"/>
      <c r="MTE142" s="137"/>
      <c r="MTF142" s="137"/>
      <c r="MTG142" s="137"/>
      <c r="MTH142" s="137"/>
      <c r="MTI142" s="137"/>
      <c r="MTJ142" s="137"/>
      <c r="MTK142" s="137"/>
      <c r="MTL142" s="137"/>
      <c r="MTM142" s="137"/>
      <c r="MTN142" s="137"/>
      <c r="MTO142" s="137"/>
      <c r="MTP142" s="137"/>
      <c r="MTQ142" s="137"/>
      <c r="MTR142" s="137"/>
      <c r="MTS142" s="137"/>
      <c r="MTT142" s="137"/>
      <c r="MTU142" s="137"/>
      <c r="MTV142" s="137"/>
      <c r="MTW142" s="137"/>
      <c r="MTX142" s="137"/>
      <c r="MTY142" s="137"/>
      <c r="MTZ142" s="137"/>
      <c r="MUA142" s="137"/>
      <c r="MUB142" s="137"/>
      <c r="MUC142" s="137"/>
      <c r="MUD142" s="137"/>
      <c r="MUE142" s="137"/>
      <c r="MUF142" s="137"/>
      <c r="MUG142" s="137"/>
      <c r="MUH142" s="137"/>
      <c r="MUI142" s="137"/>
      <c r="MUJ142" s="137"/>
      <c r="MUK142" s="137"/>
      <c r="MUL142" s="137"/>
      <c r="MUM142" s="137"/>
      <c r="MUN142" s="137"/>
      <c r="MUO142" s="137"/>
      <c r="MUP142" s="137"/>
      <c r="MUQ142" s="137"/>
      <c r="MUR142" s="137"/>
      <c r="MUS142" s="137"/>
      <c r="MUT142" s="137"/>
      <c r="MUU142" s="137"/>
      <c r="MUV142" s="137"/>
      <c r="MUW142" s="137"/>
      <c r="MUX142" s="137"/>
      <c r="MUY142" s="137"/>
      <c r="MUZ142" s="137"/>
      <c r="MVA142" s="137"/>
      <c r="MVB142" s="137"/>
      <c r="MVC142" s="137"/>
      <c r="MVD142" s="137"/>
      <c r="MVE142" s="137"/>
      <c r="MVF142" s="137"/>
      <c r="MVG142" s="137"/>
      <c r="MVH142" s="137"/>
      <c r="MVI142" s="137"/>
      <c r="MVJ142" s="137"/>
      <c r="MVK142" s="137"/>
      <c r="MVL142" s="137"/>
      <c r="MVM142" s="137"/>
      <c r="MVN142" s="137"/>
      <c r="MVO142" s="137"/>
      <c r="MVP142" s="137"/>
      <c r="MVQ142" s="137"/>
      <c r="MVR142" s="137"/>
      <c r="MVS142" s="137"/>
      <c r="MVT142" s="137"/>
      <c r="MVU142" s="137"/>
      <c r="MVV142" s="137"/>
      <c r="MVW142" s="137"/>
      <c r="MVX142" s="137"/>
      <c r="MVY142" s="137"/>
      <c r="MVZ142" s="137"/>
      <c r="MWA142" s="137"/>
      <c r="MWB142" s="137"/>
      <c r="MWC142" s="137"/>
      <c r="MWD142" s="137"/>
      <c r="MWE142" s="137"/>
      <c r="MWF142" s="137"/>
      <c r="MWG142" s="137"/>
      <c r="MWH142" s="137"/>
      <c r="MWI142" s="137"/>
      <c r="MWJ142" s="137"/>
      <c r="MWK142" s="137"/>
      <c r="MWL142" s="137"/>
      <c r="MWM142" s="137"/>
      <c r="MWN142" s="137"/>
      <c r="MWO142" s="137"/>
      <c r="MWP142" s="137"/>
      <c r="MWQ142" s="137"/>
      <c r="MWR142" s="137"/>
      <c r="MWS142" s="137"/>
      <c r="MWT142" s="137"/>
      <c r="MWU142" s="137"/>
      <c r="MWV142" s="137"/>
      <c r="MWW142" s="137"/>
      <c r="MWX142" s="137"/>
      <c r="MWY142" s="137"/>
      <c r="MWZ142" s="137"/>
      <c r="MXA142" s="137"/>
      <c r="MXB142" s="137"/>
      <c r="MXC142" s="137"/>
      <c r="MXD142" s="137"/>
      <c r="MXE142" s="137"/>
      <c r="MXF142" s="137"/>
      <c r="MXG142" s="137"/>
      <c r="MXH142" s="137"/>
      <c r="MXI142" s="137"/>
      <c r="MXJ142" s="137"/>
      <c r="MXK142" s="137"/>
      <c r="MXL142" s="137"/>
      <c r="MXM142" s="137"/>
      <c r="MXN142" s="137"/>
      <c r="MXO142" s="137"/>
      <c r="MXP142" s="137"/>
      <c r="MXQ142" s="137"/>
      <c r="MXR142" s="137"/>
      <c r="MXS142" s="137"/>
      <c r="MXT142" s="137"/>
      <c r="MXU142" s="137"/>
      <c r="MXV142" s="137"/>
      <c r="MXW142" s="137"/>
      <c r="MXX142" s="137"/>
      <c r="MXY142" s="137"/>
      <c r="MXZ142" s="137"/>
      <c r="MYA142" s="137"/>
      <c r="MYB142" s="137"/>
      <c r="MYC142" s="137"/>
      <c r="MYD142" s="137"/>
      <c r="MYE142" s="137"/>
      <c r="MYF142" s="137"/>
      <c r="MYG142" s="137"/>
      <c r="MYH142" s="137"/>
      <c r="MYI142" s="137"/>
      <c r="MYJ142" s="137"/>
      <c r="MYK142" s="137"/>
      <c r="MYL142" s="137"/>
      <c r="MYM142" s="137"/>
      <c r="MYN142" s="137"/>
      <c r="MYO142" s="137"/>
      <c r="MYP142" s="137"/>
      <c r="MYQ142" s="137"/>
      <c r="MYR142" s="137"/>
      <c r="MYS142" s="137"/>
      <c r="MYT142" s="137"/>
      <c r="MYU142" s="137"/>
      <c r="MYV142" s="137"/>
      <c r="MYW142" s="137"/>
      <c r="MYX142" s="137"/>
      <c r="MYY142" s="137"/>
      <c r="MYZ142" s="137"/>
      <c r="MZA142" s="137"/>
      <c r="MZB142" s="137"/>
      <c r="MZC142" s="137"/>
      <c r="MZD142" s="137"/>
      <c r="MZE142" s="137"/>
      <c r="MZF142" s="137"/>
      <c r="MZG142" s="137"/>
      <c r="MZH142" s="137"/>
      <c r="MZI142" s="137"/>
      <c r="MZJ142" s="137"/>
      <c r="MZK142" s="137"/>
      <c r="MZL142" s="137"/>
      <c r="MZM142" s="137"/>
      <c r="MZN142" s="137"/>
      <c r="MZO142" s="137"/>
      <c r="MZP142" s="137"/>
      <c r="MZQ142" s="137"/>
      <c r="MZR142" s="137"/>
      <c r="MZS142" s="137"/>
      <c r="MZT142" s="137"/>
      <c r="MZU142" s="137"/>
      <c r="MZV142" s="137"/>
      <c r="MZW142" s="137"/>
      <c r="MZX142" s="137"/>
      <c r="MZY142" s="137"/>
      <c r="MZZ142" s="137"/>
      <c r="NAA142" s="137"/>
      <c r="NAB142" s="137"/>
      <c r="NAC142" s="137"/>
      <c r="NAD142" s="137"/>
      <c r="NAE142" s="137"/>
      <c r="NAF142" s="137"/>
      <c r="NAG142" s="137"/>
      <c r="NAH142" s="137"/>
      <c r="NAI142" s="137"/>
      <c r="NAJ142" s="137"/>
      <c r="NAK142" s="137"/>
      <c r="NAL142" s="137"/>
      <c r="NAM142" s="137"/>
      <c r="NAN142" s="137"/>
      <c r="NAO142" s="137"/>
      <c r="NAP142" s="137"/>
      <c r="NAQ142" s="137"/>
      <c r="NAR142" s="137"/>
      <c r="NAS142" s="137"/>
      <c r="NAT142" s="137"/>
      <c r="NAU142" s="137"/>
      <c r="NAV142" s="137"/>
      <c r="NAW142" s="137"/>
      <c r="NAX142" s="137"/>
      <c r="NAY142" s="137"/>
      <c r="NAZ142" s="137"/>
      <c r="NBA142" s="137"/>
      <c r="NBB142" s="137"/>
      <c r="NBC142" s="137"/>
      <c r="NBD142" s="137"/>
      <c r="NBE142" s="137"/>
      <c r="NBF142" s="137"/>
      <c r="NBG142" s="137"/>
      <c r="NBH142" s="137"/>
      <c r="NBI142" s="137"/>
      <c r="NBJ142" s="137"/>
      <c r="NBK142" s="137"/>
      <c r="NBL142" s="137"/>
      <c r="NBM142" s="137"/>
      <c r="NBN142" s="137"/>
      <c r="NBO142" s="137"/>
      <c r="NBP142" s="137"/>
      <c r="NBQ142" s="137"/>
      <c r="NBR142" s="137"/>
      <c r="NBS142" s="137"/>
      <c r="NBT142" s="137"/>
      <c r="NBU142" s="137"/>
      <c r="NBV142" s="137"/>
      <c r="NBW142" s="137"/>
      <c r="NBX142" s="137"/>
      <c r="NBY142" s="137"/>
      <c r="NBZ142" s="137"/>
      <c r="NCA142" s="137"/>
      <c r="NCB142" s="137"/>
      <c r="NCC142" s="137"/>
      <c r="NCD142" s="137"/>
      <c r="NCE142" s="137"/>
      <c r="NCF142" s="137"/>
      <c r="NCG142" s="137"/>
      <c r="NCH142" s="137"/>
      <c r="NCI142" s="137"/>
      <c r="NCJ142" s="137"/>
      <c r="NCK142" s="137"/>
      <c r="NCL142" s="137"/>
      <c r="NCM142" s="137"/>
      <c r="NCN142" s="137"/>
      <c r="NCO142" s="137"/>
      <c r="NCP142" s="137"/>
      <c r="NCQ142" s="137"/>
      <c r="NCR142" s="137"/>
      <c r="NCS142" s="137"/>
      <c r="NCT142" s="137"/>
      <c r="NCU142" s="137"/>
      <c r="NCV142" s="137"/>
      <c r="NCW142" s="137"/>
      <c r="NCX142" s="137"/>
      <c r="NCY142" s="137"/>
      <c r="NCZ142" s="137"/>
      <c r="NDA142" s="137"/>
      <c r="NDB142" s="137"/>
      <c r="NDC142" s="137"/>
      <c r="NDD142" s="137"/>
      <c r="NDE142" s="137"/>
      <c r="NDF142" s="137"/>
      <c r="NDG142" s="137"/>
      <c r="NDH142" s="137"/>
      <c r="NDI142" s="137"/>
      <c r="NDJ142" s="137"/>
      <c r="NDK142" s="137"/>
      <c r="NDL142" s="137"/>
      <c r="NDM142" s="137"/>
      <c r="NDN142" s="137"/>
      <c r="NDO142" s="137"/>
      <c r="NDP142" s="137"/>
      <c r="NDQ142" s="137"/>
      <c r="NDR142" s="137"/>
      <c r="NDS142" s="137"/>
      <c r="NDT142" s="137"/>
      <c r="NDU142" s="137"/>
      <c r="NDV142" s="137"/>
      <c r="NDW142" s="137"/>
      <c r="NDX142" s="137"/>
      <c r="NDY142" s="137"/>
      <c r="NDZ142" s="137"/>
      <c r="NEA142" s="137"/>
      <c r="NEB142" s="137"/>
      <c r="NEC142" s="137"/>
      <c r="NED142" s="137"/>
      <c r="NEE142" s="137"/>
      <c r="NEF142" s="137"/>
      <c r="NEG142" s="137"/>
      <c r="NEH142" s="137"/>
      <c r="NEI142" s="137"/>
      <c r="NEJ142" s="137"/>
      <c r="NEK142" s="137"/>
      <c r="NEL142" s="137"/>
      <c r="NEM142" s="137"/>
      <c r="NEN142" s="137"/>
      <c r="NEO142" s="137"/>
      <c r="NEP142" s="137"/>
      <c r="NEQ142" s="137"/>
      <c r="NER142" s="137"/>
      <c r="NES142" s="137"/>
      <c r="NET142" s="137"/>
      <c r="NEU142" s="137"/>
      <c r="NEV142" s="137"/>
      <c r="NEW142" s="137"/>
      <c r="NEX142" s="137"/>
      <c r="NEY142" s="137"/>
      <c r="NEZ142" s="137"/>
      <c r="NFA142" s="137"/>
      <c r="NFB142" s="137"/>
      <c r="NFC142" s="137"/>
      <c r="NFD142" s="137"/>
      <c r="NFE142" s="137"/>
      <c r="NFF142" s="137"/>
      <c r="NFG142" s="137"/>
      <c r="NFH142" s="137"/>
      <c r="NFI142" s="137"/>
      <c r="NFJ142" s="137"/>
      <c r="NFK142" s="137"/>
      <c r="NFL142" s="137"/>
      <c r="NFM142" s="137"/>
      <c r="NFN142" s="137"/>
      <c r="NFO142" s="137"/>
      <c r="NFP142" s="137"/>
      <c r="NFQ142" s="137"/>
      <c r="NFR142" s="137"/>
      <c r="NFS142" s="137"/>
      <c r="NFT142" s="137"/>
      <c r="NFU142" s="137"/>
      <c r="NFV142" s="137"/>
      <c r="NFW142" s="137"/>
      <c r="NFX142" s="137"/>
      <c r="NFY142" s="137"/>
      <c r="NFZ142" s="137"/>
      <c r="NGA142" s="137"/>
      <c r="NGB142" s="137"/>
      <c r="NGC142" s="137"/>
      <c r="NGD142" s="137"/>
      <c r="NGE142" s="137"/>
      <c r="NGF142" s="137"/>
      <c r="NGG142" s="137"/>
      <c r="NGH142" s="137"/>
      <c r="NGI142" s="137"/>
      <c r="NGJ142" s="137"/>
      <c r="NGK142" s="137"/>
      <c r="NGL142" s="137"/>
      <c r="NGM142" s="137"/>
      <c r="NGN142" s="137"/>
      <c r="NGO142" s="137"/>
      <c r="NGP142" s="137"/>
      <c r="NGQ142" s="137"/>
      <c r="NGR142" s="137"/>
      <c r="NGS142" s="137"/>
      <c r="NGT142" s="137"/>
      <c r="NGU142" s="137"/>
      <c r="NGV142" s="137"/>
      <c r="NGW142" s="137"/>
      <c r="NGX142" s="137"/>
      <c r="NGY142" s="137"/>
      <c r="NGZ142" s="137"/>
      <c r="NHA142" s="137"/>
      <c r="NHB142" s="137"/>
      <c r="NHC142" s="137"/>
      <c r="NHD142" s="137"/>
      <c r="NHE142" s="137"/>
      <c r="NHF142" s="137"/>
      <c r="NHG142" s="137"/>
      <c r="NHH142" s="137"/>
      <c r="NHI142" s="137"/>
      <c r="NHJ142" s="137"/>
      <c r="NHK142" s="137"/>
      <c r="NHL142" s="137"/>
      <c r="NHM142" s="137"/>
      <c r="NHN142" s="137"/>
      <c r="NHO142" s="137"/>
      <c r="NHP142" s="137"/>
      <c r="NHQ142" s="137"/>
      <c r="NHR142" s="137"/>
      <c r="NHS142" s="137"/>
      <c r="NHT142" s="137"/>
      <c r="NHU142" s="137"/>
      <c r="NHV142" s="137"/>
      <c r="NHW142" s="137"/>
      <c r="NHX142" s="137"/>
      <c r="NHY142" s="137"/>
      <c r="NHZ142" s="137"/>
      <c r="NIA142" s="137"/>
      <c r="NIB142" s="137"/>
      <c r="NIC142" s="137"/>
      <c r="NID142" s="137"/>
      <c r="NIE142" s="137"/>
      <c r="NIF142" s="137"/>
      <c r="NIG142" s="137"/>
      <c r="NIH142" s="137"/>
      <c r="NII142" s="137"/>
      <c r="NIJ142" s="137"/>
      <c r="NIK142" s="137"/>
      <c r="NIL142" s="137"/>
      <c r="NIM142" s="137"/>
      <c r="NIN142" s="137"/>
      <c r="NIO142" s="137"/>
      <c r="NIP142" s="137"/>
      <c r="NIQ142" s="137"/>
      <c r="NIR142" s="137"/>
      <c r="NIS142" s="137"/>
      <c r="NIT142" s="137"/>
      <c r="NIU142" s="137"/>
      <c r="NIV142" s="137"/>
      <c r="NIW142" s="137"/>
      <c r="NIX142" s="137"/>
      <c r="NIY142" s="137"/>
      <c r="NIZ142" s="137"/>
      <c r="NJA142" s="137"/>
      <c r="NJB142" s="137"/>
      <c r="NJC142" s="137"/>
      <c r="NJD142" s="137"/>
      <c r="NJE142" s="137"/>
      <c r="NJF142" s="137"/>
      <c r="NJG142" s="137"/>
      <c r="NJH142" s="137"/>
      <c r="NJI142" s="137"/>
      <c r="NJJ142" s="137"/>
      <c r="NJK142" s="137"/>
      <c r="NJL142" s="137"/>
      <c r="NJM142" s="137"/>
      <c r="NJN142" s="137"/>
      <c r="NJO142" s="137"/>
      <c r="NJP142" s="137"/>
      <c r="NJQ142" s="137"/>
      <c r="NJR142" s="137"/>
      <c r="NJS142" s="137"/>
      <c r="NJT142" s="137"/>
      <c r="NJU142" s="137"/>
      <c r="NJV142" s="137"/>
      <c r="NJW142" s="137"/>
      <c r="NJX142" s="137"/>
      <c r="NJY142" s="137"/>
      <c r="NJZ142" s="137"/>
      <c r="NKA142" s="137"/>
      <c r="NKB142" s="137"/>
      <c r="NKC142" s="137"/>
      <c r="NKD142" s="137"/>
      <c r="NKE142" s="137"/>
      <c r="NKF142" s="137"/>
      <c r="NKG142" s="137"/>
      <c r="NKH142" s="137"/>
      <c r="NKI142" s="137"/>
      <c r="NKJ142" s="137"/>
      <c r="NKK142" s="137"/>
      <c r="NKL142" s="137"/>
      <c r="NKM142" s="137"/>
      <c r="NKN142" s="137"/>
      <c r="NKO142" s="137"/>
      <c r="NKP142" s="137"/>
      <c r="NKQ142" s="137"/>
      <c r="NKR142" s="137"/>
      <c r="NKS142" s="137"/>
      <c r="NKT142" s="137"/>
      <c r="NKU142" s="137"/>
      <c r="NKV142" s="137"/>
      <c r="NKW142" s="137"/>
      <c r="NKX142" s="137"/>
      <c r="NKY142" s="137"/>
      <c r="NKZ142" s="137"/>
      <c r="NLA142" s="137"/>
      <c r="NLB142" s="137"/>
      <c r="NLC142" s="137"/>
      <c r="NLD142" s="137"/>
      <c r="NLE142" s="137"/>
      <c r="NLF142" s="137"/>
      <c r="NLG142" s="137"/>
      <c r="NLH142" s="137"/>
      <c r="NLI142" s="137"/>
      <c r="NLJ142" s="137"/>
      <c r="NLK142" s="137"/>
      <c r="NLL142" s="137"/>
      <c r="NLM142" s="137"/>
      <c r="NLN142" s="137"/>
      <c r="NLO142" s="137"/>
      <c r="NLP142" s="137"/>
      <c r="NLQ142" s="137"/>
      <c r="NLR142" s="137"/>
      <c r="NLS142" s="137"/>
      <c r="NLT142" s="137"/>
      <c r="NLU142" s="137"/>
      <c r="NLV142" s="137"/>
      <c r="NLW142" s="137"/>
      <c r="NLX142" s="137"/>
      <c r="NLY142" s="137"/>
      <c r="NLZ142" s="137"/>
      <c r="NMA142" s="137"/>
      <c r="NMB142" s="137"/>
      <c r="NMC142" s="137"/>
      <c r="NMD142" s="137"/>
      <c r="NME142" s="137"/>
      <c r="NMF142" s="137"/>
      <c r="NMG142" s="137"/>
      <c r="NMH142" s="137"/>
      <c r="NMI142" s="137"/>
      <c r="NMJ142" s="137"/>
      <c r="NMK142" s="137"/>
      <c r="NML142" s="137"/>
      <c r="NMM142" s="137"/>
      <c r="NMN142" s="137"/>
      <c r="NMO142" s="137"/>
      <c r="NMP142" s="137"/>
      <c r="NMQ142" s="137"/>
      <c r="NMR142" s="137"/>
      <c r="NMS142" s="137"/>
      <c r="NMT142" s="137"/>
      <c r="NMU142" s="137"/>
      <c r="NMV142" s="137"/>
      <c r="NMW142" s="137"/>
      <c r="NMX142" s="137"/>
      <c r="NMY142" s="137"/>
      <c r="NMZ142" s="137"/>
      <c r="NNA142" s="137"/>
      <c r="NNB142" s="137"/>
      <c r="NNC142" s="137"/>
      <c r="NND142" s="137"/>
      <c r="NNE142" s="137"/>
      <c r="NNF142" s="137"/>
      <c r="NNG142" s="137"/>
      <c r="NNH142" s="137"/>
      <c r="NNI142" s="137"/>
      <c r="NNJ142" s="137"/>
      <c r="NNK142" s="137"/>
      <c r="NNL142" s="137"/>
      <c r="NNM142" s="137"/>
      <c r="NNN142" s="137"/>
      <c r="NNO142" s="137"/>
      <c r="NNP142" s="137"/>
      <c r="NNQ142" s="137"/>
      <c r="NNR142" s="137"/>
      <c r="NNS142" s="137"/>
      <c r="NNT142" s="137"/>
      <c r="NNU142" s="137"/>
      <c r="NNV142" s="137"/>
      <c r="NNW142" s="137"/>
      <c r="NNX142" s="137"/>
      <c r="NNY142" s="137"/>
      <c r="NNZ142" s="137"/>
      <c r="NOA142" s="137"/>
      <c r="NOB142" s="137"/>
      <c r="NOC142" s="137"/>
      <c r="NOD142" s="137"/>
      <c r="NOE142" s="137"/>
      <c r="NOF142" s="137"/>
      <c r="NOG142" s="137"/>
      <c r="NOH142" s="137"/>
      <c r="NOI142" s="137"/>
      <c r="NOJ142" s="137"/>
      <c r="NOK142" s="137"/>
      <c r="NOL142" s="137"/>
      <c r="NOM142" s="137"/>
      <c r="NON142" s="137"/>
      <c r="NOO142" s="137"/>
      <c r="NOP142" s="137"/>
      <c r="NOQ142" s="137"/>
      <c r="NOR142" s="137"/>
      <c r="NOS142" s="137"/>
      <c r="NOT142" s="137"/>
      <c r="NOU142" s="137"/>
      <c r="NOV142" s="137"/>
      <c r="NOW142" s="137"/>
      <c r="NOX142" s="137"/>
      <c r="NOY142" s="137"/>
      <c r="NOZ142" s="137"/>
      <c r="NPA142" s="137"/>
      <c r="NPB142" s="137"/>
      <c r="NPC142" s="137"/>
      <c r="NPD142" s="137"/>
      <c r="NPE142" s="137"/>
      <c r="NPF142" s="137"/>
      <c r="NPG142" s="137"/>
      <c r="NPH142" s="137"/>
      <c r="NPI142" s="137"/>
      <c r="NPJ142" s="137"/>
      <c r="NPK142" s="137"/>
      <c r="NPL142" s="137"/>
      <c r="NPM142" s="137"/>
      <c r="NPN142" s="137"/>
      <c r="NPO142" s="137"/>
      <c r="NPP142" s="137"/>
      <c r="NPQ142" s="137"/>
      <c r="NPR142" s="137"/>
      <c r="NPS142" s="137"/>
      <c r="NPT142" s="137"/>
      <c r="NPU142" s="137"/>
      <c r="NPV142" s="137"/>
      <c r="NPW142" s="137"/>
      <c r="NPX142" s="137"/>
      <c r="NPY142" s="137"/>
      <c r="NPZ142" s="137"/>
      <c r="NQA142" s="137"/>
      <c r="NQB142" s="137"/>
      <c r="NQC142" s="137"/>
      <c r="NQD142" s="137"/>
      <c r="NQE142" s="137"/>
      <c r="NQF142" s="137"/>
      <c r="NQG142" s="137"/>
      <c r="NQH142" s="137"/>
      <c r="NQI142" s="137"/>
      <c r="NQJ142" s="137"/>
      <c r="NQK142" s="137"/>
      <c r="NQL142" s="137"/>
      <c r="NQM142" s="137"/>
      <c r="NQN142" s="137"/>
      <c r="NQO142" s="137"/>
      <c r="NQP142" s="137"/>
      <c r="NQQ142" s="137"/>
      <c r="NQR142" s="137"/>
      <c r="NQS142" s="137"/>
      <c r="NQT142" s="137"/>
      <c r="NQU142" s="137"/>
      <c r="NQV142" s="137"/>
      <c r="NQW142" s="137"/>
      <c r="NQX142" s="137"/>
      <c r="NQY142" s="137"/>
      <c r="NQZ142" s="137"/>
      <c r="NRA142" s="137"/>
      <c r="NRB142" s="137"/>
      <c r="NRC142" s="137"/>
      <c r="NRD142" s="137"/>
      <c r="NRE142" s="137"/>
      <c r="NRF142" s="137"/>
      <c r="NRG142" s="137"/>
      <c r="NRH142" s="137"/>
      <c r="NRI142" s="137"/>
      <c r="NRJ142" s="137"/>
      <c r="NRK142" s="137"/>
      <c r="NRL142" s="137"/>
      <c r="NRM142" s="137"/>
      <c r="NRN142" s="137"/>
      <c r="NRO142" s="137"/>
      <c r="NRP142" s="137"/>
      <c r="NRQ142" s="137"/>
      <c r="NRR142" s="137"/>
      <c r="NRS142" s="137"/>
      <c r="NRT142" s="137"/>
      <c r="NRU142" s="137"/>
      <c r="NRV142" s="137"/>
      <c r="NRW142" s="137"/>
      <c r="NRX142" s="137"/>
      <c r="NRY142" s="137"/>
      <c r="NRZ142" s="137"/>
      <c r="NSA142" s="137"/>
      <c r="NSB142" s="137"/>
      <c r="NSC142" s="137"/>
      <c r="NSD142" s="137"/>
      <c r="NSE142" s="137"/>
      <c r="NSF142" s="137"/>
      <c r="NSG142" s="137"/>
      <c r="NSH142" s="137"/>
      <c r="NSI142" s="137"/>
      <c r="NSJ142" s="137"/>
      <c r="NSK142" s="137"/>
      <c r="NSL142" s="137"/>
      <c r="NSM142" s="137"/>
      <c r="NSN142" s="137"/>
      <c r="NSO142" s="137"/>
      <c r="NSP142" s="137"/>
      <c r="NSQ142" s="137"/>
      <c r="NSR142" s="137"/>
      <c r="NSS142" s="137"/>
      <c r="NST142" s="137"/>
      <c r="NSU142" s="137"/>
      <c r="NSV142" s="137"/>
      <c r="NSW142" s="137"/>
      <c r="NSX142" s="137"/>
      <c r="NSY142" s="137"/>
      <c r="NSZ142" s="137"/>
      <c r="NTA142" s="137"/>
      <c r="NTB142" s="137"/>
      <c r="NTC142" s="137"/>
      <c r="NTD142" s="137"/>
      <c r="NTE142" s="137"/>
      <c r="NTF142" s="137"/>
      <c r="NTG142" s="137"/>
      <c r="NTH142" s="137"/>
      <c r="NTI142" s="137"/>
      <c r="NTJ142" s="137"/>
      <c r="NTK142" s="137"/>
      <c r="NTL142" s="137"/>
      <c r="NTM142" s="137"/>
      <c r="NTN142" s="137"/>
      <c r="NTO142" s="137"/>
      <c r="NTP142" s="137"/>
      <c r="NTQ142" s="137"/>
      <c r="NTR142" s="137"/>
      <c r="NTS142" s="137"/>
      <c r="NTT142" s="137"/>
      <c r="NTU142" s="137"/>
      <c r="NTV142" s="137"/>
      <c r="NTW142" s="137"/>
      <c r="NTX142" s="137"/>
      <c r="NTY142" s="137"/>
      <c r="NTZ142" s="137"/>
      <c r="NUA142" s="137"/>
      <c r="NUB142" s="137"/>
      <c r="NUC142" s="137"/>
      <c r="NUD142" s="137"/>
      <c r="NUE142" s="137"/>
      <c r="NUF142" s="137"/>
      <c r="NUG142" s="137"/>
      <c r="NUH142" s="137"/>
      <c r="NUI142" s="137"/>
      <c r="NUJ142" s="137"/>
      <c r="NUK142" s="137"/>
      <c r="NUL142" s="137"/>
      <c r="NUM142" s="137"/>
      <c r="NUN142" s="137"/>
      <c r="NUO142" s="137"/>
      <c r="NUP142" s="137"/>
      <c r="NUQ142" s="137"/>
      <c r="NUR142" s="137"/>
      <c r="NUS142" s="137"/>
      <c r="NUT142" s="137"/>
      <c r="NUU142" s="137"/>
      <c r="NUV142" s="137"/>
      <c r="NUW142" s="137"/>
      <c r="NUX142" s="137"/>
      <c r="NUY142" s="137"/>
      <c r="NUZ142" s="137"/>
      <c r="NVA142" s="137"/>
      <c r="NVB142" s="137"/>
      <c r="NVC142" s="137"/>
      <c r="NVD142" s="137"/>
      <c r="NVE142" s="137"/>
      <c r="NVF142" s="137"/>
      <c r="NVG142" s="137"/>
      <c r="NVH142" s="137"/>
      <c r="NVI142" s="137"/>
      <c r="NVJ142" s="137"/>
      <c r="NVK142" s="137"/>
      <c r="NVL142" s="137"/>
      <c r="NVM142" s="137"/>
      <c r="NVN142" s="137"/>
      <c r="NVO142" s="137"/>
      <c r="NVP142" s="137"/>
      <c r="NVQ142" s="137"/>
      <c r="NVR142" s="137"/>
      <c r="NVS142" s="137"/>
      <c r="NVT142" s="137"/>
      <c r="NVU142" s="137"/>
      <c r="NVV142" s="137"/>
      <c r="NVW142" s="137"/>
      <c r="NVX142" s="137"/>
      <c r="NVY142" s="137"/>
      <c r="NVZ142" s="137"/>
      <c r="NWA142" s="137"/>
      <c r="NWB142" s="137"/>
      <c r="NWC142" s="137"/>
      <c r="NWD142" s="137"/>
      <c r="NWE142" s="137"/>
      <c r="NWF142" s="137"/>
      <c r="NWG142" s="137"/>
      <c r="NWH142" s="137"/>
      <c r="NWI142" s="137"/>
      <c r="NWJ142" s="137"/>
      <c r="NWK142" s="137"/>
      <c r="NWL142" s="137"/>
      <c r="NWM142" s="137"/>
      <c r="NWN142" s="137"/>
      <c r="NWO142" s="137"/>
      <c r="NWP142" s="137"/>
      <c r="NWQ142" s="137"/>
      <c r="NWR142" s="137"/>
      <c r="NWS142" s="137"/>
      <c r="NWT142" s="137"/>
      <c r="NWU142" s="137"/>
      <c r="NWV142" s="137"/>
      <c r="NWW142" s="137"/>
      <c r="NWX142" s="137"/>
      <c r="NWY142" s="137"/>
      <c r="NWZ142" s="137"/>
      <c r="NXA142" s="137"/>
      <c r="NXB142" s="137"/>
      <c r="NXC142" s="137"/>
      <c r="NXD142" s="137"/>
      <c r="NXE142" s="137"/>
      <c r="NXF142" s="137"/>
      <c r="NXG142" s="137"/>
      <c r="NXH142" s="137"/>
      <c r="NXI142" s="137"/>
      <c r="NXJ142" s="137"/>
      <c r="NXK142" s="137"/>
      <c r="NXL142" s="137"/>
      <c r="NXM142" s="137"/>
      <c r="NXN142" s="137"/>
      <c r="NXO142" s="137"/>
      <c r="NXP142" s="137"/>
      <c r="NXQ142" s="137"/>
      <c r="NXR142" s="137"/>
      <c r="NXS142" s="137"/>
      <c r="NXT142" s="137"/>
      <c r="NXU142" s="137"/>
      <c r="NXV142" s="137"/>
      <c r="NXW142" s="137"/>
      <c r="NXX142" s="137"/>
      <c r="NXY142" s="137"/>
      <c r="NXZ142" s="137"/>
      <c r="NYA142" s="137"/>
      <c r="NYB142" s="137"/>
      <c r="NYC142" s="137"/>
      <c r="NYD142" s="137"/>
      <c r="NYE142" s="137"/>
      <c r="NYF142" s="137"/>
      <c r="NYG142" s="137"/>
      <c r="NYH142" s="137"/>
      <c r="NYI142" s="137"/>
      <c r="NYJ142" s="137"/>
      <c r="NYK142" s="137"/>
      <c r="NYL142" s="137"/>
      <c r="NYM142" s="137"/>
      <c r="NYN142" s="137"/>
      <c r="NYO142" s="137"/>
      <c r="NYP142" s="137"/>
      <c r="NYQ142" s="137"/>
      <c r="NYR142" s="137"/>
      <c r="NYS142" s="137"/>
      <c r="NYT142" s="137"/>
      <c r="NYU142" s="137"/>
      <c r="NYV142" s="137"/>
      <c r="NYW142" s="137"/>
      <c r="NYX142" s="137"/>
      <c r="NYY142" s="137"/>
      <c r="NYZ142" s="137"/>
      <c r="NZA142" s="137"/>
      <c r="NZB142" s="137"/>
      <c r="NZC142" s="137"/>
      <c r="NZD142" s="137"/>
      <c r="NZE142" s="137"/>
      <c r="NZF142" s="137"/>
      <c r="NZG142" s="137"/>
      <c r="NZH142" s="137"/>
      <c r="NZI142" s="137"/>
      <c r="NZJ142" s="137"/>
      <c r="NZK142" s="137"/>
      <c r="NZL142" s="137"/>
      <c r="NZM142" s="137"/>
      <c r="NZN142" s="137"/>
      <c r="NZO142" s="137"/>
      <c r="NZP142" s="137"/>
      <c r="NZQ142" s="137"/>
      <c r="NZR142" s="137"/>
      <c r="NZS142" s="137"/>
      <c r="NZT142" s="137"/>
      <c r="NZU142" s="137"/>
      <c r="NZV142" s="137"/>
      <c r="NZW142" s="137"/>
      <c r="NZX142" s="137"/>
      <c r="NZY142" s="137"/>
      <c r="NZZ142" s="137"/>
      <c r="OAA142" s="137"/>
      <c r="OAB142" s="137"/>
      <c r="OAC142" s="137"/>
      <c r="OAD142" s="137"/>
      <c r="OAE142" s="137"/>
      <c r="OAF142" s="137"/>
      <c r="OAG142" s="137"/>
      <c r="OAH142" s="137"/>
      <c r="OAI142" s="137"/>
      <c r="OAJ142" s="137"/>
      <c r="OAK142" s="137"/>
      <c r="OAL142" s="137"/>
      <c r="OAM142" s="137"/>
      <c r="OAN142" s="137"/>
      <c r="OAO142" s="137"/>
      <c r="OAP142" s="137"/>
      <c r="OAQ142" s="137"/>
      <c r="OAR142" s="137"/>
      <c r="OAS142" s="137"/>
      <c r="OAT142" s="137"/>
      <c r="OAU142" s="137"/>
      <c r="OAV142" s="137"/>
      <c r="OAW142" s="137"/>
      <c r="OAX142" s="137"/>
      <c r="OAY142" s="137"/>
      <c r="OAZ142" s="137"/>
      <c r="OBA142" s="137"/>
      <c r="OBB142" s="137"/>
      <c r="OBC142" s="137"/>
      <c r="OBD142" s="137"/>
      <c r="OBE142" s="137"/>
      <c r="OBF142" s="137"/>
      <c r="OBG142" s="137"/>
      <c r="OBH142" s="137"/>
      <c r="OBI142" s="137"/>
      <c r="OBJ142" s="137"/>
      <c r="OBK142" s="137"/>
      <c r="OBL142" s="137"/>
      <c r="OBM142" s="137"/>
      <c r="OBN142" s="137"/>
      <c r="OBO142" s="137"/>
      <c r="OBP142" s="137"/>
      <c r="OBQ142" s="137"/>
      <c r="OBR142" s="137"/>
      <c r="OBS142" s="137"/>
      <c r="OBT142" s="137"/>
      <c r="OBU142" s="137"/>
      <c r="OBV142" s="137"/>
      <c r="OBW142" s="137"/>
      <c r="OBX142" s="137"/>
      <c r="OBY142" s="137"/>
      <c r="OBZ142" s="137"/>
      <c r="OCA142" s="137"/>
      <c r="OCB142" s="137"/>
      <c r="OCC142" s="137"/>
      <c r="OCD142" s="137"/>
      <c r="OCE142" s="137"/>
      <c r="OCF142" s="137"/>
      <c r="OCG142" s="137"/>
      <c r="OCH142" s="137"/>
      <c r="OCI142" s="137"/>
      <c r="OCJ142" s="137"/>
      <c r="OCK142" s="137"/>
      <c r="OCL142" s="137"/>
      <c r="OCM142" s="137"/>
      <c r="OCN142" s="137"/>
      <c r="OCO142" s="137"/>
      <c r="OCP142" s="137"/>
      <c r="OCQ142" s="137"/>
      <c r="OCR142" s="137"/>
      <c r="OCS142" s="137"/>
      <c r="OCT142" s="137"/>
      <c r="OCU142" s="137"/>
      <c r="OCV142" s="137"/>
      <c r="OCW142" s="137"/>
      <c r="OCX142" s="137"/>
      <c r="OCY142" s="137"/>
      <c r="OCZ142" s="137"/>
      <c r="ODA142" s="137"/>
      <c r="ODB142" s="137"/>
      <c r="ODC142" s="137"/>
      <c r="ODD142" s="137"/>
      <c r="ODE142" s="137"/>
      <c r="ODF142" s="137"/>
      <c r="ODG142" s="137"/>
      <c r="ODH142" s="137"/>
      <c r="ODI142" s="137"/>
      <c r="ODJ142" s="137"/>
      <c r="ODK142" s="137"/>
      <c r="ODL142" s="137"/>
      <c r="ODM142" s="137"/>
      <c r="ODN142" s="137"/>
      <c r="ODO142" s="137"/>
      <c r="ODP142" s="137"/>
      <c r="ODQ142" s="137"/>
      <c r="ODR142" s="137"/>
      <c r="ODS142" s="137"/>
      <c r="ODT142" s="137"/>
      <c r="ODU142" s="137"/>
      <c r="ODV142" s="137"/>
      <c r="ODW142" s="137"/>
      <c r="ODX142" s="137"/>
      <c r="ODY142" s="137"/>
      <c r="ODZ142" s="137"/>
      <c r="OEA142" s="137"/>
      <c r="OEB142" s="137"/>
      <c r="OEC142" s="137"/>
      <c r="OED142" s="137"/>
      <c r="OEE142" s="137"/>
      <c r="OEF142" s="137"/>
      <c r="OEG142" s="137"/>
      <c r="OEH142" s="137"/>
      <c r="OEI142" s="137"/>
      <c r="OEJ142" s="137"/>
      <c r="OEK142" s="137"/>
      <c r="OEL142" s="137"/>
      <c r="OEM142" s="137"/>
      <c r="OEN142" s="137"/>
      <c r="OEO142" s="137"/>
      <c r="OEP142" s="137"/>
      <c r="OEQ142" s="137"/>
      <c r="OER142" s="137"/>
      <c r="OES142" s="137"/>
      <c r="OET142" s="137"/>
      <c r="OEU142" s="137"/>
      <c r="OEV142" s="137"/>
      <c r="OEW142" s="137"/>
      <c r="OEX142" s="137"/>
      <c r="OEY142" s="137"/>
      <c r="OEZ142" s="137"/>
      <c r="OFA142" s="137"/>
      <c r="OFB142" s="137"/>
      <c r="OFC142" s="137"/>
      <c r="OFD142" s="137"/>
      <c r="OFE142" s="137"/>
      <c r="OFF142" s="137"/>
      <c r="OFG142" s="137"/>
      <c r="OFH142" s="137"/>
      <c r="OFI142" s="137"/>
      <c r="OFJ142" s="137"/>
      <c r="OFK142" s="137"/>
      <c r="OFL142" s="137"/>
      <c r="OFM142" s="137"/>
      <c r="OFN142" s="137"/>
      <c r="OFO142" s="137"/>
      <c r="OFP142" s="137"/>
      <c r="OFQ142" s="137"/>
      <c r="OFR142" s="137"/>
      <c r="OFS142" s="137"/>
      <c r="OFT142" s="137"/>
      <c r="OFU142" s="137"/>
      <c r="OFV142" s="137"/>
      <c r="OFW142" s="137"/>
      <c r="OFX142" s="137"/>
      <c r="OFY142" s="137"/>
      <c r="OFZ142" s="137"/>
      <c r="OGA142" s="137"/>
      <c r="OGB142" s="137"/>
      <c r="OGC142" s="137"/>
      <c r="OGD142" s="137"/>
      <c r="OGE142" s="137"/>
      <c r="OGF142" s="137"/>
      <c r="OGG142" s="137"/>
      <c r="OGH142" s="137"/>
      <c r="OGI142" s="137"/>
      <c r="OGJ142" s="137"/>
      <c r="OGK142" s="137"/>
      <c r="OGL142" s="137"/>
      <c r="OGM142" s="137"/>
      <c r="OGN142" s="137"/>
      <c r="OGO142" s="137"/>
      <c r="OGP142" s="137"/>
      <c r="OGQ142" s="137"/>
      <c r="OGR142" s="137"/>
      <c r="OGS142" s="137"/>
      <c r="OGT142" s="137"/>
      <c r="OGU142" s="137"/>
      <c r="OGV142" s="137"/>
      <c r="OGW142" s="137"/>
      <c r="OGX142" s="137"/>
      <c r="OGY142" s="137"/>
      <c r="OGZ142" s="137"/>
      <c r="OHA142" s="137"/>
      <c r="OHB142" s="137"/>
      <c r="OHC142" s="137"/>
      <c r="OHD142" s="137"/>
      <c r="OHE142" s="137"/>
      <c r="OHF142" s="137"/>
      <c r="OHG142" s="137"/>
      <c r="OHH142" s="137"/>
      <c r="OHI142" s="137"/>
      <c r="OHJ142" s="137"/>
      <c r="OHK142" s="137"/>
      <c r="OHL142" s="137"/>
      <c r="OHM142" s="137"/>
      <c r="OHN142" s="137"/>
      <c r="OHO142" s="137"/>
      <c r="OHP142" s="137"/>
      <c r="OHQ142" s="137"/>
      <c r="OHR142" s="137"/>
      <c r="OHS142" s="137"/>
      <c r="OHT142" s="137"/>
      <c r="OHU142" s="137"/>
      <c r="OHV142" s="137"/>
      <c r="OHW142" s="137"/>
      <c r="OHX142" s="137"/>
      <c r="OHY142" s="137"/>
      <c r="OHZ142" s="137"/>
      <c r="OIA142" s="137"/>
      <c r="OIB142" s="137"/>
      <c r="OIC142" s="137"/>
      <c r="OID142" s="137"/>
      <c r="OIE142" s="137"/>
      <c r="OIF142" s="137"/>
      <c r="OIG142" s="137"/>
      <c r="OIH142" s="137"/>
      <c r="OII142" s="137"/>
      <c r="OIJ142" s="137"/>
      <c r="OIK142" s="137"/>
      <c r="OIL142" s="137"/>
      <c r="OIM142" s="137"/>
      <c r="OIN142" s="137"/>
      <c r="OIO142" s="137"/>
      <c r="OIP142" s="137"/>
      <c r="OIQ142" s="137"/>
      <c r="OIR142" s="137"/>
      <c r="OIS142" s="137"/>
      <c r="OIT142" s="137"/>
      <c r="OIU142" s="137"/>
      <c r="OIV142" s="137"/>
      <c r="OIW142" s="137"/>
      <c r="OIX142" s="137"/>
      <c r="OIY142" s="137"/>
      <c r="OIZ142" s="137"/>
      <c r="OJA142" s="137"/>
      <c r="OJB142" s="137"/>
      <c r="OJC142" s="137"/>
      <c r="OJD142" s="137"/>
      <c r="OJE142" s="137"/>
      <c r="OJF142" s="137"/>
      <c r="OJG142" s="137"/>
      <c r="OJH142" s="137"/>
      <c r="OJI142" s="137"/>
      <c r="OJJ142" s="137"/>
      <c r="OJK142" s="137"/>
      <c r="OJL142" s="137"/>
      <c r="OJM142" s="137"/>
      <c r="OJN142" s="137"/>
      <c r="OJO142" s="137"/>
      <c r="OJP142" s="137"/>
      <c r="OJQ142" s="137"/>
      <c r="OJR142" s="137"/>
      <c r="OJS142" s="137"/>
      <c r="OJT142" s="137"/>
      <c r="OJU142" s="137"/>
      <c r="OJV142" s="137"/>
      <c r="OJW142" s="137"/>
      <c r="OJX142" s="137"/>
      <c r="OJY142" s="137"/>
      <c r="OJZ142" s="137"/>
      <c r="OKA142" s="137"/>
      <c r="OKB142" s="137"/>
      <c r="OKC142" s="137"/>
      <c r="OKD142" s="137"/>
      <c r="OKE142" s="137"/>
      <c r="OKF142" s="137"/>
      <c r="OKG142" s="137"/>
      <c r="OKH142" s="137"/>
      <c r="OKI142" s="137"/>
      <c r="OKJ142" s="137"/>
      <c r="OKK142" s="137"/>
      <c r="OKL142" s="137"/>
      <c r="OKM142" s="137"/>
      <c r="OKN142" s="137"/>
      <c r="OKO142" s="137"/>
      <c r="OKP142" s="137"/>
      <c r="OKQ142" s="137"/>
      <c r="OKR142" s="137"/>
      <c r="OKS142" s="137"/>
      <c r="OKT142" s="137"/>
      <c r="OKU142" s="137"/>
      <c r="OKV142" s="137"/>
      <c r="OKW142" s="137"/>
      <c r="OKX142" s="137"/>
      <c r="OKY142" s="137"/>
      <c r="OKZ142" s="137"/>
      <c r="OLA142" s="137"/>
      <c r="OLB142" s="137"/>
      <c r="OLC142" s="137"/>
      <c r="OLD142" s="137"/>
      <c r="OLE142" s="137"/>
      <c r="OLF142" s="137"/>
      <c r="OLG142" s="137"/>
      <c r="OLH142" s="137"/>
      <c r="OLI142" s="137"/>
      <c r="OLJ142" s="137"/>
      <c r="OLK142" s="137"/>
      <c r="OLL142" s="137"/>
      <c r="OLM142" s="137"/>
      <c r="OLN142" s="137"/>
      <c r="OLO142" s="137"/>
      <c r="OLP142" s="137"/>
      <c r="OLQ142" s="137"/>
      <c r="OLR142" s="137"/>
      <c r="OLS142" s="137"/>
      <c r="OLT142" s="137"/>
      <c r="OLU142" s="137"/>
      <c r="OLV142" s="137"/>
      <c r="OLW142" s="137"/>
      <c r="OLX142" s="137"/>
      <c r="OLY142" s="137"/>
      <c r="OLZ142" s="137"/>
      <c r="OMA142" s="137"/>
      <c r="OMB142" s="137"/>
      <c r="OMC142" s="137"/>
      <c r="OMD142" s="137"/>
      <c r="OME142" s="137"/>
      <c r="OMF142" s="137"/>
      <c r="OMG142" s="137"/>
      <c r="OMH142" s="137"/>
      <c r="OMI142" s="137"/>
      <c r="OMJ142" s="137"/>
      <c r="OMK142" s="137"/>
      <c r="OML142" s="137"/>
      <c r="OMM142" s="137"/>
      <c r="OMN142" s="137"/>
      <c r="OMO142" s="137"/>
      <c r="OMP142" s="137"/>
      <c r="OMQ142" s="137"/>
      <c r="OMR142" s="137"/>
      <c r="OMS142" s="137"/>
      <c r="OMT142" s="137"/>
      <c r="OMU142" s="137"/>
      <c r="OMV142" s="137"/>
      <c r="OMW142" s="137"/>
      <c r="OMX142" s="137"/>
      <c r="OMY142" s="137"/>
      <c r="OMZ142" s="137"/>
      <c r="ONA142" s="137"/>
      <c r="ONB142" s="137"/>
      <c r="ONC142" s="137"/>
      <c r="OND142" s="137"/>
      <c r="ONE142" s="137"/>
      <c r="ONF142" s="137"/>
      <c r="ONG142" s="137"/>
      <c r="ONH142" s="137"/>
      <c r="ONI142" s="137"/>
      <c r="ONJ142" s="137"/>
      <c r="ONK142" s="137"/>
      <c r="ONL142" s="137"/>
      <c r="ONM142" s="137"/>
      <c r="ONN142" s="137"/>
      <c r="ONO142" s="137"/>
      <c r="ONP142" s="137"/>
      <c r="ONQ142" s="137"/>
      <c r="ONR142" s="137"/>
      <c r="ONS142" s="137"/>
      <c r="ONT142" s="137"/>
      <c r="ONU142" s="137"/>
      <c r="ONV142" s="137"/>
      <c r="ONW142" s="137"/>
      <c r="ONX142" s="137"/>
      <c r="ONY142" s="137"/>
      <c r="ONZ142" s="137"/>
      <c r="OOA142" s="137"/>
      <c r="OOB142" s="137"/>
      <c r="OOC142" s="137"/>
      <c r="OOD142" s="137"/>
      <c r="OOE142" s="137"/>
      <c r="OOF142" s="137"/>
      <c r="OOG142" s="137"/>
      <c r="OOH142" s="137"/>
      <c r="OOI142" s="137"/>
      <c r="OOJ142" s="137"/>
      <c r="OOK142" s="137"/>
      <c r="OOL142" s="137"/>
      <c r="OOM142" s="137"/>
      <c r="OON142" s="137"/>
      <c r="OOO142" s="137"/>
      <c r="OOP142" s="137"/>
      <c r="OOQ142" s="137"/>
      <c r="OOR142" s="137"/>
      <c r="OOS142" s="137"/>
      <c r="OOT142" s="137"/>
      <c r="OOU142" s="137"/>
      <c r="OOV142" s="137"/>
      <c r="OOW142" s="137"/>
      <c r="OOX142" s="137"/>
      <c r="OOY142" s="137"/>
      <c r="OOZ142" s="137"/>
      <c r="OPA142" s="137"/>
      <c r="OPB142" s="137"/>
      <c r="OPC142" s="137"/>
      <c r="OPD142" s="137"/>
      <c r="OPE142" s="137"/>
      <c r="OPF142" s="137"/>
      <c r="OPG142" s="137"/>
      <c r="OPH142" s="137"/>
      <c r="OPI142" s="137"/>
      <c r="OPJ142" s="137"/>
      <c r="OPK142" s="137"/>
      <c r="OPL142" s="137"/>
      <c r="OPM142" s="137"/>
      <c r="OPN142" s="137"/>
      <c r="OPO142" s="137"/>
      <c r="OPP142" s="137"/>
      <c r="OPQ142" s="137"/>
      <c r="OPR142" s="137"/>
      <c r="OPS142" s="137"/>
      <c r="OPT142" s="137"/>
      <c r="OPU142" s="137"/>
      <c r="OPV142" s="137"/>
      <c r="OPW142" s="137"/>
      <c r="OPX142" s="137"/>
      <c r="OPY142" s="137"/>
      <c r="OPZ142" s="137"/>
      <c r="OQA142" s="137"/>
      <c r="OQB142" s="137"/>
      <c r="OQC142" s="137"/>
      <c r="OQD142" s="137"/>
      <c r="OQE142" s="137"/>
      <c r="OQF142" s="137"/>
      <c r="OQG142" s="137"/>
      <c r="OQH142" s="137"/>
      <c r="OQI142" s="137"/>
      <c r="OQJ142" s="137"/>
      <c r="OQK142" s="137"/>
      <c r="OQL142" s="137"/>
      <c r="OQM142" s="137"/>
      <c r="OQN142" s="137"/>
      <c r="OQO142" s="137"/>
      <c r="OQP142" s="137"/>
      <c r="OQQ142" s="137"/>
      <c r="OQR142" s="137"/>
      <c r="OQS142" s="137"/>
      <c r="OQT142" s="137"/>
      <c r="OQU142" s="137"/>
      <c r="OQV142" s="137"/>
      <c r="OQW142" s="137"/>
      <c r="OQX142" s="137"/>
      <c r="OQY142" s="137"/>
      <c r="OQZ142" s="137"/>
      <c r="ORA142" s="137"/>
      <c r="ORB142" s="137"/>
      <c r="ORC142" s="137"/>
      <c r="ORD142" s="137"/>
      <c r="ORE142" s="137"/>
      <c r="ORF142" s="137"/>
      <c r="ORG142" s="137"/>
      <c r="ORH142" s="137"/>
      <c r="ORI142" s="137"/>
      <c r="ORJ142" s="137"/>
      <c r="ORK142" s="137"/>
      <c r="ORL142" s="137"/>
      <c r="ORM142" s="137"/>
      <c r="ORN142" s="137"/>
      <c r="ORO142" s="137"/>
      <c r="ORP142" s="137"/>
      <c r="ORQ142" s="137"/>
      <c r="ORR142" s="137"/>
      <c r="ORS142" s="137"/>
      <c r="ORT142" s="137"/>
      <c r="ORU142" s="137"/>
      <c r="ORV142" s="137"/>
      <c r="ORW142" s="137"/>
      <c r="ORX142" s="137"/>
      <c r="ORY142" s="137"/>
      <c r="ORZ142" s="137"/>
      <c r="OSA142" s="137"/>
      <c r="OSB142" s="137"/>
      <c r="OSC142" s="137"/>
      <c r="OSD142" s="137"/>
      <c r="OSE142" s="137"/>
      <c r="OSF142" s="137"/>
      <c r="OSG142" s="137"/>
      <c r="OSH142" s="137"/>
      <c r="OSI142" s="137"/>
      <c r="OSJ142" s="137"/>
      <c r="OSK142" s="137"/>
      <c r="OSL142" s="137"/>
      <c r="OSM142" s="137"/>
      <c r="OSN142" s="137"/>
      <c r="OSO142" s="137"/>
      <c r="OSP142" s="137"/>
      <c r="OSQ142" s="137"/>
      <c r="OSR142" s="137"/>
      <c r="OSS142" s="137"/>
      <c r="OST142" s="137"/>
      <c r="OSU142" s="137"/>
      <c r="OSV142" s="137"/>
      <c r="OSW142" s="137"/>
      <c r="OSX142" s="137"/>
      <c r="OSY142" s="137"/>
      <c r="OSZ142" s="137"/>
      <c r="OTA142" s="137"/>
      <c r="OTB142" s="137"/>
      <c r="OTC142" s="137"/>
      <c r="OTD142" s="137"/>
      <c r="OTE142" s="137"/>
      <c r="OTF142" s="137"/>
      <c r="OTG142" s="137"/>
      <c r="OTH142" s="137"/>
      <c r="OTI142" s="137"/>
      <c r="OTJ142" s="137"/>
      <c r="OTK142" s="137"/>
      <c r="OTL142" s="137"/>
      <c r="OTM142" s="137"/>
      <c r="OTN142" s="137"/>
      <c r="OTO142" s="137"/>
      <c r="OTP142" s="137"/>
      <c r="OTQ142" s="137"/>
      <c r="OTR142" s="137"/>
      <c r="OTS142" s="137"/>
      <c r="OTT142" s="137"/>
      <c r="OTU142" s="137"/>
      <c r="OTV142" s="137"/>
      <c r="OTW142" s="137"/>
      <c r="OTX142" s="137"/>
      <c r="OTY142" s="137"/>
      <c r="OTZ142" s="137"/>
      <c r="OUA142" s="137"/>
      <c r="OUB142" s="137"/>
      <c r="OUC142" s="137"/>
      <c r="OUD142" s="137"/>
      <c r="OUE142" s="137"/>
      <c r="OUF142" s="137"/>
      <c r="OUG142" s="137"/>
      <c r="OUH142" s="137"/>
      <c r="OUI142" s="137"/>
      <c r="OUJ142" s="137"/>
      <c r="OUK142" s="137"/>
      <c r="OUL142" s="137"/>
      <c r="OUM142" s="137"/>
      <c r="OUN142" s="137"/>
      <c r="OUO142" s="137"/>
      <c r="OUP142" s="137"/>
      <c r="OUQ142" s="137"/>
      <c r="OUR142" s="137"/>
      <c r="OUS142" s="137"/>
      <c r="OUT142" s="137"/>
      <c r="OUU142" s="137"/>
      <c r="OUV142" s="137"/>
      <c r="OUW142" s="137"/>
      <c r="OUX142" s="137"/>
      <c r="OUY142" s="137"/>
      <c r="OUZ142" s="137"/>
      <c r="OVA142" s="137"/>
      <c r="OVB142" s="137"/>
      <c r="OVC142" s="137"/>
      <c r="OVD142" s="137"/>
      <c r="OVE142" s="137"/>
      <c r="OVF142" s="137"/>
      <c r="OVG142" s="137"/>
      <c r="OVH142" s="137"/>
      <c r="OVI142" s="137"/>
      <c r="OVJ142" s="137"/>
      <c r="OVK142" s="137"/>
      <c r="OVL142" s="137"/>
      <c r="OVM142" s="137"/>
      <c r="OVN142" s="137"/>
      <c r="OVO142" s="137"/>
      <c r="OVP142" s="137"/>
      <c r="OVQ142" s="137"/>
      <c r="OVR142" s="137"/>
      <c r="OVS142" s="137"/>
      <c r="OVT142" s="137"/>
      <c r="OVU142" s="137"/>
      <c r="OVV142" s="137"/>
      <c r="OVW142" s="137"/>
      <c r="OVX142" s="137"/>
      <c r="OVY142" s="137"/>
      <c r="OVZ142" s="137"/>
      <c r="OWA142" s="137"/>
      <c r="OWB142" s="137"/>
      <c r="OWC142" s="137"/>
      <c r="OWD142" s="137"/>
      <c r="OWE142" s="137"/>
      <c r="OWF142" s="137"/>
      <c r="OWG142" s="137"/>
      <c r="OWH142" s="137"/>
      <c r="OWI142" s="137"/>
      <c r="OWJ142" s="137"/>
      <c r="OWK142" s="137"/>
      <c r="OWL142" s="137"/>
      <c r="OWM142" s="137"/>
      <c r="OWN142" s="137"/>
      <c r="OWO142" s="137"/>
      <c r="OWP142" s="137"/>
      <c r="OWQ142" s="137"/>
      <c r="OWR142" s="137"/>
      <c r="OWS142" s="137"/>
      <c r="OWT142" s="137"/>
      <c r="OWU142" s="137"/>
      <c r="OWV142" s="137"/>
      <c r="OWW142" s="137"/>
      <c r="OWX142" s="137"/>
      <c r="OWY142" s="137"/>
      <c r="OWZ142" s="137"/>
      <c r="OXA142" s="137"/>
      <c r="OXB142" s="137"/>
      <c r="OXC142" s="137"/>
      <c r="OXD142" s="137"/>
      <c r="OXE142" s="137"/>
      <c r="OXF142" s="137"/>
      <c r="OXG142" s="137"/>
      <c r="OXH142" s="137"/>
      <c r="OXI142" s="137"/>
      <c r="OXJ142" s="137"/>
      <c r="OXK142" s="137"/>
      <c r="OXL142" s="137"/>
      <c r="OXM142" s="137"/>
      <c r="OXN142" s="137"/>
      <c r="OXO142" s="137"/>
      <c r="OXP142" s="137"/>
      <c r="OXQ142" s="137"/>
      <c r="OXR142" s="137"/>
      <c r="OXS142" s="137"/>
      <c r="OXT142" s="137"/>
      <c r="OXU142" s="137"/>
      <c r="OXV142" s="137"/>
      <c r="OXW142" s="137"/>
      <c r="OXX142" s="137"/>
      <c r="OXY142" s="137"/>
      <c r="OXZ142" s="137"/>
      <c r="OYA142" s="137"/>
      <c r="OYB142" s="137"/>
      <c r="OYC142" s="137"/>
      <c r="OYD142" s="137"/>
      <c r="OYE142" s="137"/>
      <c r="OYF142" s="137"/>
      <c r="OYG142" s="137"/>
      <c r="OYH142" s="137"/>
      <c r="OYI142" s="137"/>
      <c r="OYJ142" s="137"/>
      <c r="OYK142" s="137"/>
      <c r="OYL142" s="137"/>
      <c r="OYM142" s="137"/>
      <c r="OYN142" s="137"/>
      <c r="OYO142" s="137"/>
      <c r="OYP142" s="137"/>
      <c r="OYQ142" s="137"/>
      <c r="OYR142" s="137"/>
      <c r="OYS142" s="137"/>
      <c r="OYT142" s="137"/>
      <c r="OYU142" s="137"/>
      <c r="OYV142" s="137"/>
      <c r="OYW142" s="137"/>
      <c r="OYX142" s="137"/>
      <c r="OYY142" s="137"/>
      <c r="OYZ142" s="137"/>
      <c r="OZA142" s="137"/>
      <c r="OZB142" s="137"/>
      <c r="OZC142" s="137"/>
      <c r="OZD142" s="137"/>
      <c r="OZE142" s="137"/>
      <c r="OZF142" s="137"/>
      <c r="OZG142" s="137"/>
      <c r="OZH142" s="137"/>
      <c r="OZI142" s="137"/>
      <c r="OZJ142" s="137"/>
      <c r="OZK142" s="137"/>
      <c r="OZL142" s="137"/>
      <c r="OZM142" s="137"/>
      <c r="OZN142" s="137"/>
      <c r="OZO142" s="137"/>
      <c r="OZP142" s="137"/>
      <c r="OZQ142" s="137"/>
      <c r="OZR142" s="137"/>
      <c r="OZS142" s="137"/>
      <c r="OZT142" s="137"/>
      <c r="OZU142" s="137"/>
      <c r="OZV142" s="137"/>
      <c r="OZW142" s="137"/>
      <c r="OZX142" s="137"/>
      <c r="OZY142" s="137"/>
      <c r="OZZ142" s="137"/>
      <c r="PAA142" s="137"/>
      <c r="PAB142" s="137"/>
      <c r="PAC142" s="137"/>
      <c r="PAD142" s="137"/>
      <c r="PAE142" s="137"/>
      <c r="PAF142" s="137"/>
      <c r="PAG142" s="137"/>
      <c r="PAH142" s="137"/>
      <c r="PAI142" s="137"/>
      <c r="PAJ142" s="137"/>
      <c r="PAK142" s="137"/>
      <c r="PAL142" s="137"/>
      <c r="PAM142" s="137"/>
      <c r="PAN142" s="137"/>
      <c r="PAO142" s="137"/>
      <c r="PAP142" s="137"/>
      <c r="PAQ142" s="137"/>
      <c r="PAR142" s="137"/>
      <c r="PAS142" s="137"/>
      <c r="PAT142" s="137"/>
      <c r="PAU142" s="137"/>
      <c r="PAV142" s="137"/>
      <c r="PAW142" s="137"/>
      <c r="PAX142" s="137"/>
      <c r="PAY142" s="137"/>
      <c r="PAZ142" s="137"/>
      <c r="PBA142" s="137"/>
      <c r="PBB142" s="137"/>
      <c r="PBC142" s="137"/>
      <c r="PBD142" s="137"/>
      <c r="PBE142" s="137"/>
      <c r="PBF142" s="137"/>
      <c r="PBG142" s="137"/>
      <c r="PBH142" s="137"/>
      <c r="PBI142" s="137"/>
      <c r="PBJ142" s="137"/>
      <c r="PBK142" s="137"/>
      <c r="PBL142" s="137"/>
      <c r="PBM142" s="137"/>
      <c r="PBN142" s="137"/>
      <c r="PBO142" s="137"/>
      <c r="PBP142" s="137"/>
      <c r="PBQ142" s="137"/>
      <c r="PBR142" s="137"/>
      <c r="PBS142" s="137"/>
      <c r="PBT142" s="137"/>
      <c r="PBU142" s="137"/>
      <c r="PBV142" s="137"/>
      <c r="PBW142" s="137"/>
      <c r="PBX142" s="137"/>
      <c r="PBY142" s="137"/>
      <c r="PBZ142" s="137"/>
      <c r="PCA142" s="137"/>
      <c r="PCB142" s="137"/>
      <c r="PCC142" s="137"/>
      <c r="PCD142" s="137"/>
      <c r="PCE142" s="137"/>
      <c r="PCF142" s="137"/>
      <c r="PCG142" s="137"/>
      <c r="PCH142" s="137"/>
      <c r="PCI142" s="137"/>
      <c r="PCJ142" s="137"/>
      <c r="PCK142" s="137"/>
      <c r="PCL142" s="137"/>
      <c r="PCM142" s="137"/>
      <c r="PCN142" s="137"/>
      <c r="PCO142" s="137"/>
      <c r="PCP142" s="137"/>
      <c r="PCQ142" s="137"/>
      <c r="PCR142" s="137"/>
      <c r="PCS142" s="137"/>
      <c r="PCT142" s="137"/>
      <c r="PCU142" s="137"/>
      <c r="PCV142" s="137"/>
      <c r="PCW142" s="137"/>
      <c r="PCX142" s="137"/>
      <c r="PCY142" s="137"/>
      <c r="PCZ142" s="137"/>
      <c r="PDA142" s="137"/>
      <c r="PDB142" s="137"/>
      <c r="PDC142" s="137"/>
      <c r="PDD142" s="137"/>
      <c r="PDE142" s="137"/>
      <c r="PDF142" s="137"/>
      <c r="PDG142" s="137"/>
      <c r="PDH142" s="137"/>
      <c r="PDI142" s="137"/>
      <c r="PDJ142" s="137"/>
      <c r="PDK142" s="137"/>
      <c r="PDL142" s="137"/>
      <c r="PDM142" s="137"/>
      <c r="PDN142" s="137"/>
      <c r="PDO142" s="137"/>
      <c r="PDP142" s="137"/>
      <c r="PDQ142" s="137"/>
      <c r="PDR142" s="137"/>
      <c r="PDS142" s="137"/>
      <c r="PDT142" s="137"/>
      <c r="PDU142" s="137"/>
      <c r="PDV142" s="137"/>
      <c r="PDW142" s="137"/>
      <c r="PDX142" s="137"/>
      <c r="PDY142" s="137"/>
      <c r="PDZ142" s="137"/>
      <c r="PEA142" s="137"/>
      <c r="PEB142" s="137"/>
      <c r="PEC142" s="137"/>
      <c r="PED142" s="137"/>
      <c r="PEE142" s="137"/>
      <c r="PEF142" s="137"/>
      <c r="PEG142" s="137"/>
      <c r="PEH142" s="137"/>
      <c r="PEI142" s="137"/>
      <c r="PEJ142" s="137"/>
      <c r="PEK142" s="137"/>
      <c r="PEL142" s="137"/>
      <c r="PEM142" s="137"/>
      <c r="PEN142" s="137"/>
      <c r="PEO142" s="137"/>
      <c r="PEP142" s="137"/>
      <c r="PEQ142" s="137"/>
      <c r="PER142" s="137"/>
      <c r="PES142" s="137"/>
      <c r="PET142" s="137"/>
      <c r="PEU142" s="137"/>
      <c r="PEV142" s="137"/>
      <c r="PEW142" s="137"/>
      <c r="PEX142" s="137"/>
      <c r="PEY142" s="137"/>
      <c r="PEZ142" s="137"/>
      <c r="PFA142" s="137"/>
      <c r="PFB142" s="137"/>
      <c r="PFC142" s="137"/>
      <c r="PFD142" s="137"/>
      <c r="PFE142" s="137"/>
      <c r="PFF142" s="137"/>
      <c r="PFG142" s="137"/>
      <c r="PFH142" s="137"/>
      <c r="PFI142" s="137"/>
      <c r="PFJ142" s="137"/>
      <c r="PFK142" s="137"/>
      <c r="PFL142" s="137"/>
      <c r="PFM142" s="137"/>
      <c r="PFN142" s="137"/>
      <c r="PFO142" s="137"/>
      <c r="PFP142" s="137"/>
      <c r="PFQ142" s="137"/>
      <c r="PFR142" s="137"/>
      <c r="PFS142" s="137"/>
      <c r="PFT142" s="137"/>
      <c r="PFU142" s="137"/>
      <c r="PFV142" s="137"/>
      <c r="PFW142" s="137"/>
      <c r="PFX142" s="137"/>
      <c r="PFY142" s="137"/>
      <c r="PFZ142" s="137"/>
      <c r="PGA142" s="137"/>
      <c r="PGB142" s="137"/>
      <c r="PGC142" s="137"/>
      <c r="PGD142" s="137"/>
      <c r="PGE142" s="137"/>
      <c r="PGF142" s="137"/>
      <c r="PGG142" s="137"/>
      <c r="PGH142" s="137"/>
      <c r="PGI142" s="137"/>
      <c r="PGJ142" s="137"/>
      <c r="PGK142" s="137"/>
      <c r="PGL142" s="137"/>
      <c r="PGM142" s="137"/>
      <c r="PGN142" s="137"/>
      <c r="PGO142" s="137"/>
      <c r="PGP142" s="137"/>
      <c r="PGQ142" s="137"/>
      <c r="PGR142" s="137"/>
      <c r="PGS142" s="137"/>
      <c r="PGT142" s="137"/>
      <c r="PGU142" s="137"/>
      <c r="PGV142" s="137"/>
      <c r="PGW142" s="137"/>
      <c r="PGX142" s="137"/>
      <c r="PGY142" s="137"/>
      <c r="PGZ142" s="137"/>
      <c r="PHA142" s="137"/>
      <c r="PHB142" s="137"/>
      <c r="PHC142" s="137"/>
      <c r="PHD142" s="137"/>
      <c r="PHE142" s="137"/>
      <c r="PHF142" s="137"/>
      <c r="PHG142" s="137"/>
      <c r="PHH142" s="137"/>
      <c r="PHI142" s="137"/>
      <c r="PHJ142" s="137"/>
      <c r="PHK142" s="137"/>
      <c r="PHL142" s="137"/>
      <c r="PHM142" s="137"/>
      <c r="PHN142" s="137"/>
      <c r="PHO142" s="137"/>
      <c r="PHP142" s="137"/>
      <c r="PHQ142" s="137"/>
      <c r="PHR142" s="137"/>
      <c r="PHS142" s="137"/>
      <c r="PHT142" s="137"/>
      <c r="PHU142" s="137"/>
      <c r="PHV142" s="137"/>
      <c r="PHW142" s="137"/>
      <c r="PHX142" s="137"/>
      <c r="PHY142" s="137"/>
      <c r="PHZ142" s="137"/>
      <c r="PIA142" s="137"/>
      <c r="PIB142" s="137"/>
      <c r="PIC142" s="137"/>
      <c r="PID142" s="137"/>
      <c r="PIE142" s="137"/>
      <c r="PIF142" s="137"/>
      <c r="PIG142" s="137"/>
      <c r="PIH142" s="137"/>
      <c r="PII142" s="137"/>
      <c r="PIJ142" s="137"/>
      <c r="PIK142" s="137"/>
      <c r="PIL142" s="137"/>
      <c r="PIM142" s="137"/>
      <c r="PIN142" s="137"/>
      <c r="PIO142" s="137"/>
      <c r="PIP142" s="137"/>
      <c r="PIQ142" s="137"/>
      <c r="PIR142" s="137"/>
      <c r="PIS142" s="137"/>
      <c r="PIT142" s="137"/>
      <c r="PIU142" s="137"/>
      <c r="PIV142" s="137"/>
      <c r="PIW142" s="137"/>
      <c r="PIX142" s="137"/>
      <c r="PIY142" s="137"/>
      <c r="PIZ142" s="137"/>
      <c r="PJA142" s="137"/>
      <c r="PJB142" s="137"/>
      <c r="PJC142" s="137"/>
      <c r="PJD142" s="137"/>
      <c r="PJE142" s="137"/>
      <c r="PJF142" s="137"/>
      <c r="PJG142" s="137"/>
      <c r="PJH142" s="137"/>
      <c r="PJI142" s="137"/>
      <c r="PJJ142" s="137"/>
      <c r="PJK142" s="137"/>
      <c r="PJL142" s="137"/>
      <c r="PJM142" s="137"/>
      <c r="PJN142" s="137"/>
      <c r="PJO142" s="137"/>
      <c r="PJP142" s="137"/>
      <c r="PJQ142" s="137"/>
      <c r="PJR142" s="137"/>
      <c r="PJS142" s="137"/>
      <c r="PJT142" s="137"/>
      <c r="PJU142" s="137"/>
      <c r="PJV142" s="137"/>
      <c r="PJW142" s="137"/>
      <c r="PJX142" s="137"/>
      <c r="PJY142" s="137"/>
      <c r="PJZ142" s="137"/>
      <c r="PKA142" s="137"/>
      <c r="PKB142" s="137"/>
      <c r="PKC142" s="137"/>
      <c r="PKD142" s="137"/>
      <c r="PKE142" s="137"/>
      <c r="PKF142" s="137"/>
      <c r="PKG142" s="137"/>
      <c r="PKH142" s="137"/>
      <c r="PKI142" s="137"/>
      <c r="PKJ142" s="137"/>
      <c r="PKK142" s="137"/>
      <c r="PKL142" s="137"/>
      <c r="PKM142" s="137"/>
      <c r="PKN142" s="137"/>
      <c r="PKO142" s="137"/>
      <c r="PKP142" s="137"/>
      <c r="PKQ142" s="137"/>
      <c r="PKR142" s="137"/>
      <c r="PKS142" s="137"/>
      <c r="PKT142" s="137"/>
      <c r="PKU142" s="137"/>
      <c r="PKV142" s="137"/>
      <c r="PKW142" s="137"/>
      <c r="PKX142" s="137"/>
      <c r="PKY142" s="137"/>
      <c r="PKZ142" s="137"/>
      <c r="PLA142" s="137"/>
      <c r="PLB142" s="137"/>
      <c r="PLC142" s="137"/>
      <c r="PLD142" s="137"/>
      <c r="PLE142" s="137"/>
      <c r="PLF142" s="137"/>
      <c r="PLG142" s="137"/>
      <c r="PLH142" s="137"/>
      <c r="PLI142" s="137"/>
      <c r="PLJ142" s="137"/>
      <c r="PLK142" s="137"/>
      <c r="PLL142" s="137"/>
      <c r="PLM142" s="137"/>
      <c r="PLN142" s="137"/>
      <c r="PLO142" s="137"/>
      <c r="PLP142" s="137"/>
      <c r="PLQ142" s="137"/>
      <c r="PLR142" s="137"/>
      <c r="PLS142" s="137"/>
      <c r="PLT142" s="137"/>
      <c r="PLU142" s="137"/>
      <c r="PLV142" s="137"/>
      <c r="PLW142" s="137"/>
      <c r="PLX142" s="137"/>
      <c r="PLY142" s="137"/>
      <c r="PLZ142" s="137"/>
      <c r="PMA142" s="137"/>
      <c r="PMB142" s="137"/>
      <c r="PMC142" s="137"/>
      <c r="PMD142" s="137"/>
      <c r="PME142" s="137"/>
      <c r="PMF142" s="137"/>
      <c r="PMG142" s="137"/>
      <c r="PMH142" s="137"/>
      <c r="PMI142" s="137"/>
      <c r="PMJ142" s="137"/>
      <c r="PMK142" s="137"/>
      <c r="PML142" s="137"/>
      <c r="PMM142" s="137"/>
      <c r="PMN142" s="137"/>
      <c r="PMO142" s="137"/>
      <c r="PMP142" s="137"/>
      <c r="PMQ142" s="137"/>
      <c r="PMR142" s="137"/>
      <c r="PMS142" s="137"/>
      <c r="PMT142" s="137"/>
      <c r="PMU142" s="137"/>
      <c r="PMV142" s="137"/>
      <c r="PMW142" s="137"/>
      <c r="PMX142" s="137"/>
      <c r="PMY142" s="137"/>
      <c r="PMZ142" s="137"/>
      <c r="PNA142" s="137"/>
      <c r="PNB142" s="137"/>
      <c r="PNC142" s="137"/>
      <c r="PND142" s="137"/>
      <c r="PNE142" s="137"/>
      <c r="PNF142" s="137"/>
      <c r="PNG142" s="137"/>
      <c r="PNH142" s="137"/>
      <c r="PNI142" s="137"/>
      <c r="PNJ142" s="137"/>
      <c r="PNK142" s="137"/>
      <c r="PNL142" s="137"/>
      <c r="PNM142" s="137"/>
      <c r="PNN142" s="137"/>
      <c r="PNO142" s="137"/>
      <c r="PNP142" s="137"/>
      <c r="PNQ142" s="137"/>
      <c r="PNR142" s="137"/>
      <c r="PNS142" s="137"/>
      <c r="PNT142" s="137"/>
      <c r="PNU142" s="137"/>
      <c r="PNV142" s="137"/>
      <c r="PNW142" s="137"/>
      <c r="PNX142" s="137"/>
      <c r="PNY142" s="137"/>
      <c r="PNZ142" s="137"/>
      <c r="POA142" s="137"/>
      <c r="POB142" s="137"/>
      <c r="POC142" s="137"/>
      <c r="POD142" s="137"/>
      <c r="POE142" s="137"/>
      <c r="POF142" s="137"/>
      <c r="POG142" s="137"/>
      <c r="POH142" s="137"/>
      <c r="POI142" s="137"/>
      <c r="POJ142" s="137"/>
      <c r="POK142" s="137"/>
      <c r="POL142" s="137"/>
      <c r="POM142" s="137"/>
      <c r="PON142" s="137"/>
      <c r="POO142" s="137"/>
      <c r="POP142" s="137"/>
      <c r="POQ142" s="137"/>
      <c r="POR142" s="137"/>
      <c r="POS142" s="137"/>
      <c r="POT142" s="137"/>
      <c r="POU142" s="137"/>
      <c r="POV142" s="137"/>
      <c r="POW142" s="137"/>
      <c r="POX142" s="137"/>
      <c r="POY142" s="137"/>
      <c r="POZ142" s="137"/>
      <c r="PPA142" s="137"/>
      <c r="PPB142" s="137"/>
      <c r="PPC142" s="137"/>
      <c r="PPD142" s="137"/>
      <c r="PPE142" s="137"/>
      <c r="PPF142" s="137"/>
      <c r="PPG142" s="137"/>
      <c r="PPH142" s="137"/>
      <c r="PPI142" s="137"/>
      <c r="PPJ142" s="137"/>
      <c r="PPK142" s="137"/>
      <c r="PPL142" s="137"/>
      <c r="PPM142" s="137"/>
      <c r="PPN142" s="137"/>
      <c r="PPO142" s="137"/>
      <c r="PPP142" s="137"/>
      <c r="PPQ142" s="137"/>
      <c r="PPR142" s="137"/>
      <c r="PPS142" s="137"/>
      <c r="PPT142" s="137"/>
      <c r="PPU142" s="137"/>
      <c r="PPV142" s="137"/>
      <c r="PPW142" s="137"/>
      <c r="PPX142" s="137"/>
      <c r="PPY142" s="137"/>
      <c r="PPZ142" s="137"/>
      <c r="PQA142" s="137"/>
      <c r="PQB142" s="137"/>
      <c r="PQC142" s="137"/>
      <c r="PQD142" s="137"/>
      <c r="PQE142" s="137"/>
      <c r="PQF142" s="137"/>
      <c r="PQG142" s="137"/>
      <c r="PQH142" s="137"/>
      <c r="PQI142" s="137"/>
      <c r="PQJ142" s="137"/>
      <c r="PQK142" s="137"/>
      <c r="PQL142" s="137"/>
      <c r="PQM142" s="137"/>
      <c r="PQN142" s="137"/>
      <c r="PQO142" s="137"/>
      <c r="PQP142" s="137"/>
      <c r="PQQ142" s="137"/>
      <c r="PQR142" s="137"/>
      <c r="PQS142" s="137"/>
      <c r="PQT142" s="137"/>
      <c r="PQU142" s="137"/>
      <c r="PQV142" s="137"/>
      <c r="PQW142" s="137"/>
      <c r="PQX142" s="137"/>
      <c r="PQY142" s="137"/>
      <c r="PQZ142" s="137"/>
      <c r="PRA142" s="137"/>
      <c r="PRB142" s="137"/>
      <c r="PRC142" s="137"/>
      <c r="PRD142" s="137"/>
      <c r="PRE142" s="137"/>
      <c r="PRF142" s="137"/>
      <c r="PRG142" s="137"/>
      <c r="PRH142" s="137"/>
      <c r="PRI142" s="137"/>
      <c r="PRJ142" s="137"/>
      <c r="PRK142" s="137"/>
      <c r="PRL142" s="137"/>
      <c r="PRM142" s="137"/>
      <c r="PRN142" s="137"/>
      <c r="PRO142" s="137"/>
      <c r="PRP142" s="137"/>
      <c r="PRQ142" s="137"/>
      <c r="PRR142" s="137"/>
      <c r="PRS142" s="137"/>
      <c r="PRT142" s="137"/>
      <c r="PRU142" s="137"/>
      <c r="PRV142" s="137"/>
      <c r="PRW142" s="137"/>
      <c r="PRX142" s="137"/>
      <c r="PRY142" s="137"/>
      <c r="PRZ142" s="137"/>
      <c r="PSA142" s="137"/>
      <c r="PSB142" s="137"/>
      <c r="PSC142" s="137"/>
      <c r="PSD142" s="137"/>
      <c r="PSE142" s="137"/>
      <c r="PSF142" s="137"/>
      <c r="PSG142" s="137"/>
      <c r="PSH142" s="137"/>
      <c r="PSI142" s="137"/>
      <c r="PSJ142" s="137"/>
      <c r="PSK142" s="137"/>
      <c r="PSL142" s="137"/>
      <c r="PSM142" s="137"/>
      <c r="PSN142" s="137"/>
      <c r="PSO142" s="137"/>
      <c r="PSP142" s="137"/>
      <c r="PSQ142" s="137"/>
      <c r="PSR142" s="137"/>
      <c r="PSS142" s="137"/>
      <c r="PST142" s="137"/>
      <c r="PSU142" s="137"/>
      <c r="PSV142" s="137"/>
      <c r="PSW142" s="137"/>
      <c r="PSX142" s="137"/>
      <c r="PSY142" s="137"/>
      <c r="PSZ142" s="137"/>
      <c r="PTA142" s="137"/>
      <c r="PTB142" s="137"/>
      <c r="PTC142" s="137"/>
      <c r="PTD142" s="137"/>
      <c r="PTE142" s="137"/>
      <c r="PTF142" s="137"/>
      <c r="PTG142" s="137"/>
      <c r="PTH142" s="137"/>
      <c r="PTI142" s="137"/>
      <c r="PTJ142" s="137"/>
      <c r="PTK142" s="137"/>
      <c r="PTL142" s="137"/>
      <c r="PTM142" s="137"/>
      <c r="PTN142" s="137"/>
      <c r="PTO142" s="137"/>
      <c r="PTP142" s="137"/>
      <c r="PTQ142" s="137"/>
      <c r="PTR142" s="137"/>
      <c r="PTS142" s="137"/>
      <c r="PTT142" s="137"/>
      <c r="PTU142" s="137"/>
      <c r="PTV142" s="137"/>
      <c r="PTW142" s="137"/>
      <c r="PTX142" s="137"/>
      <c r="PTY142" s="137"/>
      <c r="PTZ142" s="137"/>
      <c r="PUA142" s="137"/>
      <c r="PUB142" s="137"/>
      <c r="PUC142" s="137"/>
      <c r="PUD142" s="137"/>
      <c r="PUE142" s="137"/>
      <c r="PUF142" s="137"/>
      <c r="PUG142" s="137"/>
      <c r="PUH142" s="137"/>
      <c r="PUI142" s="137"/>
      <c r="PUJ142" s="137"/>
      <c r="PUK142" s="137"/>
      <c r="PUL142" s="137"/>
      <c r="PUM142" s="137"/>
      <c r="PUN142" s="137"/>
      <c r="PUO142" s="137"/>
      <c r="PUP142" s="137"/>
      <c r="PUQ142" s="137"/>
      <c r="PUR142" s="137"/>
      <c r="PUS142" s="137"/>
      <c r="PUT142" s="137"/>
      <c r="PUU142" s="137"/>
      <c r="PUV142" s="137"/>
      <c r="PUW142" s="137"/>
      <c r="PUX142" s="137"/>
      <c r="PUY142" s="137"/>
      <c r="PUZ142" s="137"/>
      <c r="PVA142" s="137"/>
      <c r="PVB142" s="137"/>
      <c r="PVC142" s="137"/>
      <c r="PVD142" s="137"/>
      <c r="PVE142" s="137"/>
      <c r="PVF142" s="137"/>
      <c r="PVG142" s="137"/>
      <c r="PVH142" s="137"/>
      <c r="PVI142" s="137"/>
      <c r="PVJ142" s="137"/>
      <c r="PVK142" s="137"/>
      <c r="PVL142" s="137"/>
      <c r="PVM142" s="137"/>
      <c r="PVN142" s="137"/>
      <c r="PVO142" s="137"/>
      <c r="PVP142" s="137"/>
      <c r="PVQ142" s="137"/>
      <c r="PVR142" s="137"/>
      <c r="PVS142" s="137"/>
      <c r="PVT142" s="137"/>
      <c r="PVU142" s="137"/>
      <c r="PVV142" s="137"/>
      <c r="PVW142" s="137"/>
      <c r="PVX142" s="137"/>
      <c r="PVY142" s="137"/>
      <c r="PVZ142" s="137"/>
      <c r="PWA142" s="137"/>
      <c r="PWB142" s="137"/>
      <c r="PWC142" s="137"/>
      <c r="PWD142" s="137"/>
      <c r="PWE142" s="137"/>
      <c r="PWF142" s="137"/>
      <c r="PWG142" s="137"/>
      <c r="PWH142" s="137"/>
      <c r="PWI142" s="137"/>
      <c r="PWJ142" s="137"/>
      <c r="PWK142" s="137"/>
      <c r="PWL142" s="137"/>
      <c r="PWM142" s="137"/>
      <c r="PWN142" s="137"/>
      <c r="PWO142" s="137"/>
      <c r="PWP142" s="137"/>
      <c r="PWQ142" s="137"/>
      <c r="PWR142" s="137"/>
      <c r="PWS142" s="137"/>
      <c r="PWT142" s="137"/>
      <c r="PWU142" s="137"/>
      <c r="PWV142" s="137"/>
      <c r="PWW142" s="137"/>
      <c r="PWX142" s="137"/>
      <c r="PWY142" s="137"/>
      <c r="PWZ142" s="137"/>
      <c r="PXA142" s="137"/>
      <c r="PXB142" s="137"/>
      <c r="PXC142" s="137"/>
      <c r="PXD142" s="137"/>
      <c r="PXE142" s="137"/>
      <c r="PXF142" s="137"/>
      <c r="PXG142" s="137"/>
      <c r="PXH142" s="137"/>
      <c r="PXI142" s="137"/>
      <c r="PXJ142" s="137"/>
      <c r="PXK142" s="137"/>
      <c r="PXL142" s="137"/>
      <c r="PXM142" s="137"/>
      <c r="PXN142" s="137"/>
      <c r="PXO142" s="137"/>
      <c r="PXP142" s="137"/>
      <c r="PXQ142" s="137"/>
      <c r="PXR142" s="137"/>
      <c r="PXS142" s="137"/>
      <c r="PXT142" s="137"/>
      <c r="PXU142" s="137"/>
      <c r="PXV142" s="137"/>
      <c r="PXW142" s="137"/>
      <c r="PXX142" s="137"/>
      <c r="PXY142" s="137"/>
      <c r="PXZ142" s="137"/>
      <c r="PYA142" s="137"/>
      <c r="PYB142" s="137"/>
      <c r="PYC142" s="137"/>
      <c r="PYD142" s="137"/>
      <c r="PYE142" s="137"/>
      <c r="PYF142" s="137"/>
      <c r="PYG142" s="137"/>
      <c r="PYH142" s="137"/>
      <c r="PYI142" s="137"/>
      <c r="PYJ142" s="137"/>
      <c r="PYK142" s="137"/>
      <c r="PYL142" s="137"/>
      <c r="PYM142" s="137"/>
      <c r="PYN142" s="137"/>
      <c r="PYO142" s="137"/>
      <c r="PYP142" s="137"/>
      <c r="PYQ142" s="137"/>
      <c r="PYR142" s="137"/>
      <c r="PYS142" s="137"/>
      <c r="PYT142" s="137"/>
      <c r="PYU142" s="137"/>
      <c r="PYV142" s="137"/>
      <c r="PYW142" s="137"/>
      <c r="PYX142" s="137"/>
      <c r="PYY142" s="137"/>
      <c r="PYZ142" s="137"/>
      <c r="PZA142" s="137"/>
      <c r="PZB142" s="137"/>
      <c r="PZC142" s="137"/>
      <c r="PZD142" s="137"/>
      <c r="PZE142" s="137"/>
      <c r="PZF142" s="137"/>
      <c r="PZG142" s="137"/>
      <c r="PZH142" s="137"/>
      <c r="PZI142" s="137"/>
      <c r="PZJ142" s="137"/>
      <c r="PZK142" s="137"/>
      <c r="PZL142" s="137"/>
      <c r="PZM142" s="137"/>
      <c r="PZN142" s="137"/>
      <c r="PZO142" s="137"/>
      <c r="PZP142" s="137"/>
      <c r="PZQ142" s="137"/>
      <c r="PZR142" s="137"/>
      <c r="PZS142" s="137"/>
      <c r="PZT142" s="137"/>
      <c r="PZU142" s="137"/>
      <c r="PZV142" s="137"/>
      <c r="PZW142" s="137"/>
      <c r="PZX142" s="137"/>
      <c r="PZY142" s="137"/>
      <c r="PZZ142" s="137"/>
      <c r="QAA142" s="137"/>
      <c r="QAB142" s="137"/>
      <c r="QAC142" s="137"/>
      <c r="QAD142" s="137"/>
      <c r="QAE142" s="137"/>
      <c r="QAF142" s="137"/>
      <c r="QAG142" s="137"/>
      <c r="QAH142" s="137"/>
      <c r="QAI142" s="137"/>
      <c r="QAJ142" s="137"/>
      <c r="QAK142" s="137"/>
      <c r="QAL142" s="137"/>
      <c r="QAM142" s="137"/>
      <c r="QAN142" s="137"/>
      <c r="QAO142" s="137"/>
      <c r="QAP142" s="137"/>
      <c r="QAQ142" s="137"/>
      <c r="QAR142" s="137"/>
      <c r="QAS142" s="137"/>
      <c r="QAT142" s="137"/>
      <c r="QAU142" s="137"/>
      <c r="QAV142" s="137"/>
      <c r="QAW142" s="137"/>
      <c r="QAX142" s="137"/>
      <c r="QAY142" s="137"/>
      <c r="QAZ142" s="137"/>
      <c r="QBA142" s="137"/>
      <c r="QBB142" s="137"/>
      <c r="QBC142" s="137"/>
      <c r="QBD142" s="137"/>
      <c r="QBE142" s="137"/>
      <c r="QBF142" s="137"/>
      <c r="QBG142" s="137"/>
      <c r="QBH142" s="137"/>
      <c r="QBI142" s="137"/>
      <c r="QBJ142" s="137"/>
      <c r="QBK142" s="137"/>
      <c r="QBL142" s="137"/>
      <c r="QBM142" s="137"/>
      <c r="QBN142" s="137"/>
      <c r="QBO142" s="137"/>
      <c r="QBP142" s="137"/>
      <c r="QBQ142" s="137"/>
      <c r="QBR142" s="137"/>
      <c r="QBS142" s="137"/>
      <c r="QBT142" s="137"/>
      <c r="QBU142" s="137"/>
      <c r="QBV142" s="137"/>
      <c r="QBW142" s="137"/>
      <c r="QBX142" s="137"/>
      <c r="QBY142" s="137"/>
      <c r="QBZ142" s="137"/>
      <c r="QCA142" s="137"/>
      <c r="QCB142" s="137"/>
      <c r="QCC142" s="137"/>
      <c r="QCD142" s="137"/>
      <c r="QCE142" s="137"/>
      <c r="QCF142" s="137"/>
      <c r="QCG142" s="137"/>
      <c r="QCH142" s="137"/>
      <c r="QCI142" s="137"/>
      <c r="QCJ142" s="137"/>
      <c r="QCK142" s="137"/>
      <c r="QCL142" s="137"/>
      <c r="QCM142" s="137"/>
      <c r="QCN142" s="137"/>
      <c r="QCO142" s="137"/>
      <c r="QCP142" s="137"/>
      <c r="QCQ142" s="137"/>
      <c r="QCR142" s="137"/>
      <c r="QCS142" s="137"/>
      <c r="QCT142" s="137"/>
      <c r="QCU142" s="137"/>
      <c r="QCV142" s="137"/>
      <c r="QCW142" s="137"/>
      <c r="QCX142" s="137"/>
      <c r="QCY142" s="137"/>
      <c r="QCZ142" s="137"/>
      <c r="QDA142" s="137"/>
      <c r="QDB142" s="137"/>
      <c r="QDC142" s="137"/>
      <c r="QDD142" s="137"/>
      <c r="QDE142" s="137"/>
      <c r="QDF142" s="137"/>
      <c r="QDG142" s="137"/>
      <c r="QDH142" s="137"/>
      <c r="QDI142" s="137"/>
      <c r="QDJ142" s="137"/>
      <c r="QDK142" s="137"/>
      <c r="QDL142" s="137"/>
      <c r="QDM142" s="137"/>
      <c r="QDN142" s="137"/>
      <c r="QDO142" s="137"/>
      <c r="QDP142" s="137"/>
      <c r="QDQ142" s="137"/>
      <c r="QDR142" s="137"/>
      <c r="QDS142" s="137"/>
      <c r="QDT142" s="137"/>
      <c r="QDU142" s="137"/>
      <c r="QDV142" s="137"/>
      <c r="QDW142" s="137"/>
      <c r="QDX142" s="137"/>
      <c r="QDY142" s="137"/>
      <c r="QDZ142" s="137"/>
      <c r="QEA142" s="137"/>
      <c r="QEB142" s="137"/>
      <c r="QEC142" s="137"/>
      <c r="QED142" s="137"/>
      <c r="QEE142" s="137"/>
      <c r="QEF142" s="137"/>
      <c r="QEG142" s="137"/>
      <c r="QEH142" s="137"/>
      <c r="QEI142" s="137"/>
      <c r="QEJ142" s="137"/>
      <c r="QEK142" s="137"/>
      <c r="QEL142" s="137"/>
      <c r="QEM142" s="137"/>
      <c r="QEN142" s="137"/>
      <c r="QEO142" s="137"/>
      <c r="QEP142" s="137"/>
      <c r="QEQ142" s="137"/>
      <c r="QER142" s="137"/>
      <c r="QES142" s="137"/>
      <c r="QET142" s="137"/>
      <c r="QEU142" s="137"/>
      <c r="QEV142" s="137"/>
      <c r="QEW142" s="137"/>
      <c r="QEX142" s="137"/>
      <c r="QEY142" s="137"/>
      <c r="QEZ142" s="137"/>
      <c r="QFA142" s="137"/>
      <c r="QFB142" s="137"/>
      <c r="QFC142" s="137"/>
      <c r="QFD142" s="137"/>
      <c r="QFE142" s="137"/>
      <c r="QFF142" s="137"/>
      <c r="QFG142" s="137"/>
      <c r="QFH142" s="137"/>
      <c r="QFI142" s="137"/>
      <c r="QFJ142" s="137"/>
      <c r="QFK142" s="137"/>
      <c r="QFL142" s="137"/>
      <c r="QFM142" s="137"/>
      <c r="QFN142" s="137"/>
      <c r="QFO142" s="137"/>
      <c r="QFP142" s="137"/>
      <c r="QFQ142" s="137"/>
      <c r="QFR142" s="137"/>
      <c r="QFS142" s="137"/>
      <c r="QFT142" s="137"/>
      <c r="QFU142" s="137"/>
      <c r="QFV142" s="137"/>
      <c r="QFW142" s="137"/>
      <c r="QFX142" s="137"/>
      <c r="QFY142" s="137"/>
      <c r="QFZ142" s="137"/>
      <c r="QGA142" s="137"/>
      <c r="QGB142" s="137"/>
      <c r="QGC142" s="137"/>
      <c r="QGD142" s="137"/>
      <c r="QGE142" s="137"/>
      <c r="QGF142" s="137"/>
      <c r="QGG142" s="137"/>
      <c r="QGH142" s="137"/>
      <c r="QGI142" s="137"/>
      <c r="QGJ142" s="137"/>
      <c r="QGK142" s="137"/>
      <c r="QGL142" s="137"/>
      <c r="QGM142" s="137"/>
      <c r="QGN142" s="137"/>
      <c r="QGO142" s="137"/>
      <c r="QGP142" s="137"/>
      <c r="QGQ142" s="137"/>
      <c r="QGR142" s="137"/>
      <c r="QGS142" s="137"/>
      <c r="QGT142" s="137"/>
      <c r="QGU142" s="137"/>
      <c r="QGV142" s="137"/>
      <c r="QGW142" s="137"/>
      <c r="QGX142" s="137"/>
      <c r="QGY142" s="137"/>
      <c r="QGZ142" s="137"/>
      <c r="QHA142" s="137"/>
      <c r="QHB142" s="137"/>
      <c r="QHC142" s="137"/>
      <c r="QHD142" s="137"/>
      <c r="QHE142" s="137"/>
      <c r="QHF142" s="137"/>
      <c r="QHG142" s="137"/>
      <c r="QHH142" s="137"/>
      <c r="QHI142" s="137"/>
      <c r="QHJ142" s="137"/>
      <c r="QHK142" s="137"/>
      <c r="QHL142" s="137"/>
      <c r="QHM142" s="137"/>
      <c r="QHN142" s="137"/>
      <c r="QHO142" s="137"/>
      <c r="QHP142" s="137"/>
      <c r="QHQ142" s="137"/>
      <c r="QHR142" s="137"/>
      <c r="QHS142" s="137"/>
      <c r="QHT142" s="137"/>
      <c r="QHU142" s="137"/>
      <c r="QHV142" s="137"/>
      <c r="QHW142" s="137"/>
      <c r="QHX142" s="137"/>
      <c r="QHY142" s="137"/>
      <c r="QHZ142" s="137"/>
      <c r="QIA142" s="137"/>
      <c r="QIB142" s="137"/>
      <c r="QIC142" s="137"/>
      <c r="QID142" s="137"/>
      <c r="QIE142" s="137"/>
      <c r="QIF142" s="137"/>
      <c r="QIG142" s="137"/>
      <c r="QIH142" s="137"/>
      <c r="QII142" s="137"/>
      <c r="QIJ142" s="137"/>
      <c r="QIK142" s="137"/>
      <c r="QIL142" s="137"/>
      <c r="QIM142" s="137"/>
      <c r="QIN142" s="137"/>
      <c r="QIO142" s="137"/>
      <c r="QIP142" s="137"/>
      <c r="QIQ142" s="137"/>
      <c r="QIR142" s="137"/>
      <c r="QIS142" s="137"/>
      <c r="QIT142" s="137"/>
      <c r="QIU142" s="137"/>
      <c r="QIV142" s="137"/>
      <c r="QIW142" s="137"/>
      <c r="QIX142" s="137"/>
      <c r="QIY142" s="137"/>
      <c r="QIZ142" s="137"/>
      <c r="QJA142" s="137"/>
      <c r="QJB142" s="137"/>
      <c r="QJC142" s="137"/>
      <c r="QJD142" s="137"/>
      <c r="QJE142" s="137"/>
      <c r="QJF142" s="137"/>
      <c r="QJG142" s="137"/>
      <c r="QJH142" s="137"/>
      <c r="QJI142" s="137"/>
      <c r="QJJ142" s="137"/>
      <c r="QJK142" s="137"/>
      <c r="QJL142" s="137"/>
      <c r="QJM142" s="137"/>
      <c r="QJN142" s="137"/>
      <c r="QJO142" s="137"/>
      <c r="QJP142" s="137"/>
      <c r="QJQ142" s="137"/>
      <c r="QJR142" s="137"/>
      <c r="QJS142" s="137"/>
      <c r="QJT142" s="137"/>
      <c r="QJU142" s="137"/>
      <c r="QJV142" s="137"/>
      <c r="QJW142" s="137"/>
      <c r="QJX142" s="137"/>
      <c r="QJY142" s="137"/>
      <c r="QJZ142" s="137"/>
      <c r="QKA142" s="137"/>
      <c r="QKB142" s="137"/>
      <c r="QKC142" s="137"/>
      <c r="QKD142" s="137"/>
      <c r="QKE142" s="137"/>
      <c r="QKF142" s="137"/>
      <c r="QKG142" s="137"/>
      <c r="QKH142" s="137"/>
      <c r="QKI142" s="137"/>
      <c r="QKJ142" s="137"/>
      <c r="QKK142" s="137"/>
      <c r="QKL142" s="137"/>
      <c r="QKM142" s="137"/>
      <c r="QKN142" s="137"/>
      <c r="QKO142" s="137"/>
      <c r="QKP142" s="137"/>
      <c r="QKQ142" s="137"/>
      <c r="QKR142" s="137"/>
      <c r="QKS142" s="137"/>
      <c r="QKT142" s="137"/>
      <c r="QKU142" s="137"/>
      <c r="QKV142" s="137"/>
      <c r="QKW142" s="137"/>
      <c r="QKX142" s="137"/>
      <c r="QKY142" s="137"/>
      <c r="QKZ142" s="137"/>
      <c r="QLA142" s="137"/>
      <c r="QLB142" s="137"/>
      <c r="QLC142" s="137"/>
      <c r="QLD142" s="137"/>
      <c r="QLE142" s="137"/>
      <c r="QLF142" s="137"/>
      <c r="QLG142" s="137"/>
      <c r="QLH142" s="137"/>
      <c r="QLI142" s="137"/>
      <c r="QLJ142" s="137"/>
      <c r="QLK142" s="137"/>
      <c r="QLL142" s="137"/>
      <c r="QLM142" s="137"/>
      <c r="QLN142" s="137"/>
      <c r="QLO142" s="137"/>
      <c r="QLP142" s="137"/>
      <c r="QLQ142" s="137"/>
      <c r="QLR142" s="137"/>
      <c r="QLS142" s="137"/>
      <c r="QLT142" s="137"/>
      <c r="QLU142" s="137"/>
      <c r="QLV142" s="137"/>
      <c r="QLW142" s="137"/>
      <c r="QLX142" s="137"/>
      <c r="QLY142" s="137"/>
      <c r="QLZ142" s="137"/>
      <c r="QMA142" s="137"/>
      <c r="QMB142" s="137"/>
      <c r="QMC142" s="137"/>
      <c r="QMD142" s="137"/>
      <c r="QME142" s="137"/>
      <c r="QMF142" s="137"/>
      <c r="QMG142" s="137"/>
      <c r="QMH142" s="137"/>
      <c r="QMI142" s="137"/>
      <c r="QMJ142" s="137"/>
      <c r="QMK142" s="137"/>
      <c r="QML142" s="137"/>
      <c r="QMM142" s="137"/>
      <c r="QMN142" s="137"/>
      <c r="QMO142" s="137"/>
      <c r="QMP142" s="137"/>
      <c r="QMQ142" s="137"/>
      <c r="QMR142" s="137"/>
      <c r="QMS142" s="137"/>
      <c r="QMT142" s="137"/>
      <c r="QMU142" s="137"/>
      <c r="QMV142" s="137"/>
      <c r="QMW142" s="137"/>
      <c r="QMX142" s="137"/>
      <c r="QMY142" s="137"/>
      <c r="QMZ142" s="137"/>
      <c r="QNA142" s="137"/>
      <c r="QNB142" s="137"/>
      <c r="QNC142" s="137"/>
      <c r="QND142" s="137"/>
      <c r="QNE142" s="137"/>
      <c r="QNF142" s="137"/>
      <c r="QNG142" s="137"/>
      <c r="QNH142" s="137"/>
      <c r="QNI142" s="137"/>
      <c r="QNJ142" s="137"/>
      <c r="QNK142" s="137"/>
      <c r="QNL142" s="137"/>
      <c r="QNM142" s="137"/>
      <c r="QNN142" s="137"/>
      <c r="QNO142" s="137"/>
      <c r="QNP142" s="137"/>
      <c r="QNQ142" s="137"/>
      <c r="QNR142" s="137"/>
      <c r="QNS142" s="137"/>
      <c r="QNT142" s="137"/>
      <c r="QNU142" s="137"/>
      <c r="QNV142" s="137"/>
      <c r="QNW142" s="137"/>
      <c r="QNX142" s="137"/>
      <c r="QNY142" s="137"/>
      <c r="QNZ142" s="137"/>
      <c r="QOA142" s="137"/>
      <c r="QOB142" s="137"/>
      <c r="QOC142" s="137"/>
      <c r="QOD142" s="137"/>
      <c r="QOE142" s="137"/>
      <c r="QOF142" s="137"/>
      <c r="QOG142" s="137"/>
      <c r="QOH142" s="137"/>
      <c r="QOI142" s="137"/>
      <c r="QOJ142" s="137"/>
      <c r="QOK142" s="137"/>
      <c r="QOL142" s="137"/>
      <c r="QOM142" s="137"/>
      <c r="QON142" s="137"/>
      <c r="QOO142" s="137"/>
      <c r="QOP142" s="137"/>
      <c r="QOQ142" s="137"/>
      <c r="QOR142" s="137"/>
      <c r="QOS142" s="137"/>
      <c r="QOT142" s="137"/>
      <c r="QOU142" s="137"/>
      <c r="QOV142" s="137"/>
      <c r="QOW142" s="137"/>
      <c r="QOX142" s="137"/>
      <c r="QOY142" s="137"/>
      <c r="QOZ142" s="137"/>
      <c r="QPA142" s="137"/>
      <c r="QPB142" s="137"/>
      <c r="QPC142" s="137"/>
      <c r="QPD142" s="137"/>
      <c r="QPE142" s="137"/>
      <c r="QPF142" s="137"/>
      <c r="QPG142" s="137"/>
      <c r="QPH142" s="137"/>
      <c r="QPI142" s="137"/>
      <c r="QPJ142" s="137"/>
      <c r="QPK142" s="137"/>
      <c r="QPL142" s="137"/>
      <c r="QPM142" s="137"/>
      <c r="QPN142" s="137"/>
      <c r="QPO142" s="137"/>
      <c r="QPP142" s="137"/>
      <c r="QPQ142" s="137"/>
      <c r="QPR142" s="137"/>
      <c r="QPS142" s="137"/>
      <c r="QPT142" s="137"/>
      <c r="QPU142" s="137"/>
      <c r="QPV142" s="137"/>
      <c r="QPW142" s="137"/>
      <c r="QPX142" s="137"/>
      <c r="QPY142" s="137"/>
      <c r="QPZ142" s="137"/>
      <c r="QQA142" s="137"/>
      <c r="QQB142" s="137"/>
      <c r="QQC142" s="137"/>
      <c r="QQD142" s="137"/>
      <c r="QQE142" s="137"/>
      <c r="QQF142" s="137"/>
      <c r="QQG142" s="137"/>
      <c r="QQH142" s="137"/>
      <c r="QQI142" s="137"/>
      <c r="QQJ142" s="137"/>
      <c r="QQK142" s="137"/>
      <c r="QQL142" s="137"/>
      <c r="QQM142" s="137"/>
      <c r="QQN142" s="137"/>
      <c r="QQO142" s="137"/>
      <c r="QQP142" s="137"/>
      <c r="QQQ142" s="137"/>
      <c r="QQR142" s="137"/>
      <c r="QQS142" s="137"/>
      <c r="QQT142" s="137"/>
      <c r="QQU142" s="137"/>
      <c r="QQV142" s="137"/>
      <c r="QQW142" s="137"/>
      <c r="QQX142" s="137"/>
      <c r="QQY142" s="137"/>
      <c r="QQZ142" s="137"/>
      <c r="QRA142" s="137"/>
      <c r="QRB142" s="137"/>
      <c r="QRC142" s="137"/>
      <c r="QRD142" s="137"/>
      <c r="QRE142" s="137"/>
      <c r="QRF142" s="137"/>
      <c r="QRG142" s="137"/>
      <c r="QRH142" s="137"/>
      <c r="QRI142" s="137"/>
      <c r="QRJ142" s="137"/>
      <c r="QRK142" s="137"/>
      <c r="QRL142" s="137"/>
      <c r="QRM142" s="137"/>
      <c r="QRN142" s="137"/>
      <c r="QRO142" s="137"/>
      <c r="QRP142" s="137"/>
      <c r="QRQ142" s="137"/>
      <c r="QRR142" s="137"/>
      <c r="QRS142" s="137"/>
      <c r="QRT142" s="137"/>
      <c r="QRU142" s="137"/>
      <c r="QRV142" s="137"/>
      <c r="QRW142" s="137"/>
      <c r="QRX142" s="137"/>
      <c r="QRY142" s="137"/>
      <c r="QRZ142" s="137"/>
      <c r="QSA142" s="137"/>
      <c r="QSB142" s="137"/>
      <c r="QSC142" s="137"/>
      <c r="QSD142" s="137"/>
      <c r="QSE142" s="137"/>
      <c r="QSF142" s="137"/>
      <c r="QSG142" s="137"/>
      <c r="QSH142" s="137"/>
      <c r="QSI142" s="137"/>
      <c r="QSJ142" s="137"/>
      <c r="QSK142" s="137"/>
      <c r="QSL142" s="137"/>
      <c r="QSM142" s="137"/>
      <c r="QSN142" s="137"/>
      <c r="QSO142" s="137"/>
      <c r="QSP142" s="137"/>
      <c r="QSQ142" s="137"/>
      <c r="QSR142" s="137"/>
      <c r="QSS142" s="137"/>
      <c r="QST142" s="137"/>
      <c r="QSU142" s="137"/>
      <c r="QSV142" s="137"/>
      <c r="QSW142" s="137"/>
      <c r="QSX142" s="137"/>
      <c r="QSY142" s="137"/>
      <c r="QSZ142" s="137"/>
      <c r="QTA142" s="137"/>
      <c r="QTB142" s="137"/>
      <c r="QTC142" s="137"/>
      <c r="QTD142" s="137"/>
      <c r="QTE142" s="137"/>
      <c r="QTF142" s="137"/>
      <c r="QTG142" s="137"/>
      <c r="QTH142" s="137"/>
      <c r="QTI142" s="137"/>
      <c r="QTJ142" s="137"/>
      <c r="QTK142" s="137"/>
      <c r="QTL142" s="137"/>
      <c r="QTM142" s="137"/>
      <c r="QTN142" s="137"/>
      <c r="QTO142" s="137"/>
      <c r="QTP142" s="137"/>
      <c r="QTQ142" s="137"/>
      <c r="QTR142" s="137"/>
      <c r="QTS142" s="137"/>
      <c r="QTT142" s="137"/>
      <c r="QTU142" s="137"/>
      <c r="QTV142" s="137"/>
      <c r="QTW142" s="137"/>
      <c r="QTX142" s="137"/>
      <c r="QTY142" s="137"/>
      <c r="QTZ142" s="137"/>
      <c r="QUA142" s="137"/>
      <c r="QUB142" s="137"/>
      <c r="QUC142" s="137"/>
      <c r="QUD142" s="137"/>
      <c r="QUE142" s="137"/>
      <c r="QUF142" s="137"/>
      <c r="QUG142" s="137"/>
      <c r="QUH142" s="137"/>
      <c r="QUI142" s="137"/>
      <c r="QUJ142" s="137"/>
      <c r="QUK142" s="137"/>
      <c r="QUL142" s="137"/>
      <c r="QUM142" s="137"/>
      <c r="QUN142" s="137"/>
      <c r="QUO142" s="137"/>
      <c r="QUP142" s="137"/>
      <c r="QUQ142" s="137"/>
      <c r="QUR142" s="137"/>
      <c r="QUS142" s="137"/>
      <c r="QUT142" s="137"/>
      <c r="QUU142" s="137"/>
      <c r="QUV142" s="137"/>
      <c r="QUW142" s="137"/>
      <c r="QUX142" s="137"/>
      <c r="QUY142" s="137"/>
      <c r="QUZ142" s="137"/>
      <c r="QVA142" s="137"/>
      <c r="QVB142" s="137"/>
      <c r="QVC142" s="137"/>
      <c r="QVD142" s="137"/>
      <c r="QVE142" s="137"/>
      <c r="QVF142" s="137"/>
      <c r="QVG142" s="137"/>
      <c r="QVH142" s="137"/>
      <c r="QVI142" s="137"/>
      <c r="QVJ142" s="137"/>
      <c r="QVK142" s="137"/>
      <c r="QVL142" s="137"/>
      <c r="QVM142" s="137"/>
      <c r="QVN142" s="137"/>
      <c r="QVO142" s="137"/>
      <c r="QVP142" s="137"/>
      <c r="QVQ142" s="137"/>
      <c r="QVR142" s="137"/>
      <c r="QVS142" s="137"/>
      <c r="QVT142" s="137"/>
      <c r="QVU142" s="137"/>
      <c r="QVV142" s="137"/>
      <c r="QVW142" s="137"/>
      <c r="QVX142" s="137"/>
      <c r="QVY142" s="137"/>
      <c r="QVZ142" s="137"/>
      <c r="QWA142" s="137"/>
      <c r="QWB142" s="137"/>
      <c r="QWC142" s="137"/>
      <c r="QWD142" s="137"/>
      <c r="QWE142" s="137"/>
      <c r="QWF142" s="137"/>
      <c r="QWG142" s="137"/>
      <c r="QWH142" s="137"/>
      <c r="QWI142" s="137"/>
      <c r="QWJ142" s="137"/>
      <c r="QWK142" s="137"/>
      <c r="QWL142" s="137"/>
      <c r="QWM142" s="137"/>
      <c r="QWN142" s="137"/>
      <c r="QWO142" s="137"/>
      <c r="QWP142" s="137"/>
      <c r="QWQ142" s="137"/>
      <c r="QWR142" s="137"/>
      <c r="QWS142" s="137"/>
      <c r="QWT142" s="137"/>
      <c r="QWU142" s="137"/>
      <c r="QWV142" s="137"/>
      <c r="QWW142" s="137"/>
      <c r="QWX142" s="137"/>
      <c r="QWY142" s="137"/>
      <c r="QWZ142" s="137"/>
      <c r="QXA142" s="137"/>
      <c r="QXB142" s="137"/>
      <c r="QXC142" s="137"/>
      <c r="QXD142" s="137"/>
      <c r="QXE142" s="137"/>
      <c r="QXF142" s="137"/>
      <c r="QXG142" s="137"/>
      <c r="QXH142" s="137"/>
      <c r="QXI142" s="137"/>
      <c r="QXJ142" s="137"/>
      <c r="QXK142" s="137"/>
      <c r="QXL142" s="137"/>
      <c r="QXM142" s="137"/>
      <c r="QXN142" s="137"/>
      <c r="QXO142" s="137"/>
      <c r="QXP142" s="137"/>
      <c r="QXQ142" s="137"/>
      <c r="QXR142" s="137"/>
      <c r="QXS142" s="137"/>
      <c r="QXT142" s="137"/>
      <c r="QXU142" s="137"/>
      <c r="QXV142" s="137"/>
      <c r="QXW142" s="137"/>
      <c r="QXX142" s="137"/>
      <c r="QXY142" s="137"/>
      <c r="QXZ142" s="137"/>
      <c r="QYA142" s="137"/>
      <c r="QYB142" s="137"/>
      <c r="QYC142" s="137"/>
      <c r="QYD142" s="137"/>
      <c r="QYE142" s="137"/>
      <c r="QYF142" s="137"/>
      <c r="QYG142" s="137"/>
      <c r="QYH142" s="137"/>
      <c r="QYI142" s="137"/>
      <c r="QYJ142" s="137"/>
      <c r="QYK142" s="137"/>
      <c r="QYL142" s="137"/>
      <c r="QYM142" s="137"/>
      <c r="QYN142" s="137"/>
      <c r="QYO142" s="137"/>
      <c r="QYP142" s="137"/>
      <c r="QYQ142" s="137"/>
      <c r="QYR142" s="137"/>
      <c r="QYS142" s="137"/>
      <c r="QYT142" s="137"/>
      <c r="QYU142" s="137"/>
      <c r="QYV142" s="137"/>
      <c r="QYW142" s="137"/>
      <c r="QYX142" s="137"/>
      <c r="QYY142" s="137"/>
      <c r="QYZ142" s="137"/>
      <c r="QZA142" s="137"/>
      <c r="QZB142" s="137"/>
      <c r="QZC142" s="137"/>
      <c r="QZD142" s="137"/>
      <c r="QZE142" s="137"/>
      <c r="QZF142" s="137"/>
      <c r="QZG142" s="137"/>
      <c r="QZH142" s="137"/>
      <c r="QZI142" s="137"/>
      <c r="QZJ142" s="137"/>
      <c r="QZK142" s="137"/>
      <c r="QZL142" s="137"/>
      <c r="QZM142" s="137"/>
      <c r="QZN142" s="137"/>
      <c r="QZO142" s="137"/>
      <c r="QZP142" s="137"/>
      <c r="QZQ142" s="137"/>
      <c r="QZR142" s="137"/>
      <c r="QZS142" s="137"/>
      <c r="QZT142" s="137"/>
      <c r="QZU142" s="137"/>
      <c r="QZV142" s="137"/>
      <c r="QZW142" s="137"/>
      <c r="QZX142" s="137"/>
      <c r="QZY142" s="137"/>
      <c r="QZZ142" s="137"/>
      <c r="RAA142" s="137"/>
      <c r="RAB142" s="137"/>
      <c r="RAC142" s="137"/>
      <c r="RAD142" s="137"/>
      <c r="RAE142" s="137"/>
      <c r="RAF142" s="137"/>
      <c r="RAG142" s="137"/>
      <c r="RAH142" s="137"/>
      <c r="RAI142" s="137"/>
      <c r="RAJ142" s="137"/>
      <c r="RAK142" s="137"/>
      <c r="RAL142" s="137"/>
      <c r="RAM142" s="137"/>
      <c r="RAN142" s="137"/>
      <c r="RAO142" s="137"/>
      <c r="RAP142" s="137"/>
      <c r="RAQ142" s="137"/>
      <c r="RAR142" s="137"/>
      <c r="RAS142" s="137"/>
      <c r="RAT142" s="137"/>
      <c r="RAU142" s="137"/>
      <c r="RAV142" s="137"/>
      <c r="RAW142" s="137"/>
      <c r="RAX142" s="137"/>
      <c r="RAY142" s="137"/>
      <c r="RAZ142" s="137"/>
      <c r="RBA142" s="137"/>
      <c r="RBB142" s="137"/>
      <c r="RBC142" s="137"/>
      <c r="RBD142" s="137"/>
      <c r="RBE142" s="137"/>
      <c r="RBF142" s="137"/>
      <c r="RBG142" s="137"/>
      <c r="RBH142" s="137"/>
      <c r="RBI142" s="137"/>
      <c r="RBJ142" s="137"/>
      <c r="RBK142" s="137"/>
      <c r="RBL142" s="137"/>
      <c r="RBM142" s="137"/>
      <c r="RBN142" s="137"/>
      <c r="RBO142" s="137"/>
      <c r="RBP142" s="137"/>
      <c r="RBQ142" s="137"/>
      <c r="RBR142" s="137"/>
      <c r="RBS142" s="137"/>
      <c r="RBT142" s="137"/>
      <c r="RBU142" s="137"/>
      <c r="RBV142" s="137"/>
      <c r="RBW142" s="137"/>
      <c r="RBX142" s="137"/>
      <c r="RBY142" s="137"/>
      <c r="RBZ142" s="137"/>
      <c r="RCA142" s="137"/>
      <c r="RCB142" s="137"/>
      <c r="RCC142" s="137"/>
      <c r="RCD142" s="137"/>
      <c r="RCE142" s="137"/>
      <c r="RCF142" s="137"/>
      <c r="RCG142" s="137"/>
      <c r="RCH142" s="137"/>
      <c r="RCI142" s="137"/>
      <c r="RCJ142" s="137"/>
      <c r="RCK142" s="137"/>
      <c r="RCL142" s="137"/>
      <c r="RCM142" s="137"/>
      <c r="RCN142" s="137"/>
      <c r="RCO142" s="137"/>
      <c r="RCP142" s="137"/>
      <c r="RCQ142" s="137"/>
      <c r="RCR142" s="137"/>
      <c r="RCS142" s="137"/>
      <c r="RCT142" s="137"/>
      <c r="RCU142" s="137"/>
      <c r="RCV142" s="137"/>
      <c r="RCW142" s="137"/>
      <c r="RCX142" s="137"/>
      <c r="RCY142" s="137"/>
      <c r="RCZ142" s="137"/>
      <c r="RDA142" s="137"/>
      <c r="RDB142" s="137"/>
      <c r="RDC142" s="137"/>
      <c r="RDD142" s="137"/>
      <c r="RDE142" s="137"/>
      <c r="RDF142" s="137"/>
      <c r="RDG142" s="137"/>
      <c r="RDH142" s="137"/>
      <c r="RDI142" s="137"/>
      <c r="RDJ142" s="137"/>
      <c r="RDK142" s="137"/>
      <c r="RDL142" s="137"/>
      <c r="RDM142" s="137"/>
      <c r="RDN142" s="137"/>
      <c r="RDO142" s="137"/>
      <c r="RDP142" s="137"/>
      <c r="RDQ142" s="137"/>
      <c r="RDR142" s="137"/>
      <c r="RDS142" s="137"/>
      <c r="RDT142" s="137"/>
      <c r="RDU142" s="137"/>
      <c r="RDV142" s="137"/>
      <c r="RDW142" s="137"/>
      <c r="RDX142" s="137"/>
      <c r="RDY142" s="137"/>
      <c r="RDZ142" s="137"/>
      <c r="REA142" s="137"/>
      <c r="REB142" s="137"/>
      <c r="REC142" s="137"/>
      <c r="RED142" s="137"/>
      <c r="REE142" s="137"/>
      <c r="REF142" s="137"/>
      <c r="REG142" s="137"/>
      <c r="REH142" s="137"/>
      <c r="REI142" s="137"/>
      <c r="REJ142" s="137"/>
      <c r="REK142" s="137"/>
      <c r="REL142" s="137"/>
      <c r="REM142" s="137"/>
      <c r="REN142" s="137"/>
      <c r="REO142" s="137"/>
      <c r="REP142" s="137"/>
      <c r="REQ142" s="137"/>
      <c r="RER142" s="137"/>
      <c r="RES142" s="137"/>
      <c r="RET142" s="137"/>
      <c r="REU142" s="137"/>
      <c r="REV142" s="137"/>
      <c r="REW142" s="137"/>
      <c r="REX142" s="137"/>
      <c r="REY142" s="137"/>
      <c r="REZ142" s="137"/>
      <c r="RFA142" s="137"/>
      <c r="RFB142" s="137"/>
      <c r="RFC142" s="137"/>
      <c r="RFD142" s="137"/>
      <c r="RFE142" s="137"/>
      <c r="RFF142" s="137"/>
      <c r="RFG142" s="137"/>
      <c r="RFH142" s="137"/>
      <c r="RFI142" s="137"/>
      <c r="RFJ142" s="137"/>
      <c r="RFK142" s="137"/>
      <c r="RFL142" s="137"/>
      <c r="RFM142" s="137"/>
      <c r="RFN142" s="137"/>
      <c r="RFO142" s="137"/>
      <c r="RFP142" s="137"/>
      <c r="RFQ142" s="137"/>
      <c r="RFR142" s="137"/>
      <c r="RFS142" s="137"/>
      <c r="RFT142" s="137"/>
      <c r="RFU142" s="137"/>
      <c r="RFV142" s="137"/>
      <c r="RFW142" s="137"/>
      <c r="RFX142" s="137"/>
      <c r="RFY142" s="137"/>
      <c r="RFZ142" s="137"/>
      <c r="RGA142" s="137"/>
      <c r="RGB142" s="137"/>
      <c r="RGC142" s="137"/>
      <c r="RGD142" s="137"/>
      <c r="RGE142" s="137"/>
      <c r="RGF142" s="137"/>
      <c r="RGG142" s="137"/>
      <c r="RGH142" s="137"/>
      <c r="RGI142" s="137"/>
      <c r="RGJ142" s="137"/>
      <c r="RGK142" s="137"/>
      <c r="RGL142" s="137"/>
      <c r="RGM142" s="137"/>
      <c r="RGN142" s="137"/>
      <c r="RGO142" s="137"/>
      <c r="RGP142" s="137"/>
      <c r="RGQ142" s="137"/>
      <c r="RGR142" s="137"/>
      <c r="RGS142" s="137"/>
      <c r="RGT142" s="137"/>
      <c r="RGU142" s="137"/>
      <c r="RGV142" s="137"/>
      <c r="RGW142" s="137"/>
      <c r="RGX142" s="137"/>
      <c r="RGY142" s="137"/>
      <c r="RGZ142" s="137"/>
      <c r="RHA142" s="137"/>
      <c r="RHB142" s="137"/>
      <c r="RHC142" s="137"/>
      <c r="RHD142" s="137"/>
      <c r="RHE142" s="137"/>
      <c r="RHF142" s="137"/>
      <c r="RHG142" s="137"/>
      <c r="RHH142" s="137"/>
      <c r="RHI142" s="137"/>
      <c r="RHJ142" s="137"/>
      <c r="RHK142" s="137"/>
      <c r="RHL142" s="137"/>
      <c r="RHM142" s="137"/>
      <c r="RHN142" s="137"/>
      <c r="RHO142" s="137"/>
      <c r="RHP142" s="137"/>
      <c r="RHQ142" s="137"/>
      <c r="RHR142" s="137"/>
      <c r="RHS142" s="137"/>
      <c r="RHT142" s="137"/>
      <c r="RHU142" s="137"/>
      <c r="RHV142" s="137"/>
      <c r="RHW142" s="137"/>
      <c r="RHX142" s="137"/>
      <c r="RHY142" s="137"/>
      <c r="RHZ142" s="137"/>
      <c r="RIA142" s="137"/>
      <c r="RIB142" s="137"/>
      <c r="RIC142" s="137"/>
      <c r="RID142" s="137"/>
      <c r="RIE142" s="137"/>
      <c r="RIF142" s="137"/>
      <c r="RIG142" s="137"/>
      <c r="RIH142" s="137"/>
      <c r="RII142" s="137"/>
      <c r="RIJ142" s="137"/>
      <c r="RIK142" s="137"/>
      <c r="RIL142" s="137"/>
      <c r="RIM142" s="137"/>
      <c r="RIN142" s="137"/>
      <c r="RIO142" s="137"/>
      <c r="RIP142" s="137"/>
      <c r="RIQ142" s="137"/>
      <c r="RIR142" s="137"/>
      <c r="RIS142" s="137"/>
      <c r="RIT142" s="137"/>
      <c r="RIU142" s="137"/>
      <c r="RIV142" s="137"/>
      <c r="RIW142" s="137"/>
      <c r="RIX142" s="137"/>
      <c r="RIY142" s="137"/>
      <c r="RIZ142" s="137"/>
      <c r="RJA142" s="137"/>
      <c r="RJB142" s="137"/>
      <c r="RJC142" s="137"/>
      <c r="RJD142" s="137"/>
      <c r="RJE142" s="137"/>
      <c r="RJF142" s="137"/>
      <c r="RJG142" s="137"/>
      <c r="RJH142" s="137"/>
      <c r="RJI142" s="137"/>
      <c r="RJJ142" s="137"/>
      <c r="RJK142" s="137"/>
      <c r="RJL142" s="137"/>
      <c r="RJM142" s="137"/>
      <c r="RJN142" s="137"/>
      <c r="RJO142" s="137"/>
      <c r="RJP142" s="137"/>
      <c r="RJQ142" s="137"/>
      <c r="RJR142" s="137"/>
      <c r="RJS142" s="137"/>
      <c r="RJT142" s="137"/>
      <c r="RJU142" s="137"/>
      <c r="RJV142" s="137"/>
      <c r="RJW142" s="137"/>
      <c r="RJX142" s="137"/>
      <c r="RJY142" s="137"/>
      <c r="RJZ142" s="137"/>
      <c r="RKA142" s="137"/>
      <c r="RKB142" s="137"/>
      <c r="RKC142" s="137"/>
      <c r="RKD142" s="137"/>
      <c r="RKE142" s="137"/>
      <c r="RKF142" s="137"/>
      <c r="RKG142" s="137"/>
      <c r="RKH142" s="137"/>
      <c r="RKI142" s="137"/>
      <c r="RKJ142" s="137"/>
      <c r="RKK142" s="137"/>
      <c r="RKL142" s="137"/>
      <c r="RKM142" s="137"/>
      <c r="RKN142" s="137"/>
      <c r="RKO142" s="137"/>
      <c r="RKP142" s="137"/>
      <c r="RKQ142" s="137"/>
      <c r="RKR142" s="137"/>
      <c r="RKS142" s="137"/>
      <c r="RKT142" s="137"/>
      <c r="RKU142" s="137"/>
      <c r="RKV142" s="137"/>
      <c r="RKW142" s="137"/>
      <c r="RKX142" s="137"/>
      <c r="RKY142" s="137"/>
      <c r="RKZ142" s="137"/>
      <c r="RLA142" s="137"/>
      <c r="RLB142" s="137"/>
      <c r="RLC142" s="137"/>
      <c r="RLD142" s="137"/>
      <c r="RLE142" s="137"/>
      <c r="RLF142" s="137"/>
      <c r="RLG142" s="137"/>
      <c r="RLH142" s="137"/>
      <c r="RLI142" s="137"/>
      <c r="RLJ142" s="137"/>
      <c r="RLK142" s="137"/>
      <c r="RLL142" s="137"/>
      <c r="RLM142" s="137"/>
      <c r="RLN142" s="137"/>
      <c r="RLO142" s="137"/>
      <c r="RLP142" s="137"/>
      <c r="RLQ142" s="137"/>
      <c r="RLR142" s="137"/>
      <c r="RLS142" s="137"/>
      <c r="RLT142" s="137"/>
      <c r="RLU142" s="137"/>
      <c r="RLV142" s="137"/>
      <c r="RLW142" s="137"/>
      <c r="RLX142" s="137"/>
      <c r="RLY142" s="137"/>
      <c r="RLZ142" s="137"/>
      <c r="RMA142" s="137"/>
      <c r="RMB142" s="137"/>
      <c r="RMC142" s="137"/>
      <c r="RMD142" s="137"/>
      <c r="RME142" s="137"/>
      <c r="RMF142" s="137"/>
      <c r="RMG142" s="137"/>
      <c r="RMH142" s="137"/>
      <c r="RMI142" s="137"/>
      <c r="RMJ142" s="137"/>
      <c r="RMK142" s="137"/>
      <c r="RML142" s="137"/>
      <c r="RMM142" s="137"/>
      <c r="RMN142" s="137"/>
      <c r="RMO142" s="137"/>
      <c r="RMP142" s="137"/>
      <c r="RMQ142" s="137"/>
      <c r="RMR142" s="137"/>
      <c r="RMS142" s="137"/>
      <c r="RMT142" s="137"/>
      <c r="RMU142" s="137"/>
      <c r="RMV142" s="137"/>
      <c r="RMW142" s="137"/>
      <c r="RMX142" s="137"/>
      <c r="RMY142" s="137"/>
      <c r="RMZ142" s="137"/>
      <c r="RNA142" s="137"/>
      <c r="RNB142" s="137"/>
      <c r="RNC142" s="137"/>
      <c r="RND142" s="137"/>
      <c r="RNE142" s="137"/>
      <c r="RNF142" s="137"/>
      <c r="RNG142" s="137"/>
      <c r="RNH142" s="137"/>
      <c r="RNI142" s="137"/>
      <c r="RNJ142" s="137"/>
      <c r="RNK142" s="137"/>
      <c r="RNL142" s="137"/>
      <c r="RNM142" s="137"/>
      <c r="RNN142" s="137"/>
      <c r="RNO142" s="137"/>
      <c r="RNP142" s="137"/>
      <c r="RNQ142" s="137"/>
      <c r="RNR142" s="137"/>
      <c r="RNS142" s="137"/>
      <c r="RNT142" s="137"/>
      <c r="RNU142" s="137"/>
      <c r="RNV142" s="137"/>
      <c r="RNW142" s="137"/>
      <c r="RNX142" s="137"/>
      <c r="RNY142" s="137"/>
      <c r="RNZ142" s="137"/>
      <c r="ROA142" s="137"/>
      <c r="ROB142" s="137"/>
      <c r="ROC142" s="137"/>
      <c r="ROD142" s="137"/>
      <c r="ROE142" s="137"/>
      <c r="ROF142" s="137"/>
      <c r="ROG142" s="137"/>
      <c r="ROH142" s="137"/>
      <c r="ROI142" s="137"/>
      <c r="ROJ142" s="137"/>
      <c r="ROK142" s="137"/>
      <c r="ROL142" s="137"/>
      <c r="ROM142" s="137"/>
      <c r="RON142" s="137"/>
      <c r="ROO142" s="137"/>
      <c r="ROP142" s="137"/>
      <c r="ROQ142" s="137"/>
      <c r="ROR142" s="137"/>
      <c r="ROS142" s="137"/>
      <c r="ROT142" s="137"/>
      <c r="ROU142" s="137"/>
      <c r="ROV142" s="137"/>
      <c r="ROW142" s="137"/>
      <c r="ROX142" s="137"/>
      <c r="ROY142" s="137"/>
      <c r="ROZ142" s="137"/>
      <c r="RPA142" s="137"/>
      <c r="RPB142" s="137"/>
      <c r="RPC142" s="137"/>
      <c r="RPD142" s="137"/>
      <c r="RPE142" s="137"/>
      <c r="RPF142" s="137"/>
      <c r="RPG142" s="137"/>
      <c r="RPH142" s="137"/>
      <c r="RPI142" s="137"/>
      <c r="RPJ142" s="137"/>
      <c r="RPK142" s="137"/>
      <c r="RPL142" s="137"/>
      <c r="RPM142" s="137"/>
      <c r="RPN142" s="137"/>
      <c r="RPO142" s="137"/>
      <c r="RPP142" s="137"/>
      <c r="RPQ142" s="137"/>
      <c r="RPR142" s="137"/>
      <c r="RPS142" s="137"/>
      <c r="RPT142" s="137"/>
      <c r="RPU142" s="137"/>
      <c r="RPV142" s="137"/>
      <c r="RPW142" s="137"/>
      <c r="RPX142" s="137"/>
      <c r="RPY142" s="137"/>
      <c r="RPZ142" s="137"/>
      <c r="RQA142" s="137"/>
      <c r="RQB142" s="137"/>
      <c r="RQC142" s="137"/>
      <c r="RQD142" s="137"/>
      <c r="RQE142" s="137"/>
      <c r="RQF142" s="137"/>
      <c r="RQG142" s="137"/>
      <c r="RQH142" s="137"/>
      <c r="RQI142" s="137"/>
      <c r="RQJ142" s="137"/>
      <c r="RQK142" s="137"/>
      <c r="RQL142" s="137"/>
      <c r="RQM142" s="137"/>
      <c r="RQN142" s="137"/>
      <c r="RQO142" s="137"/>
      <c r="RQP142" s="137"/>
      <c r="RQQ142" s="137"/>
      <c r="RQR142" s="137"/>
      <c r="RQS142" s="137"/>
      <c r="RQT142" s="137"/>
      <c r="RQU142" s="137"/>
      <c r="RQV142" s="137"/>
      <c r="RQW142" s="137"/>
      <c r="RQX142" s="137"/>
      <c r="RQY142" s="137"/>
      <c r="RQZ142" s="137"/>
      <c r="RRA142" s="137"/>
      <c r="RRB142" s="137"/>
      <c r="RRC142" s="137"/>
      <c r="RRD142" s="137"/>
      <c r="RRE142" s="137"/>
      <c r="RRF142" s="137"/>
      <c r="RRG142" s="137"/>
      <c r="RRH142" s="137"/>
      <c r="RRI142" s="137"/>
      <c r="RRJ142" s="137"/>
      <c r="RRK142" s="137"/>
      <c r="RRL142" s="137"/>
      <c r="RRM142" s="137"/>
      <c r="RRN142" s="137"/>
      <c r="RRO142" s="137"/>
      <c r="RRP142" s="137"/>
      <c r="RRQ142" s="137"/>
      <c r="RRR142" s="137"/>
      <c r="RRS142" s="137"/>
      <c r="RRT142" s="137"/>
      <c r="RRU142" s="137"/>
      <c r="RRV142" s="137"/>
      <c r="RRW142" s="137"/>
      <c r="RRX142" s="137"/>
      <c r="RRY142" s="137"/>
      <c r="RRZ142" s="137"/>
      <c r="RSA142" s="137"/>
      <c r="RSB142" s="137"/>
      <c r="RSC142" s="137"/>
      <c r="RSD142" s="137"/>
      <c r="RSE142" s="137"/>
      <c r="RSF142" s="137"/>
      <c r="RSG142" s="137"/>
      <c r="RSH142" s="137"/>
      <c r="RSI142" s="137"/>
      <c r="RSJ142" s="137"/>
      <c r="RSK142" s="137"/>
      <c r="RSL142" s="137"/>
      <c r="RSM142" s="137"/>
      <c r="RSN142" s="137"/>
      <c r="RSO142" s="137"/>
      <c r="RSP142" s="137"/>
      <c r="RSQ142" s="137"/>
      <c r="RSR142" s="137"/>
      <c r="RSS142" s="137"/>
      <c r="RST142" s="137"/>
      <c r="RSU142" s="137"/>
      <c r="RSV142" s="137"/>
      <c r="RSW142" s="137"/>
      <c r="RSX142" s="137"/>
      <c r="RSY142" s="137"/>
      <c r="RSZ142" s="137"/>
      <c r="RTA142" s="137"/>
      <c r="RTB142" s="137"/>
      <c r="RTC142" s="137"/>
      <c r="RTD142" s="137"/>
      <c r="RTE142" s="137"/>
      <c r="RTF142" s="137"/>
      <c r="RTG142" s="137"/>
      <c r="RTH142" s="137"/>
      <c r="RTI142" s="137"/>
      <c r="RTJ142" s="137"/>
      <c r="RTK142" s="137"/>
      <c r="RTL142" s="137"/>
      <c r="RTM142" s="137"/>
      <c r="RTN142" s="137"/>
      <c r="RTO142" s="137"/>
      <c r="RTP142" s="137"/>
      <c r="RTQ142" s="137"/>
      <c r="RTR142" s="137"/>
      <c r="RTS142" s="137"/>
      <c r="RTT142" s="137"/>
      <c r="RTU142" s="137"/>
      <c r="RTV142" s="137"/>
      <c r="RTW142" s="137"/>
      <c r="RTX142" s="137"/>
      <c r="RTY142" s="137"/>
      <c r="RTZ142" s="137"/>
      <c r="RUA142" s="137"/>
      <c r="RUB142" s="137"/>
      <c r="RUC142" s="137"/>
      <c r="RUD142" s="137"/>
      <c r="RUE142" s="137"/>
      <c r="RUF142" s="137"/>
      <c r="RUG142" s="137"/>
      <c r="RUH142" s="137"/>
      <c r="RUI142" s="137"/>
      <c r="RUJ142" s="137"/>
      <c r="RUK142" s="137"/>
      <c r="RUL142" s="137"/>
      <c r="RUM142" s="137"/>
      <c r="RUN142" s="137"/>
      <c r="RUO142" s="137"/>
      <c r="RUP142" s="137"/>
      <c r="RUQ142" s="137"/>
      <c r="RUR142" s="137"/>
      <c r="RUS142" s="137"/>
      <c r="RUT142" s="137"/>
      <c r="RUU142" s="137"/>
      <c r="RUV142" s="137"/>
      <c r="RUW142" s="137"/>
      <c r="RUX142" s="137"/>
      <c r="RUY142" s="137"/>
      <c r="RUZ142" s="137"/>
      <c r="RVA142" s="137"/>
      <c r="RVB142" s="137"/>
      <c r="RVC142" s="137"/>
      <c r="RVD142" s="137"/>
      <c r="RVE142" s="137"/>
      <c r="RVF142" s="137"/>
      <c r="RVG142" s="137"/>
      <c r="RVH142" s="137"/>
      <c r="RVI142" s="137"/>
      <c r="RVJ142" s="137"/>
      <c r="RVK142" s="137"/>
      <c r="RVL142" s="137"/>
      <c r="RVM142" s="137"/>
      <c r="RVN142" s="137"/>
      <c r="RVO142" s="137"/>
      <c r="RVP142" s="137"/>
      <c r="RVQ142" s="137"/>
      <c r="RVR142" s="137"/>
      <c r="RVS142" s="137"/>
      <c r="RVT142" s="137"/>
      <c r="RVU142" s="137"/>
      <c r="RVV142" s="137"/>
      <c r="RVW142" s="137"/>
      <c r="RVX142" s="137"/>
      <c r="RVY142" s="137"/>
      <c r="RVZ142" s="137"/>
      <c r="RWA142" s="137"/>
      <c r="RWB142" s="137"/>
      <c r="RWC142" s="137"/>
      <c r="RWD142" s="137"/>
      <c r="RWE142" s="137"/>
      <c r="RWF142" s="137"/>
      <c r="RWG142" s="137"/>
      <c r="RWH142" s="137"/>
      <c r="RWI142" s="137"/>
      <c r="RWJ142" s="137"/>
      <c r="RWK142" s="137"/>
      <c r="RWL142" s="137"/>
      <c r="RWM142" s="137"/>
      <c r="RWN142" s="137"/>
      <c r="RWO142" s="137"/>
      <c r="RWP142" s="137"/>
      <c r="RWQ142" s="137"/>
      <c r="RWR142" s="137"/>
      <c r="RWS142" s="137"/>
      <c r="RWT142" s="137"/>
      <c r="RWU142" s="137"/>
      <c r="RWV142" s="137"/>
      <c r="RWW142" s="137"/>
      <c r="RWX142" s="137"/>
      <c r="RWY142" s="137"/>
      <c r="RWZ142" s="137"/>
      <c r="RXA142" s="137"/>
      <c r="RXB142" s="137"/>
      <c r="RXC142" s="137"/>
      <c r="RXD142" s="137"/>
      <c r="RXE142" s="137"/>
      <c r="RXF142" s="137"/>
      <c r="RXG142" s="137"/>
      <c r="RXH142" s="137"/>
      <c r="RXI142" s="137"/>
      <c r="RXJ142" s="137"/>
      <c r="RXK142" s="137"/>
      <c r="RXL142" s="137"/>
      <c r="RXM142" s="137"/>
      <c r="RXN142" s="137"/>
      <c r="RXO142" s="137"/>
      <c r="RXP142" s="137"/>
      <c r="RXQ142" s="137"/>
      <c r="RXR142" s="137"/>
      <c r="RXS142" s="137"/>
      <c r="RXT142" s="137"/>
      <c r="RXU142" s="137"/>
      <c r="RXV142" s="137"/>
      <c r="RXW142" s="137"/>
      <c r="RXX142" s="137"/>
      <c r="RXY142" s="137"/>
      <c r="RXZ142" s="137"/>
      <c r="RYA142" s="137"/>
      <c r="RYB142" s="137"/>
      <c r="RYC142" s="137"/>
      <c r="RYD142" s="137"/>
      <c r="RYE142" s="137"/>
      <c r="RYF142" s="137"/>
      <c r="RYG142" s="137"/>
      <c r="RYH142" s="137"/>
      <c r="RYI142" s="137"/>
      <c r="RYJ142" s="137"/>
      <c r="RYK142" s="137"/>
      <c r="RYL142" s="137"/>
      <c r="RYM142" s="137"/>
      <c r="RYN142" s="137"/>
      <c r="RYO142" s="137"/>
      <c r="RYP142" s="137"/>
      <c r="RYQ142" s="137"/>
      <c r="RYR142" s="137"/>
      <c r="RYS142" s="137"/>
      <c r="RYT142" s="137"/>
      <c r="RYU142" s="137"/>
      <c r="RYV142" s="137"/>
      <c r="RYW142" s="137"/>
      <c r="RYX142" s="137"/>
      <c r="RYY142" s="137"/>
      <c r="RYZ142" s="137"/>
      <c r="RZA142" s="137"/>
      <c r="RZB142" s="137"/>
      <c r="RZC142" s="137"/>
      <c r="RZD142" s="137"/>
      <c r="RZE142" s="137"/>
      <c r="RZF142" s="137"/>
      <c r="RZG142" s="137"/>
      <c r="RZH142" s="137"/>
      <c r="RZI142" s="137"/>
      <c r="RZJ142" s="137"/>
      <c r="RZK142" s="137"/>
      <c r="RZL142" s="137"/>
      <c r="RZM142" s="137"/>
      <c r="RZN142" s="137"/>
      <c r="RZO142" s="137"/>
      <c r="RZP142" s="137"/>
      <c r="RZQ142" s="137"/>
      <c r="RZR142" s="137"/>
      <c r="RZS142" s="137"/>
      <c r="RZT142" s="137"/>
      <c r="RZU142" s="137"/>
      <c r="RZV142" s="137"/>
      <c r="RZW142" s="137"/>
      <c r="RZX142" s="137"/>
      <c r="RZY142" s="137"/>
      <c r="RZZ142" s="137"/>
      <c r="SAA142" s="137"/>
      <c r="SAB142" s="137"/>
      <c r="SAC142" s="137"/>
      <c r="SAD142" s="137"/>
      <c r="SAE142" s="137"/>
      <c r="SAF142" s="137"/>
      <c r="SAG142" s="137"/>
      <c r="SAH142" s="137"/>
      <c r="SAI142" s="137"/>
      <c r="SAJ142" s="137"/>
      <c r="SAK142" s="137"/>
      <c r="SAL142" s="137"/>
      <c r="SAM142" s="137"/>
      <c r="SAN142" s="137"/>
      <c r="SAO142" s="137"/>
      <c r="SAP142" s="137"/>
      <c r="SAQ142" s="137"/>
      <c r="SAR142" s="137"/>
      <c r="SAS142" s="137"/>
      <c r="SAT142" s="137"/>
      <c r="SAU142" s="137"/>
      <c r="SAV142" s="137"/>
      <c r="SAW142" s="137"/>
      <c r="SAX142" s="137"/>
      <c r="SAY142" s="137"/>
      <c r="SAZ142" s="137"/>
      <c r="SBA142" s="137"/>
      <c r="SBB142" s="137"/>
      <c r="SBC142" s="137"/>
      <c r="SBD142" s="137"/>
      <c r="SBE142" s="137"/>
      <c r="SBF142" s="137"/>
      <c r="SBG142" s="137"/>
      <c r="SBH142" s="137"/>
      <c r="SBI142" s="137"/>
      <c r="SBJ142" s="137"/>
      <c r="SBK142" s="137"/>
      <c r="SBL142" s="137"/>
      <c r="SBM142" s="137"/>
      <c r="SBN142" s="137"/>
      <c r="SBO142" s="137"/>
      <c r="SBP142" s="137"/>
      <c r="SBQ142" s="137"/>
      <c r="SBR142" s="137"/>
      <c r="SBS142" s="137"/>
      <c r="SBT142" s="137"/>
      <c r="SBU142" s="137"/>
      <c r="SBV142" s="137"/>
      <c r="SBW142" s="137"/>
      <c r="SBX142" s="137"/>
      <c r="SBY142" s="137"/>
      <c r="SBZ142" s="137"/>
      <c r="SCA142" s="137"/>
      <c r="SCB142" s="137"/>
      <c r="SCC142" s="137"/>
      <c r="SCD142" s="137"/>
      <c r="SCE142" s="137"/>
      <c r="SCF142" s="137"/>
      <c r="SCG142" s="137"/>
      <c r="SCH142" s="137"/>
      <c r="SCI142" s="137"/>
      <c r="SCJ142" s="137"/>
      <c r="SCK142" s="137"/>
      <c r="SCL142" s="137"/>
      <c r="SCM142" s="137"/>
      <c r="SCN142" s="137"/>
      <c r="SCO142" s="137"/>
      <c r="SCP142" s="137"/>
      <c r="SCQ142" s="137"/>
      <c r="SCR142" s="137"/>
      <c r="SCS142" s="137"/>
      <c r="SCT142" s="137"/>
      <c r="SCU142" s="137"/>
      <c r="SCV142" s="137"/>
      <c r="SCW142" s="137"/>
      <c r="SCX142" s="137"/>
      <c r="SCY142" s="137"/>
      <c r="SCZ142" s="137"/>
      <c r="SDA142" s="137"/>
      <c r="SDB142" s="137"/>
      <c r="SDC142" s="137"/>
      <c r="SDD142" s="137"/>
      <c r="SDE142" s="137"/>
      <c r="SDF142" s="137"/>
      <c r="SDG142" s="137"/>
      <c r="SDH142" s="137"/>
      <c r="SDI142" s="137"/>
      <c r="SDJ142" s="137"/>
      <c r="SDK142" s="137"/>
      <c r="SDL142" s="137"/>
      <c r="SDM142" s="137"/>
      <c r="SDN142" s="137"/>
      <c r="SDO142" s="137"/>
      <c r="SDP142" s="137"/>
      <c r="SDQ142" s="137"/>
      <c r="SDR142" s="137"/>
      <c r="SDS142" s="137"/>
      <c r="SDT142" s="137"/>
      <c r="SDU142" s="137"/>
      <c r="SDV142" s="137"/>
      <c r="SDW142" s="137"/>
      <c r="SDX142" s="137"/>
      <c r="SDY142" s="137"/>
      <c r="SDZ142" s="137"/>
      <c r="SEA142" s="137"/>
      <c r="SEB142" s="137"/>
      <c r="SEC142" s="137"/>
      <c r="SED142" s="137"/>
      <c r="SEE142" s="137"/>
      <c r="SEF142" s="137"/>
      <c r="SEG142" s="137"/>
      <c r="SEH142" s="137"/>
      <c r="SEI142" s="137"/>
      <c r="SEJ142" s="137"/>
      <c r="SEK142" s="137"/>
      <c r="SEL142" s="137"/>
      <c r="SEM142" s="137"/>
      <c r="SEN142" s="137"/>
      <c r="SEO142" s="137"/>
      <c r="SEP142" s="137"/>
      <c r="SEQ142" s="137"/>
      <c r="SER142" s="137"/>
      <c r="SES142" s="137"/>
      <c r="SET142" s="137"/>
      <c r="SEU142" s="137"/>
      <c r="SEV142" s="137"/>
      <c r="SEW142" s="137"/>
      <c r="SEX142" s="137"/>
      <c r="SEY142" s="137"/>
      <c r="SEZ142" s="137"/>
      <c r="SFA142" s="137"/>
      <c r="SFB142" s="137"/>
      <c r="SFC142" s="137"/>
      <c r="SFD142" s="137"/>
      <c r="SFE142" s="137"/>
      <c r="SFF142" s="137"/>
      <c r="SFG142" s="137"/>
      <c r="SFH142" s="137"/>
      <c r="SFI142" s="137"/>
      <c r="SFJ142" s="137"/>
      <c r="SFK142" s="137"/>
      <c r="SFL142" s="137"/>
      <c r="SFM142" s="137"/>
      <c r="SFN142" s="137"/>
      <c r="SFO142" s="137"/>
      <c r="SFP142" s="137"/>
      <c r="SFQ142" s="137"/>
      <c r="SFR142" s="137"/>
      <c r="SFS142" s="137"/>
      <c r="SFT142" s="137"/>
      <c r="SFU142" s="137"/>
      <c r="SFV142" s="137"/>
      <c r="SFW142" s="137"/>
      <c r="SFX142" s="137"/>
      <c r="SFY142" s="137"/>
      <c r="SFZ142" s="137"/>
      <c r="SGA142" s="137"/>
      <c r="SGB142" s="137"/>
      <c r="SGC142" s="137"/>
      <c r="SGD142" s="137"/>
      <c r="SGE142" s="137"/>
      <c r="SGF142" s="137"/>
      <c r="SGG142" s="137"/>
      <c r="SGH142" s="137"/>
      <c r="SGI142" s="137"/>
      <c r="SGJ142" s="137"/>
      <c r="SGK142" s="137"/>
      <c r="SGL142" s="137"/>
      <c r="SGM142" s="137"/>
      <c r="SGN142" s="137"/>
      <c r="SGO142" s="137"/>
      <c r="SGP142" s="137"/>
      <c r="SGQ142" s="137"/>
      <c r="SGR142" s="137"/>
      <c r="SGS142" s="137"/>
      <c r="SGT142" s="137"/>
      <c r="SGU142" s="137"/>
      <c r="SGV142" s="137"/>
      <c r="SGW142" s="137"/>
      <c r="SGX142" s="137"/>
      <c r="SGY142" s="137"/>
      <c r="SGZ142" s="137"/>
      <c r="SHA142" s="137"/>
      <c r="SHB142" s="137"/>
      <c r="SHC142" s="137"/>
      <c r="SHD142" s="137"/>
      <c r="SHE142" s="137"/>
      <c r="SHF142" s="137"/>
      <c r="SHG142" s="137"/>
      <c r="SHH142" s="137"/>
      <c r="SHI142" s="137"/>
      <c r="SHJ142" s="137"/>
      <c r="SHK142" s="137"/>
      <c r="SHL142" s="137"/>
      <c r="SHM142" s="137"/>
      <c r="SHN142" s="137"/>
      <c r="SHO142" s="137"/>
      <c r="SHP142" s="137"/>
      <c r="SHQ142" s="137"/>
      <c r="SHR142" s="137"/>
      <c r="SHS142" s="137"/>
      <c r="SHT142" s="137"/>
      <c r="SHU142" s="137"/>
      <c r="SHV142" s="137"/>
      <c r="SHW142" s="137"/>
      <c r="SHX142" s="137"/>
      <c r="SHY142" s="137"/>
      <c r="SHZ142" s="137"/>
      <c r="SIA142" s="137"/>
      <c r="SIB142" s="137"/>
      <c r="SIC142" s="137"/>
      <c r="SID142" s="137"/>
      <c r="SIE142" s="137"/>
      <c r="SIF142" s="137"/>
      <c r="SIG142" s="137"/>
      <c r="SIH142" s="137"/>
      <c r="SII142" s="137"/>
      <c r="SIJ142" s="137"/>
      <c r="SIK142" s="137"/>
      <c r="SIL142" s="137"/>
      <c r="SIM142" s="137"/>
      <c r="SIN142" s="137"/>
      <c r="SIO142" s="137"/>
      <c r="SIP142" s="137"/>
      <c r="SIQ142" s="137"/>
      <c r="SIR142" s="137"/>
      <c r="SIS142" s="137"/>
      <c r="SIT142" s="137"/>
      <c r="SIU142" s="137"/>
      <c r="SIV142" s="137"/>
      <c r="SIW142" s="137"/>
      <c r="SIX142" s="137"/>
      <c r="SIY142" s="137"/>
      <c r="SIZ142" s="137"/>
      <c r="SJA142" s="137"/>
      <c r="SJB142" s="137"/>
      <c r="SJC142" s="137"/>
      <c r="SJD142" s="137"/>
      <c r="SJE142" s="137"/>
      <c r="SJF142" s="137"/>
      <c r="SJG142" s="137"/>
      <c r="SJH142" s="137"/>
      <c r="SJI142" s="137"/>
      <c r="SJJ142" s="137"/>
      <c r="SJK142" s="137"/>
      <c r="SJL142" s="137"/>
      <c r="SJM142" s="137"/>
      <c r="SJN142" s="137"/>
      <c r="SJO142" s="137"/>
      <c r="SJP142" s="137"/>
      <c r="SJQ142" s="137"/>
      <c r="SJR142" s="137"/>
      <c r="SJS142" s="137"/>
      <c r="SJT142" s="137"/>
      <c r="SJU142" s="137"/>
      <c r="SJV142" s="137"/>
      <c r="SJW142" s="137"/>
      <c r="SJX142" s="137"/>
      <c r="SJY142" s="137"/>
      <c r="SJZ142" s="137"/>
      <c r="SKA142" s="137"/>
      <c r="SKB142" s="137"/>
      <c r="SKC142" s="137"/>
      <c r="SKD142" s="137"/>
      <c r="SKE142" s="137"/>
      <c r="SKF142" s="137"/>
      <c r="SKG142" s="137"/>
      <c r="SKH142" s="137"/>
      <c r="SKI142" s="137"/>
      <c r="SKJ142" s="137"/>
      <c r="SKK142" s="137"/>
      <c r="SKL142" s="137"/>
      <c r="SKM142" s="137"/>
      <c r="SKN142" s="137"/>
      <c r="SKO142" s="137"/>
      <c r="SKP142" s="137"/>
      <c r="SKQ142" s="137"/>
      <c r="SKR142" s="137"/>
      <c r="SKS142" s="137"/>
      <c r="SKT142" s="137"/>
      <c r="SKU142" s="137"/>
      <c r="SKV142" s="137"/>
      <c r="SKW142" s="137"/>
      <c r="SKX142" s="137"/>
      <c r="SKY142" s="137"/>
      <c r="SKZ142" s="137"/>
      <c r="SLA142" s="137"/>
      <c r="SLB142" s="137"/>
      <c r="SLC142" s="137"/>
      <c r="SLD142" s="137"/>
      <c r="SLE142" s="137"/>
      <c r="SLF142" s="137"/>
      <c r="SLG142" s="137"/>
      <c r="SLH142" s="137"/>
      <c r="SLI142" s="137"/>
      <c r="SLJ142" s="137"/>
      <c r="SLK142" s="137"/>
      <c r="SLL142" s="137"/>
      <c r="SLM142" s="137"/>
      <c r="SLN142" s="137"/>
      <c r="SLO142" s="137"/>
      <c r="SLP142" s="137"/>
      <c r="SLQ142" s="137"/>
      <c r="SLR142" s="137"/>
      <c r="SLS142" s="137"/>
      <c r="SLT142" s="137"/>
      <c r="SLU142" s="137"/>
      <c r="SLV142" s="137"/>
      <c r="SLW142" s="137"/>
      <c r="SLX142" s="137"/>
      <c r="SLY142" s="137"/>
      <c r="SLZ142" s="137"/>
      <c r="SMA142" s="137"/>
      <c r="SMB142" s="137"/>
      <c r="SMC142" s="137"/>
      <c r="SMD142" s="137"/>
      <c r="SME142" s="137"/>
      <c r="SMF142" s="137"/>
      <c r="SMG142" s="137"/>
      <c r="SMH142" s="137"/>
      <c r="SMI142" s="137"/>
      <c r="SMJ142" s="137"/>
      <c r="SMK142" s="137"/>
      <c r="SML142" s="137"/>
      <c r="SMM142" s="137"/>
      <c r="SMN142" s="137"/>
      <c r="SMO142" s="137"/>
      <c r="SMP142" s="137"/>
      <c r="SMQ142" s="137"/>
      <c r="SMR142" s="137"/>
      <c r="SMS142" s="137"/>
      <c r="SMT142" s="137"/>
      <c r="SMU142" s="137"/>
      <c r="SMV142" s="137"/>
      <c r="SMW142" s="137"/>
      <c r="SMX142" s="137"/>
      <c r="SMY142" s="137"/>
      <c r="SMZ142" s="137"/>
      <c r="SNA142" s="137"/>
      <c r="SNB142" s="137"/>
      <c r="SNC142" s="137"/>
      <c r="SND142" s="137"/>
      <c r="SNE142" s="137"/>
      <c r="SNF142" s="137"/>
      <c r="SNG142" s="137"/>
      <c r="SNH142" s="137"/>
      <c r="SNI142" s="137"/>
      <c r="SNJ142" s="137"/>
      <c r="SNK142" s="137"/>
      <c r="SNL142" s="137"/>
      <c r="SNM142" s="137"/>
      <c r="SNN142" s="137"/>
      <c r="SNO142" s="137"/>
      <c r="SNP142" s="137"/>
      <c r="SNQ142" s="137"/>
      <c r="SNR142" s="137"/>
      <c r="SNS142" s="137"/>
      <c r="SNT142" s="137"/>
      <c r="SNU142" s="137"/>
      <c r="SNV142" s="137"/>
      <c r="SNW142" s="137"/>
      <c r="SNX142" s="137"/>
      <c r="SNY142" s="137"/>
      <c r="SNZ142" s="137"/>
      <c r="SOA142" s="137"/>
      <c r="SOB142" s="137"/>
      <c r="SOC142" s="137"/>
      <c r="SOD142" s="137"/>
      <c r="SOE142" s="137"/>
      <c r="SOF142" s="137"/>
      <c r="SOG142" s="137"/>
      <c r="SOH142" s="137"/>
      <c r="SOI142" s="137"/>
      <c r="SOJ142" s="137"/>
      <c r="SOK142" s="137"/>
      <c r="SOL142" s="137"/>
      <c r="SOM142" s="137"/>
      <c r="SON142" s="137"/>
      <c r="SOO142" s="137"/>
      <c r="SOP142" s="137"/>
      <c r="SOQ142" s="137"/>
      <c r="SOR142" s="137"/>
      <c r="SOS142" s="137"/>
      <c r="SOT142" s="137"/>
      <c r="SOU142" s="137"/>
      <c r="SOV142" s="137"/>
      <c r="SOW142" s="137"/>
      <c r="SOX142" s="137"/>
      <c r="SOY142" s="137"/>
      <c r="SOZ142" s="137"/>
      <c r="SPA142" s="137"/>
      <c r="SPB142" s="137"/>
      <c r="SPC142" s="137"/>
      <c r="SPD142" s="137"/>
      <c r="SPE142" s="137"/>
      <c r="SPF142" s="137"/>
      <c r="SPG142" s="137"/>
      <c r="SPH142" s="137"/>
      <c r="SPI142" s="137"/>
      <c r="SPJ142" s="137"/>
      <c r="SPK142" s="137"/>
      <c r="SPL142" s="137"/>
      <c r="SPM142" s="137"/>
      <c r="SPN142" s="137"/>
      <c r="SPO142" s="137"/>
      <c r="SPP142" s="137"/>
      <c r="SPQ142" s="137"/>
      <c r="SPR142" s="137"/>
      <c r="SPS142" s="137"/>
      <c r="SPT142" s="137"/>
      <c r="SPU142" s="137"/>
      <c r="SPV142" s="137"/>
      <c r="SPW142" s="137"/>
      <c r="SPX142" s="137"/>
      <c r="SPY142" s="137"/>
      <c r="SPZ142" s="137"/>
      <c r="SQA142" s="137"/>
      <c r="SQB142" s="137"/>
      <c r="SQC142" s="137"/>
      <c r="SQD142" s="137"/>
      <c r="SQE142" s="137"/>
      <c r="SQF142" s="137"/>
      <c r="SQG142" s="137"/>
      <c r="SQH142" s="137"/>
      <c r="SQI142" s="137"/>
      <c r="SQJ142" s="137"/>
      <c r="SQK142" s="137"/>
      <c r="SQL142" s="137"/>
      <c r="SQM142" s="137"/>
      <c r="SQN142" s="137"/>
      <c r="SQO142" s="137"/>
      <c r="SQP142" s="137"/>
      <c r="SQQ142" s="137"/>
      <c r="SQR142" s="137"/>
      <c r="SQS142" s="137"/>
      <c r="SQT142" s="137"/>
      <c r="SQU142" s="137"/>
      <c r="SQV142" s="137"/>
      <c r="SQW142" s="137"/>
      <c r="SQX142" s="137"/>
      <c r="SQY142" s="137"/>
      <c r="SQZ142" s="137"/>
      <c r="SRA142" s="137"/>
      <c r="SRB142" s="137"/>
      <c r="SRC142" s="137"/>
      <c r="SRD142" s="137"/>
      <c r="SRE142" s="137"/>
      <c r="SRF142" s="137"/>
      <c r="SRG142" s="137"/>
      <c r="SRH142" s="137"/>
      <c r="SRI142" s="137"/>
      <c r="SRJ142" s="137"/>
      <c r="SRK142" s="137"/>
      <c r="SRL142" s="137"/>
      <c r="SRM142" s="137"/>
      <c r="SRN142" s="137"/>
      <c r="SRO142" s="137"/>
      <c r="SRP142" s="137"/>
      <c r="SRQ142" s="137"/>
      <c r="SRR142" s="137"/>
      <c r="SRS142" s="137"/>
      <c r="SRT142" s="137"/>
      <c r="SRU142" s="137"/>
      <c r="SRV142" s="137"/>
      <c r="SRW142" s="137"/>
      <c r="SRX142" s="137"/>
      <c r="SRY142" s="137"/>
      <c r="SRZ142" s="137"/>
      <c r="SSA142" s="137"/>
      <c r="SSB142" s="137"/>
      <c r="SSC142" s="137"/>
      <c r="SSD142" s="137"/>
      <c r="SSE142" s="137"/>
      <c r="SSF142" s="137"/>
      <c r="SSG142" s="137"/>
      <c r="SSH142" s="137"/>
      <c r="SSI142" s="137"/>
      <c r="SSJ142" s="137"/>
      <c r="SSK142" s="137"/>
      <c r="SSL142" s="137"/>
      <c r="SSM142" s="137"/>
      <c r="SSN142" s="137"/>
      <c r="SSO142" s="137"/>
      <c r="SSP142" s="137"/>
      <c r="SSQ142" s="137"/>
      <c r="SSR142" s="137"/>
      <c r="SSS142" s="137"/>
      <c r="SST142" s="137"/>
      <c r="SSU142" s="137"/>
      <c r="SSV142" s="137"/>
      <c r="SSW142" s="137"/>
      <c r="SSX142" s="137"/>
      <c r="SSY142" s="137"/>
      <c r="SSZ142" s="137"/>
      <c r="STA142" s="137"/>
      <c r="STB142" s="137"/>
      <c r="STC142" s="137"/>
      <c r="STD142" s="137"/>
      <c r="STE142" s="137"/>
      <c r="STF142" s="137"/>
      <c r="STG142" s="137"/>
      <c r="STH142" s="137"/>
      <c r="STI142" s="137"/>
      <c r="STJ142" s="137"/>
      <c r="STK142" s="137"/>
      <c r="STL142" s="137"/>
      <c r="STM142" s="137"/>
      <c r="STN142" s="137"/>
      <c r="STO142" s="137"/>
      <c r="STP142" s="137"/>
      <c r="STQ142" s="137"/>
      <c r="STR142" s="137"/>
      <c r="STS142" s="137"/>
      <c r="STT142" s="137"/>
      <c r="STU142" s="137"/>
      <c r="STV142" s="137"/>
      <c r="STW142" s="137"/>
      <c r="STX142" s="137"/>
      <c r="STY142" s="137"/>
      <c r="STZ142" s="137"/>
      <c r="SUA142" s="137"/>
      <c r="SUB142" s="137"/>
      <c r="SUC142" s="137"/>
      <c r="SUD142" s="137"/>
      <c r="SUE142" s="137"/>
      <c r="SUF142" s="137"/>
      <c r="SUG142" s="137"/>
      <c r="SUH142" s="137"/>
      <c r="SUI142" s="137"/>
      <c r="SUJ142" s="137"/>
      <c r="SUK142" s="137"/>
      <c r="SUL142" s="137"/>
      <c r="SUM142" s="137"/>
      <c r="SUN142" s="137"/>
      <c r="SUO142" s="137"/>
      <c r="SUP142" s="137"/>
      <c r="SUQ142" s="137"/>
      <c r="SUR142" s="137"/>
      <c r="SUS142" s="137"/>
      <c r="SUT142" s="137"/>
      <c r="SUU142" s="137"/>
      <c r="SUV142" s="137"/>
      <c r="SUW142" s="137"/>
      <c r="SUX142" s="137"/>
      <c r="SUY142" s="137"/>
      <c r="SUZ142" s="137"/>
      <c r="SVA142" s="137"/>
      <c r="SVB142" s="137"/>
      <c r="SVC142" s="137"/>
      <c r="SVD142" s="137"/>
      <c r="SVE142" s="137"/>
      <c r="SVF142" s="137"/>
      <c r="SVG142" s="137"/>
      <c r="SVH142" s="137"/>
      <c r="SVI142" s="137"/>
      <c r="SVJ142" s="137"/>
      <c r="SVK142" s="137"/>
      <c r="SVL142" s="137"/>
      <c r="SVM142" s="137"/>
      <c r="SVN142" s="137"/>
      <c r="SVO142" s="137"/>
      <c r="SVP142" s="137"/>
      <c r="SVQ142" s="137"/>
      <c r="SVR142" s="137"/>
      <c r="SVS142" s="137"/>
      <c r="SVT142" s="137"/>
      <c r="SVU142" s="137"/>
      <c r="SVV142" s="137"/>
      <c r="SVW142" s="137"/>
      <c r="SVX142" s="137"/>
      <c r="SVY142" s="137"/>
      <c r="SVZ142" s="137"/>
      <c r="SWA142" s="137"/>
      <c r="SWB142" s="137"/>
      <c r="SWC142" s="137"/>
      <c r="SWD142" s="137"/>
      <c r="SWE142" s="137"/>
      <c r="SWF142" s="137"/>
      <c r="SWG142" s="137"/>
      <c r="SWH142" s="137"/>
      <c r="SWI142" s="137"/>
      <c r="SWJ142" s="137"/>
      <c r="SWK142" s="137"/>
      <c r="SWL142" s="137"/>
      <c r="SWM142" s="137"/>
      <c r="SWN142" s="137"/>
      <c r="SWO142" s="137"/>
      <c r="SWP142" s="137"/>
      <c r="SWQ142" s="137"/>
      <c r="SWR142" s="137"/>
      <c r="SWS142" s="137"/>
      <c r="SWT142" s="137"/>
      <c r="SWU142" s="137"/>
      <c r="SWV142" s="137"/>
      <c r="SWW142" s="137"/>
      <c r="SWX142" s="137"/>
      <c r="SWY142" s="137"/>
      <c r="SWZ142" s="137"/>
      <c r="SXA142" s="137"/>
      <c r="SXB142" s="137"/>
      <c r="SXC142" s="137"/>
      <c r="SXD142" s="137"/>
      <c r="SXE142" s="137"/>
      <c r="SXF142" s="137"/>
      <c r="SXG142" s="137"/>
      <c r="SXH142" s="137"/>
      <c r="SXI142" s="137"/>
      <c r="SXJ142" s="137"/>
      <c r="SXK142" s="137"/>
      <c r="SXL142" s="137"/>
      <c r="SXM142" s="137"/>
      <c r="SXN142" s="137"/>
      <c r="SXO142" s="137"/>
      <c r="SXP142" s="137"/>
      <c r="SXQ142" s="137"/>
      <c r="SXR142" s="137"/>
      <c r="SXS142" s="137"/>
      <c r="SXT142" s="137"/>
      <c r="SXU142" s="137"/>
      <c r="SXV142" s="137"/>
      <c r="SXW142" s="137"/>
      <c r="SXX142" s="137"/>
      <c r="SXY142" s="137"/>
      <c r="SXZ142" s="137"/>
      <c r="SYA142" s="137"/>
      <c r="SYB142" s="137"/>
      <c r="SYC142" s="137"/>
      <c r="SYD142" s="137"/>
      <c r="SYE142" s="137"/>
      <c r="SYF142" s="137"/>
      <c r="SYG142" s="137"/>
      <c r="SYH142" s="137"/>
      <c r="SYI142" s="137"/>
      <c r="SYJ142" s="137"/>
      <c r="SYK142" s="137"/>
      <c r="SYL142" s="137"/>
      <c r="SYM142" s="137"/>
      <c r="SYN142" s="137"/>
      <c r="SYO142" s="137"/>
      <c r="SYP142" s="137"/>
      <c r="SYQ142" s="137"/>
      <c r="SYR142" s="137"/>
      <c r="SYS142" s="137"/>
      <c r="SYT142" s="137"/>
      <c r="SYU142" s="137"/>
      <c r="SYV142" s="137"/>
      <c r="SYW142" s="137"/>
      <c r="SYX142" s="137"/>
      <c r="SYY142" s="137"/>
      <c r="SYZ142" s="137"/>
      <c r="SZA142" s="137"/>
      <c r="SZB142" s="137"/>
      <c r="SZC142" s="137"/>
      <c r="SZD142" s="137"/>
      <c r="SZE142" s="137"/>
      <c r="SZF142" s="137"/>
      <c r="SZG142" s="137"/>
      <c r="SZH142" s="137"/>
      <c r="SZI142" s="137"/>
      <c r="SZJ142" s="137"/>
      <c r="SZK142" s="137"/>
      <c r="SZL142" s="137"/>
      <c r="SZM142" s="137"/>
      <c r="SZN142" s="137"/>
      <c r="SZO142" s="137"/>
      <c r="SZP142" s="137"/>
      <c r="SZQ142" s="137"/>
      <c r="SZR142" s="137"/>
      <c r="SZS142" s="137"/>
      <c r="SZT142" s="137"/>
      <c r="SZU142" s="137"/>
      <c r="SZV142" s="137"/>
      <c r="SZW142" s="137"/>
      <c r="SZX142" s="137"/>
      <c r="SZY142" s="137"/>
      <c r="SZZ142" s="137"/>
      <c r="TAA142" s="137"/>
      <c r="TAB142" s="137"/>
      <c r="TAC142" s="137"/>
      <c r="TAD142" s="137"/>
      <c r="TAE142" s="137"/>
      <c r="TAF142" s="137"/>
      <c r="TAG142" s="137"/>
      <c r="TAH142" s="137"/>
      <c r="TAI142" s="137"/>
      <c r="TAJ142" s="137"/>
      <c r="TAK142" s="137"/>
      <c r="TAL142" s="137"/>
      <c r="TAM142" s="137"/>
      <c r="TAN142" s="137"/>
      <c r="TAO142" s="137"/>
      <c r="TAP142" s="137"/>
      <c r="TAQ142" s="137"/>
      <c r="TAR142" s="137"/>
      <c r="TAS142" s="137"/>
      <c r="TAT142" s="137"/>
      <c r="TAU142" s="137"/>
      <c r="TAV142" s="137"/>
      <c r="TAW142" s="137"/>
      <c r="TAX142" s="137"/>
      <c r="TAY142" s="137"/>
      <c r="TAZ142" s="137"/>
      <c r="TBA142" s="137"/>
      <c r="TBB142" s="137"/>
      <c r="TBC142" s="137"/>
      <c r="TBD142" s="137"/>
      <c r="TBE142" s="137"/>
      <c r="TBF142" s="137"/>
      <c r="TBG142" s="137"/>
      <c r="TBH142" s="137"/>
      <c r="TBI142" s="137"/>
      <c r="TBJ142" s="137"/>
      <c r="TBK142" s="137"/>
      <c r="TBL142" s="137"/>
      <c r="TBM142" s="137"/>
      <c r="TBN142" s="137"/>
      <c r="TBO142" s="137"/>
      <c r="TBP142" s="137"/>
      <c r="TBQ142" s="137"/>
      <c r="TBR142" s="137"/>
      <c r="TBS142" s="137"/>
      <c r="TBT142" s="137"/>
      <c r="TBU142" s="137"/>
      <c r="TBV142" s="137"/>
      <c r="TBW142" s="137"/>
      <c r="TBX142" s="137"/>
      <c r="TBY142" s="137"/>
      <c r="TBZ142" s="137"/>
      <c r="TCA142" s="137"/>
      <c r="TCB142" s="137"/>
      <c r="TCC142" s="137"/>
      <c r="TCD142" s="137"/>
      <c r="TCE142" s="137"/>
      <c r="TCF142" s="137"/>
      <c r="TCG142" s="137"/>
      <c r="TCH142" s="137"/>
      <c r="TCI142" s="137"/>
      <c r="TCJ142" s="137"/>
      <c r="TCK142" s="137"/>
      <c r="TCL142" s="137"/>
      <c r="TCM142" s="137"/>
      <c r="TCN142" s="137"/>
      <c r="TCO142" s="137"/>
      <c r="TCP142" s="137"/>
      <c r="TCQ142" s="137"/>
      <c r="TCR142" s="137"/>
      <c r="TCS142" s="137"/>
      <c r="TCT142" s="137"/>
      <c r="TCU142" s="137"/>
      <c r="TCV142" s="137"/>
      <c r="TCW142" s="137"/>
      <c r="TCX142" s="137"/>
      <c r="TCY142" s="137"/>
      <c r="TCZ142" s="137"/>
      <c r="TDA142" s="137"/>
      <c r="TDB142" s="137"/>
      <c r="TDC142" s="137"/>
      <c r="TDD142" s="137"/>
      <c r="TDE142" s="137"/>
      <c r="TDF142" s="137"/>
      <c r="TDG142" s="137"/>
      <c r="TDH142" s="137"/>
      <c r="TDI142" s="137"/>
      <c r="TDJ142" s="137"/>
      <c r="TDK142" s="137"/>
      <c r="TDL142" s="137"/>
      <c r="TDM142" s="137"/>
      <c r="TDN142" s="137"/>
      <c r="TDO142" s="137"/>
      <c r="TDP142" s="137"/>
      <c r="TDQ142" s="137"/>
      <c r="TDR142" s="137"/>
      <c r="TDS142" s="137"/>
      <c r="TDT142" s="137"/>
      <c r="TDU142" s="137"/>
      <c r="TDV142" s="137"/>
      <c r="TDW142" s="137"/>
      <c r="TDX142" s="137"/>
      <c r="TDY142" s="137"/>
      <c r="TDZ142" s="137"/>
      <c r="TEA142" s="137"/>
      <c r="TEB142" s="137"/>
      <c r="TEC142" s="137"/>
      <c r="TED142" s="137"/>
      <c r="TEE142" s="137"/>
      <c r="TEF142" s="137"/>
      <c r="TEG142" s="137"/>
      <c r="TEH142" s="137"/>
      <c r="TEI142" s="137"/>
      <c r="TEJ142" s="137"/>
      <c r="TEK142" s="137"/>
      <c r="TEL142" s="137"/>
      <c r="TEM142" s="137"/>
      <c r="TEN142" s="137"/>
      <c r="TEO142" s="137"/>
      <c r="TEP142" s="137"/>
      <c r="TEQ142" s="137"/>
      <c r="TER142" s="137"/>
      <c r="TES142" s="137"/>
      <c r="TET142" s="137"/>
      <c r="TEU142" s="137"/>
      <c r="TEV142" s="137"/>
      <c r="TEW142" s="137"/>
      <c r="TEX142" s="137"/>
      <c r="TEY142" s="137"/>
      <c r="TEZ142" s="137"/>
      <c r="TFA142" s="137"/>
      <c r="TFB142" s="137"/>
      <c r="TFC142" s="137"/>
      <c r="TFD142" s="137"/>
      <c r="TFE142" s="137"/>
      <c r="TFF142" s="137"/>
      <c r="TFG142" s="137"/>
      <c r="TFH142" s="137"/>
      <c r="TFI142" s="137"/>
      <c r="TFJ142" s="137"/>
      <c r="TFK142" s="137"/>
      <c r="TFL142" s="137"/>
      <c r="TFM142" s="137"/>
      <c r="TFN142" s="137"/>
      <c r="TFO142" s="137"/>
      <c r="TFP142" s="137"/>
      <c r="TFQ142" s="137"/>
      <c r="TFR142" s="137"/>
      <c r="TFS142" s="137"/>
      <c r="TFT142" s="137"/>
      <c r="TFU142" s="137"/>
      <c r="TFV142" s="137"/>
      <c r="TFW142" s="137"/>
      <c r="TFX142" s="137"/>
      <c r="TFY142" s="137"/>
      <c r="TFZ142" s="137"/>
      <c r="TGA142" s="137"/>
      <c r="TGB142" s="137"/>
      <c r="TGC142" s="137"/>
      <c r="TGD142" s="137"/>
      <c r="TGE142" s="137"/>
      <c r="TGF142" s="137"/>
      <c r="TGG142" s="137"/>
      <c r="TGH142" s="137"/>
      <c r="TGI142" s="137"/>
      <c r="TGJ142" s="137"/>
      <c r="TGK142" s="137"/>
      <c r="TGL142" s="137"/>
      <c r="TGM142" s="137"/>
      <c r="TGN142" s="137"/>
      <c r="TGO142" s="137"/>
      <c r="TGP142" s="137"/>
      <c r="TGQ142" s="137"/>
      <c r="TGR142" s="137"/>
      <c r="TGS142" s="137"/>
      <c r="TGT142" s="137"/>
      <c r="TGU142" s="137"/>
      <c r="TGV142" s="137"/>
      <c r="TGW142" s="137"/>
      <c r="TGX142" s="137"/>
      <c r="TGY142" s="137"/>
      <c r="TGZ142" s="137"/>
      <c r="THA142" s="137"/>
      <c r="THB142" s="137"/>
      <c r="THC142" s="137"/>
      <c r="THD142" s="137"/>
      <c r="THE142" s="137"/>
      <c r="THF142" s="137"/>
      <c r="THG142" s="137"/>
      <c r="THH142" s="137"/>
      <c r="THI142" s="137"/>
      <c r="THJ142" s="137"/>
      <c r="THK142" s="137"/>
      <c r="THL142" s="137"/>
      <c r="THM142" s="137"/>
      <c r="THN142" s="137"/>
      <c r="THO142" s="137"/>
      <c r="THP142" s="137"/>
      <c r="THQ142" s="137"/>
      <c r="THR142" s="137"/>
      <c r="THS142" s="137"/>
      <c r="THT142" s="137"/>
      <c r="THU142" s="137"/>
      <c r="THV142" s="137"/>
      <c r="THW142" s="137"/>
      <c r="THX142" s="137"/>
      <c r="THY142" s="137"/>
      <c r="THZ142" s="137"/>
      <c r="TIA142" s="137"/>
      <c r="TIB142" s="137"/>
      <c r="TIC142" s="137"/>
      <c r="TID142" s="137"/>
      <c r="TIE142" s="137"/>
      <c r="TIF142" s="137"/>
      <c r="TIG142" s="137"/>
      <c r="TIH142" s="137"/>
      <c r="TII142" s="137"/>
      <c r="TIJ142" s="137"/>
      <c r="TIK142" s="137"/>
      <c r="TIL142" s="137"/>
      <c r="TIM142" s="137"/>
      <c r="TIN142" s="137"/>
      <c r="TIO142" s="137"/>
      <c r="TIP142" s="137"/>
      <c r="TIQ142" s="137"/>
      <c r="TIR142" s="137"/>
      <c r="TIS142" s="137"/>
      <c r="TIT142" s="137"/>
      <c r="TIU142" s="137"/>
      <c r="TIV142" s="137"/>
      <c r="TIW142" s="137"/>
      <c r="TIX142" s="137"/>
      <c r="TIY142" s="137"/>
      <c r="TIZ142" s="137"/>
      <c r="TJA142" s="137"/>
      <c r="TJB142" s="137"/>
      <c r="TJC142" s="137"/>
      <c r="TJD142" s="137"/>
      <c r="TJE142" s="137"/>
      <c r="TJF142" s="137"/>
      <c r="TJG142" s="137"/>
      <c r="TJH142" s="137"/>
      <c r="TJI142" s="137"/>
      <c r="TJJ142" s="137"/>
      <c r="TJK142" s="137"/>
      <c r="TJL142" s="137"/>
      <c r="TJM142" s="137"/>
      <c r="TJN142" s="137"/>
      <c r="TJO142" s="137"/>
      <c r="TJP142" s="137"/>
      <c r="TJQ142" s="137"/>
      <c r="TJR142" s="137"/>
      <c r="TJS142" s="137"/>
      <c r="TJT142" s="137"/>
      <c r="TJU142" s="137"/>
      <c r="TJV142" s="137"/>
      <c r="TJW142" s="137"/>
      <c r="TJX142" s="137"/>
      <c r="TJY142" s="137"/>
      <c r="TJZ142" s="137"/>
      <c r="TKA142" s="137"/>
      <c r="TKB142" s="137"/>
      <c r="TKC142" s="137"/>
      <c r="TKD142" s="137"/>
      <c r="TKE142" s="137"/>
      <c r="TKF142" s="137"/>
      <c r="TKG142" s="137"/>
      <c r="TKH142" s="137"/>
      <c r="TKI142" s="137"/>
      <c r="TKJ142" s="137"/>
      <c r="TKK142" s="137"/>
      <c r="TKL142" s="137"/>
      <c r="TKM142" s="137"/>
      <c r="TKN142" s="137"/>
      <c r="TKO142" s="137"/>
      <c r="TKP142" s="137"/>
      <c r="TKQ142" s="137"/>
      <c r="TKR142" s="137"/>
      <c r="TKS142" s="137"/>
      <c r="TKT142" s="137"/>
      <c r="TKU142" s="137"/>
      <c r="TKV142" s="137"/>
      <c r="TKW142" s="137"/>
      <c r="TKX142" s="137"/>
      <c r="TKY142" s="137"/>
      <c r="TKZ142" s="137"/>
      <c r="TLA142" s="137"/>
      <c r="TLB142" s="137"/>
      <c r="TLC142" s="137"/>
      <c r="TLD142" s="137"/>
      <c r="TLE142" s="137"/>
      <c r="TLF142" s="137"/>
      <c r="TLG142" s="137"/>
      <c r="TLH142" s="137"/>
      <c r="TLI142" s="137"/>
      <c r="TLJ142" s="137"/>
      <c r="TLK142" s="137"/>
      <c r="TLL142" s="137"/>
      <c r="TLM142" s="137"/>
      <c r="TLN142" s="137"/>
      <c r="TLO142" s="137"/>
      <c r="TLP142" s="137"/>
      <c r="TLQ142" s="137"/>
      <c r="TLR142" s="137"/>
      <c r="TLS142" s="137"/>
      <c r="TLT142" s="137"/>
      <c r="TLU142" s="137"/>
      <c r="TLV142" s="137"/>
      <c r="TLW142" s="137"/>
      <c r="TLX142" s="137"/>
      <c r="TLY142" s="137"/>
      <c r="TLZ142" s="137"/>
      <c r="TMA142" s="137"/>
      <c r="TMB142" s="137"/>
      <c r="TMC142" s="137"/>
      <c r="TMD142" s="137"/>
      <c r="TME142" s="137"/>
      <c r="TMF142" s="137"/>
      <c r="TMG142" s="137"/>
      <c r="TMH142" s="137"/>
      <c r="TMI142" s="137"/>
      <c r="TMJ142" s="137"/>
      <c r="TMK142" s="137"/>
      <c r="TML142" s="137"/>
      <c r="TMM142" s="137"/>
      <c r="TMN142" s="137"/>
      <c r="TMO142" s="137"/>
      <c r="TMP142" s="137"/>
      <c r="TMQ142" s="137"/>
      <c r="TMR142" s="137"/>
      <c r="TMS142" s="137"/>
      <c r="TMT142" s="137"/>
      <c r="TMU142" s="137"/>
      <c r="TMV142" s="137"/>
      <c r="TMW142" s="137"/>
      <c r="TMX142" s="137"/>
      <c r="TMY142" s="137"/>
      <c r="TMZ142" s="137"/>
      <c r="TNA142" s="137"/>
      <c r="TNB142" s="137"/>
      <c r="TNC142" s="137"/>
      <c r="TND142" s="137"/>
      <c r="TNE142" s="137"/>
      <c r="TNF142" s="137"/>
      <c r="TNG142" s="137"/>
      <c r="TNH142" s="137"/>
      <c r="TNI142" s="137"/>
      <c r="TNJ142" s="137"/>
      <c r="TNK142" s="137"/>
      <c r="TNL142" s="137"/>
      <c r="TNM142" s="137"/>
      <c r="TNN142" s="137"/>
      <c r="TNO142" s="137"/>
      <c r="TNP142" s="137"/>
      <c r="TNQ142" s="137"/>
      <c r="TNR142" s="137"/>
      <c r="TNS142" s="137"/>
      <c r="TNT142" s="137"/>
      <c r="TNU142" s="137"/>
      <c r="TNV142" s="137"/>
      <c r="TNW142" s="137"/>
      <c r="TNX142" s="137"/>
      <c r="TNY142" s="137"/>
      <c r="TNZ142" s="137"/>
      <c r="TOA142" s="137"/>
      <c r="TOB142" s="137"/>
      <c r="TOC142" s="137"/>
      <c r="TOD142" s="137"/>
      <c r="TOE142" s="137"/>
      <c r="TOF142" s="137"/>
      <c r="TOG142" s="137"/>
      <c r="TOH142" s="137"/>
      <c r="TOI142" s="137"/>
      <c r="TOJ142" s="137"/>
      <c r="TOK142" s="137"/>
      <c r="TOL142" s="137"/>
      <c r="TOM142" s="137"/>
      <c r="TON142" s="137"/>
      <c r="TOO142" s="137"/>
      <c r="TOP142" s="137"/>
      <c r="TOQ142" s="137"/>
      <c r="TOR142" s="137"/>
      <c r="TOS142" s="137"/>
      <c r="TOT142" s="137"/>
      <c r="TOU142" s="137"/>
      <c r="TOV142" s="137"/>
      <c r="TOW142" s="137"/>
      <c r="TOX142" s="137"/>
      <c r="TOY142" s="137"/>
      <c r="TOZ142" s="137"/>
      <c r="TPA142" s="137"/>
      <c r="TPB142" s="137"/>
      <c r="TPC142" s="137"/>
      <c r="TPD142" s="137"/>
      <c r="TPE142" s="137"/>
      <c r="TPF142" s="137"/>
      <c r="TPG142" s="137"/>
      <c r="TPH142" s="137"/>
      <c r="TPI142" s="137"/>
      <c r="TPJ142" s="137"/>
      <c r="TPK142" s="137"/>
      <c r="TPL142" s="137"/>
      <c r="TPM142" s="137"/>
      <c r="TPN142" s="137"/>
      <c r="TPO142" s="137"/>
      <c r="TPP142" s="137"/>
      <c r="TPQ142" s="137"/>
      <c r="TPR142" s="137"/>
      <c r="TPS142" s="137"/>
      <c r="TPT142" s="137"/>
      <c r="TPU142" s="137"/>
      <c r="TPV142" s="137"/>
      <c r="TPW142" s="137"/>
      <c r="TPX142" s="137"/>
      <c r="TPY142" s="137"/>
      <c r="TPZ142" s="137"/>
      <c r="TQA142" s="137"/>
      <c r="TQB142" s="137"/>
      <c r="TQC142" s="137"/>
      <c r="TQD142" s="137"/>
      <c r="TQE142" s="137"/>
      <c r="TQF142" s="137"/>
      <c r="TQG142" s="137"/>
      <c r="TQH142" s="137"/>
      <c r="TQI142" s="137"/>
      <c r="TQJ142" s="137"/>
      <c r="TQK142" s="137"/>
      <c r="TQL142" s="137"/>
      <c r="TQM142" s="137"/>
      <c r="TQN142" s="137"/>
      <c r="TQO142" s="137"/>
      <c r="TQP142" s="137"/>
      <c r="TQQ142" s="137"/>
      <c r="TQR142" s="137"/>
      <c r="TQS142" s="137"/>
      <c r="TQT142" s="137"/>
      <c r="TQU142" s="137"/>
      <c r="TQV142" s="137"/>
      <c r="TQW142" s="137"/>
      <c r="TQX142" s="137"/>
      <c r="TQY142" s="137"/>
      <c r="TQZ142" s="137"/>
      <c r="TRA142" s="137"/>
      <c r="TRB142" s="137"/>
      <c r="TRC142" s="137"/>
      <c r="TRD142" s="137"/>
      <c r="TRE142" s="137"/>
      <c r="TRF142" s="137"/>
      <c r="TRG142" s="137"/>
      <c r="TRH142" s="137"/>
      <c r="TRI142" s="137"/>
      <c r="TRJ142" s="137"/>
      <c r="TRK142" s="137"/>
      <c r="TRL142" s="137"/>
      <c r="TRM142" s="137"/>
      <c r="TRN142" s="137"/>
      <c r="TRO142" s="137"/>
      <c r="TRP142" s="137"/>
      <c r="TRQ142" s="137"/>
      <c r="TRR142" s="137"/>
      <c r="TRS142" s="137"/>
      <c r="TRT142" s="137"/>
      <c r="TRU142" s="137"/>
      <c r="TRV142" s="137"/>
      <c r="TRW142" s="137"/>
      <c r="TRX142" s="137"/>
      <c r="TRY142" s="137"/>
      <c r="TRZ142" s="137"/>
      <c r="TSA142" s="137"/>
      <c r="TSB142" s="137"/>
      <c r="TSC142" s="137"/>
      <c r="TSD142" s="137"/>
      <c r="TSE142" s="137"/>
      <c r="TSF142" s="137"/>
      <c r="TSG142" s="137"/>
      <c r="TSH142" s="137"/>
      <c r="TSI142" s="137"/>
      <c r="TSJ142" s="137"/>
      <c r="TSK142" s="137"/>
      <c r="TSL142" s="137"/>
      <c r="TSM142" s="137"/>
      <c r="TSN142" s="137"/>
      <c r="TSO142" s="137"/>
      <c r="TSP142" s="137"/>
      <c r="TSQ142" s="137"/>
      <c r="TSR142" s="137"/>
      <c r="TSS142" s="137"/>
      <c r="TST142" s="137"/>
      <c r="TSU142" s="137"/>
      <c r="TSV142" s="137"/>
      <c r="TSW142" s="137"/>
      <c r="TSX142" s="137"/>
      <c r="TSY142" s="137"/>
      <c r="TSZ142" s="137"/>
      <c r="TTA142" s="137"/>
      <c r="TTB142" s="137"/>
      <c r="TTC142" s="137"/>
      <c r="TTD142" s="137"/>
      <c r="TTE142" s="137"/>
      <c r="TTF142" s="137"/>
      <c r="TTG142" s="137"/>
      <c r="TTH142" s="137"/>
      <c r="TTI142" s="137"/>
      <c r="TTJ142" s="137"/>
      <c r="TTK142" s="137"/>
      <c r="TTL142" s="137"/>
      <c r="TTM142" s="137"/>
      <c r="TTN142" s="137"/>
      <c r="TTO142" s="137"/>
      <c r="TTP142" s="137"/>
      <c r="TTQ142" s="137"/>
      <c r="TTR142" s="137"/>
      <c r="TTS142" s="137"/>
      <c r="TTT142" s="137"/>
      <c r="TTU142" s="137"/>
      <c r="TTV142" s="137"/>
      <c r="TTW142" s="137"/>
      <c r="TTX142" s="137"/>
      <c r="TTY142" s="137"/>
      <c r="TTZ142" s="137"/>
      <c r="TUA142" s="137"/>
      <c r="TUB142" s="137"/>
      <c r="TUC142" s="137"/>
      <c r="TUD142" s="137"/>
      <c r="TUE142" s="137"/>
      <c r="TUF142" s="137"/>
      <c r="TUG142" s="137"/>
      <c r="TUH142" s="137"/>
      <c r="TUI142" s="137"/>
      <c r="TUJ142" s="137"/>
      <c r="TUK142" s="137"/>
      <c r="TUL142" s="137"/>
      <c r="TUM142" s="137"/>
      <c r="TUN142" s="137"/>
      <c r="TUO142" s="137"/>
      <c r="TUP142" s="137"/>
      <c r="TUQ142" s="137"/>
      <c r="TUR142" s="137"/>
      <c r="TUS142" s="137"/>
      <c r="TUT142" s="137"/>
      <c r="TUU142" s="137"/>
      <c r="TUV142" s="137"/>
      <c r="TUW142" s="137"/>
      <c r="TUX142" s="137"/>
      <c r="TUY142" s="137"/>
      <c r="TUZ142" s="137"/>
      <c r="TVA142" s="137"/>
      <c r="TVB142" s="137"/>
      <c r="TVC142" s="137"/>
      <c r="TVD142" s="137"/>
      <c r="TVE142" s="137"/>
      <c r="TVF142" s="137"/>
      <c r="TVG142" s="137"/>
      <c r="TVH142" s="137"/>
      <c r="TVI142" s="137"/>
      <c r="TVJ142" s="137"/>
      <c r="TVK142" s="137"/>
      <c r="TVL142" s="137"/>
      <c r="TVM142" s="137"/>
      <c r="TVN142" s="137"/>
      <c r="TVO142" s="137"/>
      <c r="TVP142" s="137"/>
      <c r="TVQ142" s="137"/>
      <c r="TVR142" s="137"/>
      <c r="TVS142" s="137"/>
      <c r="TVT142" s="137"/>
      <c r="TVU142" s="137"/>
      <c r="TVV142" s="137"/>
      <c r="TVW142" s="137"/>
      <c r="TVX142" s="137"/>
      <c r="TVY142" s="137"/>
      <c r="TVZ142" s="137"/>
      <c r="TWA142" s="137"/>
      <c r="TWB142" s="137"/>
      <c r="TWC142" s="137"/>
      <c r="TWD142" s="137"/>
      <c r="TWE142" s="137"/>
      <c r="TWF142" s="137"/>
      <c r="TWG142" s="137"/>
      <c r="TWH142" s="137"/>
      <c r="TWI142" s="137"/>
      <c r="TWJ142" s="137"/>
      <c r="TWK142" s="137"/>
      <c r="TWL142" s="137"/>
      <c r="TWM142" s="137"/>
      <c r="TWN142" s="137"/>
      <c r="TWO142" s="137"/>
      <c r="TWP142" s="137"/>
      <c r="TWQ142" s="137"/>
      <c r="TWR142" s="137"/>
      <c r="TWS142" s="137"/>
      <c r="TWT142" s="137"/>
      <c r="TWU142" s="137"/>
      <c r="TWV142" s="137"/>
      <c r="TWW142" s="137"/>
      <c r="TWX142" s="137"/>
      <c r="TWY142" s="137"/>
      <c r="TWZ142" s="137"/>
      <c r="TXA142" s="137"/>
      <c r="TXB142" s="137"/>
      <c r="TXC142" s="137"/>
      <c r="TXD142" s="137"/>
      <c r="TXE142" s="137"/>
      <c r="TXF142" s="137"/>
      <c r="TXG142" s="137"/>
      <c r="TXH142" s="137"/>
      <c r="TXI142" s="137"/>
      <c r="TXJ142" s="137"/>
      <c r="TXK142" s="137"/>
      <c r="TXL142" s="137"/>
      <c r="TXM142" s="137"/>
      <c r="TXN142" s="137"/>
      <c r="TXO142" s="137"/>
      <c r="TXP142" s="137"/>
      <c r="TXQ142" s="137"/>
      <c r="TXR142" s="137"/>
      <c r="TXS142" s="137"/>
      <c r="TXT142" s="137"/>
      <c r="TXU142" s="137"/>
      <c r="TXV142" s="137"/>
      <c r="TXW142" s="137"/>
      <c r="TXX142" s="137"/>
      <c r="TXY142" s="137"/>
      <c r="TXZ142" s="137"/>
      <c r="TYA142" s="137"/>
      <c r="TYB142" s="137"/>
      <c r="TYC142" s="137"/>
      <c r="TYD142" s="137"/>
      <c r="TYE142" s="137"/>
      <c r="TYF142" s="137"/>
      <c r="TYG142" s="137"/>
      <c r="TYH142" s="137"/>
      <c r="TYI142" s="137"/>
      <c r="TYJ142" s="137"/>
      <c r="TYK142" s="137"/>
      <c r="TYL142" s="137"/>
      <c r="TYM142" s="137"/>
      <c r="TYN142" s="137"/>
      <c r="TYO142" s="137"/>
      <c r="TYP142" s="137"/>
      <c r="TYQ142" s="137"/>
      <c r="TYR142" s="137"/>
      <c r="TYS142" s="137"/>
      <c r="TYT142" s="137"/>
      <c r="TYU142" s="137"/>
      <c r="TYV142" s="137"/>
      <c r="TYW142" s="137"/>
      <c r="TYX142" s="137"/>
      <c r="TYY142" s="137"/>
      <c r="TYZ142" s="137"/>
      <c r="TZA142" s="137"/>
      <c r="TZB142" s="137"/>
      <c r="TZC142" s="137"/>
      <c r="TZD142" s="137"/>
      <c r="TZE142" s="137"/>
      <c r="TZF142" s="137"/>
      <c r="TZG142" s="137"/>
      <c r="TZH142" s="137"/>
      <c r="TZI142" s="137"/>
      <c r="TZJ142" s="137"/>
      <c r="TZK142" s="137"/>
      <c r="TZL142" s="137"/>
      <c r="TZM142" s="137"/>
      <c r="TZN142" s="137"/>
      <c r="TZO142" s="137"/>
      <c r="TZP142" s="137"/>
      <c r="TZQ142" s="137"/>
      <c r="TZR142" s="137"/>
      <c r="TZS142" s="137"/>
      <c r="TZT142" s="137"/>
      <c r="TZU142" s="137"/>
      <c r="TZV142" s="137"/>
      <c r="TZW142" s="137"/>
      <c r="TZX142" s="137"/>
      <c r="TZY142" s="137"/>
      <c r="TZZ142" s="137"/>
      <c r="UAA142" s="137"/>
      <c r="UAB142" s="137"/>
      <c r="UAC142" s="137"/>
      <c r="UAD142" s="137"/>
      <c r="UAE142" s="137"/>
      <c r="UAF142" s="137"/>
      <c r="UAG142" s="137"/>
      <c r="UAH142" s="137"/>
      <c r="UAI142" s="137"/>
      <c r="UAJ142" s="137"/>
      <c r="UAK142" s="137"/>
      <c r="UAL142" s="137"/>
      <c r="UAM142" s="137"/>
      <c r="UAN142" s="137"/>
      <c r="UAO142" s="137"/>
      <c r="UAP142" s="137"/>
      <c r="UAQ142" s="137"/>
      <c r="UAR142" s="137"/>
      <c r="UAS142" s="137"/>
      <c r="UAT142" s="137"/>
      <c r="UAU142" s="137"/>
      <c r="UAV142" s="137"/>
      <c r="UAW142" s="137"/>
      <c r="UAX142" s="137"/>
      <c r="UAY142" s="137"/>
      <c r="UAZ142" s="137"/>
      <c r="UBA142" s="137"/>
      <c r="UBB142" s="137"/>
      <c r="UBC142" s="137"/>
      <c r="UBD142" s="137"/>
      <c r="UBE142" s="137"/>
      <c r="UBF142" s="137"/>
      <c r="UBG142" s="137"/>
      <c r="UBH142" s="137"/>
      <c r="UBI142" s="137"/>
      <c r="UBJ142" s="137"/>
      <c r="UBK142" s="137"/>
      <c r="UBL142" s="137"/>
      <c r="UBM142" s="137"/>
      <c r="UBN142" s="137"/>
      <c r="UBO142" s="137"/>
      <c r="UBP142" s="137"/>
      <c r="UBQ142" s="137"/>
      <c r="UBR142" s="137"/>
      <c r="UBS142" s="137"/>
      <c r="UBT142" s="137"/>
      <c r="UBU142" s="137"/>
      <c r="UBV142" s="137"/>
      <c r="UBW142" s="137"/>
      <c r="UBX142" s="137"/>
      <c r="UBY142" s="137"/>
      <c r="UBZ142" s="137"/>
      <c r="UCA142" s="137"/>
      <c r="UCB142" s="137"/>
      <c r="UCC142" s="137"/>
      <c r="UCD142" s="137"/>
      <c r="UCE142" s="137"/>
      <c r="UCF142" s="137"/>
      <c r="UCG142" s="137"/>
      <c r="UCH142" s="137"/>
      <c r="UCI142" s="137"/>
      <c r="UCJ142" s="137"/>
      <c r="UCK142" s="137"/>
      <c r="UCL142" s="137"/>
      <c r="UCM142" s="137"/>
      <c r="UCN142" s="137"/>
      <c r="UCO142" s="137"/>
      <c r="UCP142" s="137"/>
      <c r="UCQ142" s="137"/>
      <c r="UCR142" s="137"/>
      <c r="UCS142" s="137"/>
      <c r="UCT142" s="137"/>
      <c r="UCU142" s="137"/>
      <c r="UCV142" s="137"/>
      <c r="UCW142" s="137"/>
      <c r="UCX142" s="137"/>
      <c r="UCY142" s="137"/>
      <c r="UCZ142" s="137"/>
      <c r="UDA142" s="137"/>
      <c r="UDB142" s="137"/>
      <c r="UDC142" s="137"/>
      <c r="UDD142" s="137"/>
      <c r="UDE142" s="137"/>
      <c r="UDF142" s="137"/>
      <c r="UDG142" s="137"/>
      <c r="UDH142" s="137"/>
      <c r="UDI142" s="137"/>
      <c r="UDJ142" s="137"/>
      <c r="UDK142" s="137"/>
      <c r="UDL142" s="137"/>
      <c r="UDM142" s="137"/>
      <c r="UDN142" s="137"/>
      <c r="UDO142" s="137"/>
      <c r="UDP142" s="137"/>
      <c r="UDQ142" s="137"/>
      <c r="UDR142" s="137"/>
      <c r="UDS142" s="137"/>
      <c r="UDT142" s="137"/>
      <c r="UDU142" s="137"/>
      <c r="UDV142" s="137"/>
      <c r="UDW142" s="137"/>
      <c r="UDX142" s="137"/>
      <c r="UDY142" s="137"/>
      <c r="UDZ142" s="137"/>
      <c r="UEA142" s="137"/>
      <c r="UEB142" s="137"/>
      <c r="UEC142" s="137"/>
      <c r="UED142" s="137"/>
      <c r="UEE142" s="137"/>
      <c r="UEF142" s="137"/>
      <c r="UEG142" s="137"/>
      <c r="UEH142" s="137"/>
      <c r="UEI142" s="137"/>
      <c r="UEJ142" s="137"/>
      <c r="UEK142" s="137"/>
      <c r="UEL142" s="137"/>
      <c r="UEM142" s="137"/>
      <c r="UEN142" s="137"/>
      <c r="UEO142" s="137"/>
      <c r="UEP142" s="137"/>
      <c r="UEQ142" s="137"/>
      <c r="UER142" s="137"/>
      <c r="UES142" s="137"/>
      <c r="UET142" s="137"/>
      <c r="UEU142" s="137"/>
      <c r="UEV142" s="137"/>
      <c r="UEW142" s="137"/>
      <c r="UEX142" s="137"/>
      <c r="UEY142" s="137"/>
      <c r="UEZ142" s="137"/>
      <c r="UFA142" s="137"/>
      <c r="UFB142" s="137"/>
      <c r="UFC142" s="137"/>
      <c r="UFD142" s="137"/>
      <c r="UFE142" s="137"/>
      <c r="UFF142" s="137"/>
      <c r="UFG142" s="137"/>
      <c r="UFH142" s="137"/>
      <c r="UFI142" s="137"/>
      <c r="UFJ142" s="137"/>
      <c r="UFK142" s="137"/>
      <c r="UFL142" s="137"/>
      <c r="UFM142" s="137"/>
      <c r="UFN142" s="137"/>
      <c r="UFO142" s="137"/>
      <c r="UFP142" s="137"/>
      <c r="UFQ142" s="137"/>
      <c r="UFR142" s="137"/>
      <c r="UFS142" s="137"/>
      <c r="UFT142" s="137"/>
      <c r="UFU142" s="137"/>
      <c r="UFV142" s="137"/>
      <c r="UFW142" s="137"/>
      <c r="UFX142" s="137"/>
      <c r="UFY142" s="137"/>
      <c r="UFZ142" s="137"/>
      <c r="UGA142" s="137"/>
      <c r="UGB142" s="137"/>
      <c r="UGC142" s="137"/>
      <c r="UGD142" s="137"/>
      <c r="UGE142" s="137"/>
      <c r="UGF142" s="137"/>
      <c r="UGG142" s="137"/>
      <c r="UGH142" s="137"/>
      <c r="UGI142" s="137"/>
      <c r="UGJ142" s="137"/>
      <c r="UGK142" s="137"/>
      <c r="UGL142" s="137"/>
      <c r="UGM142" s="137"/>
      <c r="UGN142" s="137"/>
      <c r="UGO142" s="137"/>
      <c r="UGP142" s="137"/>
      <c r="UGQ142" s="137"/>
      <c r="UGR142" s="137"/>
      <c r="UGS142" s="137"/>
      <c r="UGT142" s="137"/>
      <c r="UGU142" s="137"/>
      <c r="UGV142" s="137"/>
      <c r="UGW142" s="137"/>
      <c r="UGX142" s="137"/>
      <c r="UGY142" s="137"/>
      <c r="UGZ142" s="137"/>
      <c r="UHA142" s="137"/>
      <c r="UHB142" s="137"/>
      <c r="UHC142" s="137"/>
      <c r="UHD142" s="137"/>
      <c r="UHE142" s="137"/>
      <c r="UHF142" s="137"/>
      <c r="UHG142" s="137"/>
      <c r="UHH142" s="137"/>
      <c r="UHI142" s="137"/>
      <c r="UHJ142" s="137"/>
      <c r="UHK142" s="137"/>
      <c r="UHL142" s="137"/>
      <c r="UHM142" s="137"/>
      <c r="UHN142" s="137"/>
      <c r="UHO142" s="137"/>
      <c r="UHP142" s="137"/>
      <c r="UHQ142" s="137"/>
      <c r="UHR142" s="137"/>
      <c r="UHS142" s="137"/>
      <c r="UHT142" s="137"/>
      <c r="UHU142" s="137"/>
      <c r="UHV142" s="137"/>
      <c r="UHW142" s="137"/>
      <c r="UHX142" s="137"/>
      <c r="UHY142" s="137"/>
      <c r="UHZ142" s="137"/>
      <c r="UIA142" s="137"/>
      <c r="UIB142" s="137"/>
      <c r="UIC142" s="137"/>
      <c r="UID142" s="137"/>
      <c r="UIE142" s="137"/>
      <c r="UIF142" s="137"/>
      <c r="UIG142" s="137"/>
      <c r="UIH142" s="137"/>
      <c r="UII142" s="137"/>
      <c r="UIJ142" s="137"/>
      <c r="UIK142" s="137"/>
      <c r="UIL142" s="137"/>
      <c r="UIM142" s="137"/>
      <c r="UIN142" s="137"/>
      <c r="UIO142" s="137"/>
      <c r="UIP142" s="137"/>
      <c r="UIQ142" s="137"/>
      <c r="UIR142" s="137"/>
      <c r="UIS142" s="137"/>
      <c r="UIT142" s="137"/>
      <c r="UIU142" s="137"/>
      <c r="UIV142" s="137"/>
      <c r="UIW142" s="137"/>
      <c r="UIX142" s="137"/>
      <c r="UIY142" s="137"/>
      <c r="UIZ142" s="137"/>
      <c r="UJA142" s="137"/>
      <c r="UJB142" s="137"/>
      <c r="UJC142" s="137"/>
      <c r="UJD142" s="137"/>
      <c r="UJE142" s="137"/>
      <c r="UJF142" s="137"/>
      <c r="UJG142" s="137"/>
      <c r="UJH142" s="137"/>
      <c r="UJI142" s="137"/>
      <c r="UJJ142" s="137"/>
      <c r="UJK142" s="137"/>
      <c r="UJL142" s="137"/>
      <c r="UJM142" s="137"/>
      <c r="UJN142" s="137"/>
      <c r="UJO142" s="137"/>
      <c r="UJP142" s="137"/>
      <c r="UJQ142" s="137"/>
      <c r="UJR142" s="137"/>
      <c r="UJS142" s="137"/>
      <c r="UJT142" s="137"/>
      <c r="UJU142" s="137"/>
      <c r="UJV142" s="137"/>
      <c r="UJW142" s="137"/>
      <c r="UJX142" s="137"/>
      <c r="UJY142" s="137"/>
      <c r="UJZ142" s="137"/>
      <c r="UKA142" s="137"/>
      <c r="UKB142" s="137"/>
      <c r="UKC142" s="137"/>
      <c r="UKD142" s="137"/>
      <c r="UKE142" s="137"/>
      <c r="UKF142" s="137"/>
      <c r="UKG142" s="137"/>
      <c r="UKH142" s="137"/>
      <c r="UKI142" s="137"/>
      <c r="UKJ142" s="137"/>
      <c r="UKK142" s="137"/>
      <c r="UKL142" s="137"/>
      <c r="UKM142" s="137"/>
      <c r="UKN142" s="137"/>
      <c r="UKO142" s="137"/>
      <c r="UKP142" s="137"/>
      <c r="UKQ142" s="137"/>
      <c r="UKR142" s="137"/>
      <c r="UKS142" s="137"/>
      <c r="UKT142" s="137"/>
      <c r="UKU142" s="137"/>
      <c r="UKV142" s="137"/>
      <c r="UKW142" s="137"/>
      <c r="UKX142" s="137"/>
      <c r="UKY142" s="137"/>
      <c r="UKZ142" s="137"/>
      <c r="ULA142" s="137"/>
      <c r="ULB142" s="137"/>
      <c r="ULC142" s="137"/>
      <c r="ULD142" s="137"/>
      <c r="ULE142" s="137"/>
      <c r="ULF142" s="137"/>
      <c r="ULG142" s="137"/>
      <c r="ULH142" s="137"/>
      <c r="ULI142" s="137"/>
      <c r="ULJ142" s="137"/>
      <c r="ULK142" s="137"/>
      <c r="ULL142" s="137"/>
      <c r="ULM142" s="137"/>
      <c r="ULN142" s="137"/>
      <c r="ULO142" s="137"/>
      <c r="ULP142" s="137"/>
      <c r="ULQ142" s="137"/>
      <c r="ULR142" s="137"/>
      <c r="ULS142" s="137"/>
      <c r="ULT142" s="137"/>
      <c r="ULU142" s="137"/>
      <c r="ULV142" s="137"/>
      <c r="ULW142" s="137"/>
      <c r="ULX142" s="137"/>
      <c r="ULY142" s="137"/>
      <c r="ULZ142" s="137"/>
      <c r="UMA142" s="137"/>
      <c r="UMB142" s="137"/>
      <c r="UMC142" s="137"/>
      <c r="UMD142" s="137"/>
      <c r="UME142" s="137"/>
      <c r="UMF142" s="137"/>
      <c r="UMG142" s="137"/>
      <c r="UMH142" s="137"/>
      <c r="UMI142" s="137"/>
      <c r="UMJ142" s="137"/>
      <c r="UMK142" s="137"/>
      <c r="UML142" s="137"/>
      <c r="UMM142" s="137"/>
      <c r="UMN142" s="137"/>
      <c r="UMO142" s="137"/>
      <c r="UMP142" s="137"/>
      <c r="UMQ142" s="137"/>
      <c r="UMR142" s="137"/>
      <c r="UMS142" s="137"/>
      <c r="UMT142" s="137"/>
      <c r="UMU142" s="137"/>
      <c r="UMV142" s="137"/>
      <c r="UMW142" s="137"/>
      <c r="UMX142" s="137"/>
      <c r="UMY142" s="137"/>
      <c r="UMZ142" s="137"/>
      <c r="UNA142" s="137"/>
      <c r="UNB142" s="137"/>
      <c r="UNC142" s="137"/>
      <c r="UND142" s="137"/>
      <c r="UNE142" s="137"/>
      <c r="UNF142" s="137"/>
      <c r="UNG142" s="137"/>
      <c r="UNH142" s="137"/>
      <c r="UNI142" s="137"/>
      <c r="UNJ142" s="137"/>
      <c r="UNK142" s="137"/>
      <c r="UNL142" s="137"/>
      <c r="UNM142" s="137"/>
      <c r="UNN142" s="137"/>
      <c r="UNO142" s="137"/>
      <c r="UNP142" s="137"/>
      <c r="UNQ142" s="137"/>
      <c r="UNR142" s="137"/>
      <c r="UNS142" s="137"/>
      <c r="UNT142" s="137"/>
      <c r="UNU142" s="137"/>
      <c r="UNV142" s="137"/>
      <c r="UNW142" s="137"/>
      <c r="UNX142" s="137"/>
      <c r="UNY142" s="137"/>
      <c r="UNZ142" s="137"/>
      <c r="UOA142" s="137"/>
      <c r="UOB142" s="137"/>
      <c r="UOC142" s="137"/>
      <c r="UOD142" s="137"/>
      <c r="UOE142" s="137"/>
      <c r="UOF142" s="137"/>
      <c r="UOG142" s="137"/>
      <c r="UOH142" s="137"/>
      <c r="UOI142" s="137"/>
      <c r="UOJ142" s="137"/>
      <c r="UOK142" s="137"/>
      <c r="UOL142" s="137"/>
      <c r="UOM142" s="137"/>
      <c r="UON142" s="137"/>
      <c r="UOO142" s="137"/>
      <c r="UOP142" s="137"/>
      <c r="UOQ142" s="137"/>
      <c r="UOR142" s="137"/>
      <c r="UOS142" s="137"/>
      <c r="UOT142" s="137"/>
      <c r="UOU142" s="137"/>
      <c r="UOV142" s="137"/>
      <c r="UOW142" s="137"/>
      <c r="UOX142" s="137"/>
      <c r="UOY142" s="137"/>
      <c r="UOZ142" s="137"/>
      <c r="UPA142" s="137"/>
      <c r="UPB142" s="137"/>
      <c r="UPC142" s="137"/>
      <c r="UPD142" s="137"/>
      <c r="UPE142" s="137"/>
      <c r="UPF142" s="137"/>
      <c r="UPG142" s="137"/>
      <c r="UPH142" s="137"/>
      <c r="UPI142" s="137"/>
      <c r="UPJ142" s="137"/>
      <c r="UPK142" s="137"/>
      <c r="UPL142" s="137"/>
      <c r="UPM142" s="137"/>
      <c r="UPN142" s="137"/>
      <c r="UPO142" s="137"/>
      <c r="UPP142" s="137"/>
      <c r="UPQ142" s="137"/>
      <c r="UPR142" s="137"/>
      <c r="UPS142" s="137"/>
      <c r="UPT142" s="137"/>
      <c r="UPU142" s="137"/>
      <c r="UPV142" s="137"/>
      <c r="UPW142" s="137"/>
      <c r="UPX142" s="137"/>
      <c r="UPY142" s="137"/>
      <c r="UPZ142" s="137"/>
      <c r="UQA142" s="137"/>
      <c r="UQB142" s="137"/>
      <c r="UQC142" s="137"/>
      <c r="UQD142" s="137"/>
      <c r="UQE142" s="137"/>
      <c r="UQF142" s="137"/>
      <c r="UQG142" s="137"/>
      <c r="UQH142" s="137"/>
      <c r="UQI142" s="137"/>
      <c r="UQJ142" s="137"/>
      <c r="UQK142" s="137"/>
      <c r="UQL142" s="137"/>
      <c r="UQM142" s="137"/>
      <c r="UQN142" s="137"/>
      <c r="UQO142" s="137"/>
      <c r="UQP142" s="137"/>
      <c r="UQQ142" s="137"/>
      <c r="UQR142" s="137"/>
      <c r="UQS142" s="137"/>
      <c r="UQT142" s="137"/>
      <c r="UQU142" s="137"/>
      <c r="UQV142" s="137"/>
      <c r="UQW142" s="137"/>
      <c r="UQX142" s="137"/>
      <c r="UQY142" s="137"/>
      <c r="UQZ142" s="137"/>
      <c r="URA142" s="137"/>
      <c r="URB142" s="137"/>
      <c r="URC142" s="137"/>
      <c r="URD142" s="137"/>
      <c r="URE142" s="137"/>
      <c r="URF142" s="137"/>
      <c r="URG142" s="137"/>
      <c r="URH142" s="137"/>
      <c r="URI142" s="137"/>
      <c r="URJ142" s="137"/>
      <c r="URK142" s="137"/>
      <c r="URL142" s="137"/>
      <c r="URM142" s="137"/>
      <c r="URN142" s="137"/>
      <c r="URO142" s="137"/>
      <c r="URP142" s="137"/>
      <c r="URQ142" s="137"/>
      <c r="URR142" s="137"/>
      <c r="URS142" s="137"/>
      <c r="URT142" s="137"/>
      <c r="URU142" s="137"/>
      <c r="URV142" s="137"/>
      <c r="URW142" s="137"/>
      <c r="URX142" s="137"/>
      <c r="URY142" s="137"/>
      <c r="URZ142" s="137"/>
      <c r="USA142" s="137"/>
      <c r="USB142" s="137"/>
      <c r="USC142" s="137"/>
      <c r="USD142" s="137"/>
      <c r="USE142" s="137"/>
      <c r="USF142" s="137"/>
      <c r="USG142" s="137"/>
      <c r="USH142" s="137"/>
      <c r="USI142" s="137"/>
      <c r="USJ142" s="137"/>
      <c r="USK142" s="137"/>
      <c r="USL142" s="137"/>
      <c r="USM142" s="137"/>
      <c r="USN142" s="137"/>
      <c r="USO142" s="137"/>
      <c r="USP142" s="137"/>
      <c r="USQ142" s="137"/>
      <c r="USR142" s="137"/>
      <c r="USS142" s="137"/>
      <c r="UST142" s="137"/>
      <c r="USU142" s="137"/>
      <c r="USV142" s="137"/>
      <c r="USW142" s="137"/>
      <c r="USX142" s="137"/>
      <c r="USY142" s="137"/>
      <c r="USZ142" s="137"/>
      <c r="UTA142" s="137"/>
      <c r="UTB142" s="137"/>
      <c r="UTC142" s="137"/>
      <c r="UTD142" s="137"/>
      <c r="UTE142" s="137"/>
      <c r="UTF142" s="137"/>
      <c r="UTG142" s="137"/>
      <c r="UTH142" s="137"/>
      <c r="UTI142" s="137"/>
      <c r="UTJ142" s="137"/>
      <c r="UTK142" s="137"/>
      <c r="UTL142" s="137"/>
      <c r="UTM142" s="137"/>
      <c r="UTN142" s="137"/>
      <c r="UTO142" s="137"/>
      <c r="UTP142" s="137"/>
      <c r="UTQ142" s="137"/>
      <c r="UTR142" s="137"/>
      <c r="UTS142" s="137"/>
      <c r="UTT142" s="137"/>
      <c r="UTU142" s="137"/>
      <c r="UTV142" s="137"/>
      <c r="UTW142" s="137"/>
      <c r="UTX142" s="137"/>
      <c r="UTY142" s="137"/>
      <c r="UTZ142" s="137"/>
      <c r="UUA142" s="137"/>
      <c r="UUB142" s="137"/>
      <c r="UUC142" s="137"/>
      <c r="UUD142" s="137"/>
      <c r="UUE142" s="137"/>
      <c r="UUF142" s="137"/>
      <c r="UUG142" s="137"/>
      <c r="UUH142" s="137"/>
      <c r="UUI142" s="137"/>
      <c r="UUJ142" s="137"/>
      <c r="UUK142" s="137"/>
      <c r="UUL142" s="137"/>
      <c r="UUM142" s="137"/>
      <c r="UUN142" s="137"/>
      <c r="UUO142" s="137"/>
      <c r="UUP142" s="137"/>
      <c r="UUQ142" s="137"/>
      <c r="UUR142" s="137"/>
      <c r="UUS142" s="137"/>
      <c r="UUT142" s="137"/>
      <c r="UUU142" s="137"/>
      <c r="UUV142" s="137"/>
      <c r="UUW142" s="137"/>
      <c r="UUX142" s="137"/>
      <c r="UUY142" s="137"/>
      <c r="UUZ142" s="137"/>
      <c r="UVA142" s="137"/>
      <c r="UVB142" s="137"/>
      <c r="UVC142" s="137"/>
      <c r="UVD142" s="137"/>
      <c r="UVE142" s="137"/>
      <c r="UVF142" s="137"/>
      <c r="UVG142" s="137"/>
      <c r="UVH142" s="137"/>
      <c r="UVI142" s="137"/>
      <c r="UVJ142" s="137"/>
      <c r="UVK142" s="137"/>
      <c r="UVL142" s="137"/>
      <c r="UVM142" s="137"/>
      <c r="UVN142" s="137"/>
      <c r="UVO142" s="137"/>
      <c r="UVP142" s="137"/>
      <c r="UVQ142" s="137"/>
      <c r="UVR142" s="137"/>
      <c r="UVS142" s="137"/>
      <c r="UVT142" s="137"/>
      <c r="UVU142" s="137"/>
      <c r="UVV142" s="137"/>
      <c r="UVW142" s="137"/>
      <c r="UVX142" s="137"/>
      <c r="UVY142" s="137"/>
      <c r="UVZ142" s="137"/>
      <c r="UWA142" s="137"/>
      <c r="UWB142" s="137"/>
      <c r="UWC142" s="137"/>
      <c r="UWD142" s="137"/>
      <c r="UWE142" s="137"/>
      <c r="UWF142" s="137"/>
      <c r="UWG142" s="137"/>
      <c r="UWH142" s="137"/>
      <c r="UWI142" s="137"/>
      <c r="UWJ142" s="137"/>
      <c r="UWK142" s="137"/>
      <c r="UWL142" s="137"/>
      <c r="UWM142" s="137"/>
      <c r="UWN142" s="137"/>
      <c r="UWO142" s="137"/>
      <c r="UWP142" s="137"/>
      <c r="UWQ142" s="137"/>
      <c r="UWR142" s="137"/>
      <c r="UWS142" s="137"/>
      <c r="UWT142" s="137"/>
      <c r="UWU142" s="137"/>
      <c r="UWV142" s="137"/>
      <c r="UWW142" s="137"/>
      <c r="UWX142" s="137"/>
      <c r="UWY142" s="137"/>
      <c r="UWZ142" s="137"/>
      <c r="UXA142" s="137"/>
      <c r="UXB142" s="137"/>
      <c r="UXC142" s="137"/>
      <c r="UXD142" s="137"/>
      <c r="UXE142" s="137"/>
      <c r="UXF142" s="137"/>
      <c r="UXG142" s="137"/>
      <c r="UXH142" s="137"/>
      <c r="UXI142" s="137"/>
      <c r="UXJ142" s="137"/>
      <c r="UXK142" s="137"/>
      <c r="UXL142" s="137"/>
      <c r="UXM142" s="137"/>
      <c r="UXN142" s="137"/>
      <c r="UXO142" s="137"/>
      <c r="UXP142" s="137"/>
      <c r="UXQ142" s="137"/>
      <c r="UXR142" s="137"/>
      <c r="UXS142" s="137"/>
      <c r="UXT142" s="137"/>
      <c r="UXU142" s="137"/>
      <c r="UXV142" s="137"/>
      <c r="UXW142" s="137"/>
      <c r="UXX142" s="137"/>
      <c r="UXY142" s="137"/>
      <c r="UXZ142" s="137"/>
      <c r="UYA142" s="137"/>
      <c r="UYB142" s="137"/>
      <c r="UYC142" s="137"/>
      <c r="UYD142" s="137"/>
      <c r="UYE142" s="137"/>
      <c r="UYF142" s="137"/>
      <c r="UYG142" s="137"/>
      <c r="UYH142" s="137"/>
      <c r="UYI142" s="137"/>
      <c r="UYJ142" s="137"/>
      <c r="UYK142" s="137"/>
      <c r="UYL142" s="137"/>
      <c r="UYM142" s="137"/>
      <c r="UYN142" s="137"/>
      <c r="UYO142" s="137"/>
      <c r="UYP142" s="137"/>
      <c r="UYQ142" s="137"/>
      <c r="UYR142" s="137"/>
      <c r="UYS142" s="137"/>
      <c r="UYT142" s="137"/>
      <c r="UYU142" s="137"/>
      <c r="UYV142" s="137"/>
      <c r="UYW142" s="137"/>
      <c r="UYX142" s="137"/>
      <c r="UYY142" s="137"/>
      <c r="UYZ142" s="137"/>
      <c r="UZA142" s="137"/>
      <c r="UZB142" s="137"/>
      <c r="UZC142" s="137"/>
      <c r="UZD142" s="137"/>
      <c r="UZE142" s="137"/>
      <c r="UZF142" s="137"/>
      <c r="UZG142" s="137"/>
      <c r="UZH142" s="137"/>
      <c r="UZI142" s="137"/>
      <c r="UZJ142" s="137"/>
      <c r="UZK142" s="137"/>
      <c r="UZL142" s="137"/>
      <c r="UZM142" s="137"/>
      <c r="UZN142" s="137"/>
      <c r="UZO142" s="137"/>
      <c r="UZP142" s="137"/>
      <c r="UZQ142" s="137"/>
      <c r="UZR142" s="137"/>
      <c r="UZS142" s="137"/>
      <c r="UZT142" s="137"/>
      <c r="UZU142" s="137"/>
      <c r="UZV142" s="137"/>
      <c r="UZW142" s="137"/>
      <c r="UZX142" s="137"/>
      <c r="UZY142" s="137"/>
      <c r="UZZ142" s="137"/>
      <c r="VAA142" s="137"/>
      <c r="VAB142" s="137"/>
      <c r="VAC142" s="137"/>
      <c r="VAD142" s="137"/>
      <c r="VAE142" s="137"/>
      <c r="VAF142" s="137"/>
      <c r="VAG142" s="137"/>
      <c r="VAH142" s="137"/>
      <c r="VAI142" s="137"/>
      <c r="VAJ142" s="137"/>
      <c r="VAK142" s="137"/>
      <c r="VAL142" s="137"/>
      <c r="VAM142" s="137"/>
      <c r="VAN142" s="137"/>
      <c r="VAO142" s="137"/>
      <c r="VAP142" s="137"/>
      <c r="VAQ142" s="137"/>
      <c r="VAR142" s="137"/>
      <c r="VAS142" s="137"/>
      <c r="VAT142" s="137"/>
      <c r="VAU142" s="137"/>
      <c r="VAV142" s="137"/>
      <c r="VAW142" s="137"/>
      <c r="VAX142" s="137"/>
      <c r="VAY142" s="137"/>
      <c r="VAZ142" s="137"/>
      <c r="VBA142" s="137"/>
      <c r="VBB142" s="137"/>
      <c r="VBC142" s="137"/>
      <c r="VBD142" s="137"/>
      <c r="VBE142" s="137"/>
      <c r="VBF142" s="137"/>
      <c r="VBG142" s="137"/>
      <c r="VBH142" s="137"/>
      <c r="VBI142" s="137"/>
      <c r="VBJ142" s="137"/>
      <c r="VBK142" s="137"/>
      <c r="VBL142" s="137"/>
      <c r="VBM142" s="137"/>
      <c r="VBN142" s="137"/>
      <c r="VBO142" s="137"/>
      <c r="VBP142" s="137"/>
      <c r="VBQ142" s="137"/>
      <c r="VBR142" s="137"/>
      <c r="VBS142" s="137"/>
      <c r="VBT142" s="137"/>
      <c r="VBU142" s="137"/>
      <c r="VBV142" s="137"/>
      <c r="VBW142" s="137"/>
      <c r="VBX142" s="137"/>
      <c r="VBY142" s="137"/>
      <c r="VBZ142" s="137"/>
      <c r="VCA142" s="137"/>
      <c r="VCB142" s="137"/>
      <c r="VCC142" s="137"/>
      <c r="VCD142" s="137"/>
      <c r="VCE142" s="137"/>
      <c r="VCF142" s="137"/>
      <c r="VCG142" s="137"/>
      <c r="VCH142" s="137"/>
      <c r="VCI142" s="137"/>
      <c r="VCJ142" s="137"/>
      <c r="VCK142" s="137"/>
      <c r="VCL142" s="137"/>
      <c r="VCM142" s="137"/>
      <c r="VCN142" s="137"/>
      <c r="VCO142" s="137"/>
      <c r="VCP142" s="137"/>
      <c r="VCQ142" s="137"/>
      <c r="VCR142" s="137"/>
      <c r="VCS142" s="137"/>
      <c r="VCT142" s="137"/>
      <c r="VCU142" s="137"/>
      <c r="VCV142" s="137"/>
      <c r="VCW142" s="137"/>
      <c r="VCX142" s="137"/>
      <c r="VCY142" s="137"/>
      <c r="VCZ142" s="137"/>
      <c r="VDA142" s="137"/>
      <c r="VDB142" s="137"/>
      <c r="VDC142" s="137"/>
      <c r="VDD142" s="137"/>
      <c r="VDE142" s="137"/>
      <c r="VDF142" s="137"/>
      <c r="VDG142" s="137"/>
      <c r="VDH142" s="137"/>
      <c r="VDI142" s="137"/>
      <c r="VDJ142" s="137"/>
      <c r="VDK142" s="137"/>
      <c r="VDL142" s="137"/>
      <c r="VDM142" s="137"/>
      <c r="VDN142" s="137"/>
      <c r="VDO142" s="137"/>
      <c r="VDP142" s="137"/>
      <c r="VDQ142" s="137"/>
      <c r="VDR142" s="137"/>
      <c r="VDS142" s="137"/>
      <c r="VDT142" s="137"/>
      <c r="VDU142" s="137"/>
      <c r="VDV142" s="137"/>
      <c r="VDW142" s="137"/>
      <c r="VDX142" s="137"/>
      <c r="VDY142" s="137"/>
      <c r="VDZ142" s="137"/>
      <c r="VEA142" s="137"/>
      <c r="VEB142" s="137"/>
      <c r="VEC142" s="137"/>
      <c r="VED142" s="137"/>
      <c r="VEE142" s="137"/>
      <c r="VEF142" s="137"/>
      <c r="VEG142" s="137"/>
      <c r="VEH142" s="137"/>
      <c r="VEI142" s="137"/>
      <c r="VEJ142" s="137"/>
      <c r="VEK142" s="137"/>
      <c r="VEL142" s="137"/>
      <c r="VEM142" s="137"/>
      <c r="VEN142" s="137"/>
      <c r="VEO142" s="137"/>
      <c r="VEP142" s="137"/>
      <c r="VEQ142" s="137"/>
      <c r="VER142" s="137"/>
      <c r="VES142" s="137"/>
      <c r="VET142" s="137"/>
      <c r="VEU142" s="137"/>
      <c r="VEV142" s="137"/>
      <c r="VEW142" s="137"/>
      <c r="VEX142" s="137"/>
      <c r="VEY142" s="137"/>
      <c r="VEZ142" s="137"/>
      <c r="VFA142" s="137"/>
      <c r="VFB142" s="137"/>
      <c r="VFC142" s="137"/>
      <c r="VFD142" s="137"/>
      <c r="VFE142" s="137"/>
      <c r="VFF142" s="137"/>
      <c r="VFG142" s="137"/>
      <c r="VFH142" s="137"/>
      <c r="VFI142" s="137"/>
      <c r="VFJ142" s="137"/>
      <c r="VFK142" s="137"/>
      <c r="VFL142" s="137"/>
      <c r="VFM142" s="137"/>
      <c r="VFN142" s="137"/>
      <c r="VFO142" s="137"/>
      <c r="VFP142" s="137"/>
      <c r="VFQ142" s="137"/>
      <c r="VFR142" s="137"/>
      <c r="VFS142" s="137"/>
      <c r="VFT142" s="137"/>
      <c r="VFU142" s="137"/>
      <c r="VFV142" s="137"/>
      <c r="VFW142" s="137"/>
      <c r="VFX142" s="137"/>
      <c r="VFY142" s="137"/>
      <c r="VFZ142" s="137"/>
      <c r="VGA142" s="137"/>
      <c r="VGB142" s="137"/>
      <c r="VGC142" s="137"/>
      <c r="VGD142" s="137"/>
      <c r="VGE142" s="137"/>
      <c r="VGF142" s="137"/>
      <c r="VGG142" s="137"/>
      <c r="VGH142" s="137"/>
      <c r="VGI142" s="137"/>
      <c r="VGJ142" s="137"/>
      <c r="VGK142" s="137"/>
      <c r="VGL142" s="137"/>
      <c r="VGM142" s="137"/>
      <c r="VGN142" s="137"/>
      <c r="VGO142" s="137"/>
      <c r="VGP142" s="137"/>
      <c r="VGQ142" s="137"/>
      <c r="VGR142" s="137"/>
      <c r="VGS142" s="137"/>
      <c r="VGT142" s="137"/>
      <c r="VGU142" s="137"/>
      <c r="VGV142" s="137"/>
      <c r="VGW142" s="137"/>
      <c r="VGX142" s="137"/>
      <c r="VGY142" s="137"/>
      <c r="VGZ142" s="137"/>
      <c r="VHA142" s="137"/>
      <c r="VHB142" s="137"/>
      <c r="VHC142" s="137"/>
      <c r="VHD142" s="137"/>
      <c r="VHE142" s="137"/>
      <c r="VHF142" s="137"/>
      <c r="VHG142" s="137"/>
      <c r="VHH142" s="137"/>
      <c r="VHI142" s="137"/>
      <c r="VHJ142" s="137"/>
      <c r="VHK142" s="137"/>
      <c r="VHL142" s="137"/>
      <c r="VHM142" s="137"/>
      <c r="VHN142" s="137"/>
      <c r="VHO142" s="137"/>
      <c r="VHP142" s="137"/>
      <c r="VHQ142" s="137"/>
      <c r="VHR142" s="137"/>
      <c r="VHS142" s="137"/>
      <c r="VHT142" s="137"/>
      <c r="VHU142" s="137"/>
      <c r="VHV142" s="137"/>
      <c r="VHW142" s="137"/>
      <c r="VHX142" s="137"/>
      <c r="VHY142" s="137"/>
      <c r="VHZ142" s="137"/>
      <c r="VIA142" s="137"/>
      <c r="VIB142" s="137"/>
      <c r="VIC142" s="137"/>
      <c r="VID142" s="137"/>
      <c r="VIE142" s="137"/>
      <c r="VIF142" s="137"/>
      <c r="VIG142" s="137"/>
      <c r="VIH142" s="137"/>
      <c r="VII142" s="137"/>
      <c r="VIJ142" s="137"/>
      <c r="VIK142" s="137"/>
      <c r="VIL142" s="137"/>
      <c r="VIM142" s="137"/>
      <c r="VIN142" s="137"/>
      <c r="VIO142" s="137"/>
      <c r="VIP142" s="137"/>
      <c r="VIQ142" s="137"/>
      <c r="VIR142" s="137"/>
      <c r="VIS142" s="137"/>
      <c r="VIT142" s="137"/>
      <c r="VIU142" s="137"/>
      <c r="VIV142" s="137"/>
      <c r="VIW142" s="137"/>
      <c r="VIX142" s="137"/>
      <c r="VIY142" s="137"/>
      <c r="VIZ142" s="137"/>
      <c r="VJA142" s="137"/>
      <c r="VJB142" s="137"/>
      <c r="VJC142" s="137"/>
      <c r="VJD142" s="137"/>
      <c r="VJE142" s="137"/>
      <c r="VJF142" s="137"/>
      <c r="VJG142" s="137"/>
      <c r="VJH142" s="137"/>
      <c r="VJI142" s="137"/>
      <c r="VJJ142" s="137"/>
      <c r="VJK142" s="137"/>
      <c r="VJL142" s="137"/>
      <c r="VJM142" s="137"/>
      <c r="VJN142" s="137"/>
      <c r="VJO142" s="137"/>
      <c r="VJP142" s="137"/>
      <c r="VJQ142" s="137"/>
      <c r="VJR142" s="137"/>
      <c r="VJS142" s="137"/>
      <c r="VJT142" s="137"/>
      <c r="VJU142" s="137"/>
      <c r="VJV142" s="137"/>
      <c r="VJW142" s="137"/>
      <c r="VJX142" s="137"/>
      <c r="VJY142" s="137"/>
      <c r="VJZ142" s="137"/>
      <c r="VKA142" s="137"/>
      <c r="VKB142" s="137"/>
      <c r="VKC142" s="137"/>
      <c r="VKD142" s="137"/>
      <c r="VKE142" s="137"/>
      <c r="VKF142" s="137"/>
      <c r="VKG142" s="137"/>
      <c r="VKH142" s="137"/>
      <c r="VKI142" s="137"/>
      <c r="VKJ142" s="137"/>
      <c r="VKK142" s="137"/>
      <c r="VKL142" s="137"/>
      <c r="VKM142" s="137"/>
      <c r="VKN142" s="137"/>
      <c r="VKO142" s="137"/>
      <c r="VKP142" s="137"/>
      <c r="VKQ142" s="137"/>
      <c r="VKR142" s="137"/>
      <c r="VKS142" s="137"/>
      <c r="VKT142" s="137"/>
      <c r="VKU142" s="137"/>
      <c r="VKV142" s="137"/>
      <c r="VKW142" s="137"/>
      <c r="VKX142" s="137"/>
      <c r="VKY142" s="137"/>
      <c r="VKZ142" s="137"/>
      <c r="VLA142" s="137"/>
      <c r="VLB142" s="137"/>
      <c r="VLC142" s="137"/>
      <c r="VLD142" s="137"/>
      <c r="VLE142" s="137"/>
      <c r="VLF142" s="137"/>
      <c r="VLG142" s="137"/>
      <c r="VLH142" s="137"/>
      <c r="VLI142" s="137"/>
      <c r="VLJ142" s="137"/>
      <c r="VLK142" s="137"/>
      <c r="VLL142" s="137"/>
      <c r="VLM142" s="137"/>
      <c r="VLN142" s="137"/>
      <c r="VLO142" s="137"/>
      <c r="VLP142" s="137"/>
      <c r="VLQ142" s="137"/>
      <c r="VLR142" s="137"/>
      <c r="VLS142" s="137"/>
      <c r="VLT142" s="137"/>
      <c r="VLU142" s="137"/>
      <c r="VLV142" s="137"/>
      <c r="VLW142" s="137"/>
      <c r="VLX142" s="137"/>
      <c r="VLY142" s="137"/>
      <c r="VLZ142" s="137"/>
      <c r="VMA142" s="137"/>
      <c r="VMB142" s="137"/>
      <c r="VMC142" s="137"/>
      <c r="VMD142" s="137"/>
      <c r="VME142" s="137"/>
      <c r="VMF142" s="137"/>
      <c r="VMG142" s="137"/>
      <c r="VMH142" s="137"/>
      <c r="VMI142" s="137"/>
      <c r="VMJ142" s="137"/>
      <c r="VMK142" s="137"/>
      <c r="VML142" s="137"/>
      <c r="VMM142" s="137"/>
      <c r="VMN142" s="137"/>
      <c r="VMO142" s="137"/>
      <c r="VMP142" s="137"/>
      <c r="VMQ142" s="137"/>
      <c r="VMR142" s="137"/>
      <c r="VMS142" s="137"/>
      <c r="VMT142" s="137"/>
      <c r="VMU142" s="137"/>
      <c r="VMV142" s="137"/>
      <c r="VMW142" s="137"/>
      <c r="VMX142" s="137"/>
      <c r="VMY142" s="137"/>
      <c r="VMZ142" s="137"/>
      <c r="VNA142" s="137"/>
      <c r="VNB142" s="137"/>
      <c r="VNC142" s="137"/>
      <c r="VND142" s="137"/>
      <c r="VNE142" s="137"/>
      <c r="VNF142" s="137"/>
      <c r="VNG142" s="137"/>
      <c r="VNH142" s="137"/>
      <c r="VNI142" s="137"/>
      <c r="VNJ142" s="137"/>
      <c r="VNK142" s="137"/>
      <c r="VNL142" s="137"/>
      <c r="VNM142" s="137"/>
      <c r="VNN142" s="137"/>
      <c r="VNO142" s="137"/>
      <c r="VNP142" s="137"/>
      <c r="VNQ142" s="137"/>
      <c r="VNR142" s="137"/>
      <c r="VNS142" s="137"/>
      <c r="VNT142" s="137"/>
      <c r="VNU142" s="137"/>
      <c r="VNV142" s="137"/>
      <c r="VNW142" s="137"/>
      <c r="VNX142" s="137"/>
      <c r="VNY142" s="137"/>
      <c r="VNZ142" s="137"/>
      <c r="VOA142" s="137"/>
      <c r="VOB142" s="137"/>
      <c r="VOC142" s="137"/>
      <c r="VOD142" s="137"/>
      <c r="VOE142" s="137"/>
      <c r="VOF142" s="137"/>
      <c r="VOG142" s="137"/>
      <c r="VOH142" s="137"/>
      <c r="VOI142" s="137"/>
      <c r="VOJ142" s="137"/>
      <c r="VOK142" s="137"/>
      <c r="VOL142" s="137"/>
      <c r="VOM142" s="137"/>
      <c r="VON142" s="137"/>
      <c r="VOO142" s="137"/>
      <c r="VOP142" s="137"/>
      <c r="VOQ142" s="137"/>
      <c r="VOR142" s="137"/>
      <c r="VOS142" s="137"/>
      <c r="VOT142" s="137"/>
      <c r="VOU142" s="137"/>
      <c r="VOV142" s="137"/>
      <c r="VOW142" s="137"/>
      <c r="VOX142" s="137"/>
      <c r="VOY142" s="137"/>
      <c r="VOZ142" s="137"/>
      <c r="VPA142" s="137"/>
      <c r="VPB142" s="137"/>
      <c r="VPC142" s="137"/>
      <c r="VPD142" s="137"/>
      <c r="VPE142" s="137"/>
      <c r="VPF142" s="137"/>
      <c r="VPG142" s="137"/>
      <c r="VPH142" s="137"/>
      <c r="VPI142" s="137"/>
      <c r="VPJ142" s="137"/>
      <c r="VPK142" s="137"/>
      <c r="VPL142" s="137"/>
      <c r="VPM142" s="137"/>
      <c r="VPN142" s="137"/>
      <c r="VPO142" s="137"/>
      <c r="VPP142" s="137"/>
      <c r="VPQ142" s="137"/>
      <c r="VPR142" s="137"/>
      <c r="VPS142" s="137"/>
      <c r="VPT142" s="137"/>
      <c r="VPU142" s="137"/>
      <c r="VPV142" s="137"/>
      <c r="VPW142" s="137"/>
      <c r="VPX142" s="137"/>
      <c r="VPY142" s="137"/>
      <c r="VPZ142" s="137"/>
      <c r="VQA142" s="137"/>
      <c r="VQB142" s="137"/>
      <c r="VQC142" s="137"/>
      <c r="VQD142" s="137"/>
      <c r="VQE142" s="137"/>
      <c r="VQF142" s="137"/>
      <c r="VQG142" s="137"/>
      <c r="VQH142" s="137"/>
      <c r="VQI142" s="137"/>
      <c r="VQJ142" s="137"/>
      <c r="VQK142" s="137"/>
      <c r="VQL142" s="137"/>
      <c r="VQM142" s="137"/>
      <c r="VQN142" s="137"/>
      <c r="VQO142" s="137"/>
      <c r="VQP142" s="137"/>
      <c r="VQQ142" s="137"/>
      <c r="VQR142" s="137"/>
      <c r="VQS142" s="137"/>
      <c r="VQT142" s="137"/>
      <c r="VQU142" s="137"/>
      <c r="VQV142" s="137"/>
      <c r="VQW142" s="137"/>
      <c r="VQX142" s="137"/>
      <c r="VQY142" s="137"/>
      <c r="VQZ142" s="137"/>
      <c r="VRA142" s="137"/>
      <c r="VRB142" s="137"/>
      <c r="VRC142" s="137"/>
      <c r="VRD142" s="137"/>
      <c r="VRE142" s="137"/>
      <c r="VRF142" s="137"/>
      <c r="VRG142" s="137"/>
      <c r="VRH142" s="137"/>
      <c r="VRI142" s="137"/>
      <c r="VRJ142" s="137"/>
      <c r="VRK142" s="137"/>
      <c r="VRL142" s="137"/>
      <c r="VRM142" s="137"/>
      <c r="VRN142" s="137"/>
      <c r="VRO142" s="137"/>
      <c r="VRP142" s="137"/>
      <c r="VRQ142" s="137"/>
      <c r="VRR142" s="137"/>
      <c r="VRS142" s="137"/>
      <c r="VRT142" s="137"/>
      <c r="VRU142" s="137"/>
      <c r="VRV142" s="137"/>
      <c r="VRW142" s="137"/>
      <c r="VRX142" s="137"/>
      <c r="VRY142" s="137"/>
      <c r="VRZ142" s="137"/>
      <c r="VSA142" s="137"/>
      <c r="VSB142" s="137"/>
      <c r="VSC142" s="137"/>
      <c r="VSD142" s="137"/>
      <c r="VSE142" s="137"/>
      <c r="VSF142" s="137"/>
      <c r="VSG142" s="137"/>
      <c r="VSH142" s="137"/>
      <c r="VSI142" s="137"/>
      <c r="VSJ142" s="137"/>
      <c r="VSK142" s="137"/>
      <c r="VSL142" s="137"/>
      <c r="VSM142" s="137"/>
      <c r="VSN142" s="137"/>
      <c r="VSO142" s="137"/>
      <c r="VSP142" s="137"/>
      <c r="VSQ142" s="137"/>
      <c r="VSR142" s="137"/>
      <c r="VSS142" s="137"/>
      <c r="VST142" s="137"/>
      <c r="VSU142" s="137"/>
      <c r="VSV142" s="137"/>
      <c r="VSW142" s="137"/>
      <c r="VSX142" s="137"/>
      <c r="VSY142" s="137"/>
      <c r="VSZ142" s="137"/>
      <c r="VTA142" s="137"/>
      <c r="VTB142" s="137"/>
      <c r="VTC142" s="137"/>
      <c r="VTD142" s="137"/>
      <c r="VTE142" s="137"/>
      <c r="VTF142" s="137"/>
      <c r="VTG142" s="137"/>
      <c r="VTH142" s="137"/>
      <c r="VTI142" s="137"/>
      <c r="VTJ142" s="137"/>
      <c r="VTK142" s="137"/>
      <c r="VTL142" s="137"/>
      <c r="VTM142" s="137"/>
      <c r="VTN142" s="137"/>
      <c r="VTO142" s="137"/>
      <c r="VTP142" s="137"/>
      <c r="VTQ142" s="137"/>
      <c r="VTR142" s="137"/>
      <c r="VTS142" s="137"/>
      <c r="VTT142" s="137"/>
      <c r="VTU142" s="137"/>
      <c r="VTV142" s="137"/>
      <c r="VTW142" s="137"/>
      <c r="VTX142" s="137"/>
      <c r="VTY142" s="137"/>
      <c r="VTZ142" s="137"/>
      <c r="VUA142" s="137"/>
      <c r="VUB142" s="137"/>
      <c r="VUC142" s="137"/>
      <c r="VUD142" s="137"/>
      <c r="VUE142" s="137"/>
      <c r="VUF142" s="137"/>
      <c r="VUG142" s="137"/>
      <c r="VUH142" s="137"/>
      <c r="VUI142" s="137"/>
      <c r="VUJ142" s="137"/>
      <c r="VUK142" s="137"/>
      <c r="VUL142" s="137"/>
      <c r="VUM142" s="137"/>
      <c r="VUN142" s="137"/>
      <c r="VUO142" s="137"/>
      <c r="VUP142" s="137"/>
      <c r="VUQ142" s="137"/>
      <c r="VUR142" s="137"/>
      <c r="VUS142" s="137"/>
      <c r="VUT142" s="137"/>
      <c r="VUU142" s="137"/>
      <c r="VUV142" s="137"/>
      <c r="VUW142" s="137"/>
      <c r="VUX142" s="137"/>
      <c r="VUY142" s="137"/>
      <c r="VUZ142" s="137"/>
      <c r="VVA142" s="137"/>
      <c r="VVB142" s="137"/>
      <c r="VVC142" s="137"/>
      <c r="VVD142" s="137"/>
      <c r="VVE142" s="137"/>
      <c r="VVF142" s="137"/>
      <c r="VVG142" s="137"/>
      <c r="VVH142" s="137"/>
      <c r="VVI142" s="137"/>
      <c r="VVJ142" s="137"/>
      <c r="VVK142" s="137"/>
      <c r="VVL142" s="137"/>
      <c r="VVM142" s="137"/>
      <c r="VVN142" s="137"/>
      <c r="VVO142" s="137"/>
      <c r="VVP142" s="137"/>
      <c r="VVQ142" s="137"/>
      <c r="VVR142" s="137"/>
      <c r="VVS142" s="137"/>
      <c r="VVT142" s="137"/>
      <c r="VVU142" s="137"/>
      <c r="VVV142" s="137"/>
      <c r="VVW142" s="137"/>
      <c r="VVX142" s="137"/>
      <c r="VVY142" s="137"/>
      <c r="VVZ142" s="137"/>
      <c r="VWA142" s="137"/>
      <c r="VWB142" s="137"/>
      <c r="VWC142" s="137"/>
      <c r="VWD142" s="137"/>
      <c r="VWE142" s="137"/>
      <c r="VWF142" s="137"/>
      <c r="VWG142" s="137"/>
      <c r="VWH142" s="137"/>
      <c r="VWI142" s="137"/>
      <c r="VWJ142" s="137"/>
      <c r="VWK142" s="137"/>
      <c r="VWL142" s="137"/>
      <c r="VWM142" s="137"/>
      <c r="VWN142" s="137"/>
      <c r="VWO142" s="137"/>
      <c r="VWP142" s="137"/>
      <c r="VWQ142" s="137"/>
      <c r="VWR142" s="137"/>
      <c r="VWS142" s="137"/>
      <c r="VWT142" s="137"/>
      <c r="VWU142" s="137"/>
      <c r="VWV142" s="137"/>
      <c r="VWW142" s="137"/>
      <c r="VWX142" s="137"/>
      <c r="VWY142" s="137"/>
      <c r="VWZ142" s="137"/>
      <c r="VXA142" s="137"/>
      <c r="VXB142" s="137"/>
      <c r="VXC142" s="137"/>
      <c r="VXD142" s="137"/>
      <c r="VXE142" s="137"/>
      <c r="VXF142" s="137"/>
      <c r="VXG142" s="137"/>
      <c r="VXH142" s="137"/>
      <c r="VXI142" s="137"/>
      <c r="VXJ142" s="137"/>
      <c r="VXK142" s="137"/>
      <c r="VXL142" s="137"/>
      <c r="VXM142" s="137"/>
      <c r="VXN142" s="137"/>
      <c r="VXO142" s="137"/>
      <c r="VXP142" s="137"/>
      <c r="VXQ142" s="137"/>
      <c r="VXR142" s="137"/>
      <c r="VXS142" s="137"/>
      <c r="VXT142" s="137"/>
      <c r="VXU142" s="137"/>
      <c r="VXV142" s="137"/>
      <c r="VXW142" s="137"/>
      <c r="VXX142" s="137"/>
      <c r="VXY142" s="137"/>
      <c r="VXZ142" s="137"/>
      <c r="VYA142" s="137"/>
      <c r="VYB142" s="137"/>
      <c r="VYC142" s="137"/>
      <c r="VYD142" s="137"/>
      <c r="VYE142" s="137"/>
      <c r="VYF142" s="137"/>
      <c r="VYG142" s="137"/>
      <c r="VYH142" s="137"/>
      <c r="VYI142" s="137"/>
      <c r="VYJ142" s="137"/>
      <c r="VYK142" s="137"/>
      <c r="VYL142" s="137"/>
      <c r="VYM142" s="137"/>
      <c r="VYN142" s="137"/>
      <c r="VYO142" s="137"/>
      <c r="VYP142" s="137"/>
      <c r="VYQ142" s="137"/>
      <c r="VYR142" s="137"/>
      <c r="VYS142" s="137"/>
      <c r="VYT142" s="137"/>
      <c r="VYU142" s="137"/>
      <c r="VYV142" s="137"/>
      <c r="VYW142" s="137"/>
      <c r="VYX142" s="137"/>
      <c r="VYY142" s="137"/>
      <c r="VYZ142" s="137"/>
      <c r="VZA142" s="137"/>
      <c r="VZB142" s="137"/>
      <c r="VZC142" s="137"/>
      <c r="VZD142" s="137"/>
      <c r="VZE142" s="137"/>
      <c r="VZF142" s="137"/>
      <c r="VZG142" s="137"/>
      <c r="VZH142" s="137"/>
      <c r="VZI142" s="137"/>
      <c r="VZJ142" s="137"/>
      <c r="VZK142" s="137"/>
      <c r="VZL142" s="137"/>
      <c r="VZM142" s="137"/>
      <c r="VZN142" s="137"/>
      <c r="VZO142" s="137"/>
      <c r="VZP142" s="137"/>
      <c r="VZQ142" s="137"/>
      <c r="VZR142" s="137"/>
      <c r="VZS142" s="137"/>
      <c r="VZT142" s="137"/>
      <c r="VZU142" s="137"/>
      <c r="VZV142" s="137"/>
      <c r="VZW142" s="137"/>
      <c r="VZX142" s="137"/>
      <c r="VZY142" s="137"/>
      <c r="VZZ142" s="137"/>
      <c r="WAA142" s="137"/>
      <c r="WAB142" s="137"/>
      <c r="WAC142" s="137"/>
      <c r="WAD142" s="137"/>
      <c r="WAE142" s="137"/>
      <c r="WAF142" s="137"/>
      <c r="WAG142" s="137"/>
      <c r="WAH142" s="137"/>
      <c r="WAI142" s="137"/>
      <c r="WAJ142" s="137"/>
      <c r="WAK142" s="137"/>
      <c r="WAL142" s="137"/>
      <c r="WAM142" s="137"/>
      <c r="WAN142" s="137"/>
      <c r="WAO142" s="137"/>
      <c r="WAP142" s="137"/>
      <c r="WAQ142" s="137"/>
      <c r="WAR142" s="137"/>
      <c r="WAS142" s="137"/>
      <c r="WAT142" s="137"/>
      <c r="WAU142" s="137"/>
      <c r="WAV142" s="137"/>
      <c r="WAW142" s="137"/>
      <c r="WAX142" s="137"/>
      <c r="WAY142" s="137"/>
      <c r="WAZ142" s="137"/>
      <c r="WBA142" s="137"/>
      <c r="WBB142" s="137"/>
      <c r="WBC142" s="137"/>
      <c r="WBD142" s="137"/>
      <c r="WBE142" s="137"/>
      <c r="WBF142" s="137"/>
      <c r="WBG142" s="137"/>
      <c r="WBH142" s="137"/>
      <c r="WBI142" s="137"/>
      <c r="WBJ142" s="137"/>
      <c r="WBK142" s="137"/>
      <c r="WBL142" s="137"/>
      <c r="WBM142" s="137"/>
      <c r="WBN142" s="137"/>
      <c r="WBO142" s="137"/>
      <c r="WBP142" s="137"/>
      <c r="WBQ142" s="137"/>
      <c r="WBR142" s="137"/>
      <c r="WBS142" s="137"/>
      <c r="WBT142" s="137"/>
      <c r="WBU142" s="137"/>
      <c r="WBV142" s="137"/>
      <c r="WBW142" s="137"/>
      <c r="WBX142" s="137"/>
      <c r="WBY142" s="137"/>
      <c r="WBZ142" s="137"/>
      <c r="WCA142" s="137"/>
      <c r="WCB142" s="137"/>
      <c r="WCC142" s="137"/>
      <c r="WCD142" s="137"/>
      <c r="WCE142" s="137"/>
      <c r="WCF142" s="137"/>
      <c r="WCG142" s="137"/>
      <c r="WCH142" s="137"/>
      <c r="WCI142" s="137"/>
      <c r="WCJ142" s="137"/>
      <c r="WCK142" s="137"/>
      <c r="WCL142" s="137"/>
      <c r="WCM142" s="137"/>
      <c r="WCN142" s="137"/>
      <c r="WCO142" s="137"/>
      <c r="WCP142" s="137"/>
      <c r="WCQ142" s="137"/>
      <c r="WCR142" s="137"/>
      <c r="WCS142" s="137"/>
      <c r="WCT142" s="137"/>
      <c r="WCU142" s="137"/>
      <c r="WCV142" s="137"/>
      <c r="WCW142" s="137"/>
      <c r="WCX142" s="137"/>
      <c r="WCY142" s="137"/>
      <c r="WCZ142" s="137"/>
      <c r="WDA142" s="137"/>
      <c r="WDB142" s="137"/>
      <c r="WDC142" s="137"/>
      <c r="WDD142" s="137"/>
      <c r="WDE142" s="137"/>
      <c r="WDF142" s="137"/>
      <c r="WDG142" s="137"/>
      <c r="WDH142" s="137"/>
      <c r="WDI142" s="137"/>
      <c r="WDJ142" s="137"/>
      <c r="WDK142" s="137"/>
      <c r="WDL142" s="137"/>
      <c r="WDM142" s="137"/>
      <c r="WDN142" s="137"/>
      <c r="WDO142" s="137"/>
      <c r="WDP142" s="137"/>
      <c r="WDQ142" s="137"/>
      <c r="WDR142" s="137"/>
      <c r="WDS142" s="137"/>
      <c r="WDT142" s="137"/>
      <c r="WDU142" s="137"/>
      <c r="WDV142" s="137"/>
      <c r="WDW142" s="137"/>
      <c r="WDX142" s="137"/>
      <c r="WDY142" s="137"/>
      <c r="WDZ142" s="137"/>
      <c r="WEA142" s="137"/>
      <c r="WEB142" s="137"/>
      <c r="WEC142" s="137"/>
      <c r="WED142" s="137"/>
      <c r="WEE142" s="137"/>
      <c r="WEF142" s="137"/>
      <c r="WEG142" s="137"/>
      <c r="WEH142" s="137"/>
      <c r="WEI142" s="137"/>
      <c r="WEJ142" s="137"/>
      <c r="WEK142" s="137"/>
      <c r="WEL142" s="137"/>
      <c r="WEM142" s="137"/>
      <c r="WEN142" s="137"/>
      <c r="WEO142" s="137"/>
      <c r="WEP142" s="137"/>
      <c r="WEQ142" s="137"/>
      <c r="WER142" s="137"/>
      <c r="WES142" s="137"/>
      <c r="WET142" s="137"/>
      <c r="WEU142" s="137"/>
      <c r="WEV142" s="137"/>
      <c r="WEW142" s="137"/>
      <c r="WEX142" s="137"/>
      <c r="WEY142" s="137"/>
      <c r="WEZ142" s="137"/>
      <c r="WFA142" s="137"/>
      <c r="WFB142" s="137"/>
      <c r="WFC142" s="137"/>
      <c r="WFD142" s="137"/>
      <c r="WFE142" s="137"/>
      <c r="WFF142" s="137"/>
      <c r="WFG142" s="137"/>
      <c r="WFH142" s="137"/>
      <c r="WFI142" s="137"/>
      <c r="WFJ142" s="137"/>
      <c r="WFK142" s="137"/>
      <c r="WFL142" s="137"/>
      <c r="WFM142" s="137"/>
      <c r="WFN142" s="137"/>
      <c r="WFO142" s="137"/>
      <c r="WFP142" s="137"/>
      <c r="WFQ142" s="137"/>
      <c r="WFR142" s="137"/>
      <c r="WFS142" s="137"/>
      <c r="WFT142" s="137"/>
      <c r="WFU142" s="137"/>
      <c r="WFV142" s="137"/>
      <c r="WFW142" s="137"/>
      <c r="WFX142" s="137"/>
      <c r="WFY142" s="137"/>
      <c r="WFZ142" s="137"/>
      <c r="WGA142" s="137"/>
      <c r="WGB142" s="137"/>
      <c r="WGC142" s="137"/>
      <c r="WGD142" s="137"/>
      <c r="WGE142" s="137"/>
      <c r="WGF142" s="137"/>
      <c r="WGG142" s="137"/>
      <c r="WGH142" s="137"/>
      <c r="WGI142" s="137"/>
      <c r="WGJ142" s="137"/>
      <c r="WGK142" s="137"/>
      <c r="WGL142" s="137"/>
      <c r="WGM142" s="137"/>
      <c r="WGN142" s="137"/>
      <c r="WGO142" s="137"/>
      <c r="WGP142" s="137"/>
      <c r="WGQ142" s="137"/>
      <c r="WGR142" s="137"/>
      <c r="WGS142" s="137"/>
      <c r="WGT142" s="137"/>
      <c r="WGU142" s="137"/>
      <c r="WGV142" s="137"/>
      <c r="WGW142" s="137"/>
      <c r="WGX142" s="137"/>
      <c r="WGY142" s="137"/>
      <c r="WGZ142" s="137"/>
      <c r="WHA142" s="137"/>
      <c r="WHB142" s="137"/>
      <c r="WHC142" s="137"/>
      <c r="WHD142" s="137"/>
      <c r="WHE142" s="137"/>
      <c r="WHF142" s="137"/>
      <c r="WHG142" s="137"/>
      <c r="WHH142" s="137"/>
      <c r="WHI142" s="137"/>
      <c r="WHJ142" s="137"/>
      <c r="WHK142" s="137"/>
      <c r="WHL142" s="137"/>
      <c r="WHM142" s="137"/>
      <c r="WHN142" s="137"/>
      <c r="WHO142" s="137"/>
      <c r="WHP142" s="137"/>
      <c r="WHQ142" s="137"/>
      <c r="WHR142" s="137"/>
      <c r="WHS142" s="137"/>
      <c r="WHT142" s="137"/>
      <c r="WHU142" s="137"/>
      <c r="WHV142" s="137"/>
      <c r="WHW142" s="137"/>
      <c r="WHX142" s="137"/>
      <c r="WHY142" s="137"/>
      <c r="WHZ142" s="137"/>
      <c r="WIA142" s="137"/>
      <c r="WIB142" s="137"/>
      <c r="WIC142" s="137"/>
      <c r="WID142" s="137"/>
      <c r="WIE142" s="137"/>
      <c r="WIF142" s="137"/>
      <c r="WIG142" s="137"/>
      <c r="WIH142" s="137"/>
      <c r="WII142" s="137"/>
      <c r="WIJ142" s="137"/>
      <c r="WIK142" s="137"/>
      <c r="WIL142" s="137"/>
      <c r="WIM142" s="137"/>
      <c r="WIN142" s="137"/>
      <c r="WIO142" s="137"/>
      <c r="WIP142" s="137"/>
      <c r="WIQ142" s="137"/>
      <c r="WIR142" s="137"/>
      <c r="WIS142" s="137"/>
      <c r="WIT142" s="137"/>
      <c r="WIU142" s="137"/>
      <c r="WIV142" s="137"/>
      <c r="WIW142" s="137"/>
      <c r="WIX142" s="137"/>
      <c r="WIY142" s="137"/>
      <c r="WIZ142" s="137"/>
      <c r="WJA142" s="137"/>
      <c r="WJB142" s="137"/>
      <c r="WJC142" s="137"/>
      <c r="WJD142" s="137"/>
      <c r="WJE142" s="137"/>
      <c r="WJF142" s="137"/>
      <c r="WJG142" s="137"/>
      <c r="WJH142" s="137"/>
      <c r="WJI142" s="137"/>
      <c r="WJJ142" s="137"/>
      <c r="WJK142" s="137"/>
      <c r="WJL142" s="137"/>
      <c r="WJM142" s="137"/>
      <c r="WJN142" s="137"/>
      <c r="WJO142" s="137"/>
      <c r="WJP142" s="137"/>
      <c r="WJQ142" s="137"/>
      <c r="WJR142" s="137"/>
      <c r="WJS142" s="137"/>
      <c r="WJT142" s="137"/>
      <c r="WJU142" s="137"/>
      <c r="WJV142" s="137"/>
      <c r="WJW142" s="137"/>
      <c r="WJX142" s="137"/>
      <c r="WJY142" s="137"/>
      <c r="WJZ142" s="137"/>
      <c r="WKA142" s="137"/>
      <c r="WKB142" s="137"/>
      <c r="WKC142" s="137"/>
      <c r="WKD142" s="137"/>
      <c r="WKE142" s="137"/>
      <c r="WKF142" s="137"/>
      <c r="WKG142" s="137"/>
      <c r="WKH142" s="137"/>
      <c r="WKI142" s="137"/>
      <c r="WKJ142" s="137"/>
      <c r="WKK142" s="137"/>
      <c r="WKL142" s="137"/>
      <c r="WKM142" s="137"/>
      <c r="WKN142" s="137"/>
      <c r="WKO142" s="137"/>
      <c r="WKP142" s="137"/>
      <c r="WKQ142" s="137"/>
      <c r="WKR142" s="137"/>
      <c r="WKS142" s="137"/>
      <c r="WKT142" s="137"/>
      <c r="WKU142" s="137"/>
      <c r="WKV142" s="137"/>
      <c r="WKW142" s="137"/>
      <c r="WKX142" s="137"/>
      <c r="WKY142" s="137"/>
      <c r="WKZ142" s="137"/>
      <c r="WLA142" s="137"/>
      <c r="WLB142" s="137"/>
      <c r="WLC142" s="137"/>
      <c r="WLD142" s="137"/>
      <c r="WLE142" s="137"/>
      <c r="WLF142" s="137"/>
      <c r="WLG142" s="137"/>
      <c r="WLH142" s="137"/>
      <c r="WLI142" s="137"/>
      <c r="WLJ142" s="137"/>
      <c r="WLK142" s="137"/>
      <c r="WLL142" s="137"/>
      <c r="WLM142" s="137"/>
      <c r="WLN142" s="137"/>
      <c r="WLO142" s="137"/>
      <c r="WLP142" s="137"/>
      <c r="WLQ142" s="137"/>
      <c r="WLR142" s="137"/>
      <c r="WLS142" s="137"/>
      <c r="WLT142" s="137"/>
      <c r="WLU142" s="137"/>
      <c r="WLV142" s="137"/>
      <c r="WLW142" s="137"/>
      <c r="WLX142" s="137"/>
      <c r="WLY142" s="137"/>
      <c r="WLZ142" s="137"/>
      <c r="WMA142" s="137"/>
      <c r="WMB142" s="137"/>
      <c r="WMC142" s="137"/>
      <c r="WMD142" s="137"/>
      <c r="WME142" s="137"/>
      <c r="WMF142" s="137"/>
      <c r="WMG142" s="137"/>
      <c r="WMH142" s="137"/>
      <c r="WMI142" s="137"/>
      <c r="WMJ142" s="137"/>
      <c r="WMK142" s="137"/>
      <c r="WML142" s="137"/>
      <c r="WMM142" s="137"/>
      <c r="WMN142" s="137"/>
      <c r="WMO142" s="137"/>
      <c r="WMP142" s="137"/>
      <c r="WMQ142" s="137"/>
      <c r="WMR142" s="137"/>
      <c r="WMS142" s="137"/>
      <c r="WMT142" s="137"/>
      <c r="WMU142" s="137"/>
      <c r="WMV142" s="137"/>
      <c r="WMW142" s="137"/>
      <c r="WMX142" s="137"/>
      <c r="WMY142" s="137"/>
      <c r="WMZ142" s="137"/>
      <c r="WNA142" s="137"/>
      <c r="WNB142" s="137"/>
      <c r="WNC142" s="137"/>
      <c r="WND142" s="137"/>
      <c r="WNE142" s="137"/>
      <c r="WNF142" s="137"/>
      <c r="WNG142" s="137"/>
      <c r="WNH142" s="137"/>
      <c r="WNI142" s="137"/>
      <c r="WNJ142" s="137"/>
      <c r="WNK142" s="137"/>
      <c r="WNL142" s="137"/>
      <c r="WNM142" s="137"/>
      <c r="WNN142" s="137"/>
      <c r="WNO142" s="137"/>
      <c r="WNP142" s="137"/>
      <c r="WNQ142" s="137"/>
      <c r="WNR142" s="137"/>
      <c r="WNS142" s="137"/>
      <c r="WNT142" s="137"/>
      <c r="WNU142" s="137"/>
      <c r="WNV142" s="137"/>
      <c r="WNW142" s="137"/>
      <c r="WNX142" s="137"/>
      <c r="WNY142" s="137"/>
      <c r="WNZ142" s="137"/>
      <c r="WOA142" s="137"/>
      <c r="WOB142" s="137"/>
      <c r="WOC142" s="137"/>
      <c r="WOD142" s="137"/>
      <c r="WOE142" s="137"/>
      <c r="WOF142" s="137"/>
      <c r="WOG142" s="137"/>
      <c r="WOH142" s="137"/>
      <c r="WOI142" s="137"/>
      <c r="WOJ142" s="137"/>
      <c r="WOK142" s="137"/>
      <c r="WOL142" s="137"/>
      <c r="WOM142" s="137"/>
      <c r="WON142" s="137"/>
      <c r="WOO142" s="137"/>
      <c r="WOP142" s="137"/>
      <c r="WOQ142" s="137"/>
      <c r="WOR142" s="137"/>
      <c r="WOS142" s="137"/>
      <c r="WOT142" s="137"/>
      <c r="WOU142" s="137"/>
      <c r="WOV142" s="137"/>
      <c r="WOW142" s="137"/>
      <c r="WOX142" s="137"/>
      <c r="WOY142" s="137"/>
      <c r="WOZ142" s="137"/>
      <c r="WPA142" s="137"/>
      <c r="WPB142" s="137"/>
      <c r="WPC142" s="137"/>
      <c r="WPD142" s="137"/>
      <c r="WPE142" s="137"/>
      <c r="WPF142" s="137"/>
      <c r="WPG142" s="137"/>
      <c r="WPH142" s="137"/>
      <c r="WPI142" s="137"/>
      <c r="WPJ142" s="137"/>
      <c r="WPK142" s="137"/>
      <c r="WPL142" s="137"/>
      <c r="WPM142" s="137"/>
      <c r="WPN142" s="137"/>
      <c r="WPO142" s="137"/>
      <c r="WPP142" s="137"/>
      <c r="WPQ142" s="137"/>
      <c r="WPR142" s="137"/>
      <c r="WPS142" s="137"/>
      <c r="WPT142" s="137"/>
      <c r="WPU142" s="137"/>
      <c r="WPV142" s="137"/>
      <c r="WPW142" s="137"/>
      <c r="WPX142" s="137"/>
      <c r="WPY142" s="137"/>
      <c r="WPZ142" s="137"/>
      <c r="WQA142" s="137"/>
      <c r="WQB142" s="137"/>
      <c r="WQC142" s="137"/>
      <c r="WQD142" s="137"/>
      <c r="WQE142" s="137"/>
      <c r="WQF142" s="137"/>
      <c r="WQG142" s="137"/>
      <c r="WQH142" s="137"/>
      <c r="WQI142" s="137"/>
      <c r="WQJ142" s="137"/>
      <c r="WQK142" s="137"/>
      <c r="WQL142" s="137"/>
      <c r="WQM142" s="137"/>
      <c r="WQN142" s="137"/>
      <c r="WQO142" s="137"/>
      <c r="WQP142" s="137"/>
      <c r="WQQ142" s="137"/>
      <c r="WQR142" s="137"/>
      <c r="WQS142" s="137"/>
      <c r="WQT142" s="137"/>
      <c r="WQU142" s="137"/>
      <c r="WQV142" s="137"/>
      <c r="WQW142" s="137"/>
      <c r="WQX142" s="137"/>
      <c r="WQY142" s="137"/>
      <c r="WQZ142" s="137"/>
      <c r="WRA142" s="137"/>
      <c r="WRB142" s="137"/>
      <c r="WRC142" s="137"/>
      <c r="WRD142" s="137"/>
      <c r="WRE142" s="137"/>
      <c r="WRF142" s="137"/>
      <c r="WRG142" s="137"/>
      <c r="WRH142" s="137"/>
      <c r="WRI142" s="137"/>
      <c r="WRJ142" s="137"/>
      <c r="WRK142" s="137"/>
      <c r="WRL142" s="137"/>
      <c r="WRM142" s="137"/>
      <c r="WRN142" s="137"/>
      <c r="WRO142" s="137"/>
      <c r="WRP142" s="137"/>
      <c r="WRQ142" s="137"/>
      <c r="WRR142" s="137"/>
      <c r="WRS142" s="137"/>
      <c r="WRT142" s="137"/>
      <c r="WRU142" s="137"/>
      <c r="WRV142" s="137"/>
      <c r="WRW142" s="137"/>
      <c r="WRX142" s="137"/>
      <c r="WRY142" s="137"/>
      <c r="WRZ142" s="137"/>
      <c r="WSA142" s="137"/>
      <c r="WSB142" s="137"/>
      <c r="WSC142" s="137"/>
      <c r="WSD142" s="137"/>
      <c r="WSE142" s="137"/>
      <c r="WSF142" s="137"/>
      <c r="WSG142" s="137"/>
      <c r="WSH142" s="137"/>
      <c r="WSI142" s="137"/>
      <c r="WSJ142" s="137"/>
      <c r="WSK142" s="137"/>
      <c r="WSL142" s="137"/>
      <c r="WSM142" s="137"/>
      <c r="WSN142" s="137"/>
      <c r="WSO142" s="137"/>
      <c r="WSP142" s="137"/>
      <c r="WSQ142" s="137"/>
      <c r="WSR142" s="137"/>
      <c r="WSS142" s="137"/>
      <c r="WST142" s="137"/>
      <c r="WSU142" s="137"/>
      <c r="WSV142" s="137"/>
      <c r="WSW142" s="137"/>
      <c r="WSX142" s="137"/>
      <c r="WSY142" s="137"/>
      <c r="WSZ142" s="137"/>
      <c r="WTA142" s="137"/>
      <c r="WTB142" s="137"/>
      <c r="WTC142" s="137"/>
      <c r="WTD142" s="137"/>
      <c r="WTE142" s="137"/>
      <c r="WTF142" s="137"/>
      <c r="WTG142" s="137"/>
      <c r="WTH142" s="137"/>
      <c r="WTI142" s="137"/>
      <c r="WTJ142" s="137"/>
      <c r="WTK142" s="137"/>
      <c r="WTL142" s="137"/>
      <c r="WTM142" s="137"/>
      <c r="WTN142" s="137"/>
      <c r="WTO142" s="137"/>
      <c r="WTP142" s="137"/>
      <c r="WTQ142" s="137"/>
      <c r="WTR142" s="137"/>
      <c r="WTS142" s="137"/>
      <c r="WTT142" s="137"/>
      <c r="WTU142" s="137"/>
      <c r="WTV142" s="137"/>
      <c r="WTW142" s="137"/>
      <c r="WTX142" s="137"/>
      <c r="WTY142" s="137"/>
      <c r="WTZ142" s="137"/>
      <c r="WUA142" s="137"/>
      <c r="WUB142" s="137"/>
      <c r="WUC142" s="137"/>
      <c r="WUD142" s="137"/>
      <c r="WUE142" s="137"/>
      <c r="WUF142" s="137"/>
      <c r="WUG142" s="137"/>
      <c r="WUH142" s="137"/>
      <c r="WUI142" s="137"/>
      <c r="WUJ142" s="137"/>
      <c r="WUK142" s="137"/>
      <c r="WUL142" s="137"/>
      <c r="WUM142" s="137"/>
      <c r="WUN142" s="137"/>
      <c r="WUO142" s="137"/>
      <c r="WUP142" s="137"/>
      <c r="WUQ142" s="137"/>
      <c r="WUR142" s="137"/>
      <c r="WUS142" s="137"/>
      <c r="WUT142" s="137"/>
      <c r="WUU142" s="137"/>
      <c r="WUV142" s="137"/>
      <c r="WUW142" s="137"/>
      <c r="WUX142" s="137"/>
      <c r="WUY142" s="137"/>
      <c r="WUZ142" s="137"/>
      <c r="WVA142" s="137"/>
      <c r="WVB142" s="137"/>
      <c r="WVC142" s="137"/>
      <c r="WVD142" s="137"/>
      <c r="WVE142" s="137"/>
      <c r="WVF142" s="137"/>
      <c r="WVG142" s="137"/>
      <c r="WVH142" s="137"/>
      <c r="WVI142" s="137"/>
      <c r="WVJ142" s="137"/>
      <c r="WVK142" s="137"/>
      <c r="WVL142" s="137"/>
      <c r="WVM142" s="137"/>
      <c r="WVN142" s="137"/>
      <c r="WVO142" s="137"/>
      <c r="WVP142" s="137"/>
      <c r="WVQ142" s="137"/>
      <c r="WVR142" s="137"/>
      <c r="WVS142" s="137"/>
      <c r="WVT142" s="137"/>
      <c r="WVU142" s="137"/>
      <c r="WVV142" s="137"/>
      <c r="WVW142" s="137"/>
      <c r="WVX142" s="137"/>
      <c r="WVY142" s="137"/>
      <c r="WVZ142" s="137"/>
      <c r="WWA142" s="137"/>
      <c r="WWB142" s="137"/>
      <c r="WWC142" s="137"/>
      <c r="WWD142" s="137"/>
      <c r="WWE142" s="137"/>
      <c r="WWF142" s="137"/>
      <c r="WWG142" s="137"/>
      <c r="WWH142" s="137"/>
      <c r="WWI142" s="137"/>
      <c r="WWJ142" s="137"/>
      <c r="WWK142" s="137"/>
      <c r="WWL142" s="137"/>
      <c r="WWM142" s="137"/>
      <c r="WWN142" s="137"/>
      <c r="WWO142" s="137"/>
      <c r="WWP142" s="137"/>
      <c r="WWQ142" s="137"/>
      <c r="WWR142" s="137"/>
      <c r="WWS142" s="137"/>
      <c r="WWT142" s="137"/>
      <c r="WWU142" s="137"/>
      <c r="WWV142" s="137"/>
      <c r="WWW142" s="137"/>
      <c r="WWX142" s="137"/>
      <c r="WWY142" s="137"/>
      <c r="WWZ142" s="137"/>
      <c r="WXA142" s="137"/>
      <c r="WXB142" s="137"/>
      <c r="WXC142" s="137"/>
      <c r="WXD142" s="137"/>
      <c r="WXE142" s="137"/>
      <c r="WXF142" s="137"/>
      <c r="WXG142" s="137"/>
      <c r="WXH142" s="137"/>
      <c r="WXI142" s="137"/>
      <c r="WXJ142" s="137"/>
      <c r="WXK142" s="137"/>
      <c r="WXL142" s="137"/>
      <c r="WXM142" s="137"/>
      <c r="WXN142" s="137"/>
      <c r="WXO142" s="137"/>
      <c r="WXP142" s="137"/>
      <c r="WXQ142" s="137"/>
      <c r="WXR142" s="137"/>
      <c r="WXS142" s="137"/>
      <c r="WXT142" s="137"/>
      <c r="WXU142" s="137"/>
      <c r="WXV142" s="137"/>
      <c r="WXW142" s="137"/>
      <c r="WXX142" s="137"/>
      <c r="WXY142" s="137"/>
      <c r="WXZ142" s="137"/>
      <c r="WYA142" s="137"/>
      <c r="WYB142" s="137"/>
      <c r="WYC142" s="137"/>
      <c r="WYD142" s="137"/>
      <c r="WYE142" s="137"/>
      <c r="WYF142" s="137"/>
      <c r="WYG142" s="137"/>
      <c r="WYH142" s="137"/>
      <c r="WYI142" s="137"/>
      <c r="WYJ142" s="137"/>
      <c r="WYK142" s="137"/>
      <c r="WYL142" s="137"/>
      <c r="WYM142" s="137"/>
      <c r="WYN142" s="137"/>
      <c r="WYO142" s="137"/>
      <c r="WYP142" s="137"/>
      <c r="WYQ142" s="137"/>
      <c r="WYR142" s="137"/>
      <c r="WYS142" s="137"/>
      <c r="WYT142" s="137"/>
      <c r="WYU142" s="137"/>
      <c r="WYV142" s="137"/>
      <c r="WYW142" s="137"/>
      <c r="WYX142" s="137"/>
      <c r="WYY142" s="137"/>
      <c r="WYZ142" s="137"/>
      <c r="WZA142" s="137"/>
      <c r="WZB142" s="137"/>
      <c r="WZC142" s="137"/>
      <c r="WZD142" s="137"/>
      <c r="WZE142" s="137"/>
      <c r="WZF142" s="137"/>
      <c r="WZG142" s="137"/>
      <c r="WZH142" s="137"/>
      <c r="WZI142" s="137"/>
      <c r="WZJ142" s="137"/>
      <c r="WZK142" s="137"/>
      <c r="WZL142" s="137"/>
      <c r="WZM142" s="137"/>
      <c r="WZN142" s="137"/>
      <c r="WZO142" s="137"/>
      <c r="WZP142" s="137"/>
      <c r="WZQ142" s="137"/>
      <c r="WZR142" s="137"/>
      <c r="WZS142" s="137"/>
      <c r="WZT142" s="137"/>
      <c r="WZU142" s="137"/>
      <c r="WZV142" s="137"/>
      <c r="WZW142" s="137"/>
      <c r="WZX142" s="137"/>
      <c r="WZY142" s="137"/>
      <c r="WZZ142" s="137"/>
      <c r="XAA142" s="137"/>
      <c r="XAB142" s="137"/>
      <c r="XAC142" s="137"/>
      <c r="XAD142" s="137"/>
      <c r="XAE142" s="137"/>
      <c r="XAF142" s="137"/>
      <c r="XAG142" s="137"/>
      <c r="XAH142" s="137"/>
      <c r="XAI142" s="137"/>
      <c r="XAJ142" s="137"/>
      <c r="XAK142" s="137"/>
      <c r="XAL142" s="137"/>
      <c r="XAM142" s="137"/>
      <c r="XAN142" s="137"/>
      <c r="XAO142" s="137"/>
      <c r="XAP142" s="137"/>
      <c r="XAQ142" s="137"/>
      <c r="XAR142" s="137"/>
      <c r="XAS142" s="137"/>
      <c r="XAT142" s="137"/>
      <c r="XAU142" s="137"/>
      <c r="XAV142" s="137"/>
      <c r="XAW142" s="137"/>
      <c r="XAX142" s="137"/>
      <c r="XAY142" s="137"/>
      <c r="XAZ142" s="137"/>
      <c r="XBA142" s="137"/>
      <c r="XBB142" s="137"/>
      <c r="XBC142" s="137"/>
      <c r="XBD142" s="137"/>
      <c r="XBE142" s="137"/>
      <c r="XBF142" s="137"/>
      <c r="XBG142" s="137"/>
      <c r="XBH142" s="137"/>
      <c r="XBI142" s="137"/>
      <c r="XBJ142" s="137"/>
      <c r="XBK142" s="137"/>
      <c r="XBL142" s="137"/>
      <c r="XBM142" s="137"/>
      <c r="XBN142" s="137"/>
      <c r="XBO142" s="137"/>
      <c r="XBP142" s="137"/>
      <c r="XBQ142" s="137"/>
      <c r="XBR142" s="137"/>
      <c r="XBS142" s="137"/>
      <c r="XBT142" s="137"/>
      <c r="XBU142" s="137"/>
      <c r="XBV142" s="137"/>
      <c r="XBW142" s="137"/>
      <c r="XBX142" s="137"/>
      <c r="XBY142" s="137"/>
      <c r="XBZ142" s="137"/>
      <c r="XCA142" s="137"/>
      <c r="XCB142" s="137"/>
      <c r="XCC142" s="137"/>
      <c r="XCD142" s="137"/>
      <c r="XCE142" s="137"/>
      <c r="XCF142" s="137"/>
      <c r="XCG142" s="137"/>
      <c r="XCH142" s="137"/>
      <c r="XCI142" s="137"/>
      <c r="XCJ142" s="137"/>
      <c r="XCK142" s="137"/>
      <c r="XCL142" s="137"/>
      <c r="XCM142" s="137"/>
      <c r="XCN142" s="137"/>
      <c r="XCO142" s="137"/>
      <c r="XCP142" s="137"/>
      <c r="XCQ142" s="137"/>
      <c r="XCR142" s="137"/>
      <c r="XCS142" s="137"/>
      <c r="XCT142" s="137"/>
      <c r="XCU142" s="137"/>
      <c r="XCV142" s="137"/>
      <c r="XCW142" s="137"/>
      <c r="XCX142" s="137"/>
      <c r="XCY142" s="137"/>
      <c r="XCZ142" s="137"/>
      <c r="XDA142" s="137"/>
      <c r="XDB142" s="137"/>
      <c r="XDC142" s="137"/>
      <c r="XDD142" s="137"/>
      <c r="XDE142" s="137"/>
      <c r="XDF142" s="137"/>
      <c r="XDG142" s="137"/>
      <c r="XDH142" s="137"/>
      <c r="XDI142" s="137"/>
      <c r="XDJ142" s="137"/>
      <c r="XDK142" s="137"/>
      <c r="XDL142" s="137"/>
      <c r="XDM142" s="137"/>
      <c r="XDN142" s="137"/>
      <c r="XDO142" s="137"/>
      <c r="XDP142" s="137"/>
      <c r="XDQ142" s="137"/>
      <c r="XDR142" s="137"/>
      <c r="XDS142" s="137"/>
      <c r="XDT142" s="137"/>
      <c r="XDU142" s="137"/>
      <c r="XDV142" s="137"/>
      <c r="XDW142" s="137"/>
      <c r="XDX142" s="137"/>
      <c r="XDY142" s="137"/>
      <c r="XDZ142" s="137"/>
      <c r="XEA142" s="137"/>
      <c r="XEB142" s="137"/>
      <c r="XEC142" s="137"/>
      <c r="XED142" s="137"/>
      <c r="XEE142" s="137"/>
      <c r="XEF142" s="137"/>
      <c r="XEG142" s="137"/>
      <c r="XEH142" s="137"/>
      <c r="XEI142" s="137"/>
      <c r="XEJ142" s="137"/>
      <c r="XEK142" s="137"/>
      <c r="XEL142" s="137"/>
      <c r="XEM142" s="137"/>
      <c r="XEN142" s="137"/>
      <c r="XEO142" s="137"/>
      <c r="XEP142" s="137"/>
      <c r="XEQ142" s="137"/>
      <c r="XER142" s="137"/>
      <c r="XES142" s="137"/>
      <c r="XET142" s="137"/>
      <c r="XEU142" s="137"/>
      <c r="XEV142" s="137"/>
      <c r="XEW142" s="137"/>
      <c r="XEX142" s="137"/>
      <c r="XEY142" s="137"/>
      <c r="XEZ142" s="137"/>
      <c r="XFA142" s="137"/>
      <c r="XFB142" s="137"/>
      <c r="XFC142" s="137"/>
      <c r="XFD142" s="137"/>
    </row>
    <row r="143" spans="1:16384" hidden="1">
      <c r="A143" s="138" t="s">
        <v>1116</v>
      </c>
      <c r="B143" s="139">
        <f>SUM(B141:B142)</f>
        <v>5079498</v>
      </c>
      <c r="C143" s="139">
        <f t="shared" ref="C143:AZ143" si="2">SUM(C141:C142)</f>
        <v>5613377</v>
      </c>
      <c r="D143" s="139">
        <f t="shared" si="2"/>
        <v>5521194</v>
      </c>
      <c r="E143" s="139">
        <f t="shared" si="2"/>
        <v>6244181.4699999997</v>
      </c>
      <c r="F143" s="139">
        <f t="shared" si="2"/>
        <v>6301149</v>
      </c>
      <c r="G143" s="139">
        <f t="shared" si="2"/>
        <v>7116671</v>
      </c>
      <c r="H143" s="139">
        <f t="shared" si="2"/>
        <v>7777376</v>
      </c>
      <c r="I143" s="139">
        <f t="shared" si="2"/>
        <v>8251920</v>
      </c>
      <c r="J143" s="139">
        <f t="shared" si="2"/>
        <v>8086739</v>
      </c>
      <c r="K143" s="139">
        <f t="shared" si="2"/>
        <v>8595547</v>
      </c>
      <c r="L143" s="139">
        <f t="shared" si="2"/>
        <v>9321433</v>
      </c>
      <c r="M143" s="139">
        <f t="shared" si="2"/>
        <v>9452852.7100000009</v>
      </c>
      <c r="N143" s="139">
        <f t="shared" si="2"/>
        <v>9324461</v>
      </c>
      <c r="O143" s="139">
        <f t="shared" si="2"/>
        <v>9657819</v>
      </c>
      <c r="P143" s="139">
        <f t="shared" si="2"/>
        <v>10109333</v>
      </c>
      <c r="Q143" s="139">
        <f t="shared" si="2"/>
        <v>10002880.949999999</v>
      </c>
      <c r="R143" s="139">
        <f t="shared" si="2"/>
        <v>10535540</v>
      </c>
      <c r="S143" s="139">
        <f t="shared" si="2"/>
        <v>10731069</v>
      </c>
      <c r="T143" s="139">
        <f t="shared" si="2"/>
        <v>10713480</v>
      </c>
      <c r="U143" s="139">
        <f t="shared" si="2"/>
        <v>12053639.164999999</v>
      </c>
      <c r="V143" s="139">
        <f t="shared" si="2"/>
        <v>11631777</v>
      </c>
      <c r="W143" s="139">
        <f t="shared" si="2"/>
        <v>11911123</v>
      </c>
      <c r="X143" s="139">
        <f t="shared" si="2"/>
        <v>11417778</v>
      </c>
      <c r="Y143" s="139">
        <f t="shared" si="2"/>
        <v>11455009.149</v>
      </c>
      <c r="Z143" s="139">
        <f t="shared" si="2"/>
        <v>10755953</v>
      </c>
      <c r="AA143" s="139">
        <f t="shared" si="2"/>
        <v>10616988</v>
      </c>
      <c r="AB143" s="139">
        <f t="shared" si="2"/>
        <v>10289690</v>
      </c>
      <c r="AC143" s="139">
        <f t="shared" si="2"/>
        <v>10256192.33</v>
      </c>
      <c r="AD143" s="139">
        <f t="shared" si="2"/>
        <v>9334050</v>
      </c>
      <c r="AE143" s="139">
        <f t="shared" si="2"/>
        <v>9206380</v>
      </c>
      <c r="AF143" s="139">
        <f t="shared" si="2"/>
        <v>9059100</v>
      </c>
      <c r="AG143" s="139">
        <f t="shared" si="2"/>
        <v>8698548.3880000003</v>
      </c>
      <c r="AH143" s="139">
        <f t="shared" si="2"/>
        <v>8310929</v>
      </c>
      <c r="AI143" s="139">
        <f t="shared" si="2"/>
        <v>8590044</v>
      </c>
      <c r="AJ143" s="139">
        <f t="shared" si="2"/>
        <v>8117905</v>
      </c>
      <c r="AK143" s="139">
        <f t="shared" si="2"/>
        <v>7767554.3399999999</v>
      </c>
      <c r="AL143" s="139">
        <f t="shared" si="2"/>
        <v>7850695</v>
      </c>
      <c r="AM143" s="139">
        <f t="shared" si="2"/>
        <v>7135129</v>
      </c>
      <c r="AN143" s="139">
        <f t="shared" si="2"/>
        <v>7028554</v>
      </c>
      <c r="AO143" s="139">
        <f t="shared" si="2"/>
        <v>6965200.5999999996</v>
      </c>
      <c r="AP143" s="139">
        <f t="shared" si="2"/>
        <v>6839076</v>
      </c>
      <c r="AQ143" s="139">
        <f t="shared" si="2"/>
        <v>6884540</v>
      </c>
      <c r="AR143" s="139">
        <f t="shared" si="2"/>
        <v>6965562</v>
      </c>
      <c r="AS143" s="139">
        <f t="shared" si="2"/>
        <v>7075839.125</v>
      </c>
      <c r="AT143" s="139">
        <f t="shared" si="2"/>
        <v>6977552</v>
      </c>
      <c r="AU143" s="139">
        <f t="shared" si="2"/>
        <v>6969956</v>
      </c>
      <c r="AV143" s="139">
        <f t="shared" si="2"/>
        <v>7215391</v>
      </c>
      <c r="AW143" s="139">
        <f t="shared" si="2"/>
        <v>7717210.0889999997</v>
      </c>
      <c r="AX143" s="139">
        <f t="shared" si="2"/>
        <v>21180377</v>
      </c>
      <c r="AY143" s="139">
        <f t="shared" si="2"/>
        <v>21974130</v>
      </c>
      <c r="AZ143" s="139">
        <f t="shared" si="2"/>
        <v>21882558</v>
      </c>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39"/>
      <c r="CD143" s="139"/>
      <c r="CE143" s="139"/>
      <c r="CF143" s="139"/>
      <c r="CG143" s="139"/>
      <c r="CH143" s="139"/>
      <c r="CI143" s="139"/>
      <c r="CJ143" s="139"/>
      <c r="CK143" s="139"/>
      <c r="CL143" s="139"/>
      <c r="CM143" s="139"/>
      <c r="CN143" s="139"/>
      <c r="CO143" s="139"/>
      <c r="CP143" s="139"/>
      <c r="CQ143" s="139"/>
      <c r="CR143" s="139"/>
      <c r="CS143" s="139"/>
      <c r="CT143" s="139"/>
      <c r="CU143" s="139"/>
      <c r="CV143" s="139"/>
      <c r="CW143" s="139"/>
      <c r="CX143" s="139"/>
      <c r="CY143" s="139"/>
      <c r="CZ143" s="139"/>
      <c r="DA143" s="139"/>
      <c r="DB143" s="139"/>
      <c r="DC143" s="139"/>
      <c r="DD143" s="139"/>
      <c r="DE143" s="139"/>
      <c r="DF143" s="139"/>
      <c r="DG143" s="139"/>
      <c r="DH143" s="139"/>
      <c r="DI143" s="139"/>
      <c r="DJ143" s="139"/>
      <c r="DK143" s="139"/>
      <c r="DL143" s="139"/>
      <c r="DM143" s="139"/>
      <c r="DN143" s="139"/>
      <c r="DO143" s="139"/>
      <c r="DP143" s="139"/>
      <c r="DQ143" s="139"/>
      <c r="DR143" s="139"/>
      <c r="DS143" s="139"/>
      <c r="DT143" s="139"/>
      <c r="DU143" s="139"/>
      <c r="DV143" s="139"/>
      <c r="DW143" s="139"/>
      <c r="DX143" s="139"/>
      <c r="DY143" s="139"/>
      <c r="DZ143" s="139"/>
      <c r="EA143" s="139"/>
      <c r="EB143" s="139"/>
      <c r="EC143" s="139"/>
      <c r="ED143" s="139"/>
      <c r="EE143" s="139"/>
      <c r="EF143" s="139"/>
      <c r="EG143" s="139"/>
      <c r="EH143" s="139"/>
      <c r="EI143" s="139"/>
      <c r="EJ143" s="139"/>
      <c r="EK143" s="139"/>
      <c r="EL143" s="139"/>
      <c r="EM143" s="139"/>
      <c r="EN143" s="139"/>
      <c r="EO143" s="139"/>
      <c r="EP143" s="139"/>
      <c r="EQ143" s="139"/>
      <c r="ER143" s="139"/>
      <c r="ES143" s="139"/>
      <c r="ET143" s="139"/>
      <c r="EU143" s="139"/>
      <c r="EV143" s="139"/>
      <c r="EW143" s="139"/>
      <c r="EX143" s="139"/>
      <c r="EY143" s="139"/>
      <c r="EZ143" s="139"/>
      <c r="FA143" s="139"/>
      <c r="FB143" s="139"/>
      <c r="FC143" s="139"/>
      <c r="FD143" s="139"/>
      <c r="FE143" s="139"/>
      <c r="FF143" s="139"/>
      <c r="FG143" s="139"/>
      <c r="FH143" s="139"/>
      <c r="FI143" s="139"/>
      <c r="FJ143" s="139"/>
      <c r="FK143" s="139"/>
      <c r="FL143" s="139"/>
      <c r="FM143" s="139"/>
      <c r="FN143" s="139"/>
      <c r="FO143" s="139"/>
      <c r="FP143" s="139"/>
      <c r="FQ143" s="139"/>
      <c r="FR143" s="139"/>
      <c r="FS143" s="139"/>
      <c r="FT143" s="139"/>
      <c r="FU143" s="139"/>
      <c r="FV143" s="139"/>
      <c r="FW143" s="139"/>
      <c r="FX143" s="139"/>
      <c r="FY143" s="139"/>
      <c r="FZ143" s="139"/>
      <c r="GA143" s="139"/>
      <c r="GB143" s="139"/>
      <c r="GC143" s="139"/>
      <c r="GD143" s="139"/>
      <c r="GE143" s="139"/>
      <c r="GF143" s="139"/>
      <c r="GG143" s="139"/>
      <c r="GH143" s="139"/>
      <c r="GI143" s="139"/>
      <c r="GJ143" s="139"/>
      <c r="GK143" s="139"/>
      <c r="GL143" s="139"/>
      <c r="GM143" s="139"/>
      <c r="GN143" s="139"/>
      <c r="GO143" s="139"/>
      <c r="GP143" s="139"/>
      <c r="GQ143" s="139"/>
      <c r="GR143" s="139"/>
      <c r="GS143" s="139"/>
      <c r="GT143" s="139"/>
      <c r="GU143" s="139"/>
      <c r="GV143" s="139"/>
      <c r="GW143" s="139"/>
      <c r="GX143" s="139"/>
      <c r="GY143" s="139"/>
      <c r="GZ143" s="139"/>
      <c r="HA143" s="139"/>
      <c r="HB143" s="139"/>
      <c r="HC143" s="139"/>
      <c r="HD143" s="139"/>
      <c r="HE143" s="139"/>
      <c r="HF143" s="139"/>
      <c r="HG143" s="139"/>
      <c r="HH143" s="139"/>
      <c r="HI143" s="139"/>
      <c r="HJ143" s="139"/>
      <c r="HK143" s="139"/>
      <c r="HL143" s="139"/>
      <c r="HM143" s="139"/>
      <c r="HN143" s="139"/>
      <c r="HO143" s="139"/>
      <c r="HP143" s="139"/>
      <c r="HQ143" s="139"/>
      <c r="HR143" s="139"/>
      <c r="HS143" s="139"/>
      <c r="HT143" s="139"/>
      <c r="HU143" s="139"/>
      <c r="HV143" s="139"/>
      <c r="HW143" s="139"/>
      <c r="HX143" s="139"/>
      <c r="HY143" s="139"/>
      <c r="HZ143" s="139"/>
      <c r="IA143" s="139"/>
      <c r="IB143" s="139"/>
      <c r="IC143" s="139"/>
      <c r="ID143" s="139"/>
      <c r="IE143" s="139"/>
      <c r="IF143" s="139"/>
      <c r="IG143" s="139"/>
      <c r="IH143" s="139"/>
      <c r="II143" s="139"/>
      <c r="IJ143" s="139"/>
      <c r="IK143" s="139"/>
      <c r="IL143" s="139"/>
      <c r="IM143" s="139"/>
      <c r="IN143" s="139"/>
      <c r="IO143" s="139"/>
      <c r="IP143" s="139"/>
      <c r="IQ143" s="139"/>
      <c r="IR143" s="139"/>
      <c r="IS143" s="139"/>
      <c r="IT143" s="139"/>
      <c r="IU143" s="139"/>
      <c r="IV143" s="139"/>
      <c r="IW143" s="139"/>
      <c r="IX143" s="139"/>
      <c r="IY143" s="139"/>
      <c r="IZ143" s="139"/>
      <c r="JA143" s="139"/>
      <c r="JB143" s="139"/>
      <c r="JC143" s="139"/>
      <c r="JD143" s="139"/>
      <c r="JE143" s="139"/>
      <c r="JF143" s="139"/>
      <c r="JG143" s="139"/>
      <c r="JH143" s="139"/>
      <c r="JI143" s="139"/>
      <c r="JJ143" s="139"/>
      <c r="JK143" s="139"/>
      <c r="JL143" s="139"/>
      <c r="JM143" s="139"/>
      <c r="JN143" s="139"/>
      <c r="JO143" s="139"/>
      <c r="JP143" s="139"/>
      <c r="JQ143" s="139"/>
      <c r="JR143" s="139"/>
      <c r="JS143" s="139"/>
      <c r="JT143" s="139"/>
      <c r="JU143" s="139"/>
      <c r="JV143" s="139"/>
      <c r="JW143" s="139"/>
      <c r="JX143" s="139"/>
      <c r="JY143" s="139"/>
      <c r="JZ143" s="139"/>
      <c r="KA143" s="139"/>
      <c r="KB143" s="139"/>
      <c r="KC143" s="139"/>
      <c r="KD143" s="139"/>
      <c r="KE143" s="139"/>
      <c r="KF143" s="139"/>
      <c r="KG143" s="139"/>
      <c r="KH143" s="139"/>
      <c r="KI143" s="139"/>
      <c r="KJ143" s="139"/>
      <c r="KK143" s="139"/>
      <c r="KL143" s="139"/>
      <c r="KM143" s="139"/>
      <c r="KN143" s="139"/>
      <c r="KO143" s="139"/>
      <c r="KP143" s="139"/>
      <c r="KQ143" s="139"/>
      <c r="KR143" s="139"/>
      <c r="KS143" s="139"/>
      <c r="KT143" s="139"/>
      <c r="KU143" s="139"/>
      <c r="KV143" s="139"/>
      <c r="KW143" s="139"/>
      <c r="KX143" s="139"/>
      <c r="KY143" s="139"/>
      <c r="KZ143" s="139"/>
      <c r="LA143" s="139"/>
      <c r="LB143" s="139"/>
      <c r="LC143" s="139"/>
      <c r="LD143" s="139"/>
      <c r="LE143" s="139"/>
      <c r="LF143" s="139"/>
      <c r="LG143" s="139"/>
      <c r="LH143" s="139"/>
      <c r="LI143" s="139"/>
      <c r="LJ143" s="139"/>
      <c r="LK143" s="139"/>
      <c r="LL143" s="139"/>
      <c r="LM143" s="139"/>
      <c r="LN143" s="139"/>
      <c r="LO143" s="139"/>
      <c r="LP143" s="139"/>
      <c r="LQ143" s="139"/>
      <c r="LR143" s="139"/>
      <c r="LS143" s="139"/>
      <c r="LT143" s="139"/>
      <c r="LU143" s="139"/>
      <c r="LV143" s="139"/>
      <c r="LW143" s="139"/>
      <c r="LX143" s="139"/>
      <c r="LY143" s="139"/>
      <c r="LZ143" s="139"/>
      <c r="MA143" s="139"/>
      <c r="MB143" s="139"/>
      <c r="MC143" s="139"/>
      <c r="MD143" s="139"/>
      <c r="ME143" s="139"/>
      <c r="MF143" s="139"/>
      <c r="MG143" s="139"/>
      <c r="MH143" s="139"/>
      <c r="MI143" s="139"/>
      <c r="MJ143" s="139"/>
      <c r="MK143" s="139"/>
      <c r="ML143" s="139"/>
      <c r="MM143" s="139"/>
      <c r="MN143" s="139"/>
      <c r="MO143" s="139"/>
      <c r="MP143" s="139"/>
      <c r="MQ143" s="139"/>
      <c r="MR143" s="139"/>
      <c r="MS143" s="139"/>
      <c r="MT143" s="139"/>
      <c r="MU143" s="139"/>
      <c r="MV143" s="139"/>
      <c r="MW143" s="139"/>
      <c r="MX143" s="139"/>
      <c r="MY143" s="139"/>
      <c r="MZ143" s="139"/>
      <c r="NA143" s="139"/>
      <c r="NB143" s="139"/>
      <c r="NC143" s="139"/>
      <c r="ND143" s="139"/>
      <c r="NE143" s="139"/>
      <c r="NF143" s="139"/>
      <c r="NG143" s="139"/>
      <c r="NH143" s="139"/>
      <c r="NI143" s="139"/>
      <c r="NJ143" s="139"/>
      <c r="NK143" s="139"/>
      <c r="NL143" s="139"/>
      <c r="NM143" s="139"/>
      <c r="NN143" s="139"/>
      <c r="NO143" s="139"/>
      <c r="NP143" s="139"/>
      <c r="NQ143" s="139"/>
      <c r="NR143" s="139"/>
      <c r="NS143" s="139"/>
      <c r="NT143" s="139"/>
      <c r="NU143" s="139"/>
      <c r="NV143" s="139"/>
      <c r="NW143" s="139"/>
      <c r="NX143" s="139"/>
      <c r="NY143" s="139"/>
      <c r="NZ143" s="139"/>
      <c r="OA143" s="139"/>
      <c r="OB143" s="139"/>
      <c r="OC143" s="139"/>
      <c r="OD143" s="139"/>
      <c r="OE143" s="139"/>
      <c r="OF143" s="139"/>
      <c r="OG143" s="139"/>
      <c r="OH143" s="139"/>
      <c r="OI143" s="139"/>
      <c r="OJ143" s="139"/>
      <c r="OK143" s="139"/>
      <c r="OL143" s="139"/>
      <c r="OM143" s="139"/>
      <c r="ON143" s="139"/>
      <c r="OO143" s="139"/>
      <c r="OP143" s="139"/>
      <c r="OQ143" s="139"/>
      <c r="OR143" s="139"/>
      <c r="OS143" s="139"/>
      <c r="OT143" s="139"/>
      <c r="OU143" s="139"/>
      <c r="OV143" s="139"/>
      <c r="OW143" s="139"/>
      <c r="OX143" s="139"/>
      <c r="OY143" s="139"/>
      <c r="OZ143" s="139"/>
      <c r="PA143" s="139"/>
      <c r="PB143" s="139"/>
      <c r="PC143" s="139"/>
      <c r="PD143" s="139"/>
      <c r="PE143" s="139"/>
      <c r="PF143" s="139"/>
      <c r="PG143" s="139"/>
      <c r="PH143" s="139"/>
      <c r="PI143" s="139"/>
      <c r="PJ143" s="139"/>
      <c r="PK143" s="139"/>
      <c r="PL143" s="139"/>
      <c r="PM143" s="139"/>
      <c r="PN143" s="139"/>
      <c r="PO143" s="139"/>
      <c r="PP143" s="139"/>
      <c r="PQ143" s="139"/>
      <c r="PR143" s="139"/>
      <c r="PS143" s="139"/>
      <c r="PT143" s="139"/>
      <c r="PU143" s="139"/>
      <c r="PV143" s="139"/>
      <c r="PW143" s="139"/>
      <c r="PX143" s="139"/>
      <c r="PY143" s="139"/>
      <c r="PZ143" s="139"/>
      <c r="QA143" s="139"/>
      <c r="QB143" s="139"/>
      <c r="QC143" s="139"/>
      <c r="QD143" s="139"/>
      <c r="QE143" s="139"/>
      <c r="QF143" s="139"/>
      <c r="QG143" s="139"/>
      <c r="QH143" s="139"/>
      <c r="QI143" s="139"/>
      <c r="QJ143" s="139"/>
      <c r="QK143" s="139"/>
      <c r="QL143" s="139"/>
      <c r="QM143" s="139"/>
      <c r="QN143" s="139"/>
      <c r="QO143" s="139"/>
      <c r="QP143" s="139"/>
      <c r="QQ143" s="139"/>
      <c r="QR143" s="139"/>
      <c r="QS143" s="139"/>
      <c r="QT143" s="139"/>
      <c r="QU143" s="139"/>
      <c r="QV143" s="139"/>
      <c r="QW143" s="139"/>
      <c r="QX143" s="139"/>
      <c r="QY143" s="139"/>
      <c r="QZ143" s="139"/>
      <c r="RA143" s="139"/>
      <c r="RB143" s="139"/>
      <c r="RC143" s="139"/>
      <c r="RD143" s="139"/>
      <c r="RE143" s="139"/>
      <c r="RF143" s="139"/>
      <c r="RG143" s="139"/>
      <c r="RH143" s="139"/>
      <c r="RI143" s="139"/>
      <c r="RJ143" s="139"/>
      <c r="RK143" s="139"/>
      <c r="RL143" s="139"/>
      <c r="RM143" s="139"/>
      <c r="RN143" s="139"/>
      <c r="RO143" s="139"/>
      <c r="RP143" s="139"/>
      <c r="RQ143" s="139"/>
      <c r="RR143" s="139"/>
      <c r="RS143" s="139"/>
      <c r="RT143" s="139"/>
      <c r="RU143" s="139"/>
      <c r="RV143" s="139"/>
      <c r="RW143" s="139"/>
      <c r="RX143" s="139"/>
      <c r="RY143" s="139"/>
      <c r="RZ143" s="139"/>
      <c r="SA143" s="139"/>
      <c r="SB143" s="139"/>
      <c r="SC143" s="139"/>
      <c r="SD143" s="139"/>
      <c r="SE143" s="139"/>
      <c r="SF143" s="139"/>
      <c r="SG143" s="139"/>
      <c r="SH143" s="139"/>
      <c r="SI143" s="139"/>
      <c r="SJ143" s="139"/>
      <c r="SK143" s="139"/>
      <c r="SL143" s="139"/>
      <c r="SM143" s="139"/>
      <c r="SN143" s="139"/>
      <c r="SO143" s="139"/>
      <c r="SP143" s="139"/>
      <c r="SQ143" s="139"/>
      <c r="SR143" s="139"/>
      <c r="SS143" s="139"/>
      <c r="ST143" s="139"/>
      <c r="SU143" s="139"/>
      <c r="SV143" s="139"/>
      <c r="SW143" s="139"/>
      <c r="SX143" s="139"/>
      <c r="SY143" s="139"/>
      <c r="SZ143" s="139"/>
      <c r="TA143" s="139"/>
      <c r="TB143" s="139"/>
      <c r="TC143" s="139"/>
      <c r="TD143" s="139"/>
      <c r="TE143" s="139"/>
      <c r="TF143" s="139"/>
      <c r="TG143" s="139"/>
      <c r="TH143" s="139"/>
      <c r="TI143" s="139"/>
      <c r="TJ143" s="139"/>
      <c r="TK143" s="139"/>
      <c r="TL143" s="139"/>
      <c r="TM143" s="139"/>
      <c r="TN143" s="139"/>
      <c r="TO143" s="139"/>
      <c r="TP143" s="139"/>
      <c r="TQ143" s="139"/>
      <c r="TR143" s="139"/>
      <c r="TS143" s="139"/>
      <c r="TT143" s="139"/>
      <c r="TU143" s="139"/>
      <c r="TV143" s="139"/>
      <c r="TW143" s="139"/>
      <c r="TX143" s="139"/>
      <c r="TY143" s="139"/>
      <c r="TZ143" s="139"/>
      <c r="UA143" s="139"/>
      <c r="UB143" s="139"/>
      <c r="UC143" s="139"/>
      <c r="UD143" s="139"/>
      <c r="UE143" s="139"/>
      <c r="UF143" s="139"/>
      <c r="UG143" s="139"/>
      <c r="UH143" s="139"/>
      <c r="UI143" s="139"/>
      <c r="UJ143" s="139"/>
      <c r="UK143" s="139"/>
      <c r="UL143" s="139"/>
      <c r="UM143" s="139"/>
      <c r="UN143" s="139"/>
      <c r="UO143" s="139"/>
      <c r="UP143" s="139"/>
      <c r="UQ143" s="139"/>
      <c r="UR143" s="139"/>
      <c r="US143" s="139"/>
      <c r="UT143" s="139"/>
      <c r="UU143" s="139"/>
      <c r="UV143" s="139"/>
      <c r="UW143" s="139"/>
      <c r="UX143" s="139"/>
      <c r="UY143" s="139"/>
      <c r="UZ143" s="139"/>
      <c r="VA143" s="139"/>
      <c r="VB143" s="139"/>
      <c r="VC143" s="139"/>
      <c r="VD143" s="139"/>
      <c r="VE143" s="139"/>
      <c r="VF143" s="139"/>
      <c r="VG143" s="139"/>
      <c r="VH143" s="139"/>
      <c r="VI143" s="139"/>
      <c r="VJ143" s="139"/>
      <c r="VK143" s="139"/>
      <c r="VL143" s="139"/>
      <c r="VM143" s="139"/>
      <c r="VN143" s="139"/>
      <c r="VO143" s="139"/>
      <c r="VP143" s="139"/>
      <c r="VQ143" s="139"/>
      <c r="VR143" s="139"/>
      <c r="VS143" s="139"/>
      <c r="VT143" s="139"/>
      <c r="VU143" s="139"/>
      <c r="VV143" s="139"/>
      <c r="VW143" s="139"/>
      <c r="VX143" s="139"/>
      <c r="VY143" s="139"/>
      <c r="VZ143" s="139"/>
      <c r="WA143" s="139"/>
      <c r="WB143" s="139"/>
      <c r="WC143" s="139"/>
      <c r="WD143" s="139"/>
      <c r="WE143" s="139"/>
      <c r="WF143" s="139"/>
      <c r="WG143" s="139"/>
      <c r="WH143" s="139"/>
      <c r="WI143" s="139"/>
      <c r="WJ143" s="139"/>
      <c r="WK143" s="139"/>
      <c r="WL143" s="139"/>
      <c r="WM143" s="139"/>
      <c r="WN143" s="139"/>
      <c r="WO143" s="139"/>
      <c r="WP143" s="139"/>
      <c r="WQ143" s="139"/>
      <c r="WR143" s="139"/>
      <c r="WS143" s="139"/>
      <c r="WT143" s="139"/>
      <c r="WU143" s="139"/>
      <c r="WV143" s="139"/>
      <c r="WW143" s="139"/>
      <c r="WX143" s="139"/>
      <c r="WY143" s="139"/>
      <c r="WZ143" s="139"/>
      <c r="XA143" s="139"/>
      <c r="XB143" s="139"/>
      <c r="XC143" s="139"/>
      <c r="XD143" s="139"/>
      <c r="XE143" s="139"/>
      <c r="XF143" s="139"/>
      <c r="XG143" s="139"/>
      <c r="XH143" s="139"/>
      <c r="XI143" s="139"/>
      <c r="XJ143" s="139"/>
      <c r="XK143" s="139"/>
      <c r="XL143" s="139"/>
      <c r="XM143" s="139"/>
      <c r="XN143" s="139"/>
      <c r="XO143" s="139"/>
      <c r="XP143" s="139"/>
      <c r="XQ143" s="139"/>
      <c r="XR143" s="139"/>
      <c r="XS143" s="139"/>
      <c r="XT143" s="139"/>
      <c r="XU143" s="139"/>
      <c r="XV143" s="139"/>
      <c r="XW143" s="139"/>
      <c r="XX143" s="139"/>
      <c r="XY143" s="139"/>
      <c r="XZ143" s="139"/>
      <c r="YA143" s="139"/>
      <c r="YB143" s="139"/>
      <c r="YC143" s="139"/>
      <c r="YD143" s="139"/>
      <c r="YE143" s="139"/>
      <c r="YF143" s="139"/>
      <c r="YG143" s="139"/>
      <c r="YH143" s="139"/>
      <c r="YI143" s="139"/>
      <c r="YJ143" s="139"/>
      <c r="YK143" s="139"/>
      <c r="YL143" s="139"/>
      <c r="YM143" s="139"/>
      <c r="YN143" s="139"/>
      <c r="YO143" s="139"/>
      <c r="YP143" s="139"/>
      <c r="YQ143" s="139"/>
      <c r="YR143" s="139"/>
      <c r="YS143" s="139"/>
      <c r="YT143" s="139"/>
      <c r="YU143" s="139"/>
      <c r="YV143" s="139"/>
      <c r="YW143" s="139"/>
      <c r="YX143" s="139"/>
      <c r="YY143" s="139"/>
      <c r="YZ143" s="139"/>
      <c r="ZA143" s="139"/>
      <c r="ZB143" s="139"/>
      <c r="ZC143" s="139"/>
      <c r="ZD143" s="139"/>
      <c r="ZE143" s="139"/>
      <c r="ZF143" s="139"/>
      <c r="ZG143" s="139"/>
      <c r="ZH143" s="139"/>
      <c r="ZI143" s="139"/>
      <c r="ZJ143" s="139"/>
      <c r="ZK143" s="139"/>
      <c r="ZL143" s="139"/>
      <c r="ZM143" s="139"/>
      <c r="ZN143" s="139"/>
      <c r="ZO143" s="139"/>
      <c r="ZP143" s="139"/>
      <c r="ZQ143" s="139"/>
      <c r="ZR143" s="139"/>
      <c r="ZS143" s="139"/>
      <c r="ZT143" s="139"/>
      <c r="ZU143" s="139"/>
      <c r="ZV143" s="139"/>
      <c r="ZW143" s="139"/>
      <c r="ZX143" s="139"/>
      <c r="ZY143" s="139"/>
      <c r="ZZ143" s="139"/>
      <c r="AAA143" s="139"/>
      <c r="AAB143" s="139"/>
      <c r="AAC143" s="139"/>
      <c r="AAD143" s="139"/>
      <c r="AAE143" s="139"/>
      <c r="AAF143" s="139"/>
      <c r="AAG143" s="139"/>
      <c r="AAH143" s="139"/>
      <c r="AAI143" s="139"/>
      <c r="AAJ143" s="139"/>
      <c r="AAK143" s="139"/>
      <c r="AAL143" s="139"/>
      <c r="AAM143" s="139"/>
      <c r="AAN143" s="139"/>
      <c r="AAO143" s="139"/>
      <c r="AAP143" s="139"/>
      <c r="AAQ143" s="139"/>
      <c r="AAR143" s="139"/>
      <c r="AAS143" s="139"/>
      <c r="AAT143" s="139"/>
      <c r="AAU143" s="139"/>
      <c r="AAV143" s="139"/>
      <c r="AAW143" s="139"/>
      <c r="AAX143" s="139"/>
      <c r="AAY143" s="139"/>
      <c r="AAZ143" s="139"/>
      <c r="ABA143" s="139"/>
      <c r="ABB143" s="139"/>
      <c r="ABC143" s="139"/>
      <c r="ABD143" s="139"/>
      <c r="ABE143" s="139"/>
      <c r="ABF143" s="139"/>
      <c r="ABG143" s="139"/>
      <c r="ABH143" s="139"/>
      <c r="ABI143" s="139"/>
      <c r="ABJ143" s="139"/>
      <c r="ABK143" s="139"/>
      <c r="ABL143" s="139"/>
      <c r="ABM143" s="139"/>
      <c r="ABN143" s="139"/>
      <c r="ABO143" s="139"/>
      <c r="ABP143" s="139"/>
      <c r="ABQ143" s="139"/>
      <c r="ABR143" s="139"/>
      <c r="ABS143" s="139"/>
      <c r="ABT143" s="139"/>
      <c r="ABU143" s="139"/>
      <c r="ABV143" s="139"/>
      <c r="ABW143" s="139"/>
      <c r="ABX143" s="139"/>
      <c r="ABY143" s="139"/>
      <c r="ABZ143" s="139"/>
      <c r="ACA143" s="139"/>
      <c r="ACB143" s="139"/>
      <c r="ACC143" s="139"/>
      <c r="ACD143" s="139"/>
      <c r="ACE143" s="139"/>
      <c r="ACF143" s="139"/>
      <c r="ACG143" s="139"/>
      <c r="ACH143" s="139"/>
      <c r="ACI143" s="139"/>
      <c r="ACJ143" s="139"/>
      <c r="ACK143" s="139"/>
      <c r="ACL143" s="139"/>
      <c r="ACM143" s="139"/>
      <c r="ACN143" s="139"/>
      <c r="ACO143" s="139"/>
      <c r="ACP143" s="139"/>
      <c r="ACQ143" s="139"/>
      <c r="ACR143" s="139"/>
      <c r="ACS143" s="139"/>
      <c r="ACT143" s="139"/>
      <c r="ACU143" s="139"/>
      <c r="ACV143" s="139"/>
      <c r="ACW143" s="139"/>
      <c r="ACX143" s="139"/>
      <c r="ACY143" s="139"/>
      <c r="ACZ143" s="139"/>
      <c r="ADA143" s="139"/>
      <c r="ADB143" s="139"/>
      <c r="ADC143" s="139"/>
      <c r="ADD143" s="139"/>
      <c r="ADE143" s="139"/>
      <c r="ADF143" s="139"/>
      <c r="ADG143" s="139"/>
      <c r="ADH143" s="139"/>
      <c r="ADI143" s="139"/>
      <c r="ADJ143" s="139"/>
      <c r="ADK143" s="139"/>
      <c r="ADL143" s="139"/>
      <c r="ADM143" s="139"/>
      <c r="ADN143" s="139"/>
      <c r="ADO143" s="139"/>
      <c r="ADP143" s="139"/>
      <c r="ADQ143" s="139"/>
      <c r="ADR143" s="139"/>
      <c r="ADS143" s="139"/>
      <c r="ADT143" s="139"/>
      <c r="ADU143" s="139"/>
      <c r="ADV143" s="139"/>
      <c r="ADW143" s="139"/>
      <c r="ADX143" s="139"/>
      <c r="ADY143" s="139"/>
      <c r="ADZ143" s="139"/>
      <c r="AEA143" s="139"/>
      <c r="AEB143" s="139"/>
      <c r="AEC143" s="139"/>
      <c r="AED143" s="139"/>
      <c r="AEE143" s="139"/>
      <c r="AEF143" s="139"/>
      <c r="AEG143" s="139"/>
      <c r="AEH143" s="139"/>
      <c r="AEI143" s="139"/>
      <c r="AEJ143" s="139"/>
      <c r="AEK143" s="139"/>
      <c r="AEL143" s="139"/>
      <c r="AEM143" s="139"/>
      <c r="AEN143" s="139"/>
      <c r="AEO143" s="139"/>
      <c r="AEP143" s="139"/>
      <c r="AEQ143" s="139"/>
      <c r="AER143" s="139"/>
      <c r="AES143" s="139"/>
      <c r="AET143" s="139"/>
      <c r="AEU143" s="139"/>
      <c r="AEV143" s="139"/>
      <c r="AEW143" s="139"/>
      <c r="AEX143" s="139"/>
      <c r="AEY143" s="139"/>
      <c r="AEZ143" s="139"/>
      <c r="AFA143" s="139"/>
      <c r="AFB143" s="139"/>
      <c r="AFC143" s="139"/>
      <c r="AFD143" s="139"/>
      <c r="AFE143" s="139"/>
      <c r="AFF143" s="139"/>
      <c r="AFG143" s="139"/>
      <c r="AFH143" s="139"/>
      <c r="AFI143" s="139"/>
      <c r="AFJ143" s="139"/>
      <c r="AFK143" s="139"/>
      <c r="AFL143" s="139"/>
      <c r="AFM143" s="139"/>
      <c r="AFN143" s="139"/>
      <c r="AFO143" s="139"/>
      <c r="AFP143" s="139"/>
      <c r="AFQ143" s="139"/>
      <c r="AFR143" s="139"/>
      <c r="AFS143" s="139"/>
      <c r="AFT143" s="139"/>
      <c r="AFU143" s="139"/>
      <c r="AFV143" s="139"/>
      <c r="AFW143" s="139"/>
      <c r="AFX143" s="139"/>
      <c r="AFY143" s="139"/>
      <c r="AFZ143" s="139"/>
      <c r="AGA143" s="139"/>
      <c r="AGB143" s="139"/>
      <c r="AGC143" s="139"/>
      <c r="AGD143" s="139"/>
      <c r="AGE143" s="139"/>
      <c r="AGF143" s="139"/>
      <c r="AGG143" s="139"/>
      <c r="AGH143" s="139"/>
      <c r="AGI143" s="139"/>
      <c r="AGJ143" s="139"/>
      <c r="AGK143" s="139"/>
      <c r="AGL143" s="139"/>
      <c r="AGM143" s="139"/>
      <c r="AGN143" s="139"/>
      <c r="AGO143" s="139"/>
      <c r="AGP143" s="139"/>
      <c r="AGQ143" s="139"/>
      <c r="AGR143" s="139"/>
      <c r="AGS143" s="139"/>
      <c r="AGT143" s="139"/>
      <c r="AGU143" s="139"/>
      <c r="AGV143" s="139"/>
      <c r="AGW143" s="139"/>
      <c r="AGX143" s="139"/>
      <c r="AGY143" s="139"/>
      <c r="AGZ143" s="139"/>
      <c r="AHA143" s="139"/>
      <c r="AHB143" s="139"/>
      <c r="AHC143" s="139"/>
      <c r="AHD143" s="139"/>
      <c r="AHE143" s="139"/>
      <c r="AHF143" s="139"/>
      <c r="AHG143" s="139"/>
      <c r="AHH143" s="139"/>
      <c r="AHI143" s="139"/>
      <c r="AHJ143" s="139"/>
      <c r="AHK143" s="139"/>
      <c r="AHL143" s="139"/>
      <c r="AHM143" s="139"/>
      <c r="AHN143" s="139"/>
      <c r="AHO143" s="139"/>
      <c r="AHP143" s="139"/>
      <c r="AHQ143" s="139"/>
      <c r="AHR143" s="139"/>
      <c r="AHS143" s="139"/>
      <c r="AHT143" s="139"/>
      <c r="AHU143" s="139"/>
      <c r="AHV143" s="139"/>
      <c r="AHW143" s="139"/>
      <c r="AHX143" s="139"/>
      <c r="AHY143" s="139"/>
      <c r="AHZ143" s="139"/>
      <c r="AIA143" s="139"/>
      <c r="AIB143" s="139"/>
      <c r="AIC143" s="139"/>
      <c r="AID143" s="139"/>
      <c r="AIE143" s="139"/>
      <c r="AIF143" s="139"/>
      <c r="AIG143" s="139"/>
      <c r="AIH143" s="139"/>
      <c r="AII143" s="139"/>
      <c r="AIJ143" s="139"/>
      <c r="AIK143" s="139"/>
      <c r="AIL143" s="139"/>
      <c r="AIM143" s="139"/>
      <c r="AIN143" s="139"/>
      <c r="AIO143" s="139"/>
      <c r="AIP143" s="139"/>
      <c r="AIQ143" s="139"/>
      <c r="AIR143" s="139"/>
      <c r="AIS143" s="139"/>
      <c r="AIT143" s="139"/>
      <c r="AIU143" s="139"/>
      <c r="AIV143" s="139"/>
      <c r="AIW143" s="139"/>
      <c r="AIX143" s="139"/>
      <c r="AIY143" s="139"/>
      <c r="AIZ143" s="139"/>
      <c r="AJA143" s="139"/>
      <c r="AJB143" s="139"/>
      <c r="AJC143" s="139"/>
      <c r="AJD143" s="139"/>
      <c r="AJE143" s="139"/>
      <c r="AJF143" s="139"/>
      <c r="AJG143" s="139"/>
      <c r="AJH143" s="139"/>
      <c r="AJI143" s="139"/>
      <c r="AJJ143" s="139"/>
      <c r="AJK143" s="139"/>
      <c r="AJL143" s="139"/>
      <c r="AJM143" s="139"/>
      <c r="AJN143" s="139"/>
      <c r="AJO143" s="139"/>
      <c r="AJP143" s="139"/>
      <c r="AJQ143" s="139"/>
      <c r="AJR143" s="139"/>
      <c r="AJS143" s="139"/>
      <c r="AJT143" s="139"/>
      <c r="AJU143" s="139"/>
      <c r="AJV143" s="139"/>
      <c r="AJW143" s="139"/>
      <c r="AJX143" s="139"/>
      <c r="AJY143" s="139"/>
      <c r="AJZ143" s="139"/>
      <c r="AKA143" s="139"/>
      <c r="AKB143" s="139"/>
      <c r="AKC143" s="139"/>
      <c r="AKD143" s="139"/>
      <c r="AKE143" s="139"/>
      <c r="AKF143" s="139"/>
      <c r="AKG143" s="139"/>
      <c r="AKH143" s="139"/>
      <c r="AKI143" s="139"/>
      <c r="AKJ143" s="139"/>
      <c r="AKK143" s="139"/>
      <c r="AKL143" s="139"/>
      <c r="AKM143" s="139"/>
      <c r="AKN143" s="139"/>
      <c r="AKO143" s="139"/>
      <c r="AKP143" s="139"/>
      <c r="AKQ143" s="139"/>
      <c r="AKR143" s="139"/>
      <c r="AKS143" s="139"/>
      <c r="AKT143" s="139"/>
      <c r="AKU143" s="139"/>
      <c r="AKV143" s="139"/>
      <c r="AKW143" s="139"/>
      <c r="AKX143" s="139"/>
      <c r="AKY143" s="139"/>
      <c r="AKZ143" s="139"/>
      <c r="ALA143" s="139"/>
      <c r="ALB143" s="139"/>
      <c r="ALC143" s="139"/>
      <c r="ALD143" s="139"/>
      <c r="ALE143" s="139"/>
      <c r="ALF143" s="139"/>
      <c r="ALG143" s="139"/>
      <c r="ALH143" s="139"/>
      <c r="ALI143" s="139"/>
      <c r="ALJ143" s="139"/>
      <c r="ALK143" s="139"/>
      <c r="ALL143" s="139"/>
      <c r="ALM143" s="139"/>
      <c r="ALN143" s="139"/>
      <c r="ALO143" s="139"/>
      <c r="ALP143" s="139"/>
      <c r="ALQ143" s="139"/>
      <c r="ALR143" s="139"/>
      <c r="ALS143" s="139"/>
      <c r="ALT143" s="139"/>
      <c r="ALU143" s="139"/>
      <c r="ALV143" s="139"/>
      <c r="ALW143" s="139"/>
      <c r="ALX143" s="139"/>
      <c r="ALY143" s="139"/>
      <c r="ALZ143" s="139"/>
      <c r="AMA143" s="139"/>
      <c r="AMB143" s="139"/>
      <c r="AMC143" s="139"/>
      <c r="AMD143" s="139"/>
      <c r="AME143" s="139"/>
      <c r="AMF143" s="139"/>
      <c r="AMG143" s="139"/>
      <c r="AMH143" s="139"/>
      <c r="AMI143" s="139"/>
      <c r="AMJ143" s="139"/>
      <c r="AMK143" s="139"/>
      <c r="AML143" s="139"/>
      <c r="AMM143" s="139"/>
      <c r="AMN143" s="139"/>
      <c r="AMO143" s="139"/>
      <c r="AMP143" s="139"/>
      <c r="AMQ143" s="139"/>
      <c r="AMR143" s="139"/>
      <c r="AMS143" s="139"/>
      <c r="AMT143" s="139"/>
      <c r="AMU143" s="139"/>
      <c r="AMV143" s="139"/>
      <c r="AMW143" s="139"/>
      <c r="AMX143" s="139"/>
      <c r="AMY143" s="139"/>
      <c r="AMZ143" s="139"/>
      <c r="ANA143" s="139"/>
      <c r="ANB143" s="139"/>
      <c r="ANC143" s="139"/>
      <c r="AND143" s="139"/>
      <c r="ANE143" s="139"/>
      <c r="ANF143" s="139"/>
      <c r="ANG143" s="139"/>
      <c r="ANH143" s="139"/>
      <c r="ANI143" s="139"/>
      <c r="ANJ143" s="139"/>
      <c r="ANK143" s="139"/>
      <c r="ANL143" s="139"/>
      <c r="ANM143" s="139"/>
      <c r="ANN143" s="139"/>
      <c r="ANO143" s="139"/>
      <c r="ANP143" s="139"/>
      <c r="ANQ143" s="139"/>
      <c r="ANR143" s="139"/>
      <c r="ANS143" s="139"/>
      <c r="ANT143" s="139"/>
      <c r="ANU143" s="139"/>
      <c r="ANV143" s="139"/>
      <c r="ANW143" s="139"/>
      <c r="ANX143" s="139"/>
      <c r="ANY143" s="139"/>
      <c r="ANZ143" s="139"/>
      <c r="AOA143" s="139"/>
      <c r="AOB143" s="139"/>
      <c r="AOC143" s="139"/>
      <c r="AOD143" s="139"/>
      <c r="AOE143" s="139"/>
      <c r="AOF143" s="139"/>
      <c r="AOG143" s="139"/>
      <c r="AOH143" s="139"/>
      <c r="AOI143" s="139"/>
      <c r="AOJ143" s="139"/>
      <c r="AOK143" s="139"/>
      <c r="AOL143" s="139"/>
      <c r="AOM143" s="139"/>
      <c r="AON143" s="139"/>
      <c r="AOO143" s="139"/>
      <c r="AOP143" s="139"/>
      <c r="AOQ143" s="139"/>
      <c r="AOR143" s="139"/>
      <c r="AOS143" s="139"/>
      <c r="AOT143" s="139"/>
      <c r="AOU143" s="139"/>
      <c r="AOV143" s="139"/>
      <c r="AOW143" s="139"/>
      <c r="AOX143" s="139"/>
      <c r="AOY143" s="139"/>
      <c r="AOZ143" s="139"/>
      <c r="APA143" s="139"/>
      <c r="APB143" s="139"/>
      <c r="APC143" s="139"/>
      <c r="APD143" s="139"/>
      <c r="APE143" s="139"/>
      <c r="APF143" s="139"/>
      <c r="APG143" s="139"/>
      <c r="APH143" s="139"/>
      <c r="API143" s="139"/>
      <c r="APJ143" s="139"/>
      <c r="APK143" s="139"/>
      <c r="APL143" s="139"/>
      <c r="APM143" s="139"/>
      <c r="APN143" s="139"/>
      <c r="APO143" s="139"/>
      <c r="APP143" s="139"/>
      <c r="APQ143" s="139"/>
      <c r="APR143" s="139"/>
      <c r="APS143" s="139"/>
      <c r="APT143" s="139"/>
      <c r="APU143" s="139"/>
      <c r="APV143" s="139"/>
      <c r="APW143" s="139"/>
      <c r="APX143" s="139"/>
      <c r="APY143" s="139"/>
      <c r="APZ143" s="139"/>
      <c r="AQA143" s="139"/>
      <c r="AQB143" s="139"/>
      <c r="AQC143" s="139"/>
      <c r="AQD143" s="139"/>
      <c r="AQE143" s="139"/>
      <c r="AQF143" s="139"/>
      <c r="AQG143" s="139"/>
      <c r="AQH143" s="139"/>
      <c r="AQI143" s="139"/>
      <c r="AQJ143" s="139"/>
      <c r="AQK143" s="139"/>
      <c r="AQL143" s="139"/>
      <c r="AQM143" s="139"/>
      <c r="AQN143" s="139"/>
      <c r="AQO143" s="139"/>
      <c r="AQP143" s="139"/>
      <c r="AQQ143" s="139"/>
      <c r="AQR143" s="139"/>
      <c r="AQS143" s="139"/>
      <c r="AQT143" s="139"/>
      <c r="AQU143" s="139"/>
      <c r="AQV143" s="139"/>
      <c r="AQW143" s="139"/>
      <c r="AQX143" s="139"/>
      <c r="AQY143" s="139"/>
      <c r="AQZ143" s="139"/>
      <c r="ARA143" s="139"/>
      <c r="ARB143" s="139"/>
      <c r="ARC143" s="139"/>
      <c r="ARD143" s="139"/>
      <c r="ARE143" s="139"/>
      <c r="ARF143" s="139"/>
      <c r="ARG143" s="139"/>
      <c r="ARH143" s="139"/>
      <c r="ARI143" s="139"/>
      <c r="ARJ143" s="139"/>
      <c r="ARK143" s="139"/>
      <c r="ARL143" s="139"/>
      <c r="ARM143" s="139"/>
      <c r="ARN143" s="139"/>
      <c r="ARO143" s="139"/>
      <c r="ARP143" s="139"/>
      <c r="ARQ143" s="139"/>
      <c r="ARR143" s="139"/>
      <c r="ARS143" s="139"/>
      <c r="ART143" s="139"/>
      <c r="ARU143" s="139"/>
      <c r="ARV143" s="139"/>
      <c r="ARW143" s="139"/>
      <c r="ARX143" s="139"/>
      <c r="ARY143" s="139"/>
      <c r="ARZ143" s="139"/>
      <c r="ASA143" s="139"/>
      <c r="ASB143" s="139"/>
      <c r="ASC143" s="139"/>
      <c r="ASD143" s="139"/>
      <c r="ASE143" s="139"/>
      <c r="ASF143" s="139"/>
      <c r="ASG143" s="139"/>
      <c r="ASH143" s="139"/>
      <c r="ASI143" s="139"/>
      <c r="ASJ143" s="139"/>
      <c r="ASK143" s="139"/>
      <c r="ASL143" s="139"/>
      <c r="ASM143" s="139"/>
      <c r="ASN143" s="139"/>
      <c r="ASO143" s="139"/>
      <c r="ASP143" s="139"/>
      <c r="ASQ143" s="139"/>
      <c r="ASR143" s="139"/>
      <c r="ASS143" s="139"/>
      <c r="AST143" s="139"/>
      <c r="ASU143" s="139"/>
      <c r="ASV143" s="139"/>
      <c r="ASW143" s="139"/>
      <c r="ASX143" s="139"/>
      <c r="ASY143" s="139"/>
      <c r="ASZ143" s="139"/>
      <c r="ATA143" s="139"/>
      <c r="ATB143" s="139"/>
      <c r="ATC143" s="139"/>
      <c r="ATD143" s="139"/>
      <c r="ATE143" s="139"/>
      <c r="ATF143" s="139"/>
      <c r="ATG143" s="139"/>
      <c r="ATH143" s="139"/>
      <c r="ATI143" s="139"/>
      <c r="ATJ143" s="139"/>
      <c r="ATK143" s="139"/>
      <c r="ATL143" s="139"/>
      <c r="ATM143" s="139"/>
      <c r="ATN143" s="139"/>
      <c r="ATO143" s="139"/>
      <c r="ATP143" s="139"/>
      <c r="ATQ143" s="139"/>
      <c r="ATR143" s="139"/>
      <c r="ATS143" s="139"/>
      <c r="ATT143" s="139"/>
      <c r="ATU143" s="139"/>
      <c r="ATV143" s="139"/>
      <c r="ATW143" s="139"/>
      <c r="ATX143" s="139"/>
      <c r="ATY143" s="139"/>
      <c r="ATZ143" s="139"/>
      <c r="AUA143" s="139"/>
      <c r="AUB143" s="139"/>
      <c r="AUC143" s="139"/>
      <c r="AUD143" s="139"/>
      <c r="AUE143" s="139"/>
      <c r="AUF143" s="139"/>
      <c r="AUG143" s="139"/>
      <c r="AUH143" s="139"/>
      <c r="AUI143" s="139"/>
      <c r="AUJ143" s="139"/>
      <c r="AUK143" s="139"/>
      <c r="AUL143" s="139"/>
      <c r="AUM143" s="139"/>
      <c r="AUN143" s="139"/>
      <c r="AUO143" s="139"/>
      <c r="AUP143" s="139"/>
      <c r="AUQ143" s="139"/>
      <c r="AUR143" s="139"/>
      <c r="AUS143" s="139"/>
      <c r="AUT143" s="139"/>
      <c r="AUU143" s="139"/>
      <c r="AUV143" s="139"/>
      <c r="AUW143" s="139"/>
      <c r="AUX143" s="139"/>
      <c r="AUY143" s="139"/>
      <c r="AUZ143" s="139"/>
      <c r="AVA143" s="139"/>
      <c r="AVB143" s="139"/>
      <c r="AVC143" s="139"/>
      <c r="AVD143" s="139"/>
      <c r="AVE143" s="139"/>
      <c r="AVF143" s="139"/>
      <c r="AVG143" s="139"/>
      <c r="AVH143" s="139"/>
      <c r="AVI143" s="139"/>
      <c r="AVJ143" s="139"/>
      <c r="AVK143" s="139"/>
      <c r="AVL143" s="139"/>
      <c r="AVM143" s="139"/>
      <c r="AVN143" s="139"/>
      <c r="AVO143" s="139"/>
      <c r="AVP143" s="139"/>
      <c r="AVQ143" s="139"/>
      <c r="AVR143" s="139"/>
      <c r="AVS143" s="139"/>
      <c r="AVT143" s="139"/>
      <c r="AVU143" s="139"/>
      <c r="AVV143" s="139"/>
      <c r="AVW143" s="139"/>
      <c r="AVX143" s="139"/>
      <c r="AVY143" s="139"/>
      <c r="AVZ143" s="139"/>
      <c r="AWA143" s="139"/>
      <c r="AWB143" s="139"/>
      <c r="AWC143" s="139"/>
      <c r="AWD143" s="139"/>
      <c r="AWE143" s="139"/>
      <c r="AWF143" s="139"/>
      <c r="AWG143" s="139"/>
      <c r="AWH143" s="139"/>
      <c r="AWI143" s="139"/>
      <c r="AWJ143" s="139"/>
      <c r="AWK143" s="139"/>
      <c r="AWL143" s="139"/>
      <c r="AWM143" s="139"/>
      <c r="AWN143" s="139"/>
      <c r="AWO143" s="139"/>
      <c r="AWP143" s="139"/>
      <c r="AWQ143" s="139"/>
      <c r="AWR143" s="139"/>
      <c r="AWS143" s="139"/>
      <c r="AWT143" s="139"/>
      <c r="AWU143" s="139"/>
      <c r="AWV143" s="139"/>
      <c r="AWW143" s="139"/>
      <c r="AWX143" s="139"/>
      <c r="AWY143" s="139"/>
      <c r="AWZ143" s="139"/>
      <c r="AXA143" s="139"/>
      <c r="AXB143" s="139"/>
      <c r="AXC143" s="139"/>
      <c r="AXD143" s="139"/>
      <c r="AXE143" s="139"/>
      <c r="AXF143" s="139"/>
      <c r="AXG143" s="139"/>
      <c r="AXH143" s="139"/>
      <c r="AXI143" s="139"/>
      <c r="AXJ143" s="139"/>
      <c r="AXK143" s="139"/>
      <c r="AXL143" s="139"/>
      <c r="AXM143" s="139"/>
      <c r="AXN143" s="139"/>
      <c r="AXO143" s="139"/>
      <c r="AXP143" s="139"/>
      <c r="AXQ143" s="139"/>
      <c r="AXR143" s="139"/>
      <c r="AXS143" s="139"/>
      <c r="AXT143" s="139"/>
      <c r="AXU143" s="139"/>
      <c r="AXV143" s="139"/>
      <c r="AXW143" s="139"/>
      <c r="AXX143" s="139"/>
      <c r="AXY143" s="139"/>
      <c r="AXZ143" s="139"/>
      <c r="AYA143" s="139"/>
      <c r="AYB143" s="139"/>
      <c r="AYC143" s="139"/>
      <c r="AYD143" s="139"/>
      <c r="AYE143" s="139"/>
      <c r="AYF143" s="139"/>
      <c r="AYG143" s="139"/>
      <c r="AYH143" s="139"/>
      <c r="AYI143" s="139"/>
      <c r="AYJ143" s="139"/>
      <c r="AYK143" s="139"/>
      <c r="AYL143" s="139"/>
      <c r="AYM143" s="139"/>
      <c r="AYN143" s="139"/>
      <c r="AYO143" s="139"/>
      <c r="AYP143" s="139"/>
      <c r="AYQ143" s="139"/>
      <c r="AYR143" s="139"/>
      <c r="AYS143" s="139"/>
      <c r="AYT143" s="139"/>
      <c r="AYU143" s="139"/>
      <c r="AYV143" s="139"/>
      <c r="AYW143" s="139"/>
      <c r="AYX143" s="139"/>
      <c r="AYY143" s="139"/>
      <c r="AYZ143" s="139"/>
      <c r="AZA143" s="139"/>
      <c r="AZB143" s="139"/>
      <c r="AZC143" s="139"/>
      <c r="AZD143" s="139"/>
      <c r="AZE143" s="139"/>
      <c r="AZF143" s="139"/>
      <c r="AZG143" s="139"/>
      <c r="AZH143" s="139"/>
      <c r="AZI143" s="139"/>
      <c r="AZJ143" s="139"/>
      <c r="AZK143" s="139"/>
      <c r="AZL143" s="139"/>
      <c r="AZM143" s="139"/>
      <c r="AZN143" s="139"/>
      <c r="AZO143" s="139"/>
      <c r="AZP143" s="139"/>
      <c r="AZQ143" s="139"/>
      <c r="AZR143" s="139"/>
      <c r="AZS143" s="139"/>
      <c r="AZT143" s="139"/>
      <c r="AZU143" s="139"/>
      <c r="AZV143" s="139"/>
      <c r="AZW143" s="139"/>
      <c r="AZX143" s="139"/>
      <c r="AZY143" s="139"/>
      <c r="AZZ143" s="139"/>
      <c r="BAA143" s="139"/>
      <c r="BAB143" s="139"/>
      <c r="BAC143" s="139"/>
      <c r="BAD143" s="139"/>
      <c r="BAE143" s="139"/>
      <c r="BAF143" s="139"/>
      <c r="BAG143" s="139"/>
      <c r="BAH143" s="139"/>
      <c r="BAI143" s="139"/>
      <c r="BAJ143" s="139"/>
      <c r="BAK143" s="139"/>
      <c r="BAL143" s="139"/>
      <c r="BAM143" s="139"/>
      <c r="BAN143" s="139"/>
      <c r="BAO143" s="139"/>
      <c r="BAP143" s="139"/>
      <c r="BAQ143" s="139"/>
      <c r="BAR143" s="139"/>
      <c r="BAS143" s="139"/>
      <c r="BAT143" s="139"/>
      <c r="BAU143" s="139"/>
      <c r="BAV143" s="139"/>
      <c r="BAW143" s="139"/>
      <c r="BAX143" s="139"/>
      <c r="BAY143" s="139"/>
      <c r="BAZ143" s="139"/>
      <c r="BBA143" s="139"/>
      <c r="BBB143" s="139"/>
      <c r="BBC143" s="139"/>
      <c r="BBD143" s="139"/>
      <c r="BBE143" s="139"/>
      <c r="BBF143" s="139"/>
      <c r="BBG143" s="139"/>
      <c r="BBH143" s="139"/>
      <c r="BBI143" s="139"/>
      <c r="BBJ143" s="139"/>
      <c r="BBK143" s="139"/>
      <c r="BBL143" s="139"/>
      <c r="BBM143" s="139"/>
      <c r="BBN143" s="139"/>
      <c r="BBO143" s="139"/>
      <c r="BBP143" s="139"/>
      <c r="BBQ143" s="139"/>
      <c r="BBR143" s="139"/>
      <c r="BBS143" s="139"/>
      <c r="BBT143" s="139"/>
      <c r="BBU143" s="139"/>
      <c r="BBV143" s="139"/>
      <c r="BBW143" s="139"/>
      <c r="BBX143" s="139"/>
      <c r="BBY143" s="139"/>
      <c r="BBZ143" s="139"/>
      <c r="BCA143" s="139"/>
      <c r="BCB143" s="139"/>
      <c r="BCC143" s="139"/>
      <c r="BCD143" s="139"/>
      <c r="BCE143" s="139"/>
      <c r="BCF143" s="139"/>
      <c r="BCG143" s="139"/>
      <c r="BCH143" s="139"/>
      <c r="BCI143" s="139"/>
      <c r="BCJ143" s="139"/>
      <c r="BCK143" s="139"/>
      <c r="BCL143" s="139"/>
      <c r="BCM143" s="139"/>
      <c r="BCN143" s="139"/>
      <c r="BCO143" s="139"/>
      <c r="BCP143" s="139"/>
      <c r="BCQ143" s="139"/>
      <c r="BCR143" s="139"/>
      <c r="BCS143" s="139"/>
      <c r="BCT143" s="139"/>
      <c r="BCU143" s="139"/>
      <c r="BCV143" s="139"/>
      <c r="BCW143" s="139"/>
      <c r="BCX143" s="139"/>
      <c r="BCY143" s="139"/>
      <c r="BCZ143" s="139"/>
      <c r="BDA143" s="139"/>
      <c r="BDB143" s="139"/>
      <c r="BDC143" s="139"/>
      <c r="BDD143" s="139"/>
      <c r="BDE143" s="139"/>
      <c r="BDF143" s="139"/>
      <c r="BDG143" s="139"/>
      <c r="BDH143" s="139"/>
      <c r="BDI143" s="139"/>
      <c r="BDJ143" s="139"/>
      <c r="BDK143" s="139"/>
      <c r="BDL143" s="139"/>
      <c r="BDM143" s="139"/>
      <c r="BDN143" s="139"/>
      <c r="BDO143" s="139"/>
      <c r="BDP143" s="139"/>
      <c r="BDQ143" s="139"/>
      <c r="BDR143" s="139"/>
      <c r="BDS143" s="139"/>
      <c r="BDT143" s="139"/>
      <c r="BDU143" s="139"/>
      <c r="BDV143" s="139"/>
      <c r="BDW143" s="139"/>
      <c r="BDX143" s="139"/>
      <c r="BDY143" s="139"/>
      <c r="BDZ143" s="139"/>
      <c r="BEA143" s="139"/>
      <c r="BEB143" s="139"/>
      <c r="BEC143" s="139"/>
      <c r="BED143" s="139"/>
      <c r="BEE143" s="139"/>
      <c r="BEF143" s="139"/>
      <c r="BEG143" s="139"/>
      <c r="BEH143" s="139"/>
      <c r="BEI143" s="139"/>
      <c r="BEJ143" s="139"/>
      <c r="BEK143" s="139"/>
      <c r="BEL143" s="139"/>
      <c r="BEM143" s="139"/>
      <c r="BEN143" s="139"/>
      <c r="BEO143" s="139"/>
      <c r="BEP143" s="139"/>
      <c r="BEQ143" s="139"/>
      <c r="BER143" s="139"/>
      <c r="BES143" s="139"/>
      <c r="BET143" s="139"/>
      <c r="BEU143" s="139"/>
      <c r="BEV143" s="139"/>
      <c r="BEW143" s="139"/>
      <c r="BEX143" s="139"/>
      <c r="BEY143" s="139"/>
      <c r="BEZ143" s="139"/>
      <c r="BFA143" s="139"/>
      <c r="BFB143" s="139"/>
      <c r="BFC143" s="139"/>
      <c r="BFD143" s="139"/>
      <c r="BFE143" s="139"/>
      <c r="BFF143" s="139"/>
      <c r="BFG143" s="139"/>
      <c r="BFH143" s="139"/>
      <c r="BFI143" s="139"/>
      <c r="BFJ143" s="139"/>
      <c r="BFK143" s="139"/>
      <c r="BFL143" s="139"/>
      <c r="BFM143" s="139"/>
      <c r="BFN143" s="139"/>
      <c r="BFO143" s="139"/>
      <c r="BFP143" s="139"/>
      <c r="BFQ143" s="139"/>
      <c r="BFR143" s="139"/>
      <c r="BFS143" s="139"/>
      <c r="BFT143" s="139"/>
      <c r="BFU143" s="139"/>
      <c r="BFV143" s="139"/>
      <c r="BFW143" s="139"/>
      <c r="BFX143" s="139"/>
      <c r="BFY143" s="139"/>
      <c r="BFZ143" s="139"/>
      <c r="BGA143" s="139"/>
      <c r="BGB143" s="139"/>
      <c r="BGC143" s="139"/>
      <c r="BGD143" s="139"/>
      <c r="BGE143" s="139"/>
      <c r="BGF143" s="139"/>
      <c r="BGG143" s="139"/>
      <c r="BGH143" s="139"/>
      <c r="BGI143" s="139"/>
      <c r="BGJ143" s="139"/>
      <c r="BGK143" s="139"/>
      <c r="BGL143" s="139"/>
      <c r="BGM143" s="139"/>
      <c r="BGN143" s="139"/>
      <c r="BGO143" s="139"/>
      <c r="BGP143" s="139"/>
      <c r="BGQ143" s="139"/>
      <c r="BGR143" s="139"/>
      <c r="BGS143" s="139"/>
      <c r="BGT143" s="139"/>
      <c r="BGU143" s="139"/>
      <c r="BGV143" s="139"/>
      <c r="BGW143" s="139"/>
      <c r="BGX143" s="139"/>
      <c r="BGY143" s="139"/>
      <c r="BGZ143" s="139"/>
      <c r="BHA143" s="139"/>
      <c r="BHB143" s="139"/>
      <c r="BHC143" s="139"/>
      <c r="BHD143" s="139"/>
      <c r="BHE143" s="139"/>
      <c r="BHF143" s="139"/>
      <c r="BHG143" s="139"/>
      <c r="BHH143" s="139"/>
      <c r="BHI143" s="139"/>
      <c r="BHJ143" s="139"/>
      <c r="BHK143" s="139"/>
      <c r="BHL143" s="139"/>
      <c r="BHM143" s="139"/>
      <c r="BHN143" s="139"/>
      <c r="BHO143" s="139"/>
      <c r="BHP143" s="139"/>
      <c r="BHQ143" s="139"/>
      <c r="BHR143" s="139"/>
      <c r="BHS143" s="139"/>
      <c r="BHT143" s="139"/>
      <c r="BHU143" s="139"/>
      <c r="BHV143" s="139"/>
      <c r="BHW143" s="139"/>
      <c r="BHX143" s="139"/>
      <c r="BHY143" s="139"/>
      <c r="BHZ143" s="139"/>
      <c r="BIA143" s="139"/>
      <c r="BIB143" s="139"/>
      <c r="BIC143" s="139"/>
      <c r="BID143" s="139"/>
      <c r="BIE143" s="139"/>
      <c r="BIF143" s="139"/>
      <c r="BIG143" s="139"/>
      <c r="BIH143" s="139"/>
      <c r="BII143" s="139"/>
      <c r="BIJ143" s="139"/>
      <c r="BIK143" s="139"/>
      <c r="BIL143" s="139"/>
      <c r="BIM143" s="139"/>
      <c r="BIN143" s="139"/>
      <c r="BIO143" s="139"/>
      <c r="BIP143" s="139"/>
      <c r="BIQ143" s="139"/>
      <c r="BIR143" s="139"/>
      <c r="BIS143" s="139"/>
      <c r="BIT143" s="139"/>
      <c r="BIU143" s="139"/>
      <c r="BIV143" s="139"/>
      <c r="BIW143" s="139"/>
      <c r="BIX143" s="139"/>
      <c r="BIY143" s="139"/>
      <c r="BIZ143" s="139"/>
      <c r="BJA143" s="139"/>
      <c r="BJB143" s="139"/>
      <c r="BJC143" s="139"/>
      <c r="BJD143" s="139"/>
      <c r="BJE143" s="139"/>
      <c r="BJF143" s="139"/>
      <c r="BJG143" s="139"/>
      <c r="BJH143" s="139"/>
      <c r="BJI143" s="139"/>
      <c r="BJJ143" s="139"/>
      <c r="BJK143" s="139"/>
      <c r="BJL143" s="139"/>
      <c r="BJM143" s="139"/>
      <c r="BJN143" s="139"/>
      <c r="BJO143" s="139"/>
      <c r="BJP143" s="139"/>
      <c r="BJQ143" s="139"/>
      <c r="BJR143" s="139"/>
      <c r="BJS143" s="139"/>
      <c r="BJT143" s="139"/>
      <c r="BJU143" s="139"/>
      <c r="BJV143" s="139"/>
      <c r="BJW143" s="139"/>
      <c r="BJX143" s="139"/>
      <c r="BJY143" s="139"/>
      <c r="BJZ143" s="139"/>
      <c r="BKA143" s="139"/>
      <c r="BKB143" s="139"/>
      <c r="BKC143" s="139"/>
      <c r="BKD143" s="139"/>
      <c r="BKE143" s="139"/>
      <c r="BKF143" s="139"/>
      <c r="BKG143" s="139"/>
      <c r="BKH143" s="139"/>
      <c r="BKI143" s="139"/>
      <c r="BKJ143" s="139"/>
      <c r="BKK143" s="139"/>
      <c r="BKL143" s="139"/>
      <c r="BKM143" s="139"/>
      <c r="BKN143" s="139"/>
      <c r="BKO143" s="139"/>
      <c r="BKP143" s="139"/>
      <c r="BKQ143" s="139"/>
      <c r="BKR143" s="139"/>
      <c r="BKS143" s="139"/>
      <c r="BKT143" s="139"/>
      <c r="BKU143" s="139"/>
      <c r="BKV143" s="139"/>
      <c r="BKW143" s="139"/>
      <c r="BKX143" s="139"/>
      <c r="BKY143" s="139"/>
      <c r="BKZ143" s="139"/>
      <c r="BLA143" s="139"/>
      <c r="BLB143" s="139"/>
      <c r="BLC143" s="139"/>
      <c r="BLD143" s="139"/>
      <c r="BLE143" s="139"/>
      <c r="BLF143" s="139"/>
      <c r="BLG143" s="139"/>
      <c r="BLH143" s="139"/>
      <c r="BLI143" s="139"/>
      <c r="BLJ143" s="139"/>
      <c r="BLK143" s="139"/>
      <c r="BLL143" s="139"/>
      <c r="BLM143" s="139"/>
      <c r="BLN143" s="139"/>
      <c r="BLO143" s="139"/>
      <c r="BLP143" s="139"/>
      <c r="BLQ143" s="139"/>
      <c r="BLR143" s="139"/>
      <c r="BLS143" s="139"/>
      <c r="BLT143" s="139"/>
      <c r="BLU143" s="139"/>
      <c r="BLV143" s="139"/>
      <c r="BLW143" s="139"/>
      <c r="BLX143" s="139"/>
      <c r="BLY143" s="139"/>
      <c r="BLZ143" s="139"/>
      <c r="BMA143" s="139"/>
      <c r="BMB143" s="139"/>
      <c r="BMC143" s="139"/>
      <c r="BMD143" s="139"/>
      <c r="BME143" s="139"/>
      <c r="BMF143" s="139"/>
      <c r="BMG143" s="139"/>
      <c r="BMH143" s="139"/>
      <c r="BMI143" s="139"/>
      <c r="BMJ143" s="139"/>
      <c r="BMK143" s="139"/>
      <c r="BML143" s="139"/>
      <c r="BMM143" s="139"/>
      <c r="BMN143" s="139"/>
      <c r="BMO143" s="139"/>
      <c r="BMP143" s="139"/>
      <c r="BMQ143" s="139"/>
      <c r="BMR143" s="139"/>
      <c r="BMS143" s="139"/>
      <c r="BMT143" s="139"/>
      <c r="BMU143" s="139"/>
      <c r="BMV143" s="139"/>
      <c r="BMW143" s="139"/>
      <c r="BMX143" s="139"/>
      <c r="BMY143" s="139"/>
      <c r="BMZ143" s="139"/>
      <c r="BNA143" s="139"/>
      <c r="BNB143" s="139"/>
      <c r="BNC143" s="139"/>
      <c r="BND143" s="139"/>
      <c r="BNE143" s="139"/>
      <c r="BNF143" s="139"/>
      <c r="BNG143" s="139"/>
      <c r="BNH143" s="139"/>
      <c r="BNI143" s="139"/>
      <c r="BNJ143" s="139"/>
      <c r="BNK143" s="139"/>
      <c r="BNL143" s="139"/>
      <c r="BNM143" s="139"/>
      <c r="BNN143" s="139"/>
      <c r="BNO143" s="139"/>
      <c r="BNP143" s="139"/>
      <c r="BNQ143" s="139"/>
      <c r="BNR143" s="139"/>
      <c r="BNS143" s="139"/>
      <c r="BNT143" s="139"/>
      <c r="BNU143" s="139"/>
      <c r="BNV143" s="139"/>
      <c r="BNW143" s="139"/>
      <c r="BNX143" s="139"/>
      <c r="BNY143" s="139"/>
      <c r="BNZ143" s="139"/>
      <c r="BOA143" s="139"/>
      <c r="BOB143" s="139"/>
      <c r="BOC143" s="139"/>
      <c r="BOD143" s="139"/>
      <c r="BOE143" s="139"/>
      <c r="BOF143" s="139"/>
      <c r="BOG143" s="139"/>
      <c r="BOH143" s="139"/>
      <c r="BOI143" s="139"/>
      <c r="BOJ143" s="139"/>
      <c r="BOK143" s="139"/>
      <c r="BOL143" s="139"/>
      <c r="BOM143" s="139"/>
      <c r="BON143" s="139"/>
      <c r="BOO143" s="139"/>
      <c r="BOP143" s="139"/>
      <c r="BOQ143" s="139"/>
      <c r="BOR143" s="139"/>
      <c r="BOS143" s="139"/>
      <c r="BOT143" s="139"/>
      <c r="BOU143" s="139"/>
      <c r="BOV143" s="139"/>
      <c r="BOW143" s="139"/>
      <c r="BOX143" s="139"/>
      <c r="BOY143" s="139"/>
      <c r="BOZ143" s="139"/>
      <c r="BPA143" s="139"/>
      <c r="BPB143" s="139"/>
      <c r="BPC143" s="139"/>
      <c r="BPD143" s="139"/>
      <c r="BPE143" s="139"/>
      <c r="BPF143" s="139"/>
      <c r="BPG143" s="139"/>
      <c r="BPH143" s="139"/>
      <c r="BPI143" s="139"/>
      <c r="BPJ143" s="139"/>
      <c r="BPK143" s="139"/>
      <c r="BPL143" s="139"/>
      <c r="BPM143" s="139"/>
      <c r="BPN143" s="139"/>
      <c r="BPO143" s="139"/>
      <c r="BPP143" s="139"/>
      <c r="BPQ143" s="139"/>
      <c r="BPR143" s="139"/>
      <c r="BPS143" s="139"/>
      <c r="BPT143" s="139"/>
      <c r="BPU143" s="139"/>
      <c r="BPV143" s="139"/>
      <c r="BPW143" s="139"/>
      <c r="BPX143" s="139"/>
      <c r="BPY143" s="139"/>
      <c r="BPZ143" s="139"/>
      <c r="BQA143" s="139"/>
      <c r="BQB143" s="139"/>
      <c r="BQC143" s="139"/>
      <c r="BQD143" s="139"/>
      <c r="BQE143" s="139"/>
      <c r="BQF143" s="139"/>
      <c r="BQG143" s="139"/>
      <c r="BQH143" s="139"/>
      <c r="BQI143" s="139"/>
      <c r="BQJ143" s="139"/>
      <c r="BQK143" s="139"/>
      <c r="BQL143" s="139"/>
      <c r="BQM143" s="139"/>
      <c r="BQN143" s="139"/>
      <c r="BQO143" s="139"/>
      <c r="BQP143" s="139"/>
      <c r="BQQ143" s="139"/>
      <c r="BQR143" s="139"/>
      <c r="BQS143" s="139"/>
      <c r="BQT143" s="139"/>
      <c r="BQU143" s="139"/>
      <c r="BQV143" s="139"/>
      <c r="BQW143" s="139"/>
      <c r="BQX143" s="139"/>
      <c r="BQY143" s="139"/>
      <c r="BQZ143" s="139"/>
      <c r="BRA143" s="139"/>
      <c r="BRB143" s="139"/>
      <c r="BRC143" s="139"/>
      <c r="BRD143" s="139"/>
      <c r="BRE143" s="139"/>
      <c r="BRF143" s="139"/>
      <c r="BRG143" s="139"/>
      <c r="BRH143" s="139"/>
      <c r="BRI143" s="139"/>
      <c r="BRJ143" s="139"/>
      <c r="BRK143" s="139"/>
      <c r="BRL143" s="139"/>
      <c r="BRM143" s="139"/>
      <c r="BRN143" s="139"/>
      <c r="BRO143" s="139"/>
      <c r="BRP143" s="139"/>
      <c r="BRQ143" s="139"/>
      <c r="BRR143" s="139"/>
      <c r="BRS143" s="139"/>
      <c r="BRT143" s="139"/>
      <c r="BRU143" s="139"/>
      <c r="BRV143" s="139"/>
      <c r="BRW143" s="139"/>
      <c r="BRX143" s="139"/>
      <c r="BRY143" s="139"/>
      <c r="BRZ143" s="139"/>
      <c r="BSA143" s="139"/>
      <c r="BSB143" s="139"/>
      <c r="BSC143" s="139"/>
      <c r="BSD143" s="139"/>
      <c r="BSE143" s="139"/>
      <c r="BSF143" s="139"/>
      <c r="BSG143" s="139"/>
      <c r="BSH143" s="139"/>
      <c r="BSI143" s="139"/>
      <c r="BSJ143" s="139"/>
      <c r="BSK143" s="139"/>
      <c r="BSL143" s="139"/>
      <c r="BSM143" s="139"/>
      <c r="BSN143" s="139"/>
      <c r="BSO143" s="139"/>
      <c r="BSP143" s="139"/>
      <c r="BSQ143" s="139"/>
      <c r="BSR143" s="139"/>
      <c r="BSS143" s="139"/>
      <c r="BST143" s="139"/>
      <c r="BSU143" s="139"/>
      <c r="BSV143" s="139"/>
      <c r="BSW143" s="139"/>
      <c r="BSX143" s="139"/>
      <c r="BSY143" s="139"/>
      <c r="BSZ143" s="139"/>
      <c r="BTA143" s="139"/>
      <c r="BTB143" s="139"/>
      <c r="BTC143" s="139"/>
      <c r="BTD143" s="139"/>
      <c r="BTE143" s="139"/>
      <c r="BTF143" s="139"/>
      <c r="BTG143" s="139"/>
      <c r="BTH143" s="139"/>
      <c r="BTI143" s="139"/>
      <c r="BTJ143" s="139"/>
      <c r="BTK143" s="139"/>
      <c r="BTL143" s="139"/>
      <c r="BTM143" s="139"/>
      <c r="BTN143" s="139"/>
      <c r="BTO143" s="139"/>
      <c r="BTP143" s="139"/>
      <c r="BTQ143" s="139"/>
      <c r="BTR143" s="139"/>
      <c r="BTS143" s="139"/>
      <c r="BTT143" s="139"/>
      <c r="BTU143" s="139"/>
      <c r="BTV143" s="139"/>
      <c r="BTW143" s="139"/>
      <c r="BTX143" s="139"/>
      <c r="BTY143" s="139"/>
      <c r="BTZ143" s="139"/>
      <c r="BUA143" s="139"/>
      <c r="BUB143" s="139"/>
      <c r="BUC143" s="139"/>
      <c r="BUD143" s="139"/>
      <c r="BUE143" s="139"/>
      <c r="BUF143" s="139"/>
      <c r="BUG143" s="139"/>
      <c r="BUH143" s="139"/>
      <c r="BUI143" s="139"/>
      <c r="BUJ143" s="139"/>
      <c r="BUK143" s="139"/>
      <c r="BUL143" s="139"/>
      <c r="BUM143" s="139"/>
      <c r="BUN143" s="139"/>
      <c r="BUO143" s="139"/>
      <c r="BUP143" s="139"/>
      <c r="BUQ143" s="139"/>
      <c r="BUR143" s="139"/>
      <c r="BUS143" s="139"/>
      <c r="BUT143" s="139"/>
      <c r="BUU143" s="139"/>
      <c r="BUV143" s="139"/>
      <c r="BUW143" s="139"/>
      <c r="BUX143" s="139"/>
      <c r="BUY143" s="139"/>
      <c r="BUZ143" s="139"/>
      <c r="BVA143" s="139"/>
      <c r="BVB143" s="139"/>
      <c r="BVC143" s="139"/>
      <c r="BVD143" s="139"/>
      <c r="BVE143" s="139"/>
      <c r="BVF143" s="139"/>
      <c r="BVG143" s="139"/>
      <c r="BVH143" s="139"/>
      <c r="BVI143" s="139"/>
      <c r="BVJ143" s="139"/>
      <c r="BVK143" s="139"/>
      <c r="BVL143" s="139"/>
      <c r="BVM143" s="139"/>
      <c r="BVN143" s="139"/>
      <c r="BVO143" s="139"/>
      <c r="BVP143" s="139"/>
      <c r="BVQ143" s="139"/>
      <c r="BVR143" s="139"/>
      <c r="BVS143" s="139"/>
      <c r="BVT143" s="139"/>
      <c r="BVU143" s="139"/>
      <c r="BVV143" s="139"/>
      <c r="BVW143" s="139"/>
      <c r="BVX143" s="139"/>
      <c r="BVY143" s="139"/>
      <c r="BVZ143" s="139"/>
      <c r="BWA143" s="139"/>
      <c r="BWB143" s="139"/>
      <c r="BWC143" s="139"/>
      <c r="BWD143" s="139"/>
      <c r="BWE143" s="139"/>
      <c r="BWF143" s="139"/>
      <c r="BWG143" s="139"/>
      <c r="BWH143" s="139"/>
      <c r="BWI143" s="139"/>
      <c r="BWJ143" s="139"/>
      <c r="BWK143" s="139"/>
      <c r="BWL143" s="139"/>
      <c r="BWM143" s="139"/>
      <c r="BWN143" s="139"/>
      <c r="BWO143" s="139"/>
      <c r="BWP143" s="139"/>
      <c r="BWQ143" s="139"/>
      <c r="BWR143" s="139"/>
      <c r="BWS143" s="139"/>
      <c r="BWT143" s="139"/>
      <c r="BWU143" s="139"/>
      <c r="BWV143" s="139"/>
      <c r="BWW143" s="139"/>
      <c r="BWX143" s="139"/>
      <c r="BWY143" s="139"/>
      <c r="BWZ143" s="139"/>
      <c r="BXA143" s="139"/>
      <c r="BXB143" s="139"/>
      <c r="BXC143" s="139"/>
      <c r="BXD143" s="139"/>
      <c r="BXE143" s="139"/>
      <c r="BXF143" s="139"/>
      <c r="BXG143" s="139"/>
      <c r="BXH143" s="139"/>
      <c r="BXI143" s="139"/>
      <c r="BXJ143" s="139"/>
      <c r="BXK143" s="139"/>
      <c r="BXL143" s="139"/>
      <c r="BXM143" s="139"/>
      <c r="BXN143" s="139"/>
      <c r="BXO143" s="139"/>
      <c r="BXP143" s="139"/>
      <c r="BXQ143" s="139"/>
      <c r="BXR143" s="139"/>
      <c r="BXS143" s="139"/>
      <c r="BXT143" s="139"/>
      <c r="BXU143" s="139"/>
      <c r="BXV143" s="139"/>
      <c r="BXW143" s="139"/>
      <c r="BXX143" s="139"/>
      <c r="BXY143" s="139"/>
      <c r="BXZ143" s="139"/>
      <c r="BYA143" s="139"/>
      <c r="BYB143" s="139"/>
      <c r="BYC143" s="139"/>
      <c r="BYD143" s="139"/>
      <c r="BYE143" s="139"/>
      <c r="BYF143" s="139"/>
      <c r="BYG143" s="139"/>
      <c r="BYH143" s="139"/>
      <c r="BYI143" s="139"/>
      <c r="BYJ143" s="139"/>
      <c r="BYK143" s="139"/>
      <c r="BYL143" s="139"/>
      <c r="BYM143" s="139"/>
      <c r="BYN143" s="139"/>
      <c r="BYO143" s="139"/>
      <c r="BYP143" s="139"/>
      <c r="BYQ143" s="139"/>
      <c r="BYR143" s="139"/>
      <c r="BYS143" s="139"/>
      <c r="BYT143" s="139"/>
      <c r="BYU143" s="139"/>
      <c r="BYV143" s="139"/>
      <c r="BYW143" s="139"/>
      <c r="BYX143" s="139"/>
      <c r="BYY143" s="139"/>
      <c r="BYZ143" s="139"/>
      <c r="BZA143" s="139"/>
      <c r="BZB143" s="139"/>
      <c r="BZC143" s="139"/>
      <c r="BZD143" s="139"/>
      <c r="BZE143" s="139"/>
      <c r="BZF143" s="139"/>
      <c r="BZG143" s="139"/>
      <c r="BZH143" s="139"/>
      <c r="BZI143" s="139"/>
      <c r="BZJ143" s="139"/>
      <c r="BZK143" s="139"/>
      <c r="BZL143" s="139"/>
      <c r="BZM143" s="139"/>
      <c r="BZN143" s="139"/>
      <c r="BZO143" s="139"/>
      <c r="BZP143" s="139"/>
      <c r="BZQ143" s="139"/>
      <c r="BZR143" s="139"/>
      <c r="BZS143" s="139"/>
      <c r="BZT143" s="139"/>
      <c r="BZU143" s="139"/>
      <c r="BZV143" s="139"/>
      <c r="BZW143" s="139"/>
      <c r="BZX143" s="139"/>
      <c r="BZY143" s="139"/>
      <c r="BZZ143" s="139"/>
      <c r="CAA143" s="139"/>
      <c r="CAB143" s="139"/>
      <c r="CAC143" s="139"/>
      <c r="CAD143" s="139"/>
      <c r="CAE143" s="139"/>
      <c r="CAF143" s="139"/>
      <c r="CAG143" s="139"/>
      <c r="CAH143" s="139"/>
      <c r="CAI143" s="139"/>
      <c r="CAJ143" s="139"/>
      <c r="CAK143" s="139"/>
      <c r="CAL143" s="139"/>
      <c r="CAM143" s="139"/>
      <c r="CAN143" s="139"/>
      <c r="CAO143" s="139"/>
      <c r="CAP143" s="139"/>
      <c r="CAQ143" s="139"/>
      <c r="CAR143" s="139"/>
      <c r="CAS143" s="139"/>
      <c r="CAT143" s="139"/>
      <c r="CAU143" s="139"/>
      <c r="CAV143" s="139"/>
      <c r="CAW143" s="139"/>
      <c r="CAX143" s="139"/>
      <c r="CAY143" s="139"/>
      <c r="CAZ143" s="139"/>
      <c r="CBA143" s="139"/>
      <c r="CBB143" s="139"/>
      <c r="CBC143" s="139"/>
      <c r="CBD143" s="139"/>
      <c r="CBE143" s="139"/>
      <c r="CBF143" s="139"/>
      <c r="CBG143" s="139"/>
      <c r="CBH143" s="139"/>
      <c r="CBI143" s="139"/>
      <c r="CBJ143" s="139"/>
      <c r="CBK143" s="139"/>
      <c r="CBL143" s="139"/>
      <c r="CBM143" s="139"/>
      <c r="CBN143" s="139"/>
      <c r="CBO143" s="139"/>
      <c r="CBP143" s="139"/>
      <c r="CBQ143" s="139"/>
      <c r="CBR143" s="139"/>
      <c r="CBS143" s="139"/>
      <c r="CBT143" s="139"/>
      <c r="CBU143" s="139"/>
      <c r="CBV143" s="139"/>
      <c r="CBW143" s="139"/>
      <c r="CBX143" s="139"/>
      <c r="CBY143" s="139"/>
      <c r="CBZ143" s="139"/>
      <c r="CCA143" s="139"/>
      <c r="CCB143" s="139"/>
      <c r="CCC143" s="139"/>
      <c r="CCD143" s="139"/>
      <c r="CCE143" s="139"/>
      <c r="CCF143" s="139"/>
      <c r="CCG143" s="139"/>
      <c r="CCH143" s="139"/>
      <c r="CCI143" s="139"/>
      <c r="CCJ143" s="139"/>
      <c r="CCK143" s="139"/>
      <c r="CCL143" s="139"/>
      <c r="CCM143" s="139"/>
      <c r="CCN143" s="139"/>
      <c r="CCO143" s="139"/>
      <c r="CCP143" s="139"/>
      <c r="CCQ143" s="139"/>
      <c r="CCR143" s="139"/>
      <c r="CCS143" s="139"/>
      <c r="CCT143" s="139"/>
      <c r="CCU143" s="139"/>
      <c r="CCV143" s="139"/>
      <c r="CCW143" s="139"/>
      <c r="CCX143" s="139"/>
      <c r="CCY143" s="139"/>
      <c r="CCZ143" s="139"/>
      <c r="CDA143" s="139"/>
      <c r="CDB143" s="139"/>
      <c r="CDC143" s="139"/>
      <c r="CDD143" s="139"/>
      <c r="CDE143" s="139"/>
      <c r="CDF143" s="139"/>
      <c r="CDG143" s="139"/>
      <c r="CDH143" s="139"/>
      <c r="CDI143" s="139"/>
      <c r="CDJ143" s="139"/>
      <c r="CDK143" s="139"/>
      <c r="CDL143" s="139"/>
      <c r="CDM143" s="139"/>
      <c r="CDN143" s="139"/>
      <c r="CDO143" s="139"/>
      <c r="CDP143" s="139"/>
      <c r="CDQ143" s="139"/>
      <c r="CDR143" s="139"/>
      <c r="CDS143" s="139"/>
      <c r="CDT143" s="139"/>
      <c r="CDU143" s="139"/>
      <c r="CDV143" s="139"/>
      <c r="CDW143" s="139"/>
      <c r="CDX143" s="139"/>
      <c r="CDY143" s="139"/>
      <c r="CDZ143" s="139"/>
      <c r="CEA143" s="139"/>
      <c r="CEB143" s="139"/>
      <c r="CEC143" s="139"/>
      <c r="CED143" s="139"/>
      <c r="CEE143" s="139"/>
      <c r="CEF143" s="139"/>
      <c r="CEG143" s="139"/>
      <c r="CEH143" s="139"/>
      <c r="CEI143" s="139"/>
      <c r="CEJ143" s="139"/>
      <c r="CEK143" s="139"/>
      <c r="CEL143" s="139"/>
      <c r="CEM143" s="139"/>
      <c r="CEN143" s="139"/>
      <c r="CEO143" s="139"/>
      <c r="CEP143" s="139"/>
      <c r="CEQ143" s="139"/>
      <c r="CER143" s="139"/>
      <c r="CES143" s="139"/>
      <c r="CET143" s="139"/>
      <c r="CEU143" s="139"/>
      <c r="CEV143" s="139"/>
      <c r="CEW143" s="139"/>
      <c r="CEX143" s="139"/>
      <c r="CEY143" s="139"/>
      <c r="CEZ143" s="139"/>
      <c r="CFA143" s="139"/>
      <c r="CFB143" s="139"/>
      <c r="CFC143" s="139"/>
      <c r="CFD143" s="139"/>
      <c r="CFE143" s="139"/>
      <c r="CFF143" s="139"/>
      <c r="CFG143" s="139"/>
      <c r="CFH143" s="139"/>
      <c r="CFI143" s="139"/>
      <c r="CFJ143" s="139"/>
      <c r="CFK143" s="139"/>
      <c r="CFL143" s="139"/>
      <c r="CFM143" s="139"/>
      <c r="CFN143" s="139"/>
      <c r="CFO143" s="139"/>
      <c r="CFP143" s="139"/>
      <c r="CFQ143" s="139"/>
      <c r="CFR143" s="139"/>
      <c r="CFS143" s="139"/>
      <c r="CFT143" s="139"/>
      <c r="CFU143" s="139"/>
      <c r="CFV143" s="139"/>
      <c r="CFW143" s="139"/>
      <c r="CFX143" s="139"/>
      <c r="CFY143" s="139"/>
      <c r="CFZ143" s="139"/>
      <c r="CGA143" s="139"/>
      <c r="CGB143" s="139"/>
      <c r="CGC143" s="139"/>
      <c r="CGD143" s="139"/>
      <c r="CGE143" s="139"/>
      <c r="CGF143" s="139"/>
      <c r="CGG143" s="139"/>
      <c r="CGH143" s="139"/>
      <c r="CGI143" s="139"/>
      <c r="CGJ143" s="139"/>
      <c r="CGK143" s="139"/>
      <c r="CGL143" s="139"/>
      <c r="CGM143" s="139"/>
      <c r="CGN143" s="139"/>
      <c r="CGO143" s="139"/>
      <c r="CGP143" s="139"/>
      <c r="CGQ143" s="139"/>
      <c r="CGR143" s="139"/>
      <c r="CGS143" s="139"/>
      <c r="CGT143" s="139"/>
      <c r="CGU143" s="139"/>
      <c r="CGV143" s="139"/>
      <c r="CGW143" s="139"/>
      <c r="CGX143" s="139"/>
      <c r="CGY143" s="139"/>
      <c r="CGZ143" s="139"/>
      <c r="CHA143" s="139"/>
      <c r="CHB143" s="139"/>
      <c r="CHC143" s="139"/>
      <c r="CHD143" s="139"/>
      <c r="CHE143" s="139"/>
      <c r="CHF143" s="139"/>
      <c r="CHG143" s="139"/>
      <c r="CHH143" s="139"/>
      <c r="CHI143" s="139"/>
      <c r="CHJ143" s="139"/>
      <c r="CHK143" s="139"/>
      <c r="CHL143" s="139"/>
      <c r="CHM143" s="139"/>
      <c r="CHN143" s="139"/>
      <c r="CHO143" s="139"/>
      <c r="CHP143" s="139"/>
      <c r="CHQ143" s="139"/>
      <c r="CHR143" s="139"/>
      <c r="CHS143" s="139"/>
      <c r="CHT143" s="139"/>
      <c r="CHU143" s="139"/>
      <c r="CHV143" s="139"/>
      <c r="CHW143" s="139"/>
      <c r="CHX143" s="139"/>
      <c r="CHY143" s="139"/>
      <c r="CHZ143" s="139"/>
      <c r="CIA143" s="139"/>
      <c r="CIB143" s="139"/>
      <c r="CIC143" s="139"/>
      <c r="CID143" s="139"/>
      <c r="CIE143" s="139"/>
      <c r="CIF143" s="139"/>
      <c r="CIG143" s="139"/>
      <c r="CIH143" s="139"/>
      <c r="CII143" s="139"/>
      <c r="CIJ143" s="139"/>
      <c r="CIK143" s="139"/>
      <c r="CIL143" s="139"/>
      <c r="CIM143" s="139"/>
      <c r="CIN143" s="139"/>
      <c r="CIO143" s="139"/>
      <c r="CIP143" s="139"/>
      <c r="CIQ143" s="139"/>
      <c r="CIR143" s="139"/>
      <c r="CIS143" s="139"/>
      <c r="CIT143" s="139"/>
      <c r="CIU143" s="139"/>
      <c r="CIV143" s="139"/>
      <c r="CIW143" s="139"/>
      <c r="CIX143" s="139"/>
      <c r="CIY143" s="139"/>
      <c r="CIZ143" s="139"/>
      <c r="CJA143" s="139"/>
      <c r="CJB143" s="139"/>
      <c r="CJC143" s="139"/>
      <c r="CJD143" s="139"/>
      <c r="CJE143" s="139"/>
      <c r="CJF143" s="139"/>
      <c r="CJG143" s="139"/>
      <c r="CJH143" s="139"/>
      <c r="CJI143" s="139"/>
      <c r="CJJ143" s="139"/>
      <c r="CJK143" s="139"/>
      <c r="CJL143" s="139"/>
      <c r="CJM143" s="139"/>
      <c r="CJN143" s="139"/>
      <c r="CJO143" s="139"/>
      <c r="CJP143" s="139"/>
      <c r="CJQ143" s="139"/>
      <c r="CJR143" s="139"/>
      <c r="CJS143" s="139"/>
      <c r="CJT143" s="139"/>
      <c r="CJU143" s="139"/>
      <c r="CJV143" s="139"/>
      <c r="CJW143" s="139"/>
      <c r="CJX143" s="139"/>
      <c r="CJY143" s="139"/>
      <c r="CJZ143" s="139"/>
      <c r="CKA143" s="139"/>
      <c r="CKB143" s="139"/>
      <c r="CKC143" s="139"/>
      <c r="CKD143" s="139"/>
      <c r="CKE143" s="139"/>
      <c r="CKF143" s="139"/>
      <c r="CKG143" s="139"/>
      <c r="CKH143" s="139"/>
      <c r="CKI143" s="139"/>
      <c r="CKJ143" s="139"/>
      <c r="CKK143" s="139"/>
      <c r="CKL143" s="139"/>
      <c r="CKM143" s="139"/>
      <c r="CKN143" s="139"/>
      <c r="CKO143" s="139"/>
      <c r="CKP143" s="139"/>
      <c r="CKQ143" s="139"/>
      <c r="CKR143" s="139"/>
      <c r="CKS143" s="139"/>
      <c r="CKT143" s="139"/>
      <c r="CKU143" s="139"/>
      <c r="CKV143" s="139"/>
      <c r="CKW143" s="139"/>
      <c r="CKX143" s="139"/>
      <c r="CKY143" s="139"/>
      <c r="CKZ143" s="139"/>
      <c r="CLA143" s="139"/>
      <c r="CLB143" s="139"/>
      <c r="CLC143" s="139"/>
      <c r="CLD143" s="139"/>
      <c r="CLE143" s="139"/>
      <c r="CLF143" s="139"/>
      <c r="CLG143" s="139"/>
      <c r="CLH143" s="139"/>
      <c r="CLI143" s="139"/>
      <c r="CLJ143" s="139"/>
      <c r="CLK143" s="139"/>
      <c r="CLL143" s="139"/>
      <c r="CLM143" s="139"/>
      <c r="CLN143" s="139"/>
      <c r="CLO143" s="139"/>
      <c r="CLP143" s="139"/>
      <c r="CLQ143" s="139"/>
      <c r="CLR143" s="139"/>
      <c r="CLS143" s="139"/>
      <c r="CLT143" s="139"/>
      <c r="CLU143" s="139"/>
      <c r="CLV143" s="139"/>
      <c r="CLW143" s="139"/>
      <c r="CLX143" s="139"/>
      <c r="CLY143" s="139"/>
      <c r="CLZ143" s="139"/>
      <c r="CMA143" s="139"/>
      <c r="CMB143" s="139"/>
      <c r="CMC143" s="139"/>
      <c r="CMD143" s="139"/>
      <c r="CME143" s="139"/>
      <c r="CMF143" s="139"/>
      <c r="CMG143" s="139"/>
      <c r="CMH143" s="139"/>
      <c r="CMI143" s="139"/>
      <c r="CMJ143" s="139"/>
      <c r="CMK143" s="139"/>
      <c r="CML143" s="139"/>
      <c r="CMM143" s="139"/>
      <c r="CMN143" s="139"/>
      <c r="CMO143" s="139"/>
      <c r="CMP143" s="139"/>
      <c r="CMQ143" s="139"/>
      <c r="CMR143" s="139"/>
      <c r="CMS143" s="139"/>
      <c r="CMT143" s="139"/>
      <c r="CMU143" s="139"/>
      <c r="CMV143" s="139"/>
      <c r="CMW143" s="139"/>
      <c r="CMX143" s="139"/>
      <c r="CMY143" s="139"/>
      <c r="CMZ143" s="139"/>
      <c r="CNA143" s="139"/>
      <c r="CNB143" s="139"/>
      <c r="CNC143" s="139"/>
      <c r="CND143" s="139"/>
      <c r="CNE143" s="139"/>
      <c r="CNF143" s="139"/>
      <c r="CNG143" s="139"/>
      <c r="CNH143" s="139"/>
      <c r="CNI143" s="139"/>
      <c r="CNJ143" s="139"/>
      <c r="CNK143" s="139"/>
      <c r="CNL143" s="139"/>
      <c r="CNM143" s="139"/>
      <c r="CNN143" s="139"/>
      <c r="CNO143" s="139"/>
      <c r="CNP143" s="139"/>
      <c r="CNQ143" s="139"/>
      <c r="CNR143" s="139"/>
      <c r="CNS143" s="139"/>
      <c r="CNT143" s="139"/>
      <c r="CNU143" s="139"/>
      <c r="CNV143" s="139"/>
      <c r="CNW143" s="139"/>
      <c r="CNX143" s="139"/>
      <c r="CNY143" s="139"/>
      <c r="CNZ143" s="139"/>
      <c r="COA143" s="139"/>
      <c r="COB143" s="139"/>
      <c r="COC143" s="139"/>
      <c r="COD143" s="139"/>
      <c r="COE143" s="139"/>
      <c r="COF143" s="139"/>
      <c r="COG143" s="139"/>
      <c r="COH143" s="139"/>
      <c r="COI143" s="139"/>
      <c r="COJ143" s="139"/>
      <c r="COK143" s="139"/>
      <c r="COL143" s="139"/>
      <c r="COM143" s="139"/>
      <c r="CON143" s="139"/>
      <c r="COO143" s="139"/>
      <c r="COP143" s="139"/>
      <c r="COQ143" s="139"/>
      <c r="COR143" s="139"/>
      <c r="COS143" s="139"/>
      <c r="COT143" s="139"/>
      <c r="COU143" s="139"/>
      <c r="COV143" s="139"/>
      <c r="COW143" s="139"/>
      <c r="COX143" s="139"/>
      <c r="COY143" s="139"/>
      <c r="COZ143" s="139"/>
      <c r="CPA143" s="139"/>
      <c r="CPB143" s="139"/>
      <c r="CPC143" s="139"/>
      <c r="CPD143" s="139"/>
      <c r="CPE143" s="139"/>
      <c r="CPF143" s="139"/>
      <c r="CPG143" s="139"/>
      <c r="CPH143" s="139"/>
      <c r="CPI143" s="139"/>
      <c r="CPJ143" s="139"/>
      <c r="CPK143" s="139"/>
      <c r="CPL143" s="139"/>
      <c r="CPM143" s="139"/>
      <c r="CPN143" s="139"/>
      <c r="CPO143" s="139"/>
      <c r="CPP143" s="139"/>
      <c r="CPQ143" s="139"/>
      <c r="CPR143" s="139"/>
      <c r="CPS143" s="139"/>
      <c r="CPT143" s="139"/>
      <c r="CPU143" s="139"/>
      <c r="CPV143" s="139"/>
      <c r="CPW143" s="139"/>
      <c r="CPX143" s="139"/>
      <c r="CPY143" s="139"/>
      <c r="CPZ143" s="139"/>
      <c r="CQA143" s="139"/>
      <c r="CQB143" s="139"/>
      <c r="CQC143" s="139"/>
      <c r="CQD143" s="139"/>
      <c r="CQE143" s="139"/>
      <c r="CQF143" s="139"/>
      <c r="CQG143" s="139"/>
      <c r="CQH143" s="139"/>
      <c r="CQI143" s="139"/>
      <c r="CQJ143" s="139"/>
      <c r="CQK143" s="139"/>
      <c r="CQL143" s="139"/>
      <c r="CQM143" s="139"/>
      <c r="CQN143" s="139"/>
      <c r="CQO143" s="139"/>
      <c r="CQP143" s="139"/>
      <c r="CQQ143" s="139"/>
      <c r="CQR143" s="139"/>
      <c r="CQS143" s="139"/>
      <c r="CQT143" s="139"/>
      <c r="CQU143" s="139"/>
      <c r="CQV143" s="139"/>
      <c r="CQW143" s="139"/>
      <c r="CQX143" s="139"/>
      <c r="CQY143" s="139"/>
      <c r="CQZ143" s="139"/>
      <c r="CRA143" s="139"/>
      <c r="CRB143" s="139"/>
      <c r="CRC143" s="139"/>
      <c r="CRD143" s="139"/>
      <c r="CRE143" s="139"/>
      <c r="CRF143" s="139"/>
      <c r="CRG143" s="139"/>
      <c r="CRH143" s="139"/>
      <c r="CRI143" s="139"/>
      <c r="CRJ143" s="139"/>
      <c r="CRK143" s="139"/>
      <c r="CRL143" s="139"/>
      <c r="CRM143" s="139"/>
      <c r="CRN143" s="139"/>
      <c r="CRO143" s="139"/>
      <c r="CRP143" s="139"/>
      <c r="CRQ143" s="139"/>
      <c r="CRR143" s="139"/>
      <c r="CRS143" s="139"/>
      <c r="CRT143" s="139"/>
      <c r="CRU143" s="139"/>
      <c r="CRV143" s="139"/>
      <c r="CRW143" s="139"/>
      <c r="CRX143" s="139"/>
      <c r="CRY143" s="139"/>
      <c r="CRZ143" s="139"/>
      <c r="CSA143" s="139"/>
      <c r="CSB143" s="139"/>
      <c r="CSC143" s="139"/>
      <c r="CSD143" s="139"/>
      <c r="CSE143" s="139"/>
      <c r="CSF143" s="139"/>
      <c r="CSG143" s="139"/>
      <c r="CSH143" s="139"/>
      <c r="CSI143" s="139"/>
      <c r="CSJ143" s="139"/>
      <c r="CSK143" s="139"/>
      <c r="CSL143" s="139"/>
      <c r="CSM143" s="139"/>
      <c r="CSN143" s="139"/>
      <c r="CSO143" s="139"/>
      <c r="CSP143" s="139"/>
      <c r="CSQ143" s="139"/>
      <c r="CSR143" s="139"/>
      <c r="CSS143" s="139"/>
      <c r="CST143" s="139"/>
      <c r="CSU143" s="139"/>
      <c r="CSV143" s="139"/>
      <c r="CSW143" s="139"/>
      <c r="CSX143" s="139"/>
      <c r="CSY143" s="139"/>
      <c r="CSZ143" s="139"/>
      <c r="CTA143" s="139"/>
      <c r="CTB143" s="139"/>
      <c r="CTC143" s="139"/>
      <c r="CTD143" s="139"/>
      <c r="CTE143" s="139"/>
      <c r="CTF143" s="139"/>
      <c r="CTG143" s="139"/>
      <c r="CTH143" s="139"/>
      <c r="CTI143" s="139"/>
      <c r="CTJ143" s="139"/>
      <c r="CTK143" s="139"/>
      <c r="CTL143" s="139"/>
      <c r="CTM143" s="139"/>
      <c r="CTN143" s="139"/>
      <c r="CTO143" s="139"/>
      <c r="CTP143" s="139"/>
      <c r="CTQ143" s="139"/>
      <c r="CTR143" s="139"/>
      <c r="CTS143" s="139"/>
      <c r="CTT143" s="139"/>
      <c r="CTU143" s="139"/>
      <c r="CTV143" s="139"/>
      <c r="CTW143" s="139"/>
      <c r="CTX143" s="139"/>
      <c r="CTY143" s="139"/>
      <c r="CTZ143" s="139"/>
      <c r="CUA143" s="139"/>
      <c r="CUB143" s="139"/>
      <c r="CUC143" s="139"/>
      <c r="CUD143" s="139"/>
      <c r="CUE143" s="139"/>
      <c r="CUF143" s="139"/>
      <c r="CUG143" s="139"/>
      <c r="CUH143" s="139"/>
      <c r="CUI143" s="139"/>
      <c r="CUJ143" s="139"/>
      <c r="CUK143" s="139"/>
      <c r="CUL143" s="139"/>
      <c r="CUM143" s="139"/>
      <c r="CUN143" s="139"/>
      <c r="CUO143" s="139"/>
      <c r="CUP143" s="139"/>
      <c r="CUQ143" s="139"/>
      <c r="CUR143" s="139"/>
      <c r="CUS143" s="139"/>
      <c r="CUT143" s="139"/>
      <c r="CUU143" s="139"/>
      <c r="CUV143" s="139"/>
      <c r="CUW143" s="139"/>
      <c r="CUX143" s="139"/>
      <c r="CUY143" s="139"/>
      <c r="CUZ143" s="139"/>
      <c r="CVA143" s="139"/>
      <c r="CVB143" s="139"/>
      <c r="CVC143" s="139"/>
      <c r="CVD143" s="139"/>
      <c r="CVE143" s="139"/>
      <c r="CVF143" s="139"/>
      <c r="CVG143" s="139"/>
      <c r="CVH143" s="139"/>
      <c r="CVI143" s="139"/>
      <c r="CVJ143" s="139"/>
      <c r="CVK143" s="139"/>
      <c r="CVL143" s="139"/>
      <c r="CVM143" s="139"/>
      <c r="CVN143" s="139"/>
      <c r="CVO143" s="139"/>
      <c r="CVP143" s="139"/>
      <c r="CVQ143" s="139"/>
      <c r="CVR143" s="139"/>
      <c r="CVS143" s="139"/>
      <c r="CVT143" s="139"/>
      <c r="CVU143" s="139"/>
      <c r="CVV143" s="139"/>
      <c r="CVW143" s="139"/>
      <c r="CVX143" s="139"/>
      <c r="CVY143" s="139"/>
      <c r="CVZ143" s="139"/>
      <c r="CWA143" s="139"/>
      <c r="CWB143" s="139"/>
      <c r="CWC143" s="139"/>
      <c r="CWD143" s="139"/>
      <c r="CWE143" s="139"/>
      <c r="CWF143" s="139"/>
      <c r="CWG143" s="139"/>
      <c r="CWH143" s="139"/>
      <c r="CWI143" s="139"/>
      <c r="CWJ143" s="139"/>
      <c r="CWK143" s="139"/>
      <c r="CWL143" s="139"/>
      <c r="CWM143" s="139"/>
      <c r="CWN143" s="139"/>
      <c r="CWO143" s="139"/>
      <c r="CWP143" s="139"/>
      <c r="CWQ143" s="139"/>
      <c r="CWR143" s="139"/>
      <c r="CWS143" s="139"/>
      <c r="CWT143" s="139"/>
      <c r="CWU143" s="139"/>
      <c r="CWV143" s="139"/>
      <c r="CWW143" s="139"/>
      <c r="CWX143" s="139"/>
      <c r="CWY143" s="139"/>
      <c r="CWZ143" s="139"/>
      <c r="CXA143" s="139"/>
      <c r="CXB143" s="139"/>
      <c r="CXC143" s="139"/>
      <c r="CXD143" s="139"/>
      <c r="CXE143" s="139"/>
      <c r="CXF143" s="139"/>
      <c r="CXG143" s="139"/>
      <c r="CXH143" s="139"/>
      <c r="CXI143" s="139"/>
      <c r="CXJ143" s="139"/>
      <c r="CXK143" s="139"/>
      <c r="CXL143" s="139"/>
      <c r="CXM143" s="139"/>
      <c r="CXN143" s="139"/>
      <c r="CXO143" s="139"/>
      <c r="CXP143" s="139"/>
      <c r="CXQ143" s="139"/>
      <c r="CXR143" s="139"/>
      <c r="CXS143" s="139"/>
      <c r="CXT143" s="139"/>
      <c r="CXU143" s="139"/>
      <c r="CXV143" s="139"/>
      <c r="CXW143" s="139"/>
      <c r="CXX143" s="139"/>
      <c r="CXY143" s="139"/>
      <c r="CXZ143" s="139"/>
      <c r="CYA143" s="139"/>
      <c r="CYB143" s="139"/>
      <c r="CYC143" s="139"/>
      <c r="CYD143" s="139"/>
      <c r="CYE143" s="139"/>
      <c r="CYF143" s="139"/>
      <c r="CYG143" s="139"/>
      <c r="CYH143" s="139"/>
      <c r="CYI143" s="139"/>
      <c r="CYJ143" s="139"/>
      <c r="CYK143" s="139"/>
      <c r="CYL143" s="139"/>
      <c r="CYM143" s="139"/>
      <c r="CYN143" s="139"/>
      <c r="CYO143" s="139"/>
      <c r="CYP143" s="139"/>
      <c r="CYQ143" s="139"/>
      <c r="CYR143" s="139"/>
      <c r="CYS143" s="139"/>
      <c r="CYT143" s="139"/>
      <c r="CYU143" s="139"/>
      <c r="CYV143" s="139"/>
      <c r="CYW143" s="139"/>
      <c r="CYX143" s="139"/>
      <c r="CYY143" s="139"/>
      <c r="CYZ143" s="139"/>
      <c r="CZA143" s="139"/>
      <c r="CZB143" s="139"/>
      <c r="CZC143" s="139"/>
      <c r="CZD143" s="139"/>
      <c r="CZE143" s="139"/>
      <c r="CZF143" s="139"/>
      <c r="CZG143" s="139"/>
      <c r="CZH143" s="139"/>
      <c r="CZI143" s="139"/>
      <c r="CZJ143" s="139"/>
      <c r="CZK143" s="139"/>
      <c r="CZL143" s="139"/>
      <c r="CZM143" s="139"/>
      <c r="CZN143" s="139"/>
      <c r="CZO143" s="139"/>
      <c r="CZP143" s="139"/>
      <c r="CZQ143" s="139"/>
      <c r="CZR143" s="139"/>
      <c r="CZS143" s="139"/>
      <c r="CZT143" s="139"/>
      <c r="CZU143" s="139"/>
      <c r="CZV143" s="139"/>
      <c r="CZW143" s="139"/>
      <c r="CZX143" s="139"/>
      <c r="CZY143" s="139"/>
      <c r="CZZ143" s="139"/>
      <c r="DAA143" s="139"/>
      <c r="DAB143" s="139"/>
      <c r="DAC143" s="139"/>
      <c r="DAD143" s="139"/>
      <c r="DAE143" s="139"/>
      <c r="DAF143" s="139"/>
      <c r="DAG143" s="139"/>
      <c r="DAH143" s="139"/>
      <c r="DAI143" s="139"/>
      <c r="DAJ143" s="139"/>
      <c r="DAK143" s="139"/>
      <c r="DAL143" s="139"/>
      <c r="DAM143" s="139"/>
      <c r="DAN143" s="139"/>
      <c r="DAO143" s="139"/>
      <c r="DAP143" s="139"/>
      <c r="DAQ143" s="139"/>
      <c r="DAR143" s="139"/>
      <c r="DAS143" s="139"/>
      <c r="DAT143" s="139"/>
      <c r="DAU143" s="139"/>
      <c r="DAV143" s="139"/>
      <c r="DAW143" s="139"/>
      <c r="DAX143" s="139"/>
      <c r="DAY143" s="139"/>
      <c r="DAZ143" s="139"/>
      <c r="DBA143" s="139"/>
      <c r="DBB143" s="139"/>
      <c r="DBC143" s="139"/>
      <c r="DBD143" s="139"/>
      <c r="DBE143" s="139"/>
      <c r="DBF143" s="139"/>
      <c r="DBG143" s="139"/>
      <c r="DBH143" s="139"/>
      <c r="DBI143" s="139"/>
      <c r="DBJ143" s="139"/>
      <c r="DBK143" s="139"/>
      <c r="DBL143" s="139"/>
      <c r="DBM143" s="139"/>
      <c r="DBN143" s="139"/>
      <c r="DBO143" s="139"/>
      <c r="DBP143" s="139"/>
      <c r="DBQ143" s="139"/>
      <c r="DBR143" s="139"/>
      <c r="DBS143" s="139"/>
      <c r="DBT143" s="139"/>
      <c r="DBU143" s="139"/>
      <c r="DBV143" s="139"/>
      <c r="DBW143" s="139"/>
      <c r="DBX143" s="139"/>
      <c r="DBY143" s="139"/>
      <c r="DBZ143" s="139"/>
      <c r="DCA143" s="139"/>
      <c r="DCB143" s="139"/>
      <c r="DCC143" s="139"/>
      <c r="DCD143" s="139"/>
      <c r="DCE143" s="139"/>
      <c r="DCF143" s="139"/>
      <c r="DCG143" s="139"/>
      <c r="DCH143" s="139"/>
      <c r="DCI143" s="139"/>
      <c r="DCJ143" s="139"/>
      <c r="DCK143" s="139"/>
      <c r="DCL143" s="139"/>
      <c r="DCM143" s="139"/>
      <c r="DCN143" s="139"/>
      <c r="DCO143" s="139"/>
      <c r="DCP143" s="139"/>
      <c r="DCQ143" s="139"/>
      <c r="DCR143" s="139"/>
      <c r="DCS143" s="139"/>
      <c r="DCT143" s="139"/>
      <c r="DCU143" s="139"/>
      <c r="DCV143" s="139"/>
      <c r="DCW143" s="139"/>
      <c r="DCX143" s="139"/>
      <c r="DCY143" s="139"/>
      <c r="DCZ143" s="139"/>
      <c r="DDA143" s="139"/>
      <c r="DDB143" s="139"/>
      <c r="DDC143" s="139"/>
      <c r="DDD143" s="139"/>
      <c r="DDE143" s="139"/>
      <c r="DDF143" s="139"/>
      <c r="DDG143" s="139"/>
      <c r="DDH143" s="139"/>
      <c r="DDI143" s="139"/>
      <c r="DDJ143" s="139"/>
      <c r="DDK143" s="139"/>
      <c r="DDL143" s="139"/>
      <c r="DDM143" s="139"/>
      <c r="DDN143" s="139"/>
      <c r="DDO143" s="139"/>
      <c r="DDP143" s="139"/>
      <c r="DDQ143" s="139"/>
      <c r="DDR143" s="139"/>
      <c r="DDS143" s="139"/>
      <c r="DDT143" s="139"/>
      <c r="DDU143" s="139"/>
      <c r="DDV143" s="139"/>
      <c r="DDW143" s="139"/>
      <c r="DDX143" s="139"/>
      <c r="DDY143" s="139"/>
      <c r="DDZ143" s="139"/>
      <c r="DEA143" s="139"/>
      <c r="DEB143" s="139"/>
      <c r="DEC143" s="139"/>
      <c r="DED143" s="139"/>
      <c r="DEE143" s="139"/>
      <c r="DEF143" s="139"/>
      <c r="DEG143" s="139"/>
      <c r="DEH143" s="139"/>
      <c r="DEI143" s="139"/>
      <c r="DEJ143" s="139"/>
      <c r="DEK143" s="139"/>
      <c r="DEL143" s="139"/>
      <c r="DEM143" s="139"/>
      <c r="DEN143" s="139"/>
      <c r="DEO143" s="139"/>
      <c r="DEP143" s="139"/>
      <c r="DEQ143" s="139"/>
      <c r="DER143" s="139"/>
      <c r="DES143" s="139"/>
      <c r="DET143" s="139"/>
      <c r="DEU143" s="139"/>
      <c r="DEV143" s="139"/>
      <c r="DEW143" s="139"/>
      <c r="DEX143" s="139"/>
      <c r="DEY143" s="139"/>
      <c r="DEZ143" s="139"/>
      <c r="DFA143" s="139"/>
      <c r="DFB143" s="139"/>
      <c r="DFC143" s="139"/>
      <c r="DFD143" s="139"/>
      <c r="DFE143" s="139"/>
      <c r="DFF143" s="139"/>
      <c r="DFG143" s="139"/>
      <c r="DFH143" s="139"/>
      <c r="DFI143" s="139"/>
      <c r="DFJ143" s="139"/>
      <c r="DFK143" s="139"/>
      <c r="DFL143" s="139"/>
      <c r="DFM143" s="139"/>
      <c r="DFN143" s="139"/>
      <c r="DFO143" s="139"/>
      <c r="DFP143" s="139"/>
      <c r="DFQ143" s="139"/>
      <c r="DFR143" s="139"/>
      <c r="DFS143" s="139"/>
      <c r="DFT143" s="139"/>
      <c r="DFU143" s="139"/>
      <c r="DFV143" s="139"/>
      <c r="DFW143" s="139"/>
      <c r="DFX143" s="139"/>
      <c r="DFY143" s="139"/>
      <c r="DFZ143" s="139"/>
      <c r="DGA143" s="139"/>
      <c r="DGB143" s="139"/>
      <c r="DGC143" s="139"/>
      <c r="DGD143" s="139"/>
      <c r="DGE143" s="139"/>
      <c r="DGF143" s="139"/>
      <c r="DGG143" s="139"/>
      <c r="DGH143" s="139"/>
      <c r="DGI143" s="139"/>
      <c r="DGJ143" s="139"/>
      <c r="DGK143" s="139"/>
      <c r="DGL143" s="139"/>
      <c r="DGM143" s="139"/>
      <c r="DGN143" s="139"/>
      <c r="DGO143" s="139"/>
      <c r="DGP143" s="139"/>
      <c r="DGQ143" s="139"/>
      <c r="DGR143" s="139"/>
      <c r="DGS143" s="139"/>
      <c r="DGT143" s="139"/>
      <c r="DGU143" s="139"/>
      <c r="DGV143" s="139"/>
      <c r="DGW143" s="139"/>
      <c r="DGX143" s="139"/>
      <c r="DGY143" s="139"/>
      <c r="DGZ143" s="139"/>
      <c r="DHA143" s="139"/>
      <c r="DHB143" s="139"/>
      <c r="DHC143" s="139"/>
      <c r="DHD143" s="139"/>
      <c r="DHE143" s="139"/>
      <c r="DHF143" s="139"/>
      <c r="DHG143" s="139"/>
      <c r="DHH143" s="139"/>
      <c r="DHI143" s="139"/>
      <c r="DHJ143" s="139"/>
      <c r="DHK143" s="139"/>
      <c r="DHL143" s="139"/>
      <c r="DHM143" s="139"/>
      <c r="DHN143" s="139"/>
      <c r="DHO143" s="139"/>
      <c r="DHP143" s="139"/>
      <c r="DHQ143" s="139"/>
      <c r="DHR143" s="139"/>
      <c r="DHS143" s="139"/>
      <c r="DHT143" s="139"/>
      <c r="DHU143" s="139"/>
      <c r="DHV143" s="139"/>
      <c r="DHW143" s="139"/>
      <c r="DHX143" s="139"/>
      <c r="DHY143" s="139"/>
      <c r="DHZ143" s="139"/>
      <c r="DIA143" s="139"/>
      <c r="DIB143" s="139"/>
      <c r="DIC143" s="139"/>
      <c r="DID143" s="139"/>
      <c r="DIE143" s="139"/>
      <c r="DIF143" s="139"/>
      <c r="DIG143" s="139"/>
      <c r="DIH143" s="139"/>
      <c r="DII143" s="139"/>
      <c r="DIJ143" s="139"/>
      <c r="DIK143" s="139"/>
      <c r="DIL143" s="139"/>
      <c r="DIM143" s="139"/>
      <c r="DIN143" s="139"/>
      <c r="DIO143" s="139"/>
      <c r="DIP143" s="139"/>
      <c r="DIQ143" s="139"/>
      <c r="DIR143" s="139"/>
      <c r="DIS143" s="139"/>
      <c r="DIT143" s="139"/>
      <c r="DIU143" s="139"/>
      <c r="DIV143" s="139"/>
      <c r="DIW143" s="139"/>
      <c r="DIX143" s="139"/>
      <c r="DIY143" s="139"/>
      <c r="DIZ143" s="139"/>
      <c r="DJA143" s="139"/>
      <c r="DJB143" s="139"/>
      <c r="DJC143" s="139"/>
      <c r="DJD143" s="139"/>
      <c r="DJE143" s="139"/>
      <c r="DJF143" s="139"/>
      <c r="DJG143" s="139"/>
      <c r="DJH143" s="139"/>
      <c r="DJI143" s="139"/>
      <c r="DJJ143" s="139"/>
      <c r="DJK143" s="139"/>
      <c r="DJL143" s="139"/>
      <c r="DJM143" s="139"/>
      <c r="DJN143" s="139"/>
      <c r="DJO143" s="139"/>
      <c r="DJP143" s="139"/>
      <c r="DJQ143" s="139"/>
      <c r="DJR143" s="139"/>
      <c r="DJS143" s="139"/>
      <c r="DJT143" s="139"/>
      <c r="DJU143" s="139"/>
      <c r="DJV143" s="139"/>
      <c r="DJW143" s="139"/>
      <c r="DJX143" s="139"/>
      <c r="DJY143" s="139"/>
      <c r="DJZ143" s="139"/>
      <c r="DKA143" s="139"/>
      <c r="DKB143" s="139"/>
      <c r="DKC143" s="139"/>
      <c r="DKD143" s="139"/>
      <c r="DKE143" s="139"/>
      <c r="DKF143" s="139"/>
      <c r="DKG143" s="139"/>
      <c r="DKH143" s="139"/>
      <c r="DKI143" s="139"/>
      <c r="DKJ143" s="139"/>
      <c r="DKK143" s="139"/>
      <c r="DKL143" s="139"/>
      <c r="DKM143" s="139"/>
      <c r="DKN143" s="139"/>
      <c r="DKO143" s="139"/>
      <c r="DKP143" s="139"/>
      <c r="DKQ143" s="139"/>
      <c r="DKR143" s="139"/>
      <c r="DKS143" s="139"/>
      <c r="DKT143" s="139"/>
      <c r="DKU143" s="139"/>
      <c r="DKV143" s="139"/>
      <c r="DKW143" s="139"/>
      <c r="DKX143" s="139"/>
      <c r="DKY143" s="139"/>
      <c r="DKZ143" s="139"/>
      <c r="DLA143" s="139"/>
      <c r="DLB143" s="139"/>
      <c r="DLC143" s="139"/>
      <c r="DLD143" s="139"/>
      <c r="DLE143" s="139"/>
      <c r="DLF143" s="139"/>
      <c r="DLG143" s="139"/>
      <c r="DLH143" s="139"/>
      <c r="DLI143" s="139"/>
      <c r="DLJ143" s="139"/>
      <c r="DLK143" s="139"/>
      <c r="DLL143" s="139"/>
      <c r="DLM143" s="139"/>
      <c r="DLN143" s="139"/>
      <c r="DLO143" s="139"/>
      <c r="DLP143" s="139"/>
      <c r="DLQ143" s="139"/>
      <c r="DLR143" s="139"/>
      <c r="DLS143" s="139"/>
      <c r="DLT143" s="139"/>
      <c r="DLU143" s="139"/>
      <c r="DLV143" s="139"/>
      <c r="DLW143" s="139"/>
      <c r="DLX143" s="139"/>
      <c r="DLY143" s="139"/>
      <c r="DLZ143" s="139"/>
      <c r="DMA143" s="139"/>
      <c r="DMB143" s="139"/>
      <c r="DMC143" s="139"/>
      <c r="DMD143" s="139"/>
      <c r="DME143" s="139"/>
      <c r="DMF143" s="139"/>
      <c r="DMG143" s="139"/>
      <c r="DMH143" s="139"/>
      <c r="DMI143" s="139"/>
      <c r="DMJ143" s="139"/>
      <c r="DMK143" s="139"/>
      <c r="DML143" s="139"/>
      <c r="DMM143" s="139"/>
      <c r="DMN143" s="139"/>
      <c r="DMO143" s="139"/>
      <c r="DMP143" s="139"/>
      <c r="DMQ143" s="139"/>
      <c r="DMR143" s="139"/>
      <c r="DMS143" s="139"/>
      <c r="DMT143" s="139"/>
      <c r="DMU143" s="139"/>
      <c r="DMV143" s="139"/>
      <c r="DMW143" s="139"/>
      <c r="DMX143" s="139"/>
      <c r="DMY143" s="139"/>
      <c r="DMZ143" s="139"/>
      <c r="DNA143" s="139"/>
      <c r="DNB143" s="139"/>
      <c r="DNC143" s="139"/>
      <c r="DND143" s="139"/>
      <c r="DNE143" s="139"/>
      <c r="DNF143" s="139"/>
      <c r="DNG143" s="139"/>
      <c r="DNH143" s="139"/>
      <c r="DNI143" s="139"/>
      <c r="DNJ143" s="139"/>
      <c r="DNK143" s="139"/>
      <c r="DNL143" s="139"/>
      <c r="DNM143" s="139"/>
      <c r="DNN143" s="139"/>
      <c r="DNO143" s="139"/>
      <c r="DNP143" s="139"/>
      <c r="DNQ143" s="139"/>
      <c r="DNR143" s="139"/>
      <c r="DNS143" s="139"/>
      <c r="DNT143" s="139"/>
      <c r="DNU143" s="139"/>
      <c r="DNV143" s="139"/>
      <c r="DNW143" s="139"/>
      <c r="DNX143" s="139"/>
      <c r="DNY143" s="139"/>
      <c r="DNZ143" s="139"/>
      <c r="DOA143" s="139"/>
      <c r="DOB143" s="139"/>
      <c r="DOC143" s="139"/>
      <c r="DOD143" s="139"/>
      <c r="DOE143" s="139"/>
      <c r="DOF143" s="139"/>
      <c r="DOG143" s="139"/>
      <c r="DOH143" s="139"/>
      <c r="DOI143" s="139"/>
      <c r="DOJ143" s="139"/>
      <c r="DOK143" s="139"/>
      <c r="DOL143" s="139"/>
      <c r="DOM143" s="139"/>
      <c r="DON143" s="139"/>
      <c r="DOO143" s="139"/>
      <c r="DOP143" s="139"/>
      <c r="DOQ143" s="139"/>
      <c r="DOR143" s="139"/>
      <c r="DOS143" s="139"/>
      <c r="DOT143" s="139"/>
      <c r="DOU143" s="139"/>
      <c r="DOV143" s="139"/>
      <c r="DOW143" s="139"/>
      <c r="DOX143" s="139"/>
      <c r="DOY143" s="139"/>
      <c r="DOZ143" s="139"/>
      <c r="DPA143" s="139"/>
      <c r="DPB143" s="139"/>
      <c r="DPC143" s="139"/>
      <c r="DPD143" s="139"/>
      <c r="DPE143" s="139"/>
      <c r="DPF143" s="139"/>
      <c r="DPG143" s="139"/>
      <c r="DPH143" s="139"/>
      <c r="DPI143" s="139"/>
      <c r="DPJ143" s="139"/>
      <c r="DPK143" s="139"/>
      <c r="DPL143" s="139"/>
      <c r="DPM143" s="139"/>
      <c r="DPN143" s="139"/>
      <c r="DPO143" s="139"/>
      <c r="DPP143" s="139"/>
      <c r="DPQ143" s="139"/>
      <c r="DPR143" s="139"/>
      <c r="DPS143" s="139"/>
      <c r="DPT143" s="139"/>
      <c r="DPU143" s="139"/>
      <c r="DPV143" s="139"/>
      <c r="DPW143" s="139"/>
      <c r="DPX143" s="139"/>
      <c r="DPY143" s="139"/>
      <c r="DPZ143" s="139"/>
      <c r="DQA143" s="139"/>
      <c r="DQB143" s="139"/>
      <c r="DQC143" s="139"/>
      <c r="DQD143" s="139"/>
      <c r="DQE143" s="139"/>
      <c r="DQF143" s="139"/>
      <c r="DQG143" s="139"/>
      <c r="DQH143" s="139"/>
      <c r="DQI143" s="139"/>
      <c r="DQJ143" s="139"/>
      <c r="DQK143" s="139"/>
      <c r="DQL143" s="139"/>
      <c r="DQM143" s="139"/>
      <c r="DQN143" s="139"/>
      <c r="DQO143" s="139"/>
      <c r="DQP143" s="139"/>
      <c r="DQQ143" s="139"/>
      <c r="DQR143" s="139"/>
      <c r="DQS143" s="139"/>
      <c r="DQT143" s="139"/>
      <c r="DQU143" s="139"/>
      <c r="DQV143" s="139"/>
      <c r="DQW143" s="139"/>
      <c r="DQX143" s="139"/>
      <c r="DQY143" s="139"/>
      <c r="DQZ143" s="139"/>
      <c r="DRA143" s="139"/>
      <c r="DRB143" s="139"/>
      <c r="DRC143" s="139"/>
      <c r="DRD143" s="139"/>
      <c r="DRE143" s="139"/>
      <c r="DRF143" s="139"/>
      <c r="DRG143" s="139"/>
      <c r="DRH143" s="139"/>
      <c r="DRI143" s="139"/>
      <c r="DRJ143" s="139"/>
      <c r="DRK143" s="139"/>
      <c r="DRL143" s="139"/>
      <c r="DRM143" s="139"/>
      <c r="DRN143" s="139"/>
      <c r="DRO143" s="139"/>
      <c r="DRP143" s="139"/>
      <c r="DRQ143" s="139"/>
      <c r="DRR143" s="139"/>
      <c r="DRS143" s="139"/>
      <c r="DRT143" s="139"/>
      <c r="DRU143" s="139"/>
      <c r="DRV143" s="139"/>
      <c r="DRW143" s="139"/>
      <c r="DRX143" s="139"/>
      <c r="DRY143" s="139"/>
      <c r="DRZ143" s="139"/>
      <c r="DSA143" s="139"/>
      <c r="DSB143" s="139"/>
      <c r="DSC143" s="139"/>
      <c r="DSD143" s="139"/>
      <c r="DSE143" s="139"/>
      <c r="DSF143" s="139"/>
      <c r="DSG143" s="139"/>
      <c r="DSH143" s="139"/>
      <c r="DSI143" s="139"/>
      <c r="DSJ143" s="139"/>
      <c r="DSK143" s="139"/>
      <c r="DSL143" s="139"/>
      <c r="DSM143" s="139"/>
      <c r="DSN143" s="139"/>
      <c r="DSO143" s="139"/>
      <c r="DSP143" s="139"/>
      <c r="DSQ143" s="139"/>
      <c r="DSR143" s="139"/>
      <c r="DSS143" s="139"/>
      <c r="DST143" s="139"/>
      <c r="DSU143" s="139"/>
      <c r="DSV143" s="139"/>
      <c r="DSW143" s="139"/>
      <c r="DSX143" s="139"/>
      <c r="DSY143" s="139"/>
      <c r="DSZ143" s="139"/>
      <c r="DTA143" s="139"/>
      <c r="DTB143" s="139"/>
      <c r="DTC143" s="139"/>
      <c r="DTD143" s="139"/>
      <c r="DTE143" s="139"/>
      <c r="DTF143" s="139"/>
      <c r="DTG143" s="139"/>
      <c r="DTH143" s="139"/>
      <c r="DTI143" s="139"/>
      <c r="DTJ143" s="139"/>
      <c r="DTK143" s="139"/>
      <c r="DTL143" s="139"/>
      <c r="DTM143" s="139"/>
      <c r="DTN143" s="139"/>
      <c r="DTO143" s="139"/>
      <c r="DTP143" s="139"/>
      <c r="DTQ143" s="139"/>
      <c r="DTR143" s="139"/>
      <c r="DTS143" s="139"/>
      <c r="DTT143" s="139"/>
      <c r="DTU143" s="139"/>
      <c r="DTV143" s="139"/>
      <c r="DTW143" s="139"/>
      <c r="DTX143" s="139"/>
      <c r="DTY143" s="139"/>
      <c r="DTZ143" s="139"/>
      <c r="DUA143" s="139"/>
      <c r="DUB143" s="139"/>
      <c r="DUC143" s="139"/>
      <c r="DUD143" s="139"/>
      <c r="DUE143" s="139"/>
      <c r="DUF143" s="139"/>
      <c r="DUG143" s="139"/>
      <c r="DUH143" s="139"/>
      <c r="DUI143" s="139"/>
      <c r="DUJ143" s="139"/>
      <c r="DUK143" s="139"/>
      <c r="DUL143" s="139"/>
      <c r="DUM143" s="139"/>
      <c r="DUN143" s="139"/>
      <c r="DUO143" s="139"/>
      <c r="DUP143" s="139"/>
      <c r="DUQ143" s="139"/>
      <c r="DUR143" s="139"/>
      <c r="DUS143" s="139"/>
      <c r="DUT143" s="139"/>
      <c r="DUU143" s="139"/>
      <c r="DUV143" s="139"/>
      <c r="DUW143" s="139"/>
      <c r="DUX143" s="139"/>
      <c r="DUY143" s="139"/>
      <c r="DUZ143" s="139"/>
      <c r="DVA143" s="139"/>
      <c r="DVB143" s="139"/>
      <c r="DVC143" s="139"/>
      <c r="DVD143" s="139"/>
      <c r="DVE143" s="139"/>
      <c r="DVF143" s="139"/>
      <c r="DVG143" s="139"/>
      <c r="DVH143" s="139"/>
      <c r="DVI143" s="139"/>
      <c r="DVJ143" s="139"/>
      <c r="DVK143" s="139"/>
      <c r="DVL143" s="139"/>
      <c r="DVM143" s="139"/>
      <c r="DVN143" s="139"/>
      <c r="DVO143" s="139"/>
      <c r="DVP143" s="139"/>
      <c r="DVQ143" s="139"/>
      <c r="DVR143" s="139"/>
      <c r="DVS143" s="139"/>
      <c r="DVT143" s="139"/>
      <c r="DVU143" s="139"/>
      <c r="DVV143" s="139"/>
      <c r="DVW143" s="139"/>
      <c r="DVX143" s="139"/>
      <c r="DVY143" s="139"/>
      <c r="DVZ143" s="139"/>
      <c r="DWA143" s="139"/>
      <c r="DWB143" s="139"/>
      <c r="DWC143" s="139"/>
      <c r="DWD143" s="139"/>
      <c r="DWE143" s="139"/>
      <c r="DWF143" s="139"/>
      <c r="DWG143" s="139"/>
      <c r="DWH143" s="139"/>
      <c r="DWI143" s="139"/>
      <c r="DWJ143" s="139"/>
      <c r="DWK143" s="139"/>
      <c r="DWL143" s="139"/>
      <c r="DWM143" s="139"/>
      <c r="DWN143" s="139"/>
      <c r="DWO143" s="139"/>
      <c r="DWP143" s="139"/>
      <c r="DWQ143" s="139"/>
      <c r="DWR143" s="139"/>
      <c r="DWS143" s="139"/>
      <c r="DWT143" s="139"/>
      <c r="DWU143" s="139"/>
      <c r="DWV143" s="139"/>
      <c r="DWW143" s="139"/>
      <c r="DWX143" s="139"/>
      <c r="DWY143" s="139"/>
      <c r="DWZ143" s="139"/>
      <c r="DXA143" s="139"/>
      <c r="DXB143" s="139"/>
      <c r="DXC143" s="139"/>
      <c r="DXD143" s="139"/>
      <c r="DXE143" s="139"/>
      <c r="DXF143" s="139"/>
      <c r="DXG143" s="139"/>
      <c r="DXH143" s="139"/>
      <c r="DXI143" s="139"/>
      <c r="DXJ143" s="139"/>
      <c r="DXK143" s="139"/>
      <c r="DXL143" s="139"/>
      <c r="DXM143" s="139"/>
      <c r="DXN143" s="139"/>
      <c r="DXO143" s="139"/>
      <c r="DXP143" s="139"/>
      <c r="DXQ143" s="139"/>
      <c r="DXR143" s="139"/>
      <c r="DXS143" s="139"/>
      <c r="DXT143" s="139"/>
      <c r="DXU143" s="139"/>
      <c r="DXV143" s="139"/>
      <c r="DXW143" s="139"/>
      <c r="DXX143" s="139"/>
      <c r="DXY143" s="139"/>
      <c r="DXZ143" s="139"/>
      <c r="DYA143" s="139"/>
      <c r="DYB143" s="139"/>
      <c r="DYC143" s="139"/>
      <c r="DYD143" s="139"/>
      <c r="DYE143" s="139"/>
      <c r="DYF143" s="139"/>
      <c r="DYG143" s="139"/>
      <c r="DYH143" s="139"/>
      <c r="DYI143" s="139"/>
      <c r="DYJ143" s="139"/>
      <c r="DYK143" s="139"/>
      <c r="DYL143" s="139"/>
      <c r="DYM143" s="139"/>
      <c r="DYN143" s="139"/>
      <c r="DYO143" s="139"/>
      <c r="DYP143" s="139"/>
      <c r="DYQ143" s="139"/>
      <c r="DYR143" s="139"/>
      <c r="DYS143" s="139"/>
      <c r="DYT143" s="139"/>
      <c r="DYU143" s="139"/>
      <c r="DYV143" s="139"/>
      <c r="DYW143" s="139"/>
      <c r="DYX143" s="139"/>
      <c r="DYY143" s="139"/>
      <c r="DYZ143" s="139"/>
      <c r="DZA143" s="139"/>
      <c r="DZB143" s="139"/>
      <c r="DZC143" s="139"/>
      <c r="DZD143" s="139"/>
      <c r="DZE143" s="139"/>
      <c r="DZF143" s="139"/>
      <c r="DZG143" s="139"/>
      <c r="DZH143" s="139"/>
      <c r="DZI143" s="139"/>
      <c r="DZJ143" s="139"/>
      <c r="DZK143" s="139"/>
      <c r="DZL143" s="139"/>
      <c r="DZM143" s="139"/>
      <c r="DZN143" s="139"/>
      <c r="DZO143" s="139"/>
      <c r="DZP143" s="139"/>
      <c r="DZQ143" s="139"/>
      <c r="DZR143" s="139"/>
      <c r="DZS143" s="139"/>
      <c r="DZT143" s="139"/>
      <c r="DZU143" s="139"/>
      <c r="DZV143" s="139"/>
      <c r="DZW143" s="139"/>
      <c r="DZX143" s="139"/>
      <c r="DZY143" s="139"/>
      <c r="DZZ143" s="139"/>
      <c r="EAA143" s="139"/>
      <c r="EAB143" s="139"/>
      <c r="EAC143" s="139"/>
      <c r="EAD143" s="139"/>
      <c r="EAE143" s="139"/>
      <c r="EAF143" s="139"/>
      <c r="EAG143" s="139"/>
      <c r="EAH143" s="139"/>
      <c r="EAI143" s="139"/>
      <c r="EAJ143" s="139"/>
      <c r="EAK143" s="139"/>
      <c r="EAL143" s="139"/>
      <c r="EAM143" s="139"/>
      <c r="EAN143" s="139"/>
      <c r="EAO143" s="139"/>
      <c r="EAP143" s="139"/>
      <c r="EAQ143" s="139"/>
      <c r="EAR143" s="139"/>
      <c r="EAS143" s="139"/>
      <c r="EAT143" s="139"/>
      <c r="EAU143" s="139"/>
      <c r="EAV143" s="139"/>
      <c r="EAW143" s="139"/>
      <c r="EAX143" s="139"/>
      <c r="EAY143" s="139"/>
      <c r="EAZ143" s="139"/>
      <c r="EBA143" s="139"/>
      <c r="EBB143" s="139"/>
      <c r="EBC143" s="139"/>
      <c r="EBD143" s="139"/>
      <c r="EBE143" s="139"/>
      <c r="EBF143" s="139"/>
      <c r="EBG143" s="139"/>
      <c r="EBH143" s="139"/>
      <c r="EBI143" s="139"/>
      <c r="EBJ143" s="139"/>
      <c r="EBK143" s="139"/>
      <c r="EBL143" s="139"/>
      <c r="EBM143" s="139"/>
      <c r="EBN143" s="139"/>
      <c r="EBO143" s="139"/>
      <c r="EBP143" s="139"/>
      <c r="EBQ143" s="139"/>
      <c r="EBR143" s="139"/>
      <c r="EBS143" s="139"/>
      <c r="EBT143" s="139"/>
      <c r="EBU143" s="139"/>
      <c r="EBV143" s="139"/>
      <c r="EBW143" s="139"/>
      <c r="EBX143" s="139"/>
      <c r="EBY143" s="139"/>
      <c r="EBZ143" s="139"/>
      <c r="ECA143" s="139"/>
      <c r="ECB143" s="139"/>
      <c r="ECC143" s="139"/>
      <c r="ECD143" s="139"/>
      <c r="ECE143" s="139"/>
      <c r="ECF143" s="139"/>
      <c r="ECG143" s="139"/>
      <c r="ECH143" s="139"/>
      <c r="ECI143" s="139"/>
      <c r="ECJ143" s="139"/>
      <c r="ECK143" s="139"/>
      <c r="ECL143" s="139"/>
      <c r="ECM143" s="139"/>
      <c r="ECN143" s="139"/>
      <c r="ECO143" s="139"/>
      <c r="ECP143" s="139"/>
      <c r="ECQ143" s="139"/>
      <c r="ECR143" s="139"/>
      <c r="ECS143" s="139"/>
      <c r="ECT143" s="139"/>
      <c r="ECU143" s="139"/>
      <c r="ECV143" s="139"/>
      <c r="ECW143" s="139"/>
      <c r="ECX143" s="139"/>
      <c r="ECY143" s="139"/>
      <c r="ECZ143" s="139"/>
      <c r="EDA143" s="139"/>
      <c r="EDB143" s="139"/>
      <c r="EDC143" s="139"/>
      <c r="EDD143" s="139"/>
      <c r="EDE143" s="139"/>
      <c r="EDF143" s="139"/>
      <c r="EDG143" s="139"/>
      <c r="EDH143" s="139"/>
      <c r="EDI143" s="139"/>
      <c r="EDJ143" s="139"/>
      <c r="EDK143" s="139"/>
      <c r="EDL143" s="139"/>
      <c r="EDM143" s="139"/>
      <c r="EDN143" s="139"/>
      <c r="EDO143" s="139"/>
      <c r="EDP143" s="139"/>
      <c r="EDQ143" s="139"/>
      <c r="EDR143" s="139"/>
      <c r="EDS143" s="139"/>
      <c r="EDT143" s="139"/>
      <c r="EDU143" s="139"/>
      <c r="EDV143" s="139"/>
      <c r="EDW143" s="139"/>
      <c r="EDX143" s="139"/>
      <c r="EDY143" s="139"/>
      <c r="EDZ143" s="139"/>
      <c r="EEA143" s="139"/>
      <c r="EEB143" s="139"/>
      <c r="EEC143" s="139"/>
      <c r="EED143" s="139"/>
      <c r="EEE143" s="139"/>
      <c r="EEF143" s="139"/>
      <c r="EEG143" s="139"/>
      <c r="EEH143" s="139"/>
      <c r="EEI143" s="139"/>
      <c r="EEJ143" s="139"/>
      <c r="EEK143" s="139"/>
      <c r="EEL143" s="139"/>
      <c r="EEM143" s="139"/>
      <c r="EEN143" s="139"/>
      <c r="EEO143" s="139"/>
      <c r="EEP143" s="139"/>
      <c r="EEQ143" s="139"/>
      <c r="EER143" s="139"/>
      <c r="EES143" s="139"/>
      <c r="EET143" s="139"/>
      <c r="EEU143" s="139"/>
      <c r="EEV143" s="139"/>
      <c r="EEW143" s="139"/>
      <c r="EEX143" s="139"/>
      <c r="EEY143" s="139"/>
      <c r="EEZ143" s="139"/>
      <c r="EFA143" s="139"/>
      <c r="EFB143" s="139"/>
      <c r="EFC143" s="139"/>
      <c r="EFD143" s="139"/>
      <c r="EFE143" s="139"/>
      <c r="EFF143" s="139"/>
      <c r="EFG143" s="139"/>
      <c r="EFH143" s="139"/>
      <c r="EFI143" s="139"/>
      <c r="EFJ143" s="139"/>
      <c r="EFK143" s="139"/>
      <c r="EFL143" s="139"/>
      <c r="EFM143" s="139"/>
      <c r="EFN143" s="139"/>
      <c r="EFO143" s="139"/>
      <c r="EFP143" s="139"/>
      <c r="EFQ143" s="139"/>
      <c r="EFR143" s="139"/>
      <c r="EFS143" s="139"/>
      <c r="EFT143" s="139"/>
      <c r="EFU143" s="139"/>
      <c r="EFV143" s="139"/>
      <c r="EFW143" s="139"/>
      <c r="EFX143" s="139"/>
      <c r="EFY143" s="139"/>
      <c r="EFZ143" s="139"/>
      <c r="EGA143" s="139"/>
      <c r="EGB143" s="139"/>
      <c r="EGC143" s="139"/>
      <c r="EGD143" s="139"/>
      <c r="EGE143" s="139"/>
      <c r="EGF143" s="139"/>
      <c r="EGG143" s="139"/>
      <c r="EGH143" s="139"/>
      <c r="EGI143" s="139"/>
      <c r="EGJ143" s="139"/>
      <c r="EGK143" s="139"/>
      <c r="EGL143" s="139"/>
      <c r="EGM143" s="139"/>
      <c r="EGN143" s="139"/>
      <c r="EGO143" s="139"/>
      <c r="EGP143" s="139"/>
      <c r="EGQ143" s="139"/>
      <c r="EGR143" s="139"/>
      <c r="EGS143" s="139"/>
      <c r="EGT143" s="139"/>
      <c r="EGU143" s="139"/>
      <c r="EGV143" s="139"/>
      <c r="EGW143" s="139"/>
      <c r="EGX143" s="139"/>
      <c r="EGY143" s="139"/>
      <c r="EGZ143" s="139"/>
      <c r="EHA143" s="139"/>
      <c r="EHB143" s="139"/>
      <c r="EHC143" s="139"/>
      <c r="EHD143" s="139"/>
      <c r="EHE143" s="139"/>
      <c r="EHF143" s="139"/>
      <c r="EHG143" s="139"/>
      <c r="EHH143" s="139"/>
      <c r="EHI143" s="139"/>
      <c r="EHJ143" s="139"/>
      <c r="EHK143" s="139"/>
      <c r="EHL143" s="139"/>
      <c r="EHM143" s="139"/>
      <c r="EHN143" s="139"/>
      <c r="EHO143" s="139"/>
      <c r="EHP143" s="139"/>
      <c r="EHQ143" s="139"/>
      <c r="EHR143" s="139"/>
      <c r="EHS143" s="139"/>
      <c r="EHT143" s="139"/>
      <c r="EHU143" s="139"/>
      <c r="EHV143" s="139"/>
      <c r="EHW143" s="139"/>
      <c r="EHX143" s="139"/>
      <c r="EHY143" s="139"/>
      <c r="EHZ143" s="139"/>
      <c r="EIA143" s="139"/>
      <c r="EIB143" s="139"/>
      <c r="EIC143" s="139"/>
      <c r="EID143" s="139"/>
      <c r="EIE143" s="139"/>
      <c r="EIF143" s="139"/>
      <c r="EIG143" s="139"/>
      <c r="EIH143" s="139"/>
      <c r="EII143" s="139"/>
      <c r="EIJ143" s="139"/>
      <c r="EIK143" s="139"/>
      <c r="EIL143" s="139"/>
      <c r="EIM143" s="139"/>
      <c r="EIN143" s="139"/>
      <c r="EIO143" s="139"/>
      <c r="EIP143" s="139"/>
      <c r="EIQ143" s="139"/>
      <c r="EIR143" s="139"/>
      <c r="EIS143" s="139"/>
      <c r="EIT143" s="139"/>
      <c r="EIU143" s="139"/>
      <c r="EIV143" s="139"/>
      <c r="EIW143" s="139"/>
      <c r="EIX143" s="139"/>
      <c r="EIY143" s="139"/>
      <c r="EIZ143" s="139"/>
      <c r="EJA143" s="139"/>
      <c r="EJB143" s="139"/>
      <c r="EJC143" s="139"/>
      <c r="EJD143" s="139"/>
      <c r="EJE143" s="139"/>
      <c r="EJF143" s="139"/>
      <c r="EJG143" s="139"/>
      <c r="EJH143" s="139"/>
      <c r="EJI143" s="139"/>
      <c r="EJJ143" s="139"/>
      <c r="EJK143" s="139"/>
      <c r="EJL143" s="139"/>
      <c r="EJM143" s="139"/>
      <c r="EJN143" s="139"/>
      <c r="EJO143" s="139"/>
      <c r="EJP143" s="139"/>
      <c r="EJQ143" s="139"/>
      <c r="EJR143" s="139"/>
      <c r="EJS143" s="139"/>
      <c r="EJT143" s="139"/>
      <c r="EJU143" s="139"/>
      <c r="EJV143" s="139"/>
      <c r="EJW143" s="139"/>
      <c r="EJX143" s="139"/>
      <c r="EJY143" s="139"/>
      <c r="EJZ143" s="139"/>
      <c r="EKA143" s="139"/>
      <c r="EKB143" s="139"/>
      <c r="EKC143" s="139"/>
      <c r="EKD143" s="139"/>
      <c r="EKE143" s="139"/>
      <c r="EKF143" s="139"/>
      <c r="EKG143" s="139"/>
      <c r="EKH143" s="139"/>
      <c r="EKI143" s="139"/>
      <c r="EKJ143" s="139"/>
      <c r="EKK143" s="139"/>
      <c r="EKL143" s="139"/>
      <c r="EKM143" s="139"/>
      <c r="EKN143" s="139"/>
      <c r="EKO143" s="139"/>
      <c r="EKP143" s="139"/>
      <c r="EKQ143" s="139"/>
      <c r="EKR143" s="139"/>
      <c r="EKS143" s="139"/>
      <c r="EKT143" s="139"/>
      <c r="EKU143" s="139"/>
      <c r="EKV143" s="139"/>
      <c r="EKW143" s="139"/>
      <c r="EKX143" s="139"/>
      <c r="EKY143" s="139"/>
      <c r="EKZ143" s="139"/>
      <c r="ELA143" s="139"/>
      <c r="ELB143" s="139"/>
      <c r="ELC143" s="139"/>
      <c r="ELD143" s="139"/>
      <c r="ELE143" s="139"/>
      <c r="ELF143" s="139"/>
      <c r="ELG143" s="139"/>
      <c r="ELH143" s="139"/>
      <c r="ELI143" s="139"/>
      <c r="ELJ143" s="139"/>
      <c r="ELK143" s="139"/>
      <c r="ELL143" s="139"/>
      <c r="ELM143" s="139"/>
      <c r="ELN143" s="139"/>
      <c r="ELO143" s="139"/>
      <c r="ELP143" s="139"/>
      <c r="ELQ143" s="139"/>
      <c r="ELR143" s="139"/>
      <c r="ELS143" s="139"/>
      <c r="ELT143" s="139"/>
      <c r="ELU143" s="139"/>
      <c r="ELV143" s="139"/>
      <c r="ELW143" s="139"/>
      <c r="ELX143" s="139"/>
      <c r="ELY143" s="139"/>
      <c r="ELZ143" s="139"/>
      <c r="EMA143" s="139"/>
      <c r="EMB143" s="139"/>
      <c r="EMC143" s="139"/>
      <c r="EMD143" s="139"/>
      <c r="EME143" s="139"/>
      <c r="EMF143" s="139"/>
      <c r="EMG143" s="139"/>
      <c r="EMH143" s="139"/>
      <c r="EMI143" s="139"/>
      <c r="EMJ143" s="139"/>
      <c r="EMK143" s="139"/>
      <c r="EML143" s="139"/>
      <c r="EMM143" s="139"/>
      <c r="EMN143" s="139"/>
      <c r="EMO143" s="139"/>
      <c r="EMP143" s="139"/>
      <c r="EMQ143" s="139"/>
      <c r="EMR143" s="139"/>
      <c r="EMS143" s="139"/>
      <c r="EMT143" s="139"/>
      <c r="EMU143" s="139"/>
      <c r="EMV143" s="139"/>
      <c r="EMW143" s="139"/>
      <c r="EMX143" s="139"/>
      <c r="EMY143" s="139"/>
      <c r="EMZ143" s="139"/>
      <c r="ENA143" s="139"/>
      <c r="ENB143" s="139"/>
      <c r="ENC143" s="139"/>
      <c r="END143" s="139"/>
      <c r="ENE143" s="139"/>
      <c r="ENF143" s="139"/>
      <c r="ENG143" s="139"/>
      <c r="ENH143" s="139"/>
      <c r="ENI143" s="139"/>
      <c r="ENJ143" s="139"/>
      <c r="ENK143" s="139"/>
      <c r="ENL143" s="139"/>
      <c r="ENM143" s="139"/>
      <c r="ENN143" s="139"/>
      <c r="ENO143" s="139"/>
      <c r="ENP143" s="139"/>
      <c r="ENQ143" s="139"/>
      <c r="ENR143" s="139"/>
      <c r="ENS143" s="139"/>
      <c r="ENT143" s="139"/>
      <c r="ENU143" s="139"/>
      <c r="ENV143" s="139"/>
      <c r="ENW143" s="139"/>
      <c r="ENX143" s="139"/>
      <c r="ENY143" s="139"/>
      <c r="ENZ143" s="139"/>
      <c r="EOA143" s="139"/>
      <c r="EOB143" s="139"/>
      <c r="EOC143" s="139"/>
      <c r="EOD143" s="139"/>
      <c r="EOE143" s="139"/>
      <c r="EOF143" s="139"/>
      <c r="EOG143" s="139"/>
      <c r="EOH143" s="139"/>
      <c r="EOI143" s="139"/>
      <c r="EOJ143" s="139"/>
      <c r="EOK143" s="139"/>
      <c r="EOL143" s="139"/>
      <c r="EOM143" s="139"/>
      <c r="EON143" s="139"/>
      <c r="EOO143" s="139"/>
      <c r="EOP143" s="139"/>
      <c r="EOQ143" s="139"/>
      <c r="EOR143" s="139"/>
      <c r="EOS143" s="139"/>
      <c r="EOT143" s="139"/>
      <c r="EOU143" s="139"/>
      <c r="EOV143" s="139"/>
      <c r="EOW143" s="139"/>
      <c r="EOX143" s="139"/>
      <c r="EOY143" s="139"/>
      <c r="EOZ143" s="139"/>
      <c r="EPA143" s="139"/>
      <c r="EPB143" s="139"/>
      <c r="EPC143" s="139"/>
      <c r="EPD143" s="139"/>
      <c r="EPE143" s="139"/>
      <c r="EPF143" s="139"/>
      <c r="EPG143" s="139"/>
      <c r="EPH143" s="139"/>
      <c r="EPI143" s="139"/>
      <c r="EPJ143" s="139"/>
      <c r="EPK143" s="139"/>
      <c r="EPL143" s="139"/>
      <c r="EPM143" s="139"/>
      <c r="EPN143" s="139"/>
      <c r="EPO143" s="139"/>
      <c r="EPP143" s="139"/>
      <c r="EPQ143" s="139"/>
      <c r="EPR143" s="139"/>
      <c r="EPS143" s="139"/>
      <c r="EPT143" s="139"/>
      <c r="EPU143" s="139"/>
      <c r="EPV143" s="139"/>
      <c r="EPW143" s="139"/>
      <c r="EPX143" s="139"/>
      <c r="EPY143" s="139"/>
      <c r="EPZ143" s="139"/>
      <c r="EQA143" s="139"/>
      <c r="EQB143" s="139"/>
      <c r="EQC143" s="139"/>
      <c r="EQD143" s="139"/>
      <c r="EQE143" s="139"/>
      <c r="EQF143" s="139"/>
      <c r="EQG143" s="139"/>
      <c r="EQH143" s="139"/>
      <c r="EQI143" s="139"/>
      <c r="EQJ143" s="139"/>
      <c r="EQK143" s="139"/>
      <c r="EQL143" s="139"/>
      <c r="EQM143" s="139"/>
      <c r="EQN143" s="139"/>
      <c r="EQO143" s="139"/>
      <c r="EQP143" s="139"/>
      <c r="EQQ143" s="139"/>
      <c r="EQR143" s="139"/>
      <c r="EQS143" s="139"/>
      <c r="EQT143" s="139"/>
      <c r="EQU143" s="139"/>
      <c r="EQV143" s="139"/>
      <c r="EQW143" s="139"/>
      <c r="EQX143" s="139"/>
      <c r="EQY143" s="139"/>
      <c r="EQZ143" s="139"/>
      <c r="ERA143" s="139"/>
      <c r="ERB143" s="139"/>
      <c r="ERC143" s="139"/>
      <c r="ERD143" s="139"/>
      <c r="ERE143" s="139"/>
      <c r="ERF143" s="139"/>
      <c r="ERG143" s="139"/>
      <c r="ERH143" s="139"/>
      <c r="ERI143" s="139"/>
      <c r="ERJ143" s="139"/>
      <c r="ERK143" s="139"/>
      <c r="ERL143" s="139"/>
      <c r="ERM143" s="139"/>
      <c r="ERN143" s="139"/>
      <c r="ERO143" s="139"/>
      <c r="ERP143" s="139"/>
      <c r="ERQ143" s="139"/>
      <c r="ERR143" s="139"/>
      <c r="ERS143" s="139"/>
      <c r="ERT143" s="139"/>
      <c r="ERU143" s="139"/>
      <c r="ERV143" s="139"/>
      <c r="ERW143" s="139"/>
      <c r="ERX143" s="139"/>
      <c r="ERY143" s="139"/>
      <c r="ERZ143" s="139"/>
      <c r="ESA143" s="139"/>
      <c r="ESB143" s="139"/>
      <c r="ESC143" s="139"/>
      <c r="ESD143" s="139"/>
      <c r="ESE143" s="139"/>
      <c r="ESF143" s="139"/>
      <c r="ESG143" s="139"/>
      <c r="ESH143" s="139"/>
      <c r="ESI143" s="139"/>
      <c r="ESJ143" s="139"/>
      <c r="ESK143" s="139"/>
      <c r="ESL143" s="139"/>
      <c r="ESM143" s="139"/>
      <c r="ESN143" s="139"/>
      <c r="ESO143" s="139"/>
      <c r="ESP143" s="139"/>
      <c r="ESQ143" s="139"/>
      <c r="ESR143" s="139"/>
      <c r="ESS143" s="139"/>
      <c r="EST143" s="139"/>
      <c r="ESU143" s="139"/>
      <c r="ESV143" s="139"/>
      <c r="ESW143" s="139"/>
      <c r="ESX143" s="139"/>
      <c r="ESY143" s="139"/>
      <c r="ESZ143" s="139"/>
      <c r="ETA143" s="139"/>
      <c r="ETB143" s="139"/>
      <c r="ETC143" s="139"/>
      <c r="ETD143" s="139"/>
      <c r="ETE143" s="139"/>
      <c r="ETF143" s="139"/>
      <c r="ETG143" s="139"/>
      <c r="ETH143" s="139"/>
      <c r="ETI143" s="139"/>
      <c r="ETJ143" s="139"/>
      <c r="ETK143" s="139"/>
      <c r="ETL143" s="139"/>
      <c r="ETM143" s="139"/>
      <c r="ETN143" s="139"/>
      <c r="ETO143" s="139"/>
      <c r="ETP143" s="139"/>
      <c r="ETQ143" s="139"/>
      <c r="ETR143" s="139"/>
      <c r="ETS143" s="139"/>
      <c r="ETT143" s="139"/>
      <c r="ETU143" s="139"/>
      <c r="ETV143" s="139"/>
      <c r="ETW143" s="139"/>
      <c r="ETX143" s="139"/>
      <c r="ETY143" s="139"/>
      <c r="ETZ143" s="139"/>
      <c r="EUA143" s="139"/>
      <c r="EUB143" s="139"/>
      <c r="EUC143" s="139"/>
      <c r="EUD143" s="139"/>
      <c r="EUE143" s="139"/>
      <c r="EUF143" s="139"/>
      <c r="EUG143" s="139"/>
      <c r="EUH143" s="139"/>
      <c r="EUI143" s="139"/>
      <c r="EUJ143" s="139"/>
      <c r="EUK143" s="139"/>
      <c r="EUL143" s="139"/>
      <c r="EUM143" s="139"/>
      <c r="EUN143" s="139"/>
      <c r="EUO143" s="139"/>
      <c r="EUP143" s="139"/>
      <c r="EUQ143" s="139"/>
      <c r="EUR143" s="139"/>
      <c r="EUS143" s="139"/>
      <c r="EUT143" s="139"/>
      <c r="EUU143" s="139"/>
      <c r="EUV143" s="139"/>
      <c r="EUW143" s="139"/>
      <c r="EUX143" s="139"/>
      <c r="EUY143" s="139"/>
      <c r="EUZ143" s="139"/>
      <c r="EVA143" s="139"/>
      <c r="EVB143" s="139"/>
      <c r="EVC143" s="139"/>
      <c r="EVD143" s="139"/>
      <c r="EVE143" s="139"/>
      <c r="EVF143" s="139"/>
      <c r="EVG143" s="139"/>
      <c r="EVH143" s="139"/>
      <c r="EVI143" s="139"/>
      <c r="EVJ143" s="139"/>
      <c r="EVK143" s="139"/>
      <c r="EVL143" s="139"/>
      <c r="EVM143" s="139"/>
      <c r="EVN143" s="139"/>
      <c r="EVO143" s="139"/>
      <c r="EVP143" s="139"/>
      <c r="EVQ143" s="139"/>
      <c r="EVR143" s="139"/>
      <c r="EVS143" s="139"/>
      <c r="EVT143" s="139"/>
      <c r="EVU143" s="139"/>
      <c r="EVV143" s="139"/>
      <c r="EVW143" s="139"/>
      <c r="EVX143" s="139"/>
      <c r="EVY143" s="139"/>
      <c r="EVZ143" s="139"/>
      <c r="EWA143" s="139"/>
      <c r="EWB143" s="139"/>
      <c r="EWC143" s="139"/>
      <c r="EWD143" s="139"/>
      <c r="EWE143" s="139"/>
      <c r="EWF143" s="139"/>
      <c r="EWG143" s="139"/>
      <c r="EWH143" s="139"/>
      <c r="EWI143" s="139"/>
      <c r="EWJ143" s="139"/>
      <c r="EWK143" s="139"/>
      <c r="EWL143" s="139"/>
      <c r="EWM143" s="139"/>
      <c r="EWN143" s="139"/>
      <c r="EWO143" s="139"/>
      <c r="EWP143" s="139"/>
      <c r="EWQ143" s="139"/>
      <c r="EWR143" s="139"/>
      <c r="EWS143" s="139"/>
      <c r="EWT143" s="139"/>
      <c r="EWU143" s="139"/>
      <c r="EWV143" s="139"/>
      <c r="EWW143" s="139"/>
      <c r="EWX143" s="139"/>
      <c r="EWY143" s="139"/>
      <c r="EWZ143" s="139"/>
      <c r="EXA143" s="139"/>
      <c r="EXB143" s="139"/>
      <c r="EXC143" s="139"/>
      <c r="EXD143" s="139"/>
      <c r="EXE143" s="139"/>
      <c r="EXF143" s="139"/>
      <c r="EXG143" s="139"/>
      <c r="EXH143" s="139"/>
      <c r="EXI143" s="139"/>
      <c r="EXJ143" s="139"/>
      <c r="EXK143" s="139"/>
      <c r="EXL143" s="139"/>
      <c r="EXM143" s="139"/>
      <c r="EXN143" s="139"/>
      <c r="EXO143" s="139"/>
      <c r="EXP143" s="139"/>
      <c r="EXQ143" s="139"/>
      <c r="EXR143" s="139"/>
      <c r="EXS143" s="139"/>
      <c r="EXT143" s="139"/>
      <c r="EXU143" s="139"/>
      <c r="EXV143" s="139"/>
      <c r="EXW143" s="139"/>
      <c r="EXX143" s="139"/>
      <c r="EXY143" s="139"/>
      <c r="EXZ143" s="139"/>
      <c r="EYA143" s="139"/>
      <c r="EYB143" s="139"/>
      <c r="EYC143" s="139"/>
      <c r="EYD143" s="139"/>
      <c r="EYE143" s="139"/>
      <c r="EYF143" s="139"/>
      <c r="EYG143" s="139"/>
      <c r="EYH143" s="139"/>
      <c r="EYI143" s="139"/>
      <c r="EYJ143" s="139"/>
      <c r="EYK143" s="139"/>
      <c r="EYL143" s="139"/>
      <c r="EYM143" s="139"/>
      <c r="EYN143" s="139"/>
      <c r="EYO143" s="139"/>
      <c r="EYP143" s="139"/>
      <c r="EYQ143" s="139"/>
      <c r="EYR143" s="139"/>
      <c r="EYS143" s="139"/>
      <c r="EYT143" s="139"/>
      <c r="EYU143" s="139"/>
      <c r="EYV143" s="139"/>
      <c r="EYW143" s="139"/>
      <c r="EYX143" s="139"/>
      <c r="EYY143" s="139"/>
      <c r="EYZ143" s="139"/>
      <c r="EZA143" s="139"/>
      <c r="EZB143" s="139"/>
      <c r="EZC143" s="139"/>
      <c r="EZD143" s="139"/>
      <c r="EZE143" s="139"/>
      <c r="EZF143" s="139"/>
      <c r="EZG143" s="139"/>
      <c r="EZH143" s="139"/>
      <c r="EZI143" s="139"/>
      <c r="EZJ143" s="139"/>
      <c r="EZK143" s="139"/>
      <c r="EZL143" s="139"/>
      <c r="EZM143" s="139"/>
      <c r="EZN143" s="139"/>
      <c r="EZO143" s="139"/>
      <c r="EZP143" s="139"/>
      <c r="EZQ143" s="139"/>
      <c r="EZR143" s="139"/>
      <c r="EZS143" s="139"/>
      <c r="EZT143" s="139"/>
      <c r="EZU143" s="139"/>
      <c r="EZV143" s="139"/>
      <c r="EZW143" s="139"/>
      <c r="EZX143" s="139"/>
      <c r="EZY143" s="139"/>
      <c r="EZZ143" s="139"/>
      <c r="FAA143" s="139"/>
      <c r="FAB143" s="139"/>
      <c r="FAC143" s="139"/>
      <c r="FAD143" s="139"/>
      <c r="FAE143" s="139"/>
      <c r="FAF143" s="139"/>
      <c r="FAG143" s="139"/>
      <c r="FAH143" s="139"/>
      <c r="FAI143" s="139"/>
      <c r="FAJ143" s="139"/>
      <c r="FAK143" s="139"/>
      <c r="FAL143" s="139"/>
      <c r="FAM143" s="139"/>
      <c r="FAN143" s="139"/>
      <c r="FAO143" s="139"/>
      <c r="FAP143" s="139"/>
      <c r="FAQ143" s="139"/>
      <c r="FAR143" s="139"/>
      <c r="FAS143" s="139"/>
      <c r="FAT143" s="139"/>
      <c r="FAU143" s="139"/>
      <c r="FAV143" s="139"/>
      <c r="FAW143" s="139"/>
      <c r="FAX143" s="139"/>
      <c r="FAY143" s="139"/>
      <c r="FAZ143" s="139"/>
      <c r="FBA143" s="139"/>
      <c r="FBB143" s="139"/>
      <c r="FBC143" s="139"/>
      <c r="FBD143" s="139"/>
      <c r="FBE143" s="139"/>
      <c r="FBF143" s="139"/>
      <c r="FBG143" s="139"/>
      <c r="FBH143" s="139"/>
      <c r="FBI143" s="139"/>
      <c r="FBJ143" s="139"/>
      <c r="FBK143" s="139"/>
      <c r="FBL143" s="139"/>
      <c r="FBM143" s="139"/>
      <c r="FBN143" s="139"/>
      <c r="FBO143" s="139"/>
      <c r="FBP143" s="139"/>
      <c r="FBQ143" s="139"/>
      <c r="FBR143" s="139"/>
      <c r="FBS143" s="139"/>
      <c r="FBT143" s="139"/>
      <c r="FBU143" s="139"/>
      <c r="FBV143" s="139"/>
      <c r="FBW143" s="139"/>
      <c r="FBX143" s="139"/>
      <c r="FBY143" s="139"/>
      <c r="FBZ143" s="139"/>
      <c r="FCA143" s="139"/>
      <c r="FCB143" s="139"/>
      <c r="FCC143" s="139"/>
      <c r="FCD143" s="139"/>
      <c r="FCE143" s="139"/>
      <c r="FCF143" s="139"/>
      <c r="FCG143" s="139"/>
      <c r="FCH143" s="139"/>
      <c r="FCI143" s="139"/>
      <c r="FCJ143" s="139"/>
      <c r="FCK143" s="139"/>
      <c r="FCL143" s="139"/>
      <c r="FCM143" s="139"/>
      <c r="FCN143" s="139"/>
      <c r="FCO143" s="139"/>
      <c r="FCP143" s="139"/>
      <c r="FCQ143" s="139"/>
      <c r="FCR143" s="139"/>
      <c r="FCS143" s="139"/>
      <c r="FCT143" s="139"/>
      <c r="FCU143" s="139"/>
      <c r="FCV143" s="139"/>
      <c r="FCW143" s="139"/>
      <c r="FCX143" s="139"/>
      <c r="FCY143" s="139"/>
      <c r="FCZ143" s="139"/>
      <c r="FDA143" s="139"/>
      <c r="FDB143" s="139"/>
      <c r="FDC143" s="139"/>
      <c r="FDD143" s="139"/>
      <c r="FDE143" s="139"/>
      <c r="FDF143" s="139"/>
      <c r="FDG143" s="139"/>
      <c r="FDH143" s="139"/>
      <c r="FDI143" s="139"/>
      <c r="FDJ143" s="139"/>
      <c r="FDK143" s="139"/>
      <c r="FDL143" s="139"/>
      <c r="FDM143" s="139"/>
      <c r="FDN143" s="139"/>
      <c r="FDO143" s="139"/>
      <c r="FDP143" s="139"/>
      <c r="FDQ143" s="139"/>
      <c r="FDR143" s="139"/>
      <c r="FDS143" s="139"/>
      <c r="FDT143" s="139"/>
      <c r="FDU143" s="139"/>
      <c r="FDV143" s="139"/>
      <c r="FDW143" s="139"/>
      <c r="FDX143" s="139"/>
      <c r="FDY143" s="139"/>
      <c r="FDZ143" s="139"/>
      <c r="FEA143" s="139"/>
      <c r="FEB143" s="139"/>
      <c r="FEC143" s="139"/>
      <c r="FED143" s="139"/>
      <c r="FEE143" s="139"/>
      <c r="FEF143" s="139"/>
      <c r="FEG143" s="139"/>
      <c r="FEH143" s="139"/>
      <c r="FEI143" s="139"/>
      <c r="FEJ143" s="139"/>
      <c r="FEK143" s="139"/>
      <c r="FEL143" s="139"/>
      <c r="FEM143" s="139"/>
      <c r="FEN143" s="139"/>
      <c r="FEO143" s="139"/>
      <c r="FEP143" s="139"/>
      <c r="FEQ143" s="139"/>
      <c r="FER143" s="139"/>
      <c r="FES143" s="139"/>
      <c r="FET143" s="139"/>
      <c r="FEU143" s="139"/>
      <c r="FEV143" s="139"/>
      <c r="FEW143" s="139"/>
      <c r="FEX143" s="139"/>
      <c r="FEY143" s="139"/>
      <c r="FEZ143" s="139"/>
      <c r="FFA143" s="139"/>
      <c r="FFB143" s="139"/>
      <c r="FFC143" s="139"/>
      <c r="FFD143" s="139"/>
      <c r="FFE143" s="139"/>
      <c r="FFF143" s="139"/>
      <c r="FFG143" s="139"/>
      <c r="FFH143" s="139"/>
      <c r="FFI143" s="139"/>
      <c r="FFJ143" s="139"/>
      <c r="FFK143" s="139"/>
      <c r="FFL143" s="139"/>
      <c r="FFM143" s="139"/>
      <c r="FFN143" s="139"/>
      <c r="FFO143" s="139"/>
      <c r="FFP143" s="139"/>
      <c r="FFQ143" s="139"/>
      <c r="FFR143" s="139"/>
      <c r="FFS143" s="139"/>
      <c r="FFT143" s="139"/>
      <c r="FFU143" s="139"/>
      <c r="FFV143" s="139"/>
      <c r="FFW143" s="139"/>
      <c r="FFX143" s="139"/>
      <c r="FFY143" s="139"/>
      <c r="FFZ143" s="139"/>
      <c r="FGA143" s="139"/>
      <c r="FGB143" s="139"/>
      <c r="FGC143" s="139"/>
      <c r="FGD143" s="139"/>
      <c r="FGE143" s="139"/>
      <c r="FGF143" s="139"/>
      <c r="FGG143" s="139"/>
      <c r="FGH143" s="139"/>
      <c r="FGI143" s="139"/>
      <c r="FGJ143" s="139"/>
      <c r="FGK143" s="139"/>
      <c r="FGL143" s="139"/>
      <c r="FGM143" s="139"/>
      <c r="FGN143" s="139"/>
      <c r="FGO143" s="139"/>
      <c r="FGP143" s="139"/>
      <c r="FGQ143" s="139"/>
      <c r="FGR143" s="139"/>
      <c r="FGS143" s="139"/>
      <c r="FGT143" s="139"/>
      <c r="FGU143" s="139"/>
      <c r="FGV143" s="139"/>
      <c r="FGW143" s="139"/>
      <c r="FGX143" s="139"/>
      <c r="FGY143" s="139"/>
      <c r="FGZ143" s="139"/>
      <c r="FHA143" s="139"/>
      <c r="FHB143" s="139"/>
      <c r="FHC143" s="139"/>
      <c r="FHD143" s="139"/>
      <c r="FHE143" s="139"/>
      <c r="FHF143" s="139"/>
      <c r="FHG143" s="139"/>
      <c r="FHH143" s="139"/>
      <c r="FHI143" s="139"/>
      <c r="FHJ143" s="139"/>
      <c r="FHK143" s="139"/>
      <c r="FHL143" s="139"/>
      <c r="FHM143" s="139"/>
      <c r="FHN143" s="139"/>
      <c r="FHO143" s="139"/>
      <c r="FHP143" s="139"/>
      <c r="FHQ143" s="139"/>
      <c r="FHR143" s="139"/>
      <c r="FHS143" s="139"/>
      <c r="FHT143" s="139"/>
      <c r="FHU143" s="139"/>
      <c r="FHV143" s="139"/>
      <c r="FHW143" s="139"/>
      <c r="FHX143" s="139"/>
      <c r="FHY143" s="139"/>
      <c r="FHZ143" s="139"/>
      <c r="FIA143" s="139"/>
      <c r="FIB143" s="139"/>
      <c r="FIC143" s="139"/>
      <c r="FID143" s="139"/>
      <c r="FIE143" s="139"/>
      <c r="FIF143" s="139"/>
      <c r="FIG143" s="139"/>
      <c r="FIH143" s="139"/>
      <c r="FII143" s="139"/>
      <c r="FIJ143" s="139"/>
      <c r="FIK143" s="139"/>
      <c r="FIL143" s="139"/>
      <c r="FIM143" s="139"/>
      <c r="FIN143" s="139"/>
      <c r="FIO143" s="139"/>
      <c r="FIP143" s="139"/>
      <c r="FIQ143" s="139"/>
      <c r="FIR143" s="139"/>
      <c r="FIS143" s="139"/>
      <c r="FIT143" s="139"/>
      <c r="FIU143" s="139"/>
      <c r="FIV143" s="139"/>
      <c r="FIW143" s="139"/>
      <c r="FIX143" s="139"/>
      <c r="FIY143" s="139"/>
      <c r="FIZ143" s="139"/>
      <c r="FJA143" s="139"/>
      <c r="FJB143" s="139"/>
      <c r="FJC143" s="139"/>
      <c r="FJD143" s="139"/>
      <c r="FJE143" s="139"/>
      <c r="FJF143" s="139"/>
      <c r="FJG143" s="139"/>
      <c r="FJH143" s="139"/>
      <c r="FJI143" s="139"/>
      <c r="FJJ143" s="139"/>
      <c r="FJK143" s="139"/>
      <c r="FJL143" s="139"/>
      <c r="FJM143" s="139"/>
      <c r="FJN143" s="139"/>
      <c r="FJO143" s="139"/>
      <c r="FJP143" s="139"/>
      <c r="FJQ143" s="139"/>
      <c r="FJR143" s="139"/>
      <c r="FJS143" s="139"/>
      <c r="FJT143" s="139"/>
      <c r="FJU143" s="139"/>
      <c r="FJV143" s="139"/>
      <c r="FJW143" s="139"/>
      <c r="FJX143" s="139"/>
      <c r="FJY143" s="139"/>
      <c r="FJZ143" s="139"/>
      <c r="FKA143" s="139"/>
      <c r="FKB143" s="139"/>
      <c r="FKC143" s="139"/>
      <c r="FKD143" s="139"/>
      <c r="FKE143" s="139"/>
      <c r="FKF143" s="139"/>
      <c r="FKG143" s="139"/>
      <c r="FKH143" s="139"/>
      <c r="FKI143" s="139"/>
      <c r="FKJ143" s="139"/>
      <c r="FKK143" s="139"/>
      <c r="FKL143" s="139"/>
      <c r="FKM143" s="139"/>
      <c r="FKN143" s="139"/>
      <c r="FKO143" s="139"/>
      <c r="FKP143" s="139"/>
      <c r="FKQ143" s="139"/>
      <c r="FKR143" s="139"/>
      <c r="FKS143" s="139"/>
      <c r="FKT143" s="139"/>
      <c r="FKU143" s="139"/>
      <c r="FKV143" s="139"/>
      <c r="FKW143" s="139"/>
      <c r="FKX143" s="139"/>
      <c r="FKY143" s="139"/>
      <c r="FKZ143" s="139"/>
      <c r="FLA143" s="139"/>
      <c r="FLB143" s="139"/>
      <c r="FLC143" s="139"/>
      <c r="FLD143" s="139"/>
      <c r="FLE143" s="139"/>
      <c r="FLF143" s="139"/>
      <c r="FLG143" s="139"/>
      <c r="FLH143" s="139"/>
      <c r="FLI143" s="139"/>
      <c r="FLJ143" s="139"/>
      <c r="FLK143" s="139"/>
      <c r="FLL143" s="139"/>
      <c r="FLM143" s="139"/>
      <c r="FLN143" s="139"/>
      <c r="FLO143" s="139"/>
      <c r="FLP143" s="139"/>
      <c r="FLQ143" s="139"/>
      <c r="FLR143" s="139"/>
      <c r="FLS143" s="139"/>
      <c r="FLT143" s="139"/>
      <c r="FLU143" s="139"/>
      <c r="FLV143" s="139"/>
      <c r="FLW143" s="139"/>
      <c r="FLX143" s="139"/>
      <c r="FLY143" s="139"/>
      <c r="FLZ143" s="139"/>
      <c r="FMA143" s="139"/>
      <c r="FMB143" s="139"/>
      <c r="FMC143" s="139"/>
      <c r="FMD143" s="139"/>
      <c r="FME143" s="139"/>
      <c r="FMF143" s="139"/>
      <c r="FMG143" s="139"/>
      <c r="FMH143" s="139"/>
      <c r="FMI143" s="139"/>
      <c r="FMJ143" s="139"/>
      <c r="FMK143" s="139"/>
      <c r="FML143" s="139"/>
      <c r="FMM143" s="139"/>
      <c r="FMN143" s="139"/>
      <c r="FMO143" s="139"/>
      <c r="FMP143" s="139"/>
      <c r="FMQ143" s="139"/>
      <c r="FMR143" s="139"/>
      <c r="FMS143" s="139"/>
      <c r="FMT143" s="139"/>
      <c r="FMU143" s="139"/>
      <c r="FMV143" s="139"/>
      <c r="FMW143" s="139"/>
      <c r="FMX143" s="139"/>
      <c r="FMY143" s="139"/>
      <c r="FMZ143" s="139"/>
      <c r="FNA143" s="139"/>
      <c r="FNB143" s="139"/>
      <c r="FNC143" s="139"/>
      <c r="FND143" s="139"/>
      <c r="FNE143" s="139"/>
      <c r="FNF143" s="139"/>
      <c r="FNG143" s="139"/>
      <c r="FNH143" s="139"/>
      <c r="FNI143" s="139"/>
      <c r="FNJ143" s="139"/>
      <c r="FNK143" s="139"/>
      <c r="FNL143" s="139"/>
      <c r="FNM143" s="139"/>
      <c r="FNN143" s="139"/>
      <c r="FNO143" s="139"/>
      <c r="FNP143" s="139"/>
      <c r="FNQ143" s="139"/>
      <c r="FNR143" s="139"/>
      <c r="FNS143" s="139"/>
      <c r="FNT143" s="139"/>
      <c r="FNU143" s="139"/>
      <c r="FNV143" s="139"/>
      <c r="FNW143" s="139"/>
      <c r="FNX143" s="139"/>
      <c r="FNY143" s="139"/>
      <c r="FNZ143" s="139"/>
      <c r="FOA143" s="139"/>
      <c r="FOB143" s="139"/>
      <c r="FOC143" s="139"/>
      <c r="FOD143" s="139"/>
      <c r="FOE143" s="139"/>
      <c r="FOF143" s="139"/>
      <c r="FOG143" s="139"/>
      <c r="FOH143" s="139"/>
      <c r="FOI143" s="139"/>
      <c r="FOJ143" s="139"/>
      <c r="FOK143" s="139"/>
      <c r="FOL143" s="139"/>
      <c r="FOM143" s="139"/>
      <c r="FON143" s="139"/>
      <c r="FOO143" s="139"/>
      <c r="FOP143" s="139"/>
      <c r="FOQ143" s="139"/>
      <c r="FOR143" s="139"/>
      <c r="FOS143" s="139"/>
      <c r="FOT143" s="139"/>
      <c r="FOU143" s="139"/>
      <c r="FOV143" s="139"/>
      <c r="FOW143" s="139"/>
      <c r="FOX143" s="139"/>
      <c r="FOY143" s="139"/>
      <c r="FOZ143" s="139"/>
      <c r="FPA143" s="139"/>
      <c r="FPB143" s="139"/>
      <c r="FPC143" s="139"/>
      <c r="FPD143" s="139"/>
      <c r="FPE143" s="139"/>
      <c r="FPF143" s="139"/>
      <c r="FPG143" s="139"/>
      <c r="FPH143" s="139"/>
      <c r="FPI143" s="139"/>
      <c r="FPJ143" s="139"/>
      <c r="FPK143" s="139"/>
      <c r="FPL143" s="139"/>
      <c r="FPM143" s="139"/>
      <c r="FPN143" s="139"/>
      <c r="FPO143" s="139"/>
      <c r="FPP143" s="139"/>
      <c r="FPQ143" s="139"/>
      <c r="FPR143" s="139"/>
      <c r="FPS143" s="139"/>
      <c r="FPT143" s="139"/>
      <c r="FPU143" s="139"/>
      <c r="FPV143" s="139"/>
      <c r="FPW143" s="139"/>
      <c r="FPX143" s="139"/>
      <c r="FPY143" s="139"/>
      <c r="FPZ143" s="139"/>
      <c r="FQA143" s="139"/>
      <c r="FQB143" s="139"/>
      <c r="FQC143" s="139"/>
      <c r="FQD143" s="139"/>
      <c r="FQE143" s="139"/>
      <c r="FQF143" s="139"/>
      <c r="FQG143" s="139"/>
      <c r="FQH143" s="139"/>
      <c r="FQI143" s="139"/>
      <c r="FQJ143" s="139"/>
      <c r="FQK143" s="139"/>
      <c r="FQL143" s="139"/>
      <c r="FQM143" s="139"/>
      <c r="FQN143" s="139"/>
      <c r="FQO143" s="139"/>
      <c r="FQP143" s="139"/>
      <c r="FQQ143" s="139"/>
      <c r="FQR143" s="139"/>
      <c r="FQS143" s="139"/>
      <c r="FQT143" s="139"/>
      <c r="FQU143" s="139"/>
      <c r="FQV143" s="139"/>
      <c r="FQW143" s="139"/>
      <c r="FQX143" s="139"/>
      <c r="FQY143" s="139"/>
      <c r="FQZ143" s="139"/>
      <c r="FRA143" s="139"/>
      <c r="FRB143" s="139"/>
      <c r="FRC143" s="139"/>
      <c r="FRD143" s="139"/>
      <c r="FRE143" s="139"/>
      <c r="FRF143" s="139"/>
      <c r="FRG143" s="139"/>
      <c r="FRH143" s="139"/>
      <c r="FRI143" s="139"/>
      <c r="FRJ143" s="139"/>
      <c r="FRK143" s="139"/>
      <c r="FRL143" s="139"/>
      <c r="FRM143" s="139"/>
      <c r="FRN143" s="139"/>
      <c r="FRO143" s="139"/>
      <c r="FRP143" s="139"/>
      <c r="FRQ143" s="139"/>
      <c r="FRR143" s="139"/>
      <c r="FRS143" s="139"/>
      <c r="FRT143" s="139"/>
      <c r="FRU143" s="139"/>
      <c r="FRV143" s="139"/>
      <c r="FRW143" s="139"/>
      <c r="FRX143" s="139"/>
      <c r="FRY143" s="139"/>
      <c r="FRZ143" s="139"/>
      <c r="FSA143" s="139"/>
      <c r="FSB143" s="139"/>
      <c r="FSC143" s="139"/>
      <c r="FSD143" s="139"/>
      <c r="FSE143" s="139"/>
      <c r="FSF143" s="139"/>
      <c r="FSG143" s="139"/>
      <c r="FSH143" s="139"/>
      <c r="FSI143" s="139"/>
      <c r="FSJ143" s="139"/>
      <c r="FSK143" s="139"/>
      <c r="FSL143" s="139"/>
      <c r="FSM143" s="139"/>
      <c r="FSN143" s="139"/>
      <c r="FSO143" s="139"/>
      <c r="FSP143" s="139"/>
      <c r="FSQ143" s="139"/>
      <c r="FSR143" s="139"/>
      <c r="FSS143" s="139"/>
      <c r="FST143" s="139"/>
      <c r="FSU143" s="139"/>
      <c r="FSV143" s="139"/>
      <c r="FSW143" s="139"/>
      <c r="FSX143" s="139"/>
      <c r="FSY143" s="139"/>
      <c r="FSZ143" s="139"/>
      <c r="FTA143" s="139"/>
      <c r="FTB143" s="139"/>
      <c r="FTC143" s="139"/>
      <c r="FTD143" s="139"/>
      <c r="FTE143" s="139"/>
      <c r="FTF143" s="139"/>
      <c r="FTG143" s="139"/>
      <c r="FTH143" s="139"/>
      <c r="FTI143" s="139"/>
      <c r="FTJ143" s="139"/>
      <c r="FTK143" s="139"/>
      <c r="FTL143" s="139"/>
      <c r="FTM143" s="139"/>
      <c r="FTN143" s="139"/>
      <c r="FTO143" s="139"/>
      <c r="FTP143" s="139"/>
      <c r="FTQ143" s="139"/>
      <c r="FTR143" s="139"/>
      <c r="FTS143" s="139"/>
      <c r="FTT143" s="139"/>
      <c r="FTU143" s="139"/>
      <c r="FTV143" s="139"/>
      <c r="FTW143" s="139"/>
      <c r="FTX143" s="139"/>
      <c r="FTY143" s="139"/>
      <c r="FTZ143" s="139"/>
      <c r="FUA143" s="139"/>
      <c r="FUB143" s="139"/>
      <c r="FUC143" s="139"/>
      <c r="FUD143" s="139"/>
      <c r="FUE143" s="139"/>
      <c r="FUF143" s="139"/>
      <c r="FUG143" s="139"/>
      <c r="FUH143" s="139"/>
      <c r="FUI143" s="139"/>
      <c r="FUJ143" s="139"/>
      <c r="FUK143" s="139"/>
      <c r="FUL143" s="139"/>
      <c r="FUM143" s="139"/>
      <c r="FUN143" s="139"/>
      <c r="FUO143" s="139"/>
      <c r="FUP143" s="139"/>
      <c r="FUQ143" s="139"/>
      <c r="FUR143" s="139"/>
      <c r="FUS143" s="139"/>
      <c r="FUT143" s="139"/>
      <c r="FUU143" s="139"/>
      <c r="FUV143" s="139"/>
      <c r="FUW143" s="139"/>
      <c r="FUX143" s="139"/>
      <c r="FUY143" s="139"/>
      <c r="FUZ143" s="139"/>
      <c r="FVA143" s="139"/>
      <c r="FVB143" s="139"/>
      <c r="FVC143" s="139"/>
      <c r="FVD143" s="139"/>
      <c r="FVE143" s="139"/>
      <c r="FVF143" s="139"/>
      <c r="FVG143" s="139"/>
      <c r="FVH143" s="139"/>
      <c r="FVI143" s="139"/>
      <c r="FVJ143" s="139"/>
      <c r="FVK143" s="139"/>
      <c r="FVL143" s="139"/>
      <c r="FVM143" s="139"/>
      <c r="FVN143" s="139"/>
      <c r="FVO143" s="139"/>
      <c r="FVP143" s="139"/>
      <c r="FVQ143" s="139"/>
      <c r="FVR143" s="139"/>
      <c r="FVS143" s="139"/>
      <c r="FVT143" s="139"/>
      <c r="FVU143" s="139"/>
      <c r="FVV143" s="139"/>
      <c r="FVW143" s="139"/>
      <c r="FVX143" s="139"/>
      <c r="FVY143" s="139"/>
      <c r="FVZ143" s="139"/>
      <c r="FWA143" s="139"/>
      <c r="FWB143" s="139"/>
      <c r="FWC143" s="139"/>
      <c r="FWD143" s="139"/>
      <c r="FWE143" s="139"/>
      <c r="FWF143" s="139"/>
      <c r="FWG143" s="139"/>
      <c r="FWH143" s="139"/>
      <c r="FWI143" s="139"/>
      <c r="FWJ143" s="139"/>
      <c r="FWK143" s="139"/>
      <c r="FWL143" s="139"/>
      <c r="FWM143" s="139"/>
      <c r="FWN143" s="139"/>
      <c r="FWO143" s="139"/>
      <c r="FWP143" s="139"/>
      <c r="FWQ143" s="139"/>
      <c r="FWR143" s="139"/>
      <c r="FWS143" s="139"/>
      <c r="FWT143" s="139"/>
      <c r="FWU143" s="139"/>
      <c r="FWV143" s="139"/>
      <c r="FWW143" s="139"/>
      <c r="FWX143" s="139"/>
      <c r="FWY143" s="139"/>
      <c r="FWZ143" s="139"/>
      <c r="FXA143" s="139"/>
      <c r="FXB143" s="139"/>
      <c r="FXC143" s="139"/>
      <c r="FXD143" s="139"/>
      <c r="FXE143" s="139"/>
      <c r="FXF143" s="139"/>
      <c r="FXG143" s="139"/>
      <c r="FXH143" s="139"/>
      <c r="FXI143" s="139"/>
      <c r="FXJ143" s="139"/>
      <c r="FXK143" s="139"/>
      <c r="FXL143" s="139"/>
      <c r="FXM143" s="139"/>
      <c r="FXN143" s="139"/>
      <c r="FXO143" s="139"/>
      <c r="FXP143" s="139"/>
      <c r="FXQ143" s="139"/>
      <c r="FXR143" s="139"/>
      <c r="FXS143" s="139"/>
      <c r="FXT143" s="139"/>
      <c r="FXU143" s="139"/>
      <c r="FXV143" s="139"/>
      <c r="FXW143" s="139"/>
      <c r="FXX143" s="139"/>
      <c r="FXY143" s="139"/>
      <c r="FXZ143" s="139"/>
      <c r="FYA143" s="139"/>
      <c r="FYB143" s="139"/>
      <c r="FYC143" s="139"/>
      <c r="FYD143" s="139"/>
      <c r="FYE143" s="139"/>
      <c r="FYF143" s="139"/>
      <c r="FYG143" s="139"/>
      <c r="FYH143" s="139"/>
      <c r="FYI143" s="139"/>
      <c r="FYJ143" s="139"/>
      <c r="FYK143" s="139"/>
      <c r="FYL143" s="139"/>
      <c r="FYM143" s="139"/>
      <c r="FYN143" s="139"/>
      <c r="FYO143" s="139"/>
      <c r="FYP143" s="139"/>
      <c r="FYQ143" s="139"/>
      <c r="FYR143" s="139"/>
      <c r="FYS143" s="139"/>
      <c r="FYT143" s="139"/>
      <c r="FYU143" s="139"/>
      <c r="FYV143" s="139"/>
      <c r="FYW143" s="139"/>
      <c r="FYX143" s="139"/>
      <c r="FYY143" s="139"/>
      <c r="FYZ143" s="139"/>
      <c r="FZA143" s="139"/>
      <c r="FZB143" s="139"/>
      <c r="FZC143" s="139"/>
      <c r="FZD143" s="139"/>
      <c r="FZE143" s="139"/>
      <c r="FZF143" s="139"/>
      <c r="FZG143" s="139"/>
      <c r="FZH143" s="139"/>
      <c r="FZI143" s="139"/>
      <c r="FZJ143" s="139"/>
      <c r="FZK143" s="139"/>
      <c r="FZL143" s="139"/>
      <c r="FZM143" s="139"/>
      <c r="FZN143" s="139"/>
      <c r="FZO143" s="139"/>
      <c r="FZP143" s="139"/>
      <c r="FZQ143" s="139"/>
      <c r="FZR143" s="139"/>
      <c r="FZS143" s="139"/>
      <c r="FZT143" s="139"/>
      <c r="FZU143" s="139"/>
      <c r="FZV143" s="139"/>
      <c r="FZW143" s="139"/>
      <c r="FZX143" s="139"/>
      <c r="FZY143" s="139"/>
      <c r="FZZ143" s="139"/>
      <c r="GAA143" s="139"/>
      <c r="GAB143" s="139"/>
      <c r="GAC143" s="139"/>
      <c r="GAD143" s="139"/>
      <c r="GAE143" s="139"/>
      <c r="GAF143" s="139"/>
      <c r="GAG143" s="139"/>
      <c r="GAH143" s="139"/>
      <c r="GAI143" s="139"/>
      <c r="GAJ143" s="139"/>
      <c r="GAK143" s="139"/>
      <c r="GAL143" s="139"/>
      <c r="GAM143" s="139"/>
      <c r="GAN143" s="139"/>
      <c r="GAO143" s="139"/>
      <c r="GAP143" s="139"/>
      <c r="GAQ143" s="139"/>
      <c r="GAR143" s="139"/>
      <c r="GAS143" s="139"/>
      <c r="GAT143" s="139"/>
      <c r="GAU143" s="139"/>
      <c r="GAV143" s="139"/>
      <c r="GAW143" s="139"/>
      <c r="GAX143" s="139"/>
      <c r="GAY143" s="139"/>
      <c r="GAZ143" s="139"/>
      <c r="GBA143" s="139"/>
      <c r="GBB143" s="139"/>
      <c r="GBC143" s="139"/>
      <c r="GBD143" s="139"/>
      <c r="GBE143" s="139"/>
      <c r="GBF143" s="139"/>
      <c r="GBG143" s="139"/>
      <c r="GBH143" s="139"/>
      <c r="GBI143" s="139"/>
      <c r="GBJ143" s="139"/>
      <c r="GBK143" s="139"/>
      <c r="GBL143" s="139"/>
      <c r="GBM143" s="139"/>
      <c r="GBN143" s="139"/>
      <c r="GBO143" s="139"/>
      <c r="GBP143" s="139"/>
      <c r="GBQ143" s="139"/>
      <c r="GBR143" s="139"/>
      <c r="GBS143" s="139"/>
      <c r="GBT143" s="139"/>
      <c r="GBU143" s="139"/>
      <c r="GBV143" s="139"/>
      <c r="GBW143" s="139"/>
      <c r="GBX143" s="139"/>
      <c r="GBY143" s="139"/>
      <c r="GBZ143" s="139"/>
      <c r="GCA143" s="139"/>
      <c r="GCB143" s="139"/>
      <c r="GCC143" s="139"/>
      <c r="GCD143" s="139"/>
      <c r="GCE143" s="139"/>
      <c r="GCF143" s="139"/>
      <c r="GCG143" s="139"/>
      <c r="GCH143" s="139"/>
      <c r="GCI143" s="139"/>
      <c r="GCJ143" s="139"/>
      <c r="GCK143" s="139"/>
      <c r="GCL143" s="139"/>
      <c r="GCM143" s="139"/>
      <c r="GCN143" s="139"/>
      <c r="GCO143" s="139"/>
      <c r="GCP143" s="139"/>
      <c r="GCQ143" s="139"/>
      <c r="GCR143" s="139"/>
      <c r="GCS143" s="139"/>
      <c r="GCT143" s="139"/>
      <c r="GCU143" s="139"/>
      <c r="GCV143" s="139"/>
      <c r="GCW143" s="139"/>
      <c r="GCX143" s="139"/>
      <c r="GCY143" s="139"/>
      <c r="GCZ143" s="139"/>
      <c r="GDA143" s="139"/>
      <c r="GDB143" s="139"/>
      <c r="GDC143" s="139"/>
      <c r="GDD143" s="139"/>
      <c r="GDE143" s="139"/>
      <c r="GDF143" s="139"/>
      <c r="GDG143" s="139"/>
      <c r="GDH143" s="139"/>
      <c r="GDI143" s="139"/>
      <c r="GDJ143" s="139"/>
      <c r="GDK143" s="139"/>
      <c r="GDL143" s="139"/>
      <c r="GDM143" s="139"/>
      <c r="GDN143" s="139"/>
      <c r="GDO143" s="139"/>
      <c r="GDP143" s="139"/>
      <c r="GDQ143" s="139"/>
      <c r="GDR143" s="139"/>
      <c r="GDS143" s="139"/>
      <c r="GDT143" s="139"/>
      <c r="GDU143" s="139"/>
      <c r="GDV143" s="139"/>
      <c r="GDW143" s="139"/>
      <c r="GDX143" s="139"/>
      <c r="GDY143" s="139"/>
      <c r="GDZ143" s="139"/>
      <c r="GEA143" s="139"/>
      <c r="GEB143" s="139"/>
      <c r="GEC143" s="139"/>
      <c r="GED143" s="139"/>
      <c r="GEE143" s="139"/>
      <c r="GEF143" s="139"/>
      <c r="GEG143" s="139"/>
      <c r="GEH143" s="139"/>
      <c r="GEI143" s="139"/>
      <c r="GEJ143" s="139"/>
      <c r="GEK143" s="139"/>
      <c r="GEL143" s="139"/>
      <c r="GEM143" s="139"/>
      <c r="GEN143" s="139"/>
      <c r="GEO143" s="139"/>
      <c r="GEP143" s="139"/>
      <c r="GEQ143" s="139"/>
      <c r="GER143" s="139"/>
      <c r="GES143" s="139"/>
      <c r="GET143" s="139"/>
      <c r="GEU143" s="139"/>
      <c r="GEV143" s="139"/>
      <c r="GEW143" s="139"/>
      <c r="GEX143" s="139"/>
      <c r="GEY143" s="139"/>
      <c r="GEZ143" s="139"/>
      <c r="GFA143" s="139"/>
      <c r="GFB143" s="139"/>
      <c r="GFC143" s="139"/>
      <c r="GFD143" s="139"/>
      <c r="GFE143" s="139"/>
      <c r="GFF143" s="139"/>
      <c r="GFG143" s="139"/>
      <c r="GFH143" s="139"/>
      <c r="GFI143" s="139"/>
      <c r="GFJ143" s="139"/>
      <c r="GFK143" s="139"/>
      <c r="GFL143" s="139"/>
      <c r="GFM143" s="139"/>
      <c r="GFN143" s="139"/>
      <c r="GFO143" s="139"/>
      <c r="GFP143" s="139"/>
      <c r="GFQ143" s="139"/>
      <c r="GFR143" s="139"/>
      <c r="GFS143" s="139"/>
      <c r="GFT143" s="139"/>
      <c r="GFU143" s="139"/>
      <c r="GFV143" s="139"/>
      <c r="GFW143" s="139"/>
      <c r="GFX143" s="139"/>
      <c r="GFY143" s="139"/>
      <c r="GFZ143" s="139"/>
      <c r="GGA143" s="139"/>
      <c r="GGB143" s="139"/>
      <c r="GGC143" s="139"/>
      <c r="GGD143" s="139"/>
      <c r="GGE143" s="139"/>
      <c r="GGF143" s="139"/>
      <c r="GGG143" s="139"/>
      <c r="GGH143" s="139"/>
      <c r="GGI143" s="139"/>
      <c r="GGJ143" s="139"/>
      <c r="GGK143" s="139"/>
      <c r="GGL143" s="139"/>
      <c r="GGM143" s="139"/>
      <c r="GGN143" s="139"/>
      <c r="GGO143" s="139"/>
      <c r="GGP143" s="139"/>
      <c r="GGQ143" s="139"/>
      <c r="GGR143" s="139"/>
      <c r="GGS143" s="139"/>
      <c r="GGT143" s="139"/>
      <c r="GGU143" s="139"/>
      <c r="GGV143" s="139"/>
      <c r="GGW143" s="139"/>
      <c r="GGX143" s="139"/>
      <c r="GGY143" s="139"/>
      <c r="GGZ143" s="139"/>
      <c r="GHA143" s="139"/>
      <c r="GHB143" s="139"/>
      <c r="GHC143" s="139"/>
      <c r="GHD143" s="139"/>
      <c r="GHE143" s="139"/>
      <c r="GHF143" s="139"/>
      <c r="GHG143" s="139"/>
      <c r="GHH143" s="139"/>
      <c r="GHI143" s="139"/>
      <c r="GHJ143" s="139"/>
      <c r="GHK143" s="139"/>
      <c r="GHL143" s="139"/>
      <c r="GHM143" s="139"/>
      <c r="GHN143" s="139"/>
      <c r="GHO143" s="139"/>
      <c r="GHP143" s="139"/>
      <c r="GHQ143" s="139"/>
      <c r="GHR143" s="139"/>
      <c r="GHS143" s="139"/>
      <c r="GHT143" s="139"/>
      <c r="GHU143" s="139"/>
      <c r="GHV143" s="139"/>
      <c r="GHW143" s="139"/>
      <c r="GHX143" s="139"/>
      <c r="GHY143" s="139"/>
      <c r="GHZ143" s="139"/>
      <c r="GIA143" s="139"/>
      <c r="GIB143" s="139"/>
      <c r="GIC143" s="139"/>
      <c r="GID143" s="139"/>
      <c r="GIE143" s="139"/>
      <c r="GIF143" s="139"/>
      <c r="GIG143" s="139"/>
      <c r="GIH143" s="139"/>
      <c r="GII143" s="139"/>
      <c r="GIJ143" s="139"/>
      <c r="GIK143" s="139"/>
      <c r="GIL143" s="139"/>
      <c r="GIM143" s="139"/>
      <c r="GIN143" s="139"/>
      <c r="GIO143" s="139"/>
      <c r="GIP143" s="139"/>
      <c r="GIQ143" s="139"/>
      <c r="GIR143" s="139"/>
      <c r="GIS143" s="139"/>
      <c r="GIT143" s="139"/>
      <c r="GIU143" s="139"/>
      <c r="GIV143" s="139"/>
      <c r="GIW143" s="139"/>
      <c r="GIX143" s="139"/>
      <c r="GIY143" s="139"/>
      <c r="GIZ143" s="139"/>
      <c r="GJA143" s="139"/>
      <c r="GJB143" s="139"/>
      <c r="GJC143" s="139"/>
      <c r="GJD143" s="139"/>
      <c r="GJE143" s="139"/>
      <c r="GJF143" s="139"/>
      <c r="GJG143" s="139"/>
      <c r="GJH143" s="139"/>
      <c r="GJI143" s="139"/>
      <c r="GJJ143" s="139"/>
      <c r="GJK143" s="139"/>
      <c r="GJL143" s="139"/>
      <c r="GJM143" s="139"/>
      <c r="GJN143" s="139"/>
      <c r="GJO143" s="139"/>
      <c r="GJP143" s="139"/>
      <c r="GJQ143" s="139"/>
      <c r="GJR143" s="139"/>
      <c r="GJS143" s="139"/>
      <c r="GJT143" s="139"/>
      <c r="GJU143" s="139"/>
      <c r="GJV143" s="139"/>
      <c r="GJW143" s="139"/>
      <c r="GJX143" s="139"/>
      <c r="GJY143" s="139"/>
      <c r="GJZ143" s="139"/>
      <c r="GKA143" s="139"/>
      <c r="GKB143" s="139"/>
      <c r="GKC143" s="139"/>
      <c r="GKD143" s="139"/>
      <c r="GKE143" s="139"/>
      <c r="GKF143" s="139"/>
      <c r="GKG143" s="139"/>
      <c r="GKH143" s="139"/>
      <c r="GKI143" s="139"/>
      <c r="GKJ143" s="139"/>
      <c r="GKK143" s="139"/>
      <c r="GKL143" s="139"/>
      <c r="GKM143" s="139"/>
      <c r="GKN143" s="139"/>
      <c r="GKO143" s="139"/>
      <c r="GKP143" s="139"/>
      <c r="GKQ143" s="139"/>
      <c r="GKR143" s="139"/>
      <c r="GKS143" s="139"/>
      <c r="GKT143" s="139"/>
      <c r="GKU143" s="139"/>
      <c r="GKV143" s="139"/>
      <c r="GKW143" s="139"/>
      <c r="GKX143" s="139"/>
      <c r="GKY143" s="139"/>
      <c r="GKZ143" s="139"/>
      <c r="GLA143" s="139"/>
      <c r="GLB143" s="139"/>
      <c r="GLC143" s="139"/>
      <c r="GLD143" s="139"/>
      <c r="GLE143" s="139"/>
      <c r="GLF143" s="139"/>
      <c r="GLG143" s="139"/>
      <c r="GLH143" s="139"/>
      <c r="GLI143" s="139"/>
      <c r="GLJ143" s="139"/>
      <c r="GLK143" s="139"/>
      <c r="GLL143" s="139"/>
      <c r="GLM143" s="139"/>
      <c r="GLN143" s="139"/>
      <c r="GLO143" s="139"/>
      <c r="GLP143" s="139"/>
      <c r="GLQ143" s="139"/>
      <c r="GLR143" s="139"/>
      <c r="GLS143" s="139"/>
      <c r="GLT143" s="139"/>
      <c r="GLU143" s="139"/>
      <c r="GLV143" s="139"/>
      <c r="GLW143" s="139"/>
      <c r="GLX143" s="139"/>
      <c r="GLY143" s="139"/>
      <c r="GLZ143" s="139"/>
      <c r="GMA143" s="139"/>
      <c r="GMB143" s="139"/>
      <c r="GMC143" s="139"/>
      <c r="GMD143" s="139"/>
      <c r="GME143" s="139"/>
      <c r="GMF143" s="139"/>
      <c r="GMG143" s="139"/>
      <c r="GMH143" s="139"/>
      <c r="GMI143" s="139"/>
      <c r="GMJ143" s="139"/>
      <c r="GMK143" s="139"/>
      <c r="GML143" s="139"/>
      <c r="GMM143" s="139"/>
      <c r="GMN143" s="139"/>
      <c r="GMO143" s="139"/>
      <c r="GMP143" s="139"/>
      <c r="GMQ143" s="139"/>
      <c r="GMR143" s="139"/>
      <c r="GMS143" s="139"/>
      <c r="GMT143" s="139"/>
      <c r="GMU143" s="139"/>
      <c r="GMV143" s="139"/>
      <c r="GMW143" s="139"/>
      <c r="GMX143" s="139"/>
      <c r="GMY143" s="139"/>
      <c r="GMZ143" s="139"/>
      <c r="GNA143" s="139"/>
      <c r="GNB143" s="139"/>
      <c r="GNC143" s="139"/>
      <c r="GND143" s="139"/>
      <c r="GNE143" s="139"/>
      <c r="GNF143" s="139"/>
      <c r="GNG143" s="139"/>
      <c r="GNH143" s="139"/>
      <c r="GNI143" s="139"/>
      <c r="GNJ143" s="139"/>
      <c r="GNK143" s="139"/>
      <c r="GNL143" s="139"/>
      <c r="GNM143" s="139"/>
      <c r="GNN143" s="139"/>
      <c r="GNO143" s="139"/>
      <c r="GNP143" s="139"/>
      <c r="GNQ143" s="139"/>
      <c r="GNR143" s="139"/>
      <c r="GNS143" s="139"/>
      <c r="GNT143" s="139"/>
      <c r="GNU143" s="139"/>
      <c r="GNV143" s="139"/>
      <c r="GNW143" s="139"/>
      <c r="GNX143" s="139"/>
      <c r="GNY143" s="139"/>
      <c r="GNZ143" s="139"/>
      <c r="GOA143" s="139"/>
      <c r="GOB143" s="139"/>
      <c r="GOC143" s="139"/>
      <c r="GOD143" s="139"/>
      <c r="GOE143" s="139"/>
      <c r="GOF143" s="139"/>
      <c r="GOG143" s="139"/>
      <c r="GOH143" s="139"/>
      <c r="GOI143" s="139"/>
      <c r="GOJ143" s="139"/>
      <c r="GOK143" s="139"/>
      <c r="GOL143" s="139"/>
      <c r="GOM143" s="139"/>
      <c r="GON143" s="139"/>
      <c r="GOO143" s="139"/>
      <c r="GOP143" s="139"/>
      <c r="GOQ143" s="139"/>
      <c r="GOR143" s="139"/>
      <c r="GOS143" s="139"/>
      <c r="GOT143" s="139"/>
      <c r="GOU143" s="139"/>
      <c r="GOV143" s="139"/>
      <c r="GOW143" s="139"/>
      <c r="GOX143" s="139"/>
      <c r="GOY143" s="139"/>
      <c r="GOZ143" s="139"/>
      <c r="GPA143" s="139"/>
      <c r="GPB143" s="139"/>
      <c r="GPC143" s="139"/>
      <c r="GPD143" s="139"/>
      <c r="GPE143" s="139"/>
      <c r="GPF143" s="139"/>
      <c r="GPG143" s="139"/>
      <c r="GPH143" s="139"/>
      <c r="GPI143" s="139"/>
      <c r="GPJ143" s="139"/>
      <c r="GPK143" s="139"/>
      <c r="GPL143" s="139"/>
      <c r="GPM143" s="139"/>
      <c r="GPN143" s="139"/>
      <c r="GPO143" s="139"/>
      <c r="GPP143" s="139"/>
      <c r="GPQ143" s="139"/>
      <c r="GPR143" s="139"/>
      <c r="GPS143" s="139"/>
      <c r="GPT143" s="139"/>
      <c r="GPU143" s="139"/>
      <c r="GPV143" s="139"/>
      <c r="GPW143" s="139"/>
      <c r="GPX143" s="139"/>
      <c r="GPY143" s="139"/>
      <c r="GPZ143" s="139"/>
      <c r="GQA143" s="139"/>
      <c r="GQB143" s="139"/>
      <c r="GQC143" s="139"/>
      <c r="GQD143" s="139"/>
      <c r="GQE143" s="139"/>
      <c r="GQF143" s="139"/>
      <c r="GQG143" s="139"/>
      <c r="GQH143" s="139"/>
      <c r="GQI143" s="139"/>
      <c r="GQJ143" s="139"/>
      <c r="GQK143" s="139"/>
      <c r="GQL143" s="139"/>
      <c r="GQM143" s="139"/>
      <c r="GQN143" s="139"/>
      <c r="GQO143" s="139"/>
      <c r="GQP143" s="139"/>
      <c r="GQQ143" s="139"/>
      <c r="GQR143" s="139"/>
      <c r="GQS143" s="139"/>
      <c r="GQT143" s="139"/>
      <c r="GQU143" s="139"/>
      <c r="GQV143" s="139"/>
      <c r="GQW143" s="139"/>
      <c r="GQX143" s="139"/>
      <c r="GQY143" s="139"/>
      <c r="GQZ143" s="139"/>
      <c r="GRA143" s="139"/>
      <c r="GRB143" s="139"/>
      <c r="GRC143" s="139"/>
      <c r="GRD143" s="139"/>
      <c r="GRE143" s="139"/>
      <c r="GRF143" s="139"/>
      <c r="GRG143" s="139"/>
      <c r="GRH143" s="139"/>
      <c r="GRI143" s="139"/>
      <c r="GRJ143" s="139"/>
      <c r="GRK143" s="139"/>
      <c r="GRL143" s="139"/>
      <c r="GRM143" s="139"/>
      <c r="GRN143" s="139"/>
      <c r="GRO143" s="139"/>
      <c r="GRP143" s="139"/>
      <c r="GRQ143" s="139"/>
      <c r="GRR143" s="139"/>
      <c r="GRS143" s="139"/>
      <c r="GRT143" s="139"/>
      <c r="GRU143" s="139"/>
      <c r="GRV143" s="139"/>
      <c r="GRW143" s="139"/>
      <c r="GRX143" s="139"/>
      <c r="GRY143" s="139"/>
      <c r="GRZ143" s="139"/>
      <c r="GSA143" s="139"/>
      <c r="GSB143" s="139"/>
      <c r="GSC143" s="139"/>
      <c r="GSD143" s="139"/>
      <c r="GSE143" s="139"/>
      <c r="GSF143" s="139"/>
      <c r="GSG143" s="139"/>
      <c r="GSH143" s="139"/>
      <c r="GSI143" s="139"/>
      <c r="GSJ143" s="139"/>
      <c r="GSK143" s="139"/>
      <c r="GSL143" s="139"/>
      <c r="GSM143" s="139"/>
      <c r="GSN143" s="139"/>
      <c r="GSO143" s="139"/>
      <c r="GSP143" s="139"/>
      <c r="GSQ143" s="139"/>
      <c r="GSR143" s="139"/>
      <c r="GSS143" s="139"/>
      <c r="GST143" s="139"/>
      <c r="GSU143" s="139"/>
      <c r="GSV143" s="139"/>
      <c r="GSW143" s="139"/>
      <c r="GSX143" s="139"/>
      <c r="GSY143" s="139"/>
      <c r="GSZ143" s="139"/>
      <c r="GTA143" s="139"/>
      <c r="GTB143" s="139"/>
      <c r="GTC143" s="139"/>
      <c r="GTD143" s="139"/>
      <c r="GTE143" s="139"/>
      <c r="GTF143" s="139"/>
      <c r="GTG143" s="139"/>
      <c r="GTH143" s="139"/>
      <c r="GTI143" s="139"/>
      <c r="GTJ143" s="139"/>
      <c r="GTK143" s="139"/>
      <c r="GTL143" s="139"/>
      <c r="GTM143" s="139"/>
      <c r="GTN143" s="139"/>
      <c r="GTO143" s="139"/>
      <c r="GTP143" s="139"/>
      <c r="GTQ143" s="139"/>
      <c r="GTR143" s="139"/>
      <c r="GTS143" s="139"/>
      <c r="GTT143" s="139"/>
      <c r="GTU143" s="139"/>
      <c r="GTV143" s="139"/>
      <c r="GTW143" s="139"/>
      <c r="GTX143" s="139"/>
      <c r="GTY143" s="139"/>
      <c r="GTZ143" s="139"/>
      <c r="GUA143" s="139"/>
      <c r="GUB143" s="139"/>
      <c r="GUC143" s="139"/>
      <c r="GUD143" s="139"/>
      <c r="GUE143" s="139"/>
      <c r="GUF143" s="139"/>
      <c r="GUG143" s="139"/>
      <c r="GUH143" s="139"/>
      <c r="GUI143" s="139"/>
      <c r="GUJ143" s="139"/>
      <c r="GUK143" s="139"/>
      <c r="GUL143" s="139"/>
      <c r="GUM143" s="139"/>
      <c r="GUN143" s="139"/>
      <c r="GUO143" s="139"/>
      <c r="GUP143" s="139"/>
      <c r="GUQ143" s="139"/>
      <c r="GUR143" s="139"/>
      <c r="GUS143" s="139"/>
      <c r="GUT143" s="139"/>
      <c r="GUU143" s="139"/>
      <c r="GUV143" s="139"/>
      <c r="GUW143" s="139"/>
      <c r="GUX143" s="139"/>
      <c r="GUY143" s="139"/>
      <c r="GUZ143" s="139"/>
      <c r="GVA143" s="139"/>
      <c r="GVB143" s="139"/>
      <c r="GVC143" s="139"/>
      <c r="GVD143" s="139"/>
      <c r="GVE143" s="139"/>
      <c r="GVF143" s="139"/>
      <c r="GVG143" s="139"/>
      <c r="GVH143" s="139"/>
      <c r="GVI143" s="139"/>
      <c r="GVJ143" s="139"/>
      <c r="GVK143" s="139"/>
      <c r="GVL143" s="139"/>
      <c r="GVM143" s="139"/>
      <c r="GVN143" s="139"/>
      <c r="GVO143" s="139"/>
      <c r="GVP143" s="139"/>
      <c r="GVQ143" s="139"/>
      <c r="GVR143" s="139"/>
      <c r="GVS143" s="139"/>
      <c r="GVT143" s="139"/>
      <c r="GVU143" s="139"/>
      <c r="GVV143" s="139"/>
      <c r="GVW143" s="139"/>
      <c r="GVX143" s="139"/>
      <c r="GVY143" s="139"/>
      <c r="GVZ143" s="139"/>
      <c r="GWA143" s="139"/>
      <c r="GWB143" s="139"/>
      <c r="GWC143" s="139"/>
      <c r="GWD143" s="139"/>
      <c r="GWE143" s="139"/>
      <c r="GWF143" s="139"/>
      <c r="GWG143" s="139"/>
      <c r="GWH143" s="139"/>
      <c r="GWI143" s="139"/>
      <c r="GWJ143" s="139"/>
      <c r="GWK143" s="139"/>
      <c r="GWL143" s="139"/>
      <c r="GWM143" s="139"/>
      <c r="GWN143" s="139"/>
      <c r="GWO143" s="139"/>
      <c r="GWP143" s="139"/>
      <c r="GWQ143" s="139"/>
      <c r="GWR143" s="139"/>
      <c r="GWS143" s="139"/>
      <c r="GWT143" s="139"/>
      <c r="GWU143" s="139"/>
      <c r="GWV143" s="139"/>
      <c r="GWW143" s="139"/>
      <c r="GWX143" s="139"/>
      <c r="GWY143" s="139"/>
      <c r="GWZ143" s="139"/>
      <c r="GXA143" s="139"/>
      <c r="GXB143" s="139"/>
      <c r="GXC143" s="139"/>
      <c r="GXD143" s="139"/>
      <c r="GXE143" s="139"/>
      <c r="GXF143" s="139"/>
      <c r="GXG143" s="139"/>
      <c r="GXH143" s="139"/>
      <c r="GXI143" s="139"/>
      <c r="GXJ143" s="139"/>
      <c r="GXK143" s="139"/>
      <c r="GXL143" s="139"/>
      <c r="GXM143" s="139"/>
      <c r="GXN143" s="139"/>
      <c r="GXO143" s="139"/>
      <c r="GXP143" s="139"/>
      <c r="GXQ143" s="139"/>
      <c r="GXR143" s="139"/>
      <c r="GXS143" s="139"/>
      <c r="GXT143" s="139"/>
      <c r="GXU143" s="139"/>
      <c r="GXV143" s="139"/>
      <c r="GXW143" s="139"/>
      <c r="GXX143" s="139"/>
      <c r="GXY143" s="139"/>
      <c r="GXZ143" s="139"/>
      <c r="GYA143" s="139"/>
      <c r="GYB143" s="139"/>
      <c r="GYC143" s="139"/>
      <c r="GYD143" s="139"/>
      <c r="GYE143" s="139"/>
      <c r="GYF143" s="139"/>
      <c r="GYG143" s="139"/>
      <c r="GYH143" s="139"/>
      <c r="GYI143" s="139"/>
      <c r="GYJ143" s="139"/>
      <c r="GYK143" s="139"/>
      <c r="GYL143" s="139"/>
      <c r="GYM143" s="139"/>
      <c r="GYN143" s="139"/>
      <c r="GYO143" s="139"/>
      <c r="GYP143" s="139"/>
      <c r="GYQ143" s="139"/>
      <c r="GYR143" s="139"/>
      <c r="GYS143" s="139"/>
      <c r="GYT143" s="139"/>
      <c r="GYU143" s="139"/>
      <c r="GYV143" s="139"/>
      <c r="GYW143" s="139"/>
      <c r="GYX143" s="139"/>
      <c r="GYY143" s="139"/>
      <c r="GYZ143" s="139"/>
      <c r="GZA143" s="139"/>
      <c r="GZB143" s="139"/>
      <c r="GZC143" s="139"/>
      <c r="GZD143" s="139"/>
      <c r="GZE143" s="139"/>
      <c r="GZF143" s="139"/>
      <c r="GZG143" s="139"/>
      <c r="GZH143" s="139"/>
      <c r="GZI143" s="139"/>
      <c r="GZJ143" s="139"/>
      <c r="GZK143" s="139"/>
      <c r="GZL143" s="139"/>
      <c r="GZM143" s="139"/>
      <c r="GZN143" s="139"/>
      <c r="GZO143" s="139"/>
      <c r="GZP143" s="139"/>
      <c r="GZQ143" s="139"/>
      <c r="GZR143" s="139"/>
      <c r="GZS143" s="139"/>
      <c r="GZT143" s="139"/>
      <c r="GZU143" s="139"/>
      <c r="GZV143" s="139"/>
      <c r="GZW143" s="139"/>
      <c r="GZX143" s="139"/>
      <c r="GZY143" s="139"/>
      <c r="GZZ143" s="139"/>
      <c r="HAA143" s="139"/>
      <c r="HAB143" s="139"/>
      <c r="HAC143" s="139"/>
      <c r="HAD143" s="139"/>
      <c r="HAE143" s="139"/>
      <c r="HAF143" s="139"/>
      <c r="HAG143" s="139"/>
      <c r="HAH143" s="139"/>
      <c r="HAI143" s="139"/>
      <c r="HAJ143" s="139"/>
      <c r="HAK143" s="139"/>
      <c r="HAL143" s="139"/>
      <c r="HAM143" s="139"/>
      <c r="HAN143" s="139"/>
      <c r="HAO143" s="139"/>
      <c r="HAP143" s="139"/>
      <c r="HAQ143" s="139"/>
      <c r="HAR143" s="139"/>
      <c r="HAS143" s="139"/>
      <c r="HAT143" s="139"/>
      <c r="HAU143" s="139"/>
      <c r="HAV143" s="139"/>
      <c r="HAW143" s="139"/>
      <c r="HAX143" s="139"/>
      <c r="HAY143" s="139"/>
      <c r="HAZ143" s="139"/>
      <c r="HBA143" s="139"/>
      <c r="HBB143" s="139"/>
      <c r="HBC143" s="139"/>
      <c r="HBD143" s="139"/>
      <c r="HBE143" s="139"/>
      <c r="HBF143" s="139"/>
      <c r="HBG143" s="139"/>
      <c r="HBH143" s="139"/>
      <c r="HBI143" s="139"/>
      <c r="HBJ143" s="139"/>
      <c r="HBK143" s="139"/>
      <c r="HBL143" s="139"/>
      <c r="HBM143" s="139"/>
      <c r="HBN143" s="139"/>
      <c r="HBO143" s="139"/>
      <c r="HBP143" s="139"/>
      <c r="HBQ143" s="139"/>
      <c r="HBR143" s="139"/>
      <c r="HBS143" s="139"/>
      <c r="HBT143" s="139"/>
      <c r="HBU143" s="139"/>
      <c r="HBV143" s="139"/>
      <c r="HBW143" s="139"/>
      <c r="HBX143" s="139"/>
      <c r="HBY143" s="139"/>
      <c r="HBZ143" s="139"/>
      <c r="HCA143" s="139"/>
      <c r="HCB143" s="139"/>
      <c r="HCC143" s="139"/>
      <c r="HCD143" s="139"/>
      <c r="HCE143" s="139"/>
      <c r="HCF143" s="139"/>
      <c r="HCG143" s="139"/>
      <c r="HCH143" s="139"/>
      <c r="HCI143" s="139"/>
      <c r="HCJ143" s="139"/>
      <c r="HCK143" s="139"/>
      <c r="HCL143" s="139"/>
      <c r="HCM143" s="139"/>
      <c r="HCN143" s="139"/>
      <c r="HCO143" s="139"/>
      <c r="HCP143" s="139"/>
      <c r="HCQ143" s="139"/>
      <c r="HCR143" s="139"/>
      <c r="HCS143" s="139"/>
      <c r="HCT143" s="139"/>
      <c r="HCU143" s="139"/>
      <c r="HCV143" s="139"/>
      <c r="HCW143" s="139"/>
      <c r="HCX143" s="139"/>
      <c r="HCY143" s="139"/>
      <c r="HCZ143" s="139"/>
      <c r="HDA143" s="139"/>
      <c r="HDB143" s="139"/>
      <c r="HDC143" s="139"/>
      <c r="HDD143" s="139"/>
      <c r="HDE143" s="139"/>
      <c r="HDF143" s="139"/>
      <c r="HDG143" s="139"/>
      <c r="HDH143" s="139"/>
      <c r="HDI143" s="139"/>
      <c r="HDJ143" s="139"/>
      <c r="HDK143" s="139"/>
      <c r="HDL143" s="139"/>
      <c r="HDM143" s="139"/>
      <c r="HDN143" s="139"/>
      <c r="HDO143" s="139"/>
      <c r="HDP143" s="139"/>
      <c r="HDQ143" s="139"/>
      <c r="HDR143" s="139"/>
      <c r="HDS143" s="139"/>
      <c r="HDT143" s="139"/>
      <c r="HDU143" s="139"/>
      <c r="HDV143" s="139"/>
      <c r="HDW143" s="139"/>
      <c r="HDX143" s="139"/>
      <c r="HDY143" s="139"/>
      <c r="HDZ143" s="139"/>
      <c r="HEA143" s="139"/>
      <c r="HEB143" s="139"/>
      <c r="HEC143" s="139"/>
      <c r="HED143" s="139"/>
      <c r="HEE143" s="139"/>
      <c r="HEF143" s="139"/>
      <c r="HEG143" s="139"/>
      <c r="HEH143" s="139"/>
      <c r="HEI143" s="139"/>
      <c r="HEJ143" s="139"/>
      <c r="HEK143" s="139"/>
      <c r="HEL143" s="139"/>
      <c r="HEM143" s="139"/>
      <c r="HEN143" s="139"/>
      <c r="HEO143" s="139"/>
      <c r="HEP143" s="139"/>
      <c r="HEQ143" s="139"/>
      <c r="HER143" s="139"/>
      <c r="HES143" s="139"/>
      <c r="HET143" s="139"/>
      <c r="HEU143" s="139"/>
      <c r="HEV143" s="139"/>
      <c r="HEW143" s="139"/>
      <c r="HEX143" s="139"/>
      <c r="HEY143" s="139"/>
      <c r="HEZ143" s="139"/>
      <c r="HFA143" s="139"/>
      <c r="HFB143" s="139"/>
      <c r="HFC143" s="139"/>
      <c r="HFD143" s="139"/>
      <c r="HFE143" s="139"/>
      <c r="HFF143" s="139"/>
      <c r="HFG143" s="139"/>
      <c r="HFH143" s="139"/>
      <c r="HFI143" s="139"/>
      <c r="HFJ143" s="139"/>
      <c r="HFK143" s="139"/>
      <c r="HFL143" s="139"/>
      <c r="HFM143" s="139"/>
      <c r="HFN143" s="139"/>
      <c r="HFO143" s="139"/>
      <c r="HFP143" s="139"/>
      <c r="HFQ143" s="139"/>
      <c r="HFR143" s="139"/>
      <c r="HFS143" s="139"/>
      <c r="HFT143" s="139"/>
      <c r="HFU143" s="139"/>
      <c r="HFV143" s="139"/>
      <c r="HFW143" s="139"/>
      <c r="HFX143" s="139"/>
      <c r="HFY143" s="139"/>
      <c r="HFZ143" s="139"/>
      <c r="HGA143" s="139"/>
      <c r="HGB143" s="139"/>
      <c r="HGC143" s="139"/>
      <c r="HGD143" s="139"/>
      <c r="HGE143" s="139"/>
      <c r="HGF143" s="139"/>
      <c r="HGG143" s="139"/>
      <c r="HGH143" s="139"/>
      <c r="HGI143" s="139"/>
      <c r="HGJ143" s="139"/>
      <c r="HGK143" s="139"/>
      <c r="HGL143" s="139"/>
      <c r="HGM143" s="139"/>
      <c r="HGN143" s="139"/>
      <c r="HGO143" s="139"/>
      <c r="HGP143" s="139"/>
      <c r="HGQ143" s="139"/>
      <c r="HGR143" s="139"/>
      <c r="HGS143" s="139"/>
      <c r="HGT143" s="139"/>
      <c r="HGU143" s="139"/>
      <c r="HGV143" s="139"/>
      <c r="HGW143" s="139"/>
      <c r="HGX143" s="139"/>
      <c r="HGY143" s="139"/>
      <c r="HGZ143" s="139"/>
      <c r="HHA143" s="139"/>
      <c r="HHB143" s="139"/>
      <c r="HHC143" s="139"/>
      <c r="HHD143" s="139"/>
      <c r="HHE143" s="139"/>
      <c r="HHF143" s="139"/>
      <c r="HHG143" s="139"/>
      <c r="HHH143" s="139"/>
      <c r="HHI143" s="139"/>
      <c r="HHJ143" s="139"/>
      <c r="HHK143" s="139"/>
      <c r="HHL143" s="139"/>
      <c r="HHM143" s="139"/>
      <c r="HHN143" s="139"/>
      <c r="HHO143" s="139"/>
      <c r="HHP143" s="139"/>
      <c r="HHQ143" s="139"/>
      <c r="HHR143" s="139"/>
      <c r="HHS143" s="139"/>
      <c r="HHT143" s="139"/>
      <c r="HHU143" s="139"/>
      <c r="HHV143" s="139"/>
      <c r="HHW143" s="139"/>
      <c r="HHX143" s="139"/>
      <c r="HHY143" s="139"/>
      <c r="HHZ143" s="139"/>
      <c r="HIA143" s="139"/>
      <c r="HIB143" s="139"/>
      <c r="HIC143" s="139"/>
      <c r="HID143" s="139"/>
      <c r="HIE143" s="139"/>
      <c r="HIF143" s="139"/>
      <c r="HIG143" s="139"/>
      <c r="HIH143" s="139"/>
      <c r="HII143" s="139"/>
      <c r="HIJ143" s="139"/>
      <c r="HIK143" s="139"/>
      <c r="HIL143" s="139"/>
      <c r="HIM143" s="139"/>
      <c r="HIN143" s="139"/>
      <c r="HIO143" s="139"/>
      <c r="HIP143" s="139"/>
      <c r="HIQ143" s="139"/>
      <c r="HIR143" s="139"/>
      <c r="HIS143" s="139"/>
      <c r="HIT143" s="139"/>
      <c r="HIU143" s="139"/>
      <c r="HIV143" s="139"/>
      <c r="HIW143" s="139"/>
      <c r="HIX143" s="139"/>
      <c r="HIY143" s="139"/>
      <c r="HIZ143" s="139"/>
      <c r="HJA143" s="139"/>
      <c r="HJB143" s="139"/>
      <c r="HJC143" s="139"/>
      <c r="HJD143" s="139"/>
      <c r="HJE143" s="139"/>
      <c r="HJF143" s="139"/>
      <c r="HJG143" s="139"/>
      <c r="HJH143" s="139"/>
      <c r="HJI143" s="139"/>
      <c r="HJJ143" s="139"/>
      <c r="HJK143" s="139"/>
      <c r="HJL143" s="139"/>
      <c r="HJM143" s="139"/>
      <c r="HJN143" s="139"/>
      <c r="HJO143" s="139"/>
      <c r="HJP143" s="139"/>
      <c r="HJQ143" s="139"/>
      <c r="HJR143" s="139"/>
      <c r="HJS143" s="139"/>
      <c r="HJT143" s="139"/>
      <c r="HJU143" s="139"/>
      <c r="HJV143" s="139"/>
      <c r="HJW143" s="139"/>
      <c r="HJX143" s="139"/>
      <c r="HJY143" s="139"/>
      <c r="HJZ143" s="139"/>
      <c r="HKA143" s="139"/>
      <c r="HKB143" s="139"/>
      <c r="HKC143" s="139"/>
      <c r="HKD143" s="139"/>
      <c r="HKE143" s="139"/>
      <c r="HKF143" s="139"/>
      <c r="HKG143" s="139"/>
      <c r="HKH143" s="139"/>
      <c r="HKI143" s="139"/>
      <c r="HKJ143" s="139"/>
      <c r="HKK143" s="139"/>
      <c r="HKL143" s="139"/>
      <c r="HKM143" s="139"/>
      <c r="HKN143" s="139"/>
      <c r="HKO143" s="139"/>
      <c r="HKP143" s="139"/>
      <c r="HKQ143" s="139"/>
      <c r="HKR143" s="139"/>
      <c r="HKS143" s="139"/>
      <c r="HKT143" s="139"/>
      <c r="HKU143" s="139"/>
      <c r="HKV143" s="139"/>
      <c r="HKW143" s="139"/>
      <c r="HKX143" s="139"/>
      <c r="HKY143" s="139"/>
      <c r="HKZ143" s="139"/>
      <c r="HLA143" s="139"/>
      <c r="HLB143" s="139"/>
      <c r="HLC143" s="139"/>
      <c r="HLD143" s="139"/>
      <c r="HLE143" s="139"/>
      <c r="HLF143" s="139"/>
      <c r="HLG143" s="139"/>
      <c r="HLH143" s="139"/>
      <c r="HLI143" s="139"/>
      <c r="HLJ143" s="139"/>
      <c r="HLK143" s="139"/>
      <c r="HLL143" s="139"/>
      <c r="HLM143" s="139"/>
      <c r="HLN143" s="139"/>
      <c r="HLO143" s="139"/>
      <c r="HLP143" s="139"/>
      <c r="HLQ143" s="139"/>
      <c r="HLR143" s="139"/>
      <c r="HLS143" s="139"/>
      <c r="HLT143" s="139"/>
      <c r="HLU143" s="139"/>
      <c r="HLV143" s="139"/>
      <c r="HLW143" s="139"/>
      <c r="HLX143" s="139"/>
      <c r="HLY143" s="139"/>
      <c r="HLZ143" s="139"/>
      <c r="HMA143" s="139"/>
      <c r="HMB143" s="139"/>
      <c r="HMC143" s="139"/>
      <c r="HMD143" s="139"/>
      <c r="HME143" s="139"/>
      <c r="HMF143" s="139"/>
      <c r="HMG143" s="139"/>
      <c r="HMH143" s="139"/>
      <c r="HMI143" s="139"/>
      <c r="HMJ143" s="139"/>
      <c r="HMK143" s="139"/>
      <c r="HML143" s="139"/>
      <c r="HMM143" s="139"/>
      <c r="HMN143" s="139"/>
      <c r="HMO143" s="139"/>
      <c r="HMP143" s="139"/>
      <c r="HMQ143" s="139"/>
      <c r="HMR143" s="139"/>
      <c r="HMS143" s="139"/>
      <c r="HMT143" s="139"/>
      <c r="HMU143" s="139"/>
      <c r="HMV143" s="139"/>
      <c r="HMW143" s="139"/>
      <c r="HMX143" s="139"/>
      <c r="HMY143" s="139"/>
      <c r="HMZ143" s="139"/>
      <c r="HNA143" s="139"/>
      <c r="HNB143" s="139"/>
      <c r="HNC143" s="139"/>
      <c r="HND143" s="139"/>
      <c r="HNE143" s="139"/>
      <c r="HNF143" s="139"/>
      <c r="HNG143" s="139"/>
      <c r="HNH143" s="139"/>
      <c r="HNI143" s="139"/>
      <c r="HNJ143" s="139"/>
      <c r="HNK143" s="139"/>
      <c r="HNL143" s="139"/>
      <c r="HNM143" s="139"/>
      <c r="HNN143" s="139"/>
      <c r="HNO143" s="139"/>
      <c r="HNP143" s="139"/>
      <c r="HNQ143" s="139"/>
      <c r="HNR143" s="139"/>
      <c r="HNS143" s="139"/>
      <c r="HNT143" s="139"/>
      <c r="HNU143" s="139"/>
      <c r="HNV143" s="139"/>
      <c r="HNW143" s="139"/>
      <c r="HNX143" s="139"/>
      <c r="HNY143" s="139"/>
      <c r="HNZ143" s="139"/>
      <c r="HOA143" s="139"/>
      <c r="HOB143" s="139"/>
      <c r="HOC143" s="139"/>
      <c r="HOD143" s="139"/>
      <c r="HOE143" s="139"/>
      <c r="HOF143" s="139"/>
      <c r="HOG143" s="139"/>
      <c r="HOH143" s="139"/>
      <c r="HOI143" s="139"/>
      <c r="HOJ143" s="139"/>
      <c r="HOK143" s="139"/>
      <c r="HOL143" s="139"/>
      <c r="HOM143" s="139"/>
      <c r="HON143" s="139"/>
      <c r="HOO143" s="139"/>
      <c r="HOP143" s="139"/>
      <c r="HOQ143" s="139"/>
      <c r="HOR143" s="139"/>
      <c r="HOS143" s="139"/>
      <c r="HOT143" s="139"/>
      <c r="HOU143" s="139"/>
      <c r="HOV143" s="139"/>
      <c r="HOW143" s="139"/>
      <c r="HOX143" s="139"/>
      <c r="HOY143" s="139"/>
      <c r="HOZ143" s="139"/>
      <c r="HPA143" s="139"/>
      <c r="HPB143" s="139"/>
      <c r="HPC143" s="139"/>
      <c r="HPD143" s="139"/>
      <c r="HPE143" s="139"/>
      <c r="HPF143" s="139"/>
      <c r="HPG143" s="139"/>
      <c r="HPH143" s="139"/>
      <c r="HPI143" s="139"/>
      <c r="HPJ143" s="139"/>
      <c r="HPK143" s="139"/>
      <c r="HPL143" s="139"/>
      <c r="HPM143" s="139"/>
      <c r="HPN143" s="139"/>
      <c r="HPO143" s="139"/>
      <c r="HPP143" s="139"/>
      <c r="HPQ143" s="139"/>
      <c r="HPR143" s="139"/>
      <c r="HPS143" s="139"/>
      <c r="HPT143" s="139"/>
      <c r="HPU143" s="139"/>
      <c r="HPV143" s="139"/>
      <c r="HPW143" s="139"/>
      <c r="HPX143" s="139"/>
      <c r="HPY143" s="139"/>
      <c r="HPZ143" s="139"/>
      <c r="HQA143" s="139"/>
      <c r="HQB143" s="139"/>
      <c r="HQC143" s="139"/>
      <c r="HQD143" s="139"/>
      <c r="HQE143" s="139"/>
      <c r="HQF143" s="139"/>
      <c r="HQG143" s="139"/>
      <c r="HQH143" s="139"/>
      <c r="HQI143" s="139"/>
      <c r="HQJ143" s="139"/>
      <c r="HQK143" s="139"/>
      <c r="HQL143" s="139"/>
      <c r="HQM143" s="139"/>
      <c r="HQN143" s="139"/>
      <c r="HQO143" s="139"/>
      <c r="HQP143" s="139"/>
      <c r="HQQ143" s="139"/>
      <c r="HQR143" s="139"/>
      <c r="HQS143" s="139"/>
      <c r="HQT143" s="139"/>
      <c r="HQU143" s="139"/>
      <c r="HQV143" s="139"/>
      <c r="HQW143" s="139"/>
      <c r="HQX143" s="139"/>
      <c r="HQY143" s="139"/>
      <c r="HQZ143" s="139"/>
      <c r="HRA143" s="139"/>
      <c r="HRB143" s="139"/>
      <c r="HRC143" s="139"/>
      <c r="HRD143" s="139"/>
      <c r="HRE143" s="139"/>
      <c r="HRF143" s="139"/>
      <c r="HRG143" s="139"/>
      <c r="HRH143" s="139"/>
      <c r="HRI143" s="139"/>
      <c r="HRJ143" s="139"/>
      <c r="HRK143" s="139"/>
      <c r="HRL143" s="139"/>
      <c r="HRM143" s="139"/>
      <c r="HRN143" s="139"/>
      <c r="HRO143" s="139"/>
      <c r="HRP143" s="139"/>
      <c r="HRQ143" s="139"/>
      <c r="HRR143" s="139"/>
      <c r="HRS143" s="139"/>
      <c r="HRT143" s="139"/>
      <c r="HRU143" s="139"/>
      <c r="HRV143" s="139"/>
      <c r="HRW143" s="139"/>
      <c r="HRX143" s="139"/>
      <c r="HRY143" s="139"/>
      <c r="HRZ143" s="139"/>
      <c r="HSA143" s="139"/>
      <c r="HSB143" s="139"/>
      <c r="HSC143" s="139"/>
      <c r="HSD143" s="139"/>
      <c r="HSE143" s="139"/>
      <c r="HSF143" s="139"/>
      <c r="HSG143" s="139"/>
      <c r="HSH143" s="139"/>
      <c r="HSI143" s="139"/>
      <c r="HSJ143" s="139"/>
      <c r="HSK143" s="139"/>
      <c r="HSL143" s="139"/>
      <c r="HSM143" s="139"/>
      <c r="HSN143" s="139"/>
      <c r="HSO143" s="139"/>
      <c r="HSP143" s="139"/>
      <c r="HSQ143" s="139"/>
      <c r="HSR143" s="139"/>
      <c r="HSS143" s="139"/>
      <c r="HST143" s="139"/>
      <c r="HSU143" s="139"/>
      <c r="HSV143" s="139"/>
      <c r="HSW143" s="139"/>
      <c r="HSX143" s="139"/>
      <c r="HSY143" s="139"/>
      <c r="HSZ143" s="139"/>
      <c r="HTA143" s="139"/>
      <c r="HTB143" s="139"/>
      <c r="HTC143" s="139"/>
      <c r="HTD143" s="139"/>
      <c r="HTE143" s="139"/>
      <c r="HTF143" s="139"/>
      <c r="HTG143" s="139"/>
      <c r="HTH143" s="139"/>
      <c r="HTI143" s="139"/>
      <c r="HTJ143" s="139"/>
      <c r="HTK143" s="139"/>
      <c r="HTL143" s="139"/>
      <c r="HTM143" s="139"/>
      <c r="HTN143" s="139"/>
      <c r="HTO143" s="139"/>
      <c r="HTP143" s="139"/>
      <c r="HTQ143" s="139"/>
      <c r="HTR143" s="139"/>
      <c r="HTS143" s="139"/>
      <c r="HTT143" s="139"/>
      <c r="HTU143" s="139"/>
      <c r="HTV143" s="139"/>
      <c r="HTW143" s="139"/>
      <c r="HTX143" s="139"/>
      <c r="HTY143" s="139"/>
      <c r="HTZ143" s="139"/>
      <c r="HUA143" s="139"/>
      <c r="HUB143" s="139"/>
      <c r="HUC143" s="139"/>
      <c r="HUD143" s="139"/>
      <c r="HUE143" s="139"/>
      <c r="HUF143" s="139"/>
      <c r="HUG143" s="139"/>
      <c r="HUH143" s="139"/>
      <c r="HUI143" s="139"/>
      <c r="HUJ143" s="139"/>
      <c r="HUK143" s="139"/>
      <c r="HUL143" s="139"/>
      <c r="HUM143" s="139"/>
      <c r="HUN143" s="139"/>
      <c r="HUO143" s="139"/>
      <c r="HUP143" s="139"/>
      <c r="HUQ143" s="139"/>
      <c r="HUR143" s="139"/>
      <c r="HUS143" s="139"/>
      <c r="HUT143" s="139"/>
      <c r="HUU143" s="139"/>
      <c r="HUV143" s="139"/>
      <c r="HUW143" s="139"/>
      <c r="HUX143" s="139"/>
      <c r="HUY143" s="139"/>
      <c r="HUZ143" s="139"/>
      <c r="HVA143" s="139"/>
      <c r="HVB143" s="139"/>
      <c r="HVC143" s="139"/>
      <c r="HVD143" s="139"/>
      <c r="HVE143" s="139"/>
      <c r="HVF143" s="139"/>
      <c r="HVG143" s="139"/>
      <c r="HVH143" s="139"/>
      <c r="HVI143" s="139"/>
      <c r="HVJ143" s="139"/>
      <c r="HVK143" s="139"/>
      <c r="HVL143" s="139"/>
      <c r="HVM143" s="139"/>
      <c r="HVN143" s="139"/>
      <c r="HVO143" s="139"/>
      <c r="HVP143" s="139"/>
      <c r="HVQ143" s="139"/>
      <c r="HVR143" s="139"/>
      <c r="HVS143" s="139"/>
      <c r="HVT143" s="139"/>
      <c r="HVU143" s="139"/>
      <c r="HVV143" s="139"/>
      <c r="HVW143" s="139"/>
      <c r="HVX143" s="139"/>
      <c r="HVY143" s="139"/>
      <c r="HVZ143" s="139"/>
      <c r="HWA143" s="139"/>
      <c r="HWB143" s="139"/>
      <c r="HWC143" s="139"/>
      <c r="HWD143" s="139"/>
      <c r="HWE143" s="139"/>
      <c r="HWF143" s="139"/>
      <c r="HWG143" s="139"/>
      <c r="HWH143" s="139"/>
      <c r="HWI143" s="139"/>
      <c r="HWJ143" s="139"/>
      <c r="HWK143" s="139"/>
      <c r="HWL143" s="139"/>
      <c r="HWM143" s="139"/>
      <c r="HWN143" s="139"/>
      <c r="HWO143" s="139"/>
      <c r="HWP143" s="139"/>
      <c r="HWQ143" s="139"/>
      <c r="HWR143" s="139"/>
      <c r="HWS143" s="139"/>
      <c r="HWT143" s="139"/>
      <c r="HWU143" s="139"/>
      <c r="HWV143" s="139"/>
      <c r="HWW143" s="139"/>
      <c r="HWX143" s="139"/>
      <c r="HWY143" s="139"/>
      <c r="HWZ143" s="139"/>
      <c r="HXA143" s="139"/>
      <c r="HXB143" s="139"/>
      <c r="HXC143" s="139"/>
      <c r="HXD143" s="139"/>
      <c r="HXE143" s="139"/>
      <c r="HXF143" s="139"/>
      <c r="HXG143" s="139"/>
      <c r="HXH143" s="139"/>
      <c r="HXI143" s="139"/>
      <c r="HXJ143" s="139"/>
      <c r="HXK143" s="139"/>
      <c r="HXL143" s="139"/>
      <c r="HXM143" s="139"/>
      <c r="HXN143" s="139"/>
      <c r="HXO143" s="139"/>
      <c r="HXP143" s="139"/>
      <c r="HXQ143" s="139"/>
      <c r="HXR143" s="139"/>
      <c r="HXS143" s="139"/>
      <c r="HXT143" s="139"/>
      <c r="HXU143" s="139"/>
      <c r="HXV143" s="139"/>
      <c r="HXW143" s="139"/>
      <c r="HXX143" s="139"/>
      <c r="HXY143" s="139"/>
      <c r="HXZ143" s="139"/>
      <c r="HYA143" s="139"/>
      <c r="HYB143" s="139"/>
      <c r="HYC143" s="139"/>
      <c r="HYD143" s="139"/>
      <c r="HYE143" s="139"/>
      <c r="HYF143" s="139"/>
      <c r="HYG143" s="139"/>
      <c r="HYH143" s="139"/>
      <c r="HYI143" s="139"/>
      <c r="HYJ143" s="139"/>
      <c r="HYK143" s="139"/>
      <c r="HYL143" s="139"/>
      <c r="HYM143" s="139"/>
      <c r="HYN143" s="139"/>
      <c r="HYO143" s="139"/>
      <c r="HYP143" s="139"/>
      <c r="HYQ143" s="139"/>
      <c r="HYR143" s="139"/>
      <c r="HYS143" s="139"/>
      <c r="HYT143" s="139"/>
      <c r="HYU143" s="139"/>
      <c r="HYV143" s="139"/>
      <c r="HYW143" s="139"/>
      <c r="HYX143" s="139"/>
      <c r="HYY143" s="139"/>
      <c r="HYZ143" s="139"/>
      <c r="HZA143" s="139"/>
      <c r="HZB143" s="139"/>
      <c r="HZC143" s="139"/>
      <c r="HZD143" s="139"/>
      <c r="HZE143" s="139"/>
      <c r="HZF143" s="139"/>
      <c r="HZG143" s="139"/>
      <c r="HZH143" s="139"/>
      <c r="HZI143" s="139"/>
      <c r="HZJ143" s="139"/>
      <c r="HZK143" s="139"/>
      <c r="HZL143" s="139"/>
      <c r="HZM143" s="139"/>
      <c r="HZN143" s="139"/>
      <c r="HZO143" s="139"/>
      <c r="HZP143" s="139"/>
      <c r="HZQ143" s="139"/>
      <c r="HZR143" s="139"/>
      <c r="HZS143" s="139"/>
      <c r="HZT143" s="139"/>
      <c r="HZU143" s="139"/>
      <c r="HZV143" s="139"/>
      <c r="HZW143" s="139"/>
      <c r="HZX143" s="139"/>
      <c r="HZY143" s="139"/>
      <c r="HZZ143" s="139"/>
      <c r="IAA143" s="139"/>
      <c r="IAB143" s="139"/>
      <c r="IAC143" s="139"/>
      <c r="IAD143" s="139"/>
      <c r="IAE143" s="139"/>
      <c r="IAF143" s="139"/>
      <c r="IAG143" s="139"/>
      <c r="IAH143" s="139"/>
      <c r="IAI143" s="139"/>
      <c r="IAJ143" s="139"/>
      <c r="IAK143" s="139"/>
      <c r="IAL143" s="139"/>
      <c r="IAM143" s="139"/>
      <c r="IAN143" s="139"/>
      <c r="IAO143" s="139"/>
      <c r="IAP143" s="139"/>
      <c r="IAQ143" s="139"/>
      <c r="IAR143" s="139"/>
      <c r="IAS143" s="139"/>
      <c r="IAT143" s="139"/>
      <c r="IAU143" s="139"/>
      <c r="IAV143" s="139"/>
      <c r="IAW143" s="139"/>
      <c r="IAX143" s="139"/>
      <c r="IAY143" s="139"/>
      <c r="IAZ143" s="139"/>
      <c r="IBA143" s="139"/>
      <c r="IBB143" s="139"/>
      <c r="IBC143" s="139"/>
      <c r="IBD143" s="139"/>
      <c r="IBE143" s="139"/>
      <c r="IBF143" s="139"/>
      <c r="IBG143" s="139"/>
      <c r="IBH143" s="139"/>
      <c r="IBI143" s="139"/>
      <c r="IBJ143" s="139"/>
      <c r="IBK143" s="139"/>
      <c r="IBL143" s="139"/>
      <c r="IBM143" s="139"/>
      <c r="IBN143" s="139"/>
      <c r="IBO143" s="139"/>
      <c r="IBP143" s="139"/>
      <c r="IBQ143" s="139"/>
      <c r="IBR143" s="139"/>
      <c r="IBS143" s="139"/>
      <c r="IBT143" s="139"/>
      <c r="IBU143" s="139"/>
      <c r="IBV143" s="139"/>
      <c r="IBW143" s="139"/>
      <c r="IBX143" s="139"/>
      <c r="IBY143" s="139"/>
      <c r="IBZ143" s="139"/>
      <c r="ICA143" s="139"/>
      <c r="ICB143" s="139"/>
      <c r="ICC143" s="139"/>
      <c r="ICD143" s="139"/>
      <c r="ICE143" s="139"/>
      <c r="ICF143" s="139"/>
      <c r="ICG143" s="139"/>
      <c r="ICH143" s="139"/>
      <c r="ICI143" s="139"/>
      <c r="ICJ143" s="139"/>
      <c r="ICK143" s="139"/>
      <c r="ICL143" s="139"/>
      <c r="ICM143" s="139"/>
      <c r="ICN143" s="139"/>
      <c r="ICO143" s="139"/>
      <c r="ICP143" s="139"/>
      <c r="ICQ143" s="139"/>
      <c r="ICR143" s="139"/>
      <c r="ICS143" s="139"/>
      <c r="ICT143" s="139"/>
      <c r="ICU143" s="139"/>
      <c r="ICV143" s="139"/>
      <c r="ICW143" s="139"/>
      <c r="ICX143" s="139"/>
      <c r="ICY143" s="139"/>
      <c r="ICZ143" s="139"/>
      <c r="IDA143" s="139"/>
      <c r="IDB143" s="139"/>
      <c r="IDC143" s="139"/>
      <c r="IDD143" s="139"/>
      <c r="IDE143" s="139"/>
      <c r="IDF143" s="139"/>
      <c r="IDG143" s="139"/>
      <c r="IDH143" s="139"/>
      <c r="IDI143" s="139"/>
      <c r="IDJ143" s="139"/>
      <c r="IDK143" s="139"/>
      <c r="IDL143" s="139"/>
      <c r="IDM143" s="139"/>
      <c r="IDN143" s="139"/>
      <c r="IDO143" s="139"/>
      <c r="IDP143" s="139"/>
      <c r="IDQ143" s="139"/>
      <c r="IDR143" s="139"/>
      <c r="IDS143" s="139"/>
      <c r="IDT143" s="139"/>
      <c r="IDU143" s="139"/>
      <c r="IDV143" s="139"/>
      <c r="IDW143" s="139"/>
      <c r="IDX143" s="139"/>
      <c r="IDY143" s="139"/>
      <c r="IDZ143" s="139"/>
      <c r="IEA143" s="139"/>
      <c r="IEB143" s="139"/>
      <c r="IEC143" s="139"/>
      <c r="IED143" s="139"/>
      <c r="IEE143" s="139"/>
      <c r="IEF143" s="139"/>
      <c r="IEG143" s="139"/>
      <c r="IEH143" s="139"/>
      <c r="IEI143" s="139"/>
      <c r="IEJ143" s="139"/>
      <c r="IEK143" s="139"/>
      <c r="IEL143" s="139"/>
      <c r="IEM143" s="139"/>
      <c r="IEN143" s="139"/>
      <c r="IEO143" s="139"/>
      <c r="IEP143" s="139"/>
      <c r="IEQ143" s="139"/>
      <c r="IER143" s="139"/>
      <c r="IES143" s="139"/>
      <c r="IET143" s="139"/>
      <c r="IEU143" s="139"/>
      <c r="IEV143" s="139"/>
      <c r="IEW143" s="139"/>
      <c r="IEX143" s="139"/>
      <c r="IEY143" s="139"/>
      <c r="IEZ143" s="139"/>
      <c r="IFA143" s="139"/>
      <c r="IFB143" s="139"/>
      <c r="IFC143" s="139"/>
      <c r="IFD143" s="139"/>
      <c r="IFE143" s="139"/>
      <c r="IFF143" s="139"/>
      <c r="IFG143" s="139"/>
      <c r="IFH143" s="139"/>
      <c r="IFI143" s="139"/>
      <c r="IFJ143" s="139"/>
      <c r="IFK143" s="139"/>
      <c r="IFL143" s="139"/>
      <c r="IFM143" s="139"/>
      <c r="IFN143" s="139"/>
      <c r="IFO143" s="139"/>
      <c r="IFP143" s="139"/>
      <c r="IFQ143" s="139"/>
      <c r="IFR143" s="139"/>
      <c r="IFS143" s="139"/>
      <c r="IFT143" s="139"/>
      <c r="IFU143" s="139"/>
      <c r="IFV143" s="139"/>
      <c r="IFW143" s="139"/>
      <c r="IFX143" s="139"/>
      <c r="IFY143" s="139"/>
      <c r="IFZ143" s="139"/>
      <c r="IGA143" s="139"/>
      <c r="IGB143" s="139"/>
      <c r="IGC143" s="139"/>
      <c r="IGD143" s="139"/>
      <c r="IGE143" s="139"/>
      <c r="IGF143" s="139"/>
      <c r="IGG143" s="139"/>
      <c r="IGH143" s="139"/>
      <c r="IGI143" s="139"/>
      <c r="IGJ143" s="139"/>
      <c r="IGK143" s="139"/>
      <c r="IGL143" s="139"/>
      <c r="IGM143" s="139"/>
      <c r="IGN143" s="139"/>
      <c r="IGO143" s="139"/>
      <c r="IGP143" s="139"/>
      <c r="IGQ143" s="139"/>
      <c r="IGR143" s="139"/>
      <c r="IGS143" s="139"/>
      <c r="IGT143" s="139"/>
      <c r="IGU143" s="139"/>
      <c r="IGV143" s="139"/>
      <c r="IGW143" s="139"/>
      <c r="IGX143" s="139"/>
      <c r="IGY143" s="139"/>
      <c r="IGZ143" s="139"/>
      <c r="IHA143" s="139"/>
      <c r="IHB143" s="139"/>
      <c r="IHC143" s="139"/>
      <c r="IHD143" s="139"/>
      <c r="IHE143" s="139"/>
      <c r="IHF143" s="139"/>
      <c r="IHG143" s="139"/>
      <c r="IHH143" s="139"/>
      <c r="IHI143" s="139"/>
      <c r="IHJ143" s="139"/>
      <c r="IHK143" s="139"/>
      <c r="IHL143" s="139"/>
      <c r="IHM143" s="139"/>
      <c r="IHN143" s="139"/>
      <c r="IHO143" s="139"/>
      <c r="IHP143" s="139"/>
      <c r="IHQ143" s="139"/>
      <c r="IHR143" s="139"/>
      <c r="IHS143" s="139"/>
      <c r="IHT143" s="139"/>
      <c r="IHU143" s="139"/>
      <c r="IHV143" s="139"/>
      <c r="IHW143" s="139"/>
      <c r="IHX143" s="139"/>
      <c r="IHY143" s="139"/>
      <c r="IHZ143" s="139"/>
      <c r="IIA143" s="139"/>
      <c r="IIB143" s="139"/>
      <c r="IIC143" s="139"/>
      <c r="IID143" s="139"/>
      <c r="IIE143" s="139"/>
      <c r="IIF143" s="139"/>
      <c r="IIG143" s="139"/>
      <c r="IIH143" s="139"/>
      <c r="III143" s="139"/>
      <c r="IIJ143" s="139"/>
      <c r="IIK143" s="139"/>
      <c r="IIL143" s="139"/>
      <c r="IIM143" s="139"/>
      <c r="IIN143" s="139"/>
      <c r="IIO143" s="139"/>
      <c r="IIP143" s="139"/>
      <c r="IIQ143" s="139"/>
      <c r="IIR143" s="139"/>
      <c r="IIS143" s="139"/>
      <c r="IIT143" s="139"/>
      <c r="IIU143" s="139"/>
      <c r="IIV143" s="139"/>
      <c r="IIW143" s="139"/>
      <c r="IIX143" s="139"/>
      <c r="IIY143" s="139"/>
      <c r="IIZ143" s="139"/>
      <c r="IJA143" s="139"/>
      <c r="IJB143" s="139"/>
      <c r="IJC143" s="139"/>
      <c r="IJD143" s="139"/>
      <c r="IJE143" s="139"/>
      <c r="IJF143" s="139"/>
      <c r="IJG143" s="139"/>
      <c r="IJH143" s="139"/>
      <c r="IJI143" s="139"/>
      <c r="IJJ143" s="139"/>
      <c r="IJK143" s="139"/>
      <c r="IJL143" s="139"/>
      <c r="IJM143" s="139"/>
      <c r="IJN143" s="139"/>
      <c r="IJO143" s="139"/>
      <c r="IJP143" s="139"/>
      <c r="IJQ143" s="139"/>
      <c r="IJR143" s="139"/>
      <c r="IJS143" s="139"/>
      <c r="IJT143" s="139"/>
      <c r="IJU143" s="139"/>
      <c r="IJV143" s="139"/>
      <c r="IJW143" s="139"/>
      <c r="IJX143" s="139"/>
      <c r="IJY143" s="139"/>
      <c r="IJZ143" s="139"/>
      <c r="IKA143" s="139"/>
      <c r="IKB143" s="139"/>
      <c r="IKC143" s="139"/>
      <c r="IKD143" s="139"/>
      <c r="IKE143" s="139"/>
      <c r="IKF143" s="139"/>
      <c r="IKG143" s="139"/>
      <c r="IKH143" s="139"/>
      <c r="IKI143" s="139"/>
      <c r="IKJ143" s="139"/>
      <c r="IKK143" s="139"/>
      <c r="IKL143" s="139"/>
      <c r="IKM143" s="139"/>
      <c r="IKN143" s="139"/>
      <c r="IKO143" s="139"/>
      <c r="IKP143" s="139"/>
      <c r="IKQ143" s="139"/>
      <c r="IKR143" s="139"/>
      <c r="IKS143" s="139"/>
      <c r="IKT143" s="139"/>
      <c r="IKU143" s="139"/>
      <c r="IKV143" s="139"/>
      <c r="IKW143" s="139"/>
      <c r="IKX143" s="139"/>
      <c r="IKY143" s="139"/>
      <c r="IKZ143" s="139"/>
      <c r="ILA143" s="139"/>
      <c r="ILB143" s="139"/>
      <c r="ILC143" s="139"/>
      <c r="ILD143" s="139"/>
      <c r="ILE143" s="139"/>
      <c r="ILF143" s="139"/>
      <c r="ILG143" s="139"/>
      <c r="ILH143" s="139"/>
      <c r="ILI143" s="139"/>
      <c r="ILJ143" s="139"/>
      <c r="ILK143" s="139"/>
      <c r="ILL143" s="139"/>
      <c r="ILM143" s="139"/>
      <c r="ILN143" s="139"/>
      <c r="ILO143" s="139"/>
      <c r="ILP143" s="139"/>
      <c r="ILQ143" s="139"/>
      <c r="ILR143" s="139"/>
      <c r="ILS143" s="139"/>
      <c r="ILT143" s="139"/>
      <c r="ILU143" s="139"/>
      <c r="ILV143" s="139"/>
      <c r="ILW143" s="139"/>
      <c r="ILX143" s="139"/>
      <c r="ILY143" s="139"/>
      <c r="ILZ143" s="139"/>
      <c r="IMA143" s="139"/>
      <c r="IMB143" s="139"/>
      <c r="IMC143" s="139"/>
      <c r="IMD143" s="139"/>
      <c r="IME143" s="139"/>
      <c r="IMF143" s="139"/>
      <c r="IMG143" s="139"/>
      <c r="IMH143" s="139"/>
      <c r="IMI143" s="139"/>
      <c r="IMJ143" s="139"/>
      <c r="IMK143" s="139"/>
      <c r="IML143" s="139"/>
      <c r="IMM143" s="139"/>
      <c r="IMN143" s="139"/>
      <c r="IMO143" s="139"/>
      <c r="IMP143" s="139"/>
      <c r="IMQ143" s="139"/>
      <c r="IMR143" s="139"/>
      <c r="IMS143" s="139"/>
      <c r="IMT143" s="139"/>
      <c r="IMU143" s="139"/>
      <c r="IMV143" s="139"/>
      <c r="IMW143" s="139"/>
      <c r="IMX143" s="139"/>
      <c r="IMY143" s="139"/>
      <c r="IMZ143" s="139"/>
      <c r="INA143" s="139"/>
      <c r="INB143" s="139"/>
      <c r="INC143" s="139"/>
      <c r="IND143" s="139"/>
      <c r="INE143" s="139"/>
      <c r="INF143" s="139"/>
      <c r="ING143" s="139"/>
      <c r="INH143" s="139"/>
      <c r="INI143" s="139"/>
      <c r="INJ143" s="139"/>
      <c r="INK143" s="139"/>
      <c r="INL143" s="139"/>
      <c r="INM143" s="139"/>
      <c r="INN143" s="139"/>
      <c r="INO143" s="139"/>
      <c r="INP143" s="139"/>
      <c r="INQ143" s="139"/>
      <c r="INR143" s="139"/>
      <c r="INS143" s="139"/>
      <c r="INT143" s="139"/>
      <c r="INU143" s="139"/>
      <c r="INV143" s="139"/>
      <c r="INW143" s="139"/>
      <c r="INX143" s="139"/>
      <c r="INY143" s="139"/>
      <c r="INZ143" s="139"/>
      <c r="IOA143" s="139"/>
      <c r="IOB143" s="139"/>
      <c r="IOC143" s="139"/>
      <c r="IOD143" s="139"/>
      <c r="IOE143" s="139"/>
      <c r="IOF143" s="139"/>
      <c r="IOG143" s="139"/>
      <c r="IOH143" s="139"/>
      <c r="IOI143" s="139"/>
      <c r="IOJ143" s="139"/>
      <c r="IOK143" s="139"/>
      <c r="IOL143" s="139"/>
      <c r="IOM143" s="139"/>
      <c r="ION143" s="139"/>
      <c r="IOO143" s="139"/>
      <c r="IOP143" s="139"/>
      <c r="IOQ143" s="139"/>
      <c r="IOR143" s="139"/>
      <c r="IOS143" s="139"/>
      <c r="IOT143" s="139"/>
      <c r="IOU143" s="139"/>
      <c r="IOV143" s="139"/>
      <c r="IOW143" s="139"/>
      <c r="IOX143" s="139"/>
      <c r="IOY143" s="139"/>
      <c r="IOZ143" s="139"/>
      <c r="IPA143" s="139"/>
      <c r="IPB143" s="139"/>
      <c r="IPC143" s="139"/>
      <c r="IPD143" s="139"/>
      <c r="IPE143" s="139"/>
      <c r="IPF143" s="139"/>
      <c r="IPG143" s="139"/>
      <c r="IPH143" s="139"/>
      <c r="IPI143" s="139"/>
      <c r="IPJ143" s="139"/>
      <c r="IPK143" s="139"/>
      <c r="IPL143" s="139"/>
      <c r="IPM143" s="139"/>
      <c r="IPN143" s="139"/>
      <c r="IPO143" s="139"/>
      <c r="IPP143" s="139"/>
      <c r="IPQ143" s="139"/>
      <c r="IPR143" s="139"/>
      <c r="IPS143" s="139"/>
      <c r="IPT143" s="139"/>
      <c r="IPU143" s="139"/>
      <c r="IPV143" s="139"/>
      <c r="IPW143" s="139"/>
      <c r="IPX143" s="139"/>
      <c r="IPY143" s="139"/>
      <c r="IPZ143" s="139"/>
      <c r="IQA143" s="139"/>
      <c r="IQB143" s="139"/>
      <c r="IQC143" s="139"/>
      <c r="IQD143" s="139"/>
      <c r="IQE143" s="139"/>
      <c r="IQF143" s="139"/>
      <c r="IQG143" s="139"/>
      <c r="IQH143" s="139"/>
      <c r="IQI143" s="139"/>
      <c r="IQJ143" s="139"/>
      <c r="IQK143" s="139"/>
      <c r="IQL143" s="139"/>
      <c r="IQM143" s="139"/>
      <c r="IQN143" s="139"/>
      <c r="IQO143" s="139"/>
      <c r="IQP143" s="139"/>
      <c r="IQQ143" s="139"/>
      <c r="IQR143" s="139"/>
      <c r="IQS143" s="139"/>
      <c r="IQT143" s="139"/>
      <c r="IQU143" s="139"/>
      <c r="IQV143" s="139"/>
      <c r="IQW143" s="139"/>
      <c r="IQX143" s="139"/>
      <c r="IQY143" s="139"/>
      <c r="IQZ143" s="139"/>
      <c r="IRA143" s="139"/>
      <c r="IRB143" s="139"/>
      <c r="IRC143" s="139"/>
      <c r="IRD143" s="139"/>
      <c r="IRE143" s="139"/>
      <c r="IRF143" s="139"/>
      <c r="IRG143" s="139"/>
      <c r="IRH143" s="139"/>
      <c r="IRI143" s="139"/>
      <c r="IRJ143" s="139"/>
      <c r="IRK143" s="139"/>
      <c r="IRL143" s="139"/>
      <c r="IRM143" s="139"/>
      <c r="IRN143" s="139"/>
      <c r="IRO143" s="139"/>
      <c r="IRP143" s="139"/>
      <c r="IRQ143" s="139"/>
      <c r="IRR143" s="139"/>
      <c r="IRS143" s="139"/>
      <c r="IRT143" s="139"/>
      <c r="IRU143" s="139"/>
      <c r="IRV143" s="139"/>
      <c r="IRW143" s="139"/>
      <c r="IRX143" s="139"/>
      <c r="IRY143" s="139"/>
      <c r="IRZ143" s="139"/>
      <c r="ISA143" s="139"/>
      <c r="ISB143" s="139"/>
      <c r="ISC143" s="139"/>
      <c r="ISD143" s="139"/>
      <c r="ISE143" s="139"/>
      <c r="ISF143" s="139"/>
      <c r="ISG143" s="139"/>
      <c r="ISH143" s="139"/>
      <c r="ISI143" s="139"/>
      <c r="ISJ143" s="139"/>
      <c r="ISK143" s="139"/>
      <c r="ISL143" s="139"/>
      <c r="ISM143" s="139"/>
      <c r="ISN143" s="139"/>
      <c r="ISO143" s="139"/>
      <c r="ISP143" s="139"/>
      <c r="ISQ143" s="139"/>
      <c r="ISR143" s="139"/>
      <c r="ISS143" s="139"/>
      <c r="IST143" s="139"/>
      <c r="ISU143" s="139"/>
      <c r="ISV143" s="139"/>
      <c r="ISW143" s="139"/>
      <c r="ISX143" s="139"/>
      <c r="ISY143" s="139"/>
      <c r="ISZ143" s="139"/>
      <c r="ITA143" s="139"/>
      <c r="ITB143" s="139"/>
      <c r="ITC143" s="139"/>
      <c r="ITD143" s="139"/>
      <c r="ITE143" s="139"/>
      <c r="ITF143" s="139"/>
      <c r="ITG143" s="139"/>
      <c r="ITH143" s="139"/>
      <c r="ITI143" s="139"/>
      <c r="ITJ143" s="139"/>
      <c r="ITK143" s="139"/>
      <c r="ITL143" s="139"/>
      <c r="ITM143" s="139"/>
      <c r="ITN143" s="139"/>
      <c r="ITO143" s="139"/>
      <c r="ITP143" s="139"/>
      <c r="ITQ143" s="139"/>
      <c r="ITR143" s="139"/>
      <c r="ITS143" s="139"/>
      <c r="ITT143" s="139"/>
      <c r="ITU143" s="139"/>
      <c r="ITV143" s="139"/>
      <c r="ITW143" s="139"/>
      <c r="ITX143" s="139"/>
      <c r="ITY143" s="139"/>
      <c r="ITZ143" s="139"/>
      <c r="IUA143" s="139"/>
      <c r="IUB143" s="139"/>
      <c r="IUC143" s="139"/>
      <c r="IUD143" s="139"/>
      <c r="IUE143" s="139"/>
      <c r="IUF143" s="139"/>
      <c r="IUG143" s="139"/>
      <c r="IUH143" s="139"/>
      <c r="IUI143" s="139"/>
      <c r="IUJ143" s="139"/>
      <c r="IUK143" s="139"/>
      <c r="IUL143" s="139"/>
      <c r="IUM143" s="139"/>
      <c r="IUN143" s="139"/>
      <c r="IUO143" s="139"/>
      <c r="IUP143" s="139"/>
      <c r="IUQ143" s="139"/>
      <c r="IUR143" s="139"/>
      <c r="IUS143" s="139"/>
      <c r="IUT143" s="139"/>
      <c r="IUU143" s="139"/>
      <c r="IUV143" s="139"/>
      <c r="IUW143" s="139"/>
      <c r="IUX143" s="139"/>
      <c r="IUY143" s="139"/>
      <c r="IUZ143" s="139"/>
      <c r="IVA143" s="139"/>
      <c r="IVB143" s="139"/>
      <c r="IVC143" s="139"/>
      <c r="IVD143" s="139"/>
      <c r="IVE143" s="139"/>
      <c r="IVF143" s="139"/>
      <c r="IVG143" s="139"/>
      <c r="IVH143" s="139"/>
      <c r="IVI143" s="139"/>
      <c r="IVJ143" s="139"/>
      <c r="IVK143" s="139"/>
      <c r="IVL143" s="139"/>
      <c r="IVM143" s="139"/>
      <c r="IVN143" s="139"/>
      <c r="IVO143" s="139"/>
      <c r="IVP143" s="139"/>
      <c r="IVQ143" s="139"/>
      <c r="IVR143" s="139"/>
      <c r="IVS143" s="139"/>
      <c r="IVT143" s="139"/>
      <c r="IVU143" s="139"/>
      <c r="IVV143" s="139"/>
      <c r="IVW143" s="139"/>
      <c r="IVX143" s="139"/>
      <c r="IVY143" s="139"/>
      <c r="IVZ143" s="139"/>
      <c r="IWA143" s="139"/>
      <c r="IWB143" s="139"/>
      <c r="IWC143" s="139"/>
      <c r="IWD143" s="139"/>
      <c r="IWE143" s="139"/>
      <c r="IWF143" s="139"/>
      <c r="IWG143" s="139"/>
      <c r="IWH143" s="139"/>
      <c r="IWI143" s="139"/>
      <c r="IWJ143" s="139"/>
      <c r="IWK143" s="139"/>
      <c r="IWL143" s="139"/>
      <c r="IWM143" s="139"/>
      <c r="IWN143" s="139"/>
      <c r="IWO143" s="139"/>
      <c r="IWP143" s="139"/>
      <c r="IWQ143" s="139"/>
      <c r="IWR143" s="139"/>
      <c r="IWS143" s="139"/>
      <c r="IWT143" s="139"/>
      <c r="IWU143" s="139"/>
      <c r="IWV143" s="139"/>
      <c r="IWW143" s="139"/>
      <c r="IWX143" s="139"/>
      <c r="IWY143" s="139"/>
      <c r="IWZ143" s="139"/>
      <c r="IXA143" s="139"/>
      <c r="IXB143" s="139"/>
      <c r="IXC143" s="139"/>
      <c r="IXD143" s="139"/>
      <c r="IXE143" s="139"/>
      <c r="IXF143" s="139"/>
      <c r="IXG143" s="139"/>
      <c r="IXH143" s="139"/>
      <c r="IXI143" s="139"/>
      <c r="IXJ143" s="139"/>
      <c r="IXK143" s="139"/>
      <c r="IXL143" s="139"/>
      <c r="IXM143" s="139"/>
      <c r="IXN143" s="139"/>
      <c r="IXO143" s="139"/>
      <c r="IXP143" s="139"/>
      <c r="IXQ143" s="139"/>
      <c r="IXR143" s="139"/>
      <c r="IXS143" s="139"/>
      <c r="IXT143" s="139"/>
      <c r="IXU143" s="139"/>
      <c r="IXV143" s="139"/>
      <c r="IXW143" s="139"/>
      <c r="IXX143" s="139"/>
      <c r="IXY143" s="139"/>
      <c r="IXZ143" s="139"/>
      <c r="IYA143" s="139"/>
      <c r="IYB143" s="139"/>
      <c r="IYC143" s="139"/>
      <c r="IYD143" s="139"/>
      <c r="IYE143" s="139"/>
      <c r="IYF143" s="139"/>
      <c r="IYG143" s="139"/>
      <c r="IYH143" s="139"/>
      <c r="IYI143" s="139"/>
      <c r="IYJ143" s="139"/>
      <c r="IYK143" s="139"/>
      <c r="IYL143" s="139"/>
      <c r="IYM143" s="139"/>
      <c r="IYN143" s="139"/>
      <c r="IYO143" s="139"/>
      <c r="IYP143" s="139"/>
      <c r="IYQ143" s="139"/>
      <c r="IYR143" s="139"/>
      <c r="IYS143" s="139"/>
      <c r="IYT143" s="139"/>
      <c r="IYU143" s="139"/>
      <c r="IYV143" s="139"/>
      <c r="IYW143" s="139"/>
      <c r="IYX143" s="139"/>
      <c r="IYY143" s="139"/>
      <c r="IYZ143" s="139"/>
      <c r="IZA143" s="139"/>
      <c r="IZB143" s="139"/>
      <c r="IZC143" s="139"/>
      <c r="IZD143" s="139"/>
      <c r="IZE143" s="139"/>
      <c r="IZF143" s="139"/>
      <c r="IZG143" s="139"/>
      <c r="IZH143" s="139"/>
      <c r="IZI143" s="139"/>
      <c r="IZJ143" s="139"/>
      <c r="IZK143" s="139"/>
      <c r="IZL143" s="139"/>
      <c r="IZM143" s="139"/>
      <c r="IZN143" s="139"/>
      <c r="IZO143" s="139"/>
      <c r="IZP143" s="139"/>
      <c r="IZQ143" s="139"/>
      <c r="IZR143" s="139"/>
      <c r="IZS143" s="139"/>
      <c r="IZT143" s="139"/>
      <c r="IZU143" s="139"/>
      <c r="IZV143" s="139"/>
      <c r="IZW143" s="139"/>
      <c r="IZX143" s="139"/>
      <c r="IZY143" s="139"/>
      <c r="IZZ143" s="139"/>
      <c r="JAA143" s="139"/>
      <c r="JAB143" s="139"/>
      <c r="JAC143" s="139"/>
      <c r="JAD143" s="139"/>
      <c r="JAE143" s="139"/>
      <c r="JAF143" s="139"/>
      <c r="JAG143" s="139"/>
      <c r="JAH143" s="139"/>
      <c r="JAI143" s="139"/>
      <c r="JAJ143" s="139"/>
      <c r="JAK143" s="139"/>
      <c r="JAL143" s="139"/>
      <c r="JAM143" s="139"/>
      <c r="JAN143" s="139"/>
      <c r="JAO143" s="139"/>
      <c r="JAP143" s="139"/>
      <c r="JAQ143" s="139"/>
      <c r="JAR143" s="139"/>
      <c r="JAS143" s="139"/>
      <c r="JAT143" s="139"/>
      <c r="JAU143" s="139"/>
      <c r="JAV143" s="139"/>
      <c r="JAW143" s="139"/>
      <c r="JAX143" s="139"/>
      <c r="JAY143" s="139"/>
      <c r="JAZ143" s="139"/>
      <c r="JBA143" s="139"/>
      <c r="JBB143" s="139"/>
      <c r="JBC143" s="139"/>
      <c r="JBD143" s="139"/>
      <c r="JBE143" s="139"/>
      <c r="JBF143" s="139"/>
      <c r="JBG143" s="139"/>
      <c r="JBH143" s="139"/>
      <c r="JBI143" s="139"/>
      <c r="JBJ143" s="139"/>
      <c r="JBK143" s="139"/>
      <c r="JBL143" s="139"/>
      <c r="JBM143" s="139"/>
      <c r="JBN143" s="139"/>
      <c r="JBO143" s="139"/>
      <c r="JBP143" s="139"/>
      <c r="JBQ143" s="139"/>
      <c r="JBR143" s="139"/>
      <c r="JBS143" s="139"/>
      <c r="JBT143" s="139"/>
      <c r="JBU143" s="139"/>
      <c r="JBV143" s="139"/>
      <c r="JBW143" s="139"/>
      <c r="JBX143" s="139"/>
      <c r="JBY143" s="139"/>
      <c r="JBZ143" s="139"/>
      <c r="JCA143" s="139"/>
      <c r="JCB143" s="139"/>
      <c r="JCC143" s="139"/>
      <c r="JCD143" s="139"/>
      <c r="JCE143" s="139"/>
      <c r="JCF143" s="139"/>
      <c r="JCG143" s="139"/>
      <c r="JCH143" s="139"/>
      <c r="JCI143" s="139"/>
      <c r="JCJ143" s="139"/>
      <c r="JCK143" s="139"/>
      <c r="JCL143" s="139"/>
      <c r="JCM143" s="139"/>
      <c r="JCN143" s="139"/>
      <c r="JCO143" s="139"/>
      <c r="JCP143" s="139"/>
      <c r="JCQ143" s="139"/>
      <c r="JCR143" s="139"/>
      <c r="JCS143" s="139"/>
      <c r="JCT143" s="139"/>
      <c r="JCU143" s="139"/>
      <c r="JCV143" s="139"/>
      <c r="JCW143" s="139"/>
      <c r="JCX143" s="139"/>
      <c r="JCY143" s="139"/>
      <c r="JCZ143" s="139"/>
      <c r="JDA143" s="139"/>
      <c r="JDB143" s="139"/>
      <c r="JDC143" s="139"/>
      <c r="JDD143" s="139"/>
      <c r="JDE143" s="139"/>
      <c r="JDF143" s="139"/>
      <c r="JDG143" s="139"/>
      <c r="JDH143" s="139"/>
      <c r="JDI143" s="139"/>
      <c r="JDJ143" s="139"/>
      <c r="JDK143" s="139"/>
      <c r="JDL143" s="139"/>
      <c r="JDM143" s="139"/>
      <c r="JDN143" s="139"/>
      <c r="JDO143" s="139"/>
      <c r="JDP143" s="139"/>
      <c r="JDQ143" s="139"/>
      <c r="JDR143" s="139"/>
      <c r="JDS143" s="139"/>
      <c r="JDT143" s="139"/>
      <c r="JDU143" s="139"/>
      <c r="JDV143" s="139"/>
      <c r="JDW143" s="139"/>
      <c r="JDX143" s="139"/>
      <c r="JDY143" s="139"/>
      <c r="JDZ143" s="139"/>
      <c r="JEA143" s="139"/>
      <c r="JEB143" s="139"/>
      <c r="JEC143" s="139"/>
      <c r="JED143" s="139"/>
      <c r="JEE143" s="139"/>
      <c r="JEF143" s="139"/>
      <c r="JEG143" s="139"/>
      <c r="JEH143" s="139"/>
      <c r="JEI143" s="139"/>
      <c r="JEJ143" s="139"/>
      <c r="JEK143" s="139"/>
      <c r="JEL143" s="139"/>
      <c r="JEM143" s="139"/>
      <c r="JEN143" s="139"/>
      <c r="JEO143" s="139"/>
      <c r="JEP143" s="139"/>
      <c r="JEQ143" s="139"/>
      <c r="JER143" s="139"/>
      <c r="JES143" s="139"/>
      <c r="JET143" s="139"/>
      <c r="JEU143" s="139"/>
      <c r="JEV143" s="139"/>
      <c r="JEW143" s="139"/>
      <c r="JEX143" s="139"/>
      <c r="JEY143" s="139"/>
      <c r="JEZ143" s="139"/>
      <c r="JFA143" s="139"/>
      <c r="JFB143" s="139"/>
      <c r="JFC143" s="139"/>
      <c r="JFD143" s="139"/>
      <c r="JFE143" s="139"/>
      <c r="JFF143" s="139"/>
      <c r="JFG143" s="139"/>
      <c r="JFH143" s="139"/>
      <c r="JFI143" s="139"/>
      <c r="JFJ143" s="139"/>
      <c r="JFK143" s="139"/>
      <c r="JFL143" s="139"/>
      <c r="JFM143" s="139"/>
      <c r="JFN143" s="139"/>
      <c r="JFO143" s="139"/>
      <c r="JFP143" s="139"/>
      <c r="JFQ143" s="139"/>
      <c r="JFR143" s="139"/>
      <c r="JFS143" s="139"/>
      <c r="JFT143" s="139"/>
      <c r="JFU143" s="139"/>
      <c r="JFV143" s="139"/>
      <c r="JFW143" s="139"/>
      <c r="JFX143" s="139"/>
      <c r="JFY143" s="139"/>
      <c r="JFZ143" s="139"/>
      <c r="JGA143" s="139"/>
      <c r="JGB143" s="139"/>
      <c r="JGC143" s="139"/>
      <c r="JGD143" s="139"/>
      <c r="JGE143" s="139"/>
      <c r="JGF143" s="139"/>
      <c r="JGG143" s="139"/>
      <c r="JGH143" s="139"/>
      <c r="JGI143" s="139"/>
      <c r="JGJ143" s="139"/>
      <c r="JGK143" s="139"/>
      <c r="JGL143" s="139"/>
      <c r="JGM143" s="139"/>
      <c r="JGN143" s="139"/>
      <c r="JGO143" s="139"/>
      <c r="JGP143" s="139"/>
      <c r="JGQ143" s="139"/>
      <c r="JGR143" s="139"/>
      <c r="JGS143" s="139"/>
      <c r="JGT143" s="139"/>
      <c r="JGU143" s="139"/>
      <c r="JGV143" s="139"/>
      <c r="JGW143" s="139"/>
      <c r="JGX143" s="139"/>
      <c r="JGY143" s="139"/>
      <c r="JGZ143" s="139"/>
      <c r="JHA143" s="139"/>
      <c r="JHB143" s="139"/>
      <c r="JHC143" s="139"/>
      <c r="JHD143" s="139"/>
      <c r="JHE143" s="139"/>
      <c r="JHF143" s="139"/>
      <c r="JHG143" s="139"/>
      <c r="JHH143" s="139"/>
      <c r="JHI143" s="139"/>
      <c r="JHJ143" s="139"/>
      <c r="JHK143" s="139"/>
      <c r="JHL143" s="139"/>
      <c r="JHM143" s="139"/>
      <c r="JHN143" s="139"/>
      <c r="JHO143" s="139"/>
      <c r="JHP143" s="139"/>
      <c r="JHQ143" s="139"/>
      <c r="JHR143" s="139"/>
      <c r="JHS143" s="139"/>
      <c r="JHT143" s="139"/>
      <c r="JHU143" s="139"/>
      <c r="JHV143" s="139"/>
      <c r="JHW143" s="139"/>
      <c r="JHX143" s="139"/>
      <c r="JHY143" s="139"/>
      <c r="JHZ143" s="139"/>
      <c r="JIA143" s="139"/>
      <c r="JIB143" s="139"/>
      <c r="JIC143" s="139"/>
      <c r="JID143" s="139"/>
      <c r="JIE143" s="139"/>
      <c r="JIF143" s="139"/>
      <c r="JIG143" s="139"/>
      <c r="JIH143" s="139"/>
      <c r="JII143" s="139"/>
      <c r="JIJ143" s="139"/>
      <c r="JIK143" s="139"/>
      <c r="JIL143" s="139"/>
      <c r="JIM143" s="139"/>
      <c r="JIN143" s="139"/>
      <c r="JIO143" s="139"/>
      <c r="JIP143" s="139"/>
      <c r="JIQ143" s="139"/>
      <c r="JIR143" s="139"/>
      <c r="JIS143" s="139"/>
      <c r="JIT143" s="139"/>
      <c r="JIU143" s="139"/>
      <c r="JIV143" s="139"/>
      <c r="JIW143" s="139"/>
      <c r="JIX143" s="139"/>
      <c r="JIY143" s="139"/>
      <c r="JIZ143" s="139"/>
      <c r="JJA143" s="139"/>
      <c r="JJB143" s="139"/>
      <c r="JJC143" s="139"/>
      <c r="JJD143" s="139"/>
      <c r="JJE143" s="139"/>
      <c r="JJF143" s="139"/>
      <c r="JJG143" s="139"/>
      <c r="JJH143" s="139"/>
      <c r="JJI143" s="139"/>
      <c r="JJJ143" s="139"/>
      <c r="JJK143" s="139"/>
      <c r="JJL143" s="139"/>
      <c r="JJM143" s="139"/>
      <c r="JJN143" s="139"/>
      <c r="JJO143" s="139"/>
      <c r="JJP143" s="139"/>
      <c r="JJQ143" s="139"/>
      <c r="JJR143" s="139"/>
      <c r="JJS143" s="139"/>
      <c r="JJT143" s="139"/>
      <c r="JJU143" s="139"/>
      <c r="JJV143" s="139"/>
      <c r="JJW143" s="139"/>
      <c r="JJX143" s="139"/>
      <c r="JJY143" s="139"/>
      <c r="JJZ143" s="139"/>
      <c r="JKA143" s="139"/>
      <c r="JKB143" s="139"/>
      <c r="JKC143" s="139"/>
      <c r="JKD143" s="139"/>
      <c r="JKE143" s="139"/>
      <c r="JKF143" s="139"/>
      <c r="JKG143" s="139"/>
      <c r="JKH143" s="139"/>
      <c r="JKI143" s="139"/>
      <c r="JKJ143" s="139"/>
      <c r="JKK143" s="139"/>
      <c r="JKL143" s="139"/>
      <c r="JKM143" s="139"/>
      <c r="JKN143" s="139"/>
      <c r="JKO143" s="139"/>
      <c r="JKP143" s="139"/>
      <c r="JKQ143" s="139"/>
      <c r="JKR143" s="139"/>
      <c r="JKS143" s="139"/>
      <c r="JKT143" s="139"/>
      <c r="JKU143" s="139"/>
      <c r="JKV143" s="139"/>
      <c r="JKW143" s="139"/>
      <c r="JKX143" s="139"/>
      <c r="JKY143" s="139"/>
      <c r="JKZ143" s="139"/>
      <c r="JLA143" s="139"/>
      <c r="JLB143" s="139"/>
      <c r="JLC143" s="139"/>
      <c r="JLD143" s="139"/>
      <c r="JLE143" s="139"/>
      <c r="JLF143" s="139"/>
      <c r="JLG143" s="139"/>
      <c r="JLH143" s="139"/>
      <c r="JLI143" s="139"/>
      <c r="JLJ143" s="139"/>
      <c r="JLK143" s="139"/>
      <c r="JLL143" s="139"/>
      <c r="JLM143" s="139"/>
      <c r="JLN143" s="139"/>
      <c r="JLO143" s="139"/>
      <c r="JLP143" s="139"/>
      <c r="JLQ143" s="139"/>
      <c r="JLR143" s="139"/>
      <c r="JLS143" s="139"/>
      <c r="JLT143" s="139"/>
      <c r="JLU143" s="139"/>
      <c r="JLV143" s="139"/>
      <c r="JLW143" s="139"/>
      <c r="JLX143" s="139"/>
      <c r="JLY143" s="139"/>
      <c r="JLZ143" s="139"/>
      <c r="JMA143" s="139"/>
      <c r="JMB143" s="139"/>
      <c r="JMC143" s="139"/>
      <c r="JMD143" s="139"/>
      <c r="JME143" s="139"/>
      <c r="JMF143" s="139"/>
      <c r="JMG143" s="139"/>
      <c r="JMH143" s="139"/>
      <c r="JMI143" s="139"/>
      <c r="JMJ143" s="139"/>
      <c r="JMK143" s="139"/>
      <c r="JML143" s="139"/>
      <c r="JMM143" s="139"/>
      <c r="JMN143" s="139"/>
      <c r="JMO143" s="139"/>
      <c r="JMP143" s="139"/>
      <c r="JMQ143" s="139"/>
      <c r="JMR143" s="139"/>
      <c r="JMS143" s="139"/>
      <c r="JMT143" s="139"/>
      <c r="JMU143" s="139"/>
      <c r="JMV143" s="139"/>
      <c r="JMW143" s="139"/>
      <c r="JMX143" s="139"/>
      <c r="JMY143" s="139"/>
      <c r="JMZ143" s="139"/>
      <c r="JNA143" s="139"/>
      <c r="JNB143" s="139"/>
      <c r="JNC143" s="139"/>
      <c r="JND143" s="139"/>
      <c r="JNE143" s="139"/>
      <c r="JNF143" s="139"/>
      <c r="JNG143" s="139"/>
      <c r="JNH143" s="139"/>
      <c r="JNI143" s="139"/>
      <c r="JNJ143" s="139"/>
      <c r="JNK143" s="139"/>
      <c r="JNL143" s="139"/>
      <c r="JNM143" s="139"/>
      <c r="JNN143" s="139"/>
      <c r="JNO143" s="139"/>
      <c r="JNP143" s="139"/>
      <c r="JNQ143" s="139"/>
      <c r="JNR143" s="139"/>
      <c r="JNS143" s="139"/>
      <c r="JNT143" s="139"/>
      <c r="JNU143" s="139"/>
      <c r="JNV143" s="139"/>
      <c r="JNW143" s="139"/>
      <c r="JNX143" s="139"/>
      <c r="JNY143" s="139"/>
      <c r="JNZ143" s="139"/>
      <c r="JOA143" s="139"/>
      <c r="JOB143" s="139"/>
      <c r="JOC143" s="139"/>
      <c r="JOD143" s="139"/>
      <c r="JOE143" s="139"/>
      <c r="JOF143" s="139"/>
      <c r="JOG143" s="139"/>
      <c r="JOH143" s="139"/>
      <c r="JOI143" s="139"/>
      <c r="JOJ143" s="139"/>
      <c r="JOK143" s="139"/>
      <c r="JOL143" s="139"/>
      <c r="JOM143" s="139"/>
      <c r="JON143" s="139"/>
      <c r="JOO143" s="139"/>
      <c r="JOP143" s="139"/>
      <c r="JOQ143" s="139"/>
      <c r="JOR143" s="139"/>
      <c r="JOS143" s="139"/>
      <c r="JOT143" s="139"/>
      <c r="JOU143" s="139"/>
      <c r="JOV143" s="139"/>
      <c r="JOW143" s="139"/>
      <c r="JOX143" s="139"/>
      <c r="JOY143" s="139"/>
      <c r="JOZ143" s="139"/>
      <c r="JPA143" s="139"/>
      <c r="JPB143" s="139"/>
      <c r="JPC143" s="139"/>
      <c r="JPD143" s="139"/>
      <c r="JPE143" s="139"/>
      <c r="JPF143" s="139"/>
      <c r="JPG143" s="139"/>
      <c r="JPH143" s="139"/>
      <c r="JPI143" s="139"/>
      <c r="JPJ143" s="139"/>
      <c r="JPK143" s="139"/>
      <c r="JPL143" s="139"/>
      <c r="JPM143" s="139"/>
      <c r="JPN143" s="139"/>
      <c r="JPO143" s="139"/>
      <c r="JPP143" s="139"/>
      <c r="JPQ143" s="139"/>
      <c r="JPR143" s="139"/>
      <c r="JPS143" s="139"/>
      <c r="JPT143" s="139"/>
      <c r="JPU143" s="139"/>
      <c r="JPV143" s="139"/>
      <c r="JPW143" s="139"/>
      <c r="JPX143" s="139"/>
      <c r="JPY143" s="139"/>
      <c r="JPZ143" s="139"/>
      <c r="JQA143" s="139"/>
      <c r="JQB143" s="139"/>
      <c r="JQC143" s="139"/>
      <c r="JQD143" s="139"/>
      <c r="JQE143" s="139"/>
      <c r="JQF143" s="139"/>
      <c r="JQG143" s="139"/>
      <c r="JQH143" s="139"/>
      <c r="JQI143" s="139"/>
      <c r="JQJ143" s="139"/>
      <c r="JQK143" s="139"/>
      <c r="JQL143" s="139"/>
      <c r="JQM143" s="139"/>
      <c r="JQN143" s="139"/>
      <c r="JQO143" s="139"/>
      <c r="JQP143" s="139"/>
      <c r="JQQ143" s="139"/>
      <c r="JQR143" s="139"/>
      <c r="JQS143" s="139"/>
      <c r="JQT143" s="139"/>
      <c r="JQU143" s="139"/>
      <c r="JQV143" s="139"/>
      <c r="JQW143" s="139"/>
      <c r="JQX143" s="139"/>
      <c r="JQY143" s="139"/>
      <c r="JQZ143" s="139"/>
      <c r="JRA143" s="139"/>
      <c r="JRB143" s="139"/>
      <c r="JRC143" s="139"/>
      <c r="JRD143" s="139"/>
      <c r="JRE143" s="139"/>
      <c r="JRF143" s="139"/>
      <c r="JRG143" s="139"/>
      <c r="JRH143" s="139"/>
      <c r="JRI143" s="139"/>
      <c r="JRJ143" s="139"/>
      <c r="JRK143" s="139"/>
      <c r="JRL143" s="139"/>
      <c r="JRM143" s="139"/>
      <c r="JRN143" s="139"/>
      <c r="JRO143" s="139"/>
      <c r="JRP143" s="139"/>
      <c r="JRQ143" s="139"/>
      <c r="JRR143" s="139"/>
      <c r="JRS143" s="139"/>
      <c r="JRT143" s="139"/>
      <c r="JRU143" s="139"/>
      <c r="JRV143" s="139"/>
      <c r="JRW143" s="139"/>
      <c r="JRX143" s="139"/>
      <c r="JRY143" s="139"/>
      <c r="JRZ143" s="139"/>
      <c r="JSA143" s="139"/>
      <c r="JSB143" s="139"/>
      <c r="JSC143" s="139"/>
      <c r="JSD143" s="139"/>
      <c r="JSE143" s="139"/>
      <c r="JSF143" s="139"/>
      <c r="JSG143" s="139"/>
      <c r="JSH143" s="139"/>
      <c r="JSI143" s="139"/>
      <c r="JSJ143" s="139"/>
      <c r="JSK143" s="139"/>
      <c r="JSL143" s="139"/>
      <c r="JSM143" s="139"/>
      <c r="JSN143" s="139"/>
      <c r="JSO143" s="139"/>
      <c r="JSP143" s="139"/>
      <c r="JSQ143" s="139"/>
      <c r="JSR143" s="139"/>
      <c r="JSS143" s="139"/>
      <c r="JST143" s="139"/>
      <c r="JSU143" s="139"/>
      <c r="JSV143" s="139"/>
      <c r="JSW143" s="139"/>
      <c r="JSX143" s="139"/>
      <c r="JSY143" s="139"/>
      <c r="JSZ143" s="139"/>
      <c r="JTA143" s="139"/>
      <c r="JTB143" s="139"/>
      <c r="JTC143" s="139"/>
      <c r="JTD143" s="139"/>
      <c r="JTE143" s="139"/>
      <c r="JTF143" s="139"/>
      <c r="JTG143" s="139"/>
      <c r="JTH143" s="139"/>
      <c r="JTI143" s="139"/>
      <c r="JTJ143" s="139"/>
      <c r="JTK143" s="139"/>
      <c r="JTL143" s="139"/>
      <c r="JTM143" s="139"/>
      <c r="JTN143" s="139"/>
      <c r="JTO143" s="139"/>
      <c r="JTP143" s="139"/>
      <c r="JTQ143" s="139"/>
      <c r="JTR143" s="139"/>
      <c r="JTS143" s="139"/>
      <c r="JTT143" s="139"/>
      <c r="JTU143" s="139"/>
      <c r="JTV143" s="139"/>
      <c r="JTW143" s="139"/>
      <c r="JTX143" s="139"/>
      <c r="JTY143" s="139"/>
      <c r="JTZ143" s="139"/>
      <c r="JUA143" s="139"/>
      <c r="JUB143" s="139"/>
      <c r="JUC143" s="139"/>
      <c r="JUD143" s="139"/>
      <c r="JUE143" s="139"/>
      <c r="JUF143" s="139"/>
      <c r="JUG143" s="139"/>
      <c r="JUH143" s="139"/>
      <c r="JUI143" s="139"/>
      <c r="JUJ143" s="139"/>
      <c r="JUK143" s="139"/>
      <c r="JUL143" s="139"/>
      <c r="JUM143" s="139"/>
      <c r="JUN143" s="139"/>
      <c r="JUO143" s="139"/>
      <c r="JUP143" s="139"/>
      <c r="JUQ143" s="139"/>
      <c r="JUR143" s="139"/>
      <c r="JUS143" s="139"/>
      <c r="JUT143" s="139"/>
      <c r="JUU143" s="139"/>
      <c r="JUV143" s="139"/>
      <c r="JUW143" s="139"/>
      <c r="JUX143" s="139"/>
      <c r="JUY143" s="139"/>
      <c r="JUZ143" s="139"/>
      <c r="JVA143" s="139"/>
      <c r="JVB143" s="139"/>
      <c r="JVC143" s="139"/>
      <c r="JVD143" s="139"/>
      <c r="JVE143" s="139"/>
      <c r="JVF143" s="139"/>
      <c r="JVG143" s="139"/>
      <c r="JVH143" s="139"/>
      <c r="JVI143" s="139"/>
      <c r="JVJ143" s="139"/>
      <c r="JVK143" s="139"/>
      <c r="JVL143" s="139"/>
      <c r="JVM143" s="139"/>
      <c r="JVN143" s="139"/>
      <c r="JVO143" s="139"/>
      <c r="JVP143" s="139"/>
      <c r="JVQ143" s="139"/>
      <c r="JVR143" s="139"/>
      <c r="JVS143" s="139"/>
      <c r="JVT143" s="139"/>
      <c r="JVU143" s="139"/>
      <c r="JVV143" s="139"/>
      <c r="JVW143" s="139"/>
      <c r="JVX143" s="139"/>
      <c r="JVY143" s="139"/>
      <c r="JVZ143" s="139"/>
      <c r="JWA143" s="139"/>
      <c r="JWB143" s="139"/>
      <c r="JWC143" s="139"/>
      <c r="JWD143" s="139"/>
      <c r="JWE143" s="139"/>
      <c r="JWF143" s="139"/>
      <c r="JWG143" s="139"/>
      <c r="JWH143" s="139"/>
      <c r="JWI143" s="139"/>
      <c r="JWJ143" s="139"/>
      <c r="JWK143" s="139"/>
      <c r="JWL143" s="139"/>
      <c r="JWM143" s="139"/>
      <c r="JWN143" s="139"/>
      <c r="JWO143" s="139"/>
      <c r="JWP143" s="139"/>
      <c r="JWQ143" s="139"/>
      <c r="JWR143" s="139"/>
      <c r="JWS143" s="139"/>
      <c r="JWT143" s="139"/>
      <c r="JWU143" s="139"/>
      <c r="JWV143" s="139"/>
      <c r="JWW143" s="139"/>
      <c r="JWX143" s="139"/>
      <c r="JWY143" s="139"/>
      <c r="JWZ143" s="139"/>
      <c r="JXA143" s="139"/>
      <c r="JXB143" s="139"/>
      <c r="JXC143" s="139"/>
      <c r="JXD143" s="139"/>
      <c r="JXE143" s="139"/>
      <c r="JXF143" s="139"/>
      <c r="JXG143" s="139"/>
      <c r="JXH143" s="139"/>
      <c r="JXI143" s="139"/>
      <c r="JXJ143" s="139"/>
      <c r="JXK143" s="139"/>
      <c r="JXL143" s="139"/>
      <c r="JXM143" s="139"/>
      <c r="JXN143" s="139"/>
      <c r="JXO143" s="139"/>
      <c r="JXP143" s="139"/>
      <c r="JXQ143" s="139"/>
      <c r="JXR143" s="139"/>
      <c r="JXS143" s="139"/>
      <c r="JXT143" s="139"/>
      <c r="JXU143" s="139"/>
      <c r="JXV143" s="139"/>
      <c r="JXW143" s="139"/>
      <c r="JXX143" s="139"/>
      <c r="JXY143" s="139"/>
      <c r="JXZ143" s="139"/>
      <c r="JYA143" s="139"/>
      <c r="JYB143" s="139"/>
      <c r="JYC143" s="139"/>
      <c r="JYD143" s="139"/>
      <c r="JYE143" s="139"/>
      <c r="JYF143" s="139"/>
      <c r="JYG143" s="139"/>
      <c r="JYH143" s="139"/>
      <c r="JYI143" s="139"/>
      <c r="JYJ143" s="139"/>
      <c r="JYK143" s="139"/>
      <c r="JYL143" s="139"/>
      <c r="JYM143" s="139"/>
      <c r="JYN143" s="139"/>
      <c r="JYO143" s="139"/>
      <c r="JYP143" s="139"/>
      <c r="JYQ143" s="139"/>
      <c r="JYR143" s="139"/>
      <c r="JYS143" s="139"/>
      <c r="JYT143" s="139"/>
      <c r="JYU143" s="139"/>
      <c r="JYV143" s="139"/>
      <c r="JYW143" s="139"/>
      <c r="JYX143" s="139"/>
      <c r="JYY143" s="139"/>
      <c r="JYZ143" s="139"/>
      <c r="JZA143" s="139"/>
      <c r="JZB143" s="139"/>
      <c r="JZC143" s="139"/>
      <c r="JZD143" s="139"/>
      <c r="JZE143" s="139"/>
      <c r="JZF143" s="139"/>
      <c r="JZG143" s="139"/>
      <c r="JZH143" s="139"/>
      <c r="JZI143" s="139"/>
      <c r="JZJ143" s="139"/>
      <c r="JZK143" s="139"/>
      <c r="JZL143" s="139"/>
      <c r="JZM143" s="139"/>
      <c r="JZN143" s="139"/>
      <c r="JZO143" s="139"/>
      <c r="JZP143" s="139"/>
      <c r="JZQ143" s="139"/>
      <c r="JZR143" s="139"/>
      <c r="JZS143" s="139"/>
      <c r="JZT143" s="139"/>
      <c r="JZU143" s="139"/>
      <c r="JZV143" s="139"/>
      <c r="JZW143" s="139"/>
      <c r="JZX143" s="139"/>
      <c r="JZY143" s="139"/>
      <c r="JZZ143" s="139"/>
      <c r="KAA143" s="139"/>
      <c r="KAB143" s="139"/>
      <c r="KAC143" s="139"/>
      <c r="KAD143" s="139"/>
      <c r="KAE143" s="139"/>
      <c r="KAF143" s="139"/>
      <c r="KAG143" s="139"/>
      <c r="KAH143" s="139"/>
      <c r="KAI143" s="139"/>
      <c r="KAJ143" s="139"/>
      <c r="KAK143" s="139"/>
      <c r="KAL143" s="139"/>
      <c r="KAM143" s="139"/>
      <c r="KAN143" s="139"/>
      <c r="KAO143" s="139"/>
      <c r="KAP143" s="139"/>
      <c r="KAQ143" s="139"/>
      <c r="KAR143" s="139"/>
      <c r="KAS143" s="139"/>
      <c r="KAT143" s="139"/>
      <c r="KAU143" s="139"/>
      <c r="KAV143" s="139"/>
      <c r="KAW143" s="139"/>
      <c r="KAX143" s="139"/>
      <c r="KAY143" s="139"/>
      <c r="KAZ143" s="139"/>
      <c r="KBA143" s="139"/>
      <c r="KBB143" s="139"/>
      <c r="KBC143" s="139"/>
      <c r="KBD143" s="139"/>
      <c r="KBE143" s="139"/>
      <c r="KBF143" s="139"/>
      <c r="KBG143" s="139"/>
      <c r="KBH143" s="139"/>
      <c r="KBI143" s="139"/>
      <c r="KBJ143" s="139"/>
      <c r="KBK143" s="139"/>
      <c r="KBL143" s="139"/>
      <c r="KBM143" s="139"/>
      <c r="KBN143" s="139"/>
      <c r="KBO143" s="139"/>
      <c r="KBP143" s="139"/>
      <c r="KBQ143" s="139"/>
      <c r="KBR143" s="139"/>
      <c r="KBS143" s="139"/>
      <c r="KBT143" s="139"/>
      <c r="KBU143" s="139"/>
      <c r="KBV143" s="139"/>
      <c r="KBW143" s="139"/>
      <c r="KBX143" s="139"/>
      <c r="KBY143" s="139"/>
      <c r="KBZ143" s="139"/>
      <c r="KCA143" s="139"/>
      <c r="KCB143" s="139"/>
      <c r="KCC143" s="139"/>
      <c r="KCD143" s="139"/>
      <c r="KCE143" s="139"/>
      <c r="KCF143" s="139"/>
      <c r="KCG143" s="139"/>
      <c r="KCH143" s="139"/>
      <c r="KCI143" s="139"/>
      <c r="KCJ143" s="139"/>
      <c r="KCK143" s="139"/>
      <c r="KCL143" s="139"/>
      <c r="KCM143" s="139"/>
      <c r="KCN143" s="139"/>
      <c r="KCO143" s="139"/>
      <c r="KCP143" s="139"/>
      <c r="KCQ143" s="139"/>
      <c r="KCR143" s="139"/>
      <c r="KCS143" s="139"/>
      <c r="KCT143" s="139"/>
      <c r="KCU143" s="139"/>
      <c r="KCV143" s="139"/>
      <c r="KCW143" s="139"/>
      <c r="KCX143" s="139"/>
      <c r="KCY143" s="139"/>
      <c r="KCZ143" s="139"/>
      <c r="KDA143" s="139"/>
      <c r="KDB143" s="139"/>
      <c r="KDC143" s="139"/>
      <c r="KDD143" s="139"/>
      <c r="KDE143" s="139"/>
      <c r="KDF143" s="139"/>
      <c r="KDG143" s="139"/>
      <c r="KDH143" s="139"/>
      <c r="KDI143" s="139"/>
      <c r="KDJ143" s="139"/>
      <c r="KDK143" s="139"/>
      <c r="KDL143" s="139"/>
      <c r="KDM143" s="139"/>
      <c r="KDN143" s="139"/>
      <c r="KDO143" s="139"/>
      <c r="KDP143" s="139"/>
      <c r="KDQ143" s="139"/>
      <c r="KDR143" s="139"/>
      <c r="KDS143" s="139"/>
      <c r="KDT143" s="139"/>
      <c r="KDU143" s="139"/>
      <c r="KDV143" s="139"/>
      <c r="KDW143" s="139"/>
      <c r="KDX143" s="139"/>
      <c r="KDY143" s="139"/>
      <c r="KDZ143" s="139"/>
      <c r="KEA143" s="139"/>
      <c r="KEB143" s="139"/>
      <c r="KEC143" s="139"/>
      <c r="KED143" s="139"/>
      <c r="KEE143" s="139"/>
      <c r="KEF143" s="139"/>
      <c r="KEG143" s="139"/>
      <c r="KEH143" s="139"/>
      <c r="KEI143" s="139"/>
      <c r="KEJ143" s="139"/>
      <c r="KEK143" s="139"/>
      <c r="KEL143" s="139"/>
      <c r="KEM143" s="139"/>
      <c r="KEN143" s="139"/>
      <c r="KEO143" s="139"/>
      <c r="KEP143" s="139"/>
      <c r="KEQ143" s="139"/>
      <c r="KER143" s="139"/>
      <c r="KES143" s="139"/>
      <c r="KET143" s="139"/>
      <c r="KEU143" s="139"/>
      <c r="KEV143" s="139"/>
      <c r="KEW143" s="139"/>
      <c r="KEX143" s="139"/>
      <c r="KEY143" s="139"/>
      <c r="KEZ143" s="139"/>
      <c r="KFA143" s="139"/>
      <c r="KFB143" s="139"/>
      <c r="KFC143" s="139"/>
      <c r="KFD143" s="139"/>
      <c r="KFE143" s="139"/>
      <c r="KFF143" s="139"/>
      <c r="KFG143" s="139"/>
      <c r="KFH143" s="139"/>
      <c r="KFI143" s="139"/>
      <c r="KFJ143" s="139"/>
      <c r="KFK143" s="139"/>
      <c r="KFL143" s="139"/>
      <c r="KFM143" s="139"/>
      <c r="KFN143" s="139"/>
      <c r="KFO143" s="139"/>
      <c r="KFP143" s="139"/>
      <c r="KFQ143" s="139"/>
      <c r="KFR143" s="139"/>
      <c r="KFS143" s="139"/>
      <c r="KFT143" s="139"/>
      <c r="KFU143" s="139"/>
      <c r="KFV143" s="139"/>
      <c r="KFW143" s="139"/>
      <c r="KFX143" s="139"/>
      <c r="KFY143" s="139"/>
      <c r="KFZ143" s="139"/>
      <c r="KGA143" s="139"/>
      <c r="KGB143" s="139"/>
      <c r="KGC143" s="139"/>
      <c r="KGD143" s="139"/>
      <c r="KGE143" s="139"/>
      <c r="KGF143" s="139"/>
      <c r="KGG143" s="139"/>
      <c r="KGH143" s="139"/>
      <c r="KGI143" s="139"/>
      <c r="KGJ143" s="139"/>
      <c r="KGK143" s="139"/>
      <c r="KGL143" s="139"/>
      <c r="KGM143" s="139"/>
      <c r="KGN143" s="139"/>
      <c r="KGO143" s="139"/>
      <c r="KGP143" s="139"/>
      <c r="KGQ143" s="139"/>
      <c r="KGR143" s="139"/>
      <c r="KGS143" s="139"/>
      <c r="KGT143" s="139"/>
      <c r="KGU143" s="139"/>
      <c r="KGV143" s="139"/>
      <c r="KGW143" s="139"/>
      <c r="KGX143" s="139"/>
      <c r="KGY143" s="139"/>
      <c r="KGZ143" s="139"/>
      <c r="KHA143" s="139"/>
      <c r="KHB143" s="139"/>
      <c r="KHC143" s="139"/>
      <c r="KHD143" s="139"/>
      <c r="KHE143" s="139"/>
      <c r="KHF143" s="139"/>
      <c r="KHG143" s="139"/>
      <c r="KHH143" s="139"/>
      <c r="KHI143" s="139"/>
      <c r="KHJ143" s="139"/>
      <c r="KHK143" s="139"/>
      <c r="KHL143" s="139"/>
      <c r="KHM143" s="139"/>
      <c r="KHN143" s="139"/>
      <c r="KHO143" s="139"/>
      <c r="KHP143" s="139"/>
      <c r="KHQ143" s="139"/>
      <c r="KHR143" s="139"/>
      <c r="KHS143" s="139"/>
      <c r="KHT143" s="139"/>
      <c r="KHU143" s="139"/>
      <c r="KHV143" s="139"/>
      <c r="KHW143" s="139"/>
      <c r="KHX143" s="139"/>
      <c r="KHY143" s="139"/>
      <c r="KHZ143" s="139"/>
      <c r="KIA143" s="139"/>
      <c r="KIB143" s="139"/>
      <c r="KIC143" s="139"/>
      <c r="KID143" s="139"/>
      <c r="KIE143" s="139"/>
      <c r="KIF143" s="139"/>
      <c r="KIG143" s="139"/>
      <c r="KIH143" s="139"/>
      <c r="KII143" s="139"/>
      <c r="KIJ143" s="139"/>
      <c r="KIK143" s="139"/>
      <c r="KIL143" s="139"/>
      <c r="KIM143" s="139"/>
      <c r="KIN143" s="139"/>
      <c r="KIO143" s="139"/>
      <c r="KIP143" s="139"/>
      <c r="KIQ143" s="139"/>
      <c r="KIR143" s="139"/>
      <c r="KIS143" s="139"/>
      <c r="KIT143" s="139"/>
      <c r="KIU143" s="139"/>
      <c r="KIV143" s="139"/>
      <c r="KIW143" s="139"/>
      <c r="KIX143" s="139"/>
      <c r="KIY143" s="139"/>
      <c r="KIZ143" s="139"/>
      <c r="KJA143" s="139"/>
      <c r="KJB143" s="139"/>
      <c r="KJC143" s="139"/>
      <c r="KJD143" s="139"/>
      <c r="KJE143" s="139"/>
      <c r="KJF143" s="139"/>
      <c r="KJG143" s="139"/>
      <c r="KJH143" s="139"/>
      <c r="KJI143" s="139"/>
      <c r="KJJ143" s="139"/>
      <c r="KJK143" s="139"/>
      <c r="KJL143" s="139"/>
      <c r="KJM143" s="139"/>
      <c r="KJN143" s="139"/>
      <c r="KJO143" s="139"/>
      <c r="KJP143" s="139"/>
      <c r="KJQ143" s="139"/>
      <c r="KJR143" s="139"/>
      <c r="KJS143" s="139"/>
      <c r="KJT143" s="139"/>
      <c r="KJU143" s="139"/>
      <c r="KJV143" s="139"/>
      <c r="KJW143" s="139"/>
      <c r="KJX143" s="139"/>
      <c r="KJY143" s="139"/>
      <c r="KJZ143" s="139"/>
      <c r="KKA143" s="139"/>
      <c r="KKB143" s="139"/>
      <c r="KKC143" s="139"/>
      <c r="KKD143" s="139"/>
      <c r="KKE143" s="139"/>
      <c r="KKF143" s="139"/>
      <c r="KKG143" s="139"/>
      <c r="KKH143" s="139"/>
      <c r="KKI143" s="139"/>
      <c r="KKJ143" s="139"/>
      <c r="KKK143" s="139"/>
      <c r="KKL143" s="139"/>
      <c r="KKM143" s="139"/>
      <c r="KKN143" s="139"/>
      <c r="KKO143" s="139"/>
      <c r="KKP143" s="139"/>
      <c r="KKQ143" s="139"/>
      <c r="KKR143" s="139"/>
      <c r="KKS143" s="139"/>
      <c r="KKT143" s="139"/>
      <c r="KKU143" s="139"/>
      <c r="KKV143" s="139"/>
      <c r="KKW143" s="139"/>
      <c r="KKX143" s="139"/>
      <c r="KKY143" s="139"/>
      <c r="KKZ143" s="139"/>
      <c r="KLA143" s="139"/>
      <c r="KLB143" s="139"/>
      <c r="KLC143" s="139"/>
      <c r="KLD143" s="139"/>
      <c r="KLE143" s="139"/>
      <c r="KLF143" s="139"/>
      <c r="KLG143" s="139"/>
      <c r="KLH143" s="139"/>
      <c r="KLI143" s="139"/>
      <c r="KLJ143" s="139"/>
      <c r="KLK143" s="139"/>
      <c r="KLL143" s="139"/>
      <c r="KLM143" s="139"/>
      <c r="KLN143" s="139"/>
      <c r="KLO143" s="139"/>
      <c r="KLP143" s="139"/>
      <c r="KLQ143" s="139"/>
      <c r="KLR143" s="139"/>
      <c r="KLS143" s="139"/>
      <c r="KLT143" s="139"/>
      <c r="KLU143" s="139"/>
      <c r="KLV143" s="139"/>
      <c r="KLW143" s="139"/>
      <c r="KLX143" s="139"/>
      <c r="KLY143" s="139"/>
      <c r="KLZ143" s="139"/>
      <c r="KMA143" s="139"/>
      <c r="KMB143" s="139"/>
      <c r="KMC143" s="139"/>
      <c r="KMD143" s="139"/>
      <c r="KME143" s="139"/>
      <c r="KMF143" s="139"/>
      <c r="KMG143" s="139"/>
      <c r="KMH143" s="139"/>
      <c r="KMI143" s="139"/>
      <c r="KMJ143" s="139"/>
      <c r="KMK143" s="139"/>
      <c r="KML143" s="139"/>
      <c r="KMM143" s="139"/>
      <c r="KMN143" s="139"/>
      <c r="KMO143" s="139"/>
      <c r="KMP143" s="139"/>
      <c r="KMQ143" s="139"/>
      <c r="KMR143" s="139"/>
      <c r="KMS143" s="139"/>
      <c r="KMT143" s="139"/>
      <c r="KMU143" s="139"/>
      <c r="KMV143" s="139"/>
      <c r="KMW143" s="139"/>
      <c r="KMX143" s="139"/>
      <c r="KMY143" s="139"/>
      <c r="KMZ143" s="139"/>
      <c r="KNA143" s="139"/>
      <c r="KNB143" s="139"/>
      <c r="KNC143" s="139"/>
      <c r="KND143" s="139"/>
      <c r="KNE143" s="139"/>
      <c r="KNF143" s="139"/>
      <c r="KNG143" s="139"/>
      <c r="KNH143" s="139"/>
      <c r="KNI143" s="139"/>
      <c r="KNJ143" s="139"/>
      <c r="KNK143" s="139"/>
      <c r="KNL143" s="139"/>
      <c r="KNM143" s="139"/>
      <c r="KNN143" s="139"/>
      <c r="KNO143" s="139"/>
      <c r="KNP143" s="139"/>
      <c r="KNQ143" s="139"/>
      <c r="KNR143" s="139"/>
      <c r="KNS143" s="139"/>
      <c r="KNT143" s="139"/>
      <c r="KNU143" s="139"/>
      <c r="KNV143" s="139"/>
      <c r="KNW143" s="139"/>
      <c r="KNX143" s="139"/>
      <c r="KNY143" s="139"/>
      <c r="KNZ143" s="139"/>
      <c r="KOA143" s="139"/>
      <c r="KOB143" s="139"/>
      <c r="KOC143" s="139"/>
      <c r="KOD143" s="139"/>
      <c r="KOE143" s="139"/>
      <c r="KOF143" s="139"/>
      <c r="KOG143" s="139"/>
      <c r="KOH143" s="139"/>
      <c r="KOI143" s="139"/>
      <c r="KOJ143" s="139"/>
      <c r="KOK143" s="139"/>
      <c r="KOL143" s="139"/>
      <c r="KOM143" s="139"/>
      <c r="KON143" s="139"/>
      <c r="KOO143" s="139"/>
      <c r="KOP143" s="139"/>
      <c r="KOQ143" s="139"/>
      <c r="KOR143" s="139"/>
      <c r="KOS143" s="139"/>
      <c r="KOT143" s="139"/>
      <c r="KOU143" s="139"/>
      <c r="KOV143" s="139"/>
      <c r="KOW143" s="139"/>
      <c r="KOX143" s="139"/>
      <c r="KOY143" s="139"/>
      <c r="KOZ143" s="139"/>
      <c r="KPA143" s="139"/>
      <c r="KPB143" s="139"/>
      <c r="KPC143" s="139"/>
      <c r="KPD143" s="139"/>
      <c r="KPE143" s="139"/>
      <c r="KPF143" s="139"/>
      <c r="KPG143" s="139"/>
      <c r="KPH143" s="139"/>
      <c r="KPI143" s="139"/>
      <c r="KPJ143" s="139"/>
      <c r="KPK143" s="139"/>
      <c r="KPL143" s="139"/>
      <c r="KPM143" s="139"/>
      <c r="KPN143" s="139"/>
      <c r="KPO143" s="139"/>
      <c r="KPP143" s="139"/>
      <c r="KPQ143" s="139"/>
      <c r="KPR143" s="139"/>
      <c r="KPS143" s="139"/>
      <c r="KPT143" s="139"/>
      <c r="KPU143" s="139"/>
      <c r="KPV143" s="139"/>
      <c r="KPW143" s="139"/>
      <c r="KPX143" s="139"/>
      <c r="KPY143" s="139"/>
      <c r="KPZ143" s="139"/>
      <c r="KQA143" s="139"/>
      <c r="KQB143" s="139"/>
      <c r="KQC143" s="139"/>
      <c r="KQD143" s="139"/>
      <c r="KQE143" s="139"/>
      <c r="KQF143" s="139"/>
      <c r="KQG143" s="139"/>
      <c r="KQH143" s="139"/>
      <c r="KQI143" s="139"/>
      <c r="KQJ143" s="139"/>
      <c r="KQK143" s="139"/>
      <c r="KQL143" s="139"/>
      <c r="KQM143" s="139"/>
      <c r="KQN143" s="139"/>
      <c r="KQO143" s="139"/>
      <c r="KQP143" s="139"/>
      <c r="KQQ143" s="139"/>
      <c r="KQR143" s="139"/>
      <c r="KQS143" s="139"/>
      <c r="KQT143" s="139"/>
      <c r="KQU143" s="139"/>
      <c r="KQV143" s="139"/>
      <c r="KQW143" s="139"/>
      <c r="KQX143" s="139"/>
      <c r="KQY143" s="139"/>
      <c r="KQZ143" s="139"/>
      <c r="KRA143" s="139"/>
      <c r="KRB143" s="139"/>
      <c r="KRC143" s="139"/>
      <c r="KRD143" s="139"/>
      <c r="KRE143" s="139"/>
      <c r="KRF143" s="139"/>
      <c r="KRG143" s="139"/>
      <c r="KRH143" s="139"/>
      <c r="KRI143" s="139"/>
      <c r="KRJ143" s="139"/>
      <c r="KRK143" s="139"/>
      <c r="KRL143" s="139"/>
      <c r="KRM143" s="139"/>
      <c r="KRN143" s="139"/>
      <c r="KRO143" s="139"/>
      <c r="KRP143" s="139"/>
      <c r="KRQ143" s="139"/>
      <c r="KRR143" s="139"/>
      <c r="KRS143" s="139"/>
      <c r="KRT143" s="139"/>
      <c r="KRU143" s="139"/>
      <c r="KRV143" s="139"/>
      <c r="KRW143" s="139"/>
      <c r="KRX143" s="139"/>
      <c r="KRY143" s="139"/>
      <c r="KRZ143" s="139"/>
      <c r="KSA143" s="139"/>
      <c r="KSB143" s="139"/>
      <c r="KSC143" s="139"/>
      <c r="KSD143" s="139"/>
      <c r="KSE143" s="139"/>
      <c r="KSF143" s="139"/>
      <c r="KSG143" s="139"/>
      <c r="KSH143" s="139"/>
      <c r="KSI143" s="139"/>
      <c r="KSJ143" s="139"/>
      <c r="KSK143" s="139"/>
      <c r="KSL143" s="139"/>
      <c r="KSM143" s="139"/>
      <c r="KSN143" s="139"/>
      <c r="KSO143" s="139"/>
      <c r="KSP143" s="139"/>
      <c r="KSQ143" s="139"/>
      <c r="KSR143" s="139"/>
      <c r="KSS143" s="139"/>
      <c r="KST143" s="139"/>
      <c r="KSU143" s="139"/>
      <c r="KSV143" s="139"/>
      <c r="KSW143" s="139"/>
      <c r="KSX143" s="139"/>
      <c r="KSY143" s="139"/>
      <c r="KSZ143" s="139"/>
      <c r="KTA143" s="139"/>
      <c r="KTB143" s="139"/>
      <c r="KTC143" s="139"/>
      <c r="KTD143" s="139"/>
      <c r="KTE143" s="139"/>
      <c r="KTF143" s="139"/>
      <c r="KTG143" s="139"/>
      <c r="KTH143" s="139"/>
      <c r="KTI143" s="139"/>
      <c r="KTJ143" s="139"/>
      <c r="KTK143" s="139"/>
      <c r="KTL143" s="139"/>
      <c r="KTM143" s="139"/>
      <c r="KTN143" s="139"/>
      <c r="KTO143" s="139"/>
      <c r="KTP143" s="139"/>
      <c r="KTQ143" s="139"/>
      <c r="KTR143" s="139"/>
      <c r="KTS143" s="139"/>
      <c r="KTT143" s="139"/>
      <c r="KTU143" s="139"/>
      <c r="KTV143" s="139"/>
      <c r="KTW143" s="139"/>
      <c r="KTX143" s="139"/>
      <c r="KTY143" s="139"/>
      <c r="KTZ143" s="139"/>
      <c r="KUA143" s="139"/>
      <c r="KUB143" s="139"/>
      <c r="KUC143" s="139"/>
      <c r="KUD143" s="139"/>
      <c r="KUE143" s="139"/>
      <c r="KUF143" s="139"/>
      <c r="KUG143" s="139"/>
      <c r="KUH143" s="139"/>
      <c r="KUI143" s="139"/>
      <c r="KUJ143" s="139"/>
      <c r="KUK143" s="139"/>
      <c r="KUL143" s="139"/>
      <c r="KUM143" s="139"/>
      <c r="KUN143" s="139"/>
      <c r="KUO143" s="139"/>
      <c r="KUP143" s="139"/>
      <c r="KUQ143" s="139"/>
      <c r="KUR143" s="139"/>
      <c r="KUS143" s="139"/>
      <c r="KUT143" s="139"/>
      <c r="KUU143" s="139"/>
      <c r="KUV143" s="139"/>
      <c r="KUW143" s="139"/>
      <c r="KUX143" s="139"/>
      <c r="KUY143" s="139"/>
      <c r="KUZ143" s="139"/>
      <c r="KVA143" s="139"/>
      <c r="KVB143" s="139"/>
      <c r="KVC143" s="139"/>
      <c r="KVD143" s="139"/>
      <c r="KVE143" s="139"/>
      <c r="KVF143" s="139"/>
      <c r="KVG143" s="139"/>
      <c r="KVH143" s="139"/>
      <c r="KVI143" s="139"/>
      <c r="KVJ143" s="139"/>
      <c r="KVK143" s="139"/>
      <c r="KVL143" s="139"/>
      <c r="KVM143" s="139"/>
      <c r="KVN143" s="139"/>
      <c r="KVO143" s="139"/>
      <c r="KVP143" s="139"/>
      <c r="KVQ143" s="139"/>
      <c r="KVR143" s="139"/>
      <c r="KVS143" s="139"/>
      <c r="KVT143" s="139"/>
      <c r="KVU143" s="139"/>
      <c r="KVV143" s="139"/>
      <c r="KVW143" s="139"/>
      <c r="KVX143" s="139"/>
      <c r="KVY143" s="139"/>
      <c r="KVZ143" s="139"/>
      <c r="KWA143" s="139"/>
      <c r="KWB143" s="139"/>
      <c r="KWC143" s="139"/>
      <c r="KWD143" s="139"/>
      <c r="KWE143" s="139"/>
      <c r="KWF143" s="139"/>
      <c r="KWG143" s="139"/>
      <c r="KWH143" s="139"/>
      <c r="KWI143" s="139"/>
      <c r="KWJ143" s="139"/>
      <c r="KWK143" s="139"/>
      <c r="KWL143" s="139"/>
      <c r="KWM143" s="139"/>
      <c r="KWN143" s="139"/>
      <c r="KWO143" s="139"/>
      <c r="KWP143" s="139"/>
      <c r="KWQ143" s="139"/>
      <c r="KWR143" s="139"/>
      <c r="KWS143" s="139"/>
      <c r="KWT143" s="139"/>
      <c r="KWU143" s="139"/>
      <c r="KWV143" s="139"/>
      <c r="KWW143" s="139"/>
      <c r="KWX143" s="139"/>
      <c r="KWY143" s="139"/>
      <c r="KWZ143" s="139"/>
      <c r="KXA143" s="139"/>
      <c r="KXB143" s="139"/>
      <c r="KXC143" s="139"/>
      <c r="KXD143" s="139"/>
      <c r="KXE143" s="139"/>
      <c r="KXF143" s="139"/>
      <c r="KXG143" s="139"/>
      <c r="KXH143" s="139"/>
      <c r="KXI143" s="139"/>
      <c r="KXJ143" s="139"/>
      <c r="KXK143" s="139"/>
      <c r="KXL143" s="139"/>
      <c r="KXM143" s="139"/>
      <c r="KXN143" s="139"/>
      <c r="KXO143" s="139"/>
      <c r="KXP143" s="139"/>
      <c r="KXQ143" s="139"/>
      <c r="KXR143" s="139"/>
      <c r="KXS143" s="139"/>
      <c r="KXT143" s="139"/>
      <c r="KXU143" s="139"/>
      <c r="KXV143" s="139"/>
      <c r="KXW143" s="139"/>
      <c r="KXX143" s="139"/>
      <c r="KXY143" s="139"/>
      <c r="KXZ143" s="139"/>
      <c r="KYA143" s="139"/>
      <c r="KYB143" s="139"/>
      <c r="KYC143" s="139"/>
      <c r="KYD143" s="139"/>
      <c r="KYE143" s="139"/>
      <c r="KYF143" s="139"/>
      <c r="KYG143" s="139"/>
      <c r="KYH143" s="139"/>
      <c r="KYI143" s="139"/>
      <c r="KYJ143" s="139"/>
      <c r="KYK143" s="139"/>
      <c r="KYL143" s="139"/>
      <c r="KYM143" s="139"/>
      <c r="KYN143" s="139"/>
      <c r="KYO143" s="139"/>
      <c r="KYP143" s="139"/>
      <c r="KYQ143" s="139"/>
      <c r="KYR143" s="139"/>
      <c r="KYS143" s="139"/>
      <c r="KYT143" s="139"/>
      <c r="KYU143" s="139"/>
      <c r="KYV143" s="139"/>
      <c r="KYW143" s="139"/>
      <c r="KYX143" s="139"/>
      <c r="KYY143" s="139"/>
      <c r="KYZ143" s="139"/>
      <c r="KZA143" s="139"/>
      <c r="KZB143" s="139"/>
      <c r="KZC143" s="139"/>
      <c r="KZD143" s="139"/>
      <c r="KZE143" s="139"/>
      <c r="KZF143" s="139"/>
      <c r="KZG143" s="139"/>
      <c r="KZH143" s="139"/>
      <c r="KZI143" s="139"/>
      <c r="KZJ143" s="139"/>
      <c r="KZK143" s="139"/>
      <c r="KZL143" s="139"/>
      <c r="KZM143" s="139"/>
      <c r="KZN143" s="139"/>
      <c r="KZO143" s="139"/>
      <c r="KZP143" s="139"/>
      <c r="KZQ143" s="139"/>
      <c r="KZR143" s="139"/>
      <c r="KZS143" s="139"/>
      <c r="KZT143" s="139"/>
      <c r="KZU143" s="139"/>
      <c r="KZV143" s="139"/>
      <c r="KZW143" s="139"/>
      <c r="KZX143" s="139"/>
      <c r="KZY143" s="139"/>
      <c r="KZZ143" s="139"/>
      <c r="LAA143" s="139"/>
      <c r="LAB143" s="139"/>
      <c r="LAC143" s="139"/>
      <c r="LAD143" s="139"/>
      <c r="LAE143" s="139"/>
      <c r="LAF143" s="139"/>
      <c r="LAG143" s="139"/>
      <c r="LAH143" s="139"/>
      <c r="LAI143" s="139"/>
      <c r="LAJ143" s="139"/>
      <c r="LAK143" s="139"/>
      <c r="LAL143" s="139"/>
      <c r="LAM143" s="139"/>
      <c r="LAN143" s="139"/>
      <c r="LAO143" s="139"/>
      <c r="LAP143" s="139"/>
      <c r="LAQ143" s="139"/>
      <c r="LAR143" s="139"/>
      <c r="LAS143" s="139"/>
      <c r="LAT143" s="139"/>
      <c r="LAU143" s="139"/>
      <c r="LAV143" s="139"/>
      <c r="LAW143" s="139"/>
      <c r="LAX143" s="139"/>
      <c r="LAY143" s="139"/>
      <c r="LAZ143" s="139"/>
      <c r="LBA143" s="139"/>
      <c r="LBB143" s="139"/>
      <c r="LBC143" s="139"/>
      <c r="LBD143" s="139"/>
      <c r="LBE143" s="139"/>
      <c r="LBF143" s="139"/>
      <c r="LBG143" s="139"/>
      <c r="LBH143" s="139"/>
      <c r="LBI143" s="139"/>
      <c r="LBJ143" s="139"/>
      <c r="LBK143" s="139"/>
      <c r="LBL143" s="139"/>
      <c r="LBM143" s="139"/>
      <c r="LBN143" s="139"/>
      <c r="LBO143" s="139"/>
      <c r="LBP143" s="139"/>
      <c r="LBQ143" s="139"/>
      <c r="LBR143" s="139"/>
      <c r="LBS143" s="139"/>
      <c r="LBT143" s="139"/>
      <c r="LBU143" s="139"/>
      <c r="LBV143" s="139"/>
      <c r="LBW143" s="139"/>
      <c r="LBX143" s="139"/>
      <c r="LBY143" s="139"/>
      <c r="LBZ143" s="139"/>
      <c r="LCA143" s="139"/>
      <c r="LCB143" s="139"/>
      <c r="LCC143" s="139"/>
      <c r="LCD143" s="139"/>
      <c r="LCE143" s="139"/>
      <c r="LCF143" s="139"/>
      <c r="LCG143" s="139"/>
      <c r="LCH143" s="139"/>
      <c r="LCI143" s="139"/>
      <c r="LCJ143" s="139"/>
      <c r="LCK143" s="139"/>
      <c r="LCL143" s="139"/>
      <c r="LCM143" s="139"/>
      <c r="LCN143" s="139"/>
      <c r="LCO143" s="139"/>
      <c r="LCP143" s="139"/>
      <c r="LCQ143" s="139"/>
      <c r="LCR143" s="139"/>
      <c r="LCS143" s="139"/>
      <c r="LCT143" s="139"/>
      <c r="LCU143" s="139"/>
      <c r="LCV143" s="139"/>
      <c r="LCW143" s="139"/>
      <c r="LCX143" s="139"/>
      <c r="LCY143" s="139"/>
      <c r="LCZ143" s="139"/>
      <c r="LDA143" s="139"/>
      <c r="LDB143" s="139"/>
      <c r="LDC143" s="139"/>
      <c r="LDD143" s="139"/>
      <c r="LDE143" s="139"/>
      <c r="LDF143" s="139"/>
      <c r="LDG143" s="139"/>
      <c r="LDH143" s="139"/>
      <c r="LDI143" s="139"/>
      <c r="LDJ143" s="139"/>
      <c r="LDK143" s="139"/>
      <c r="LDL143" s="139"/>
      <c r="LDM143" s="139"/>
      <c r="LDN143" s="139"/>
      <c r="LDO143" s="139"/>
      <c r="LDP143" s="139"/>
      <c r="LDQ143" s="139"/>
      <c r="LDR143" s="139"/>
      <c r="LDS143" s="139"/>
      <c r="LDT143" s="139"/>
      <c r="LDU143" s="139"/>
      <c r="LDV143" s="139"/>
      <c r="LDW143" s="139"/>
      <c r="LDX143" s="139"/>
      <c r="LDY143" s="139"/>
      <c r="LDZ143" s="139"/>
      <c r="LEA143" s="139"/>
      <c r="LEB143" s="139"/>
      <c r="LEC143" s="139"/>
      <c r="LED143" s="139"/>
      <c r="LEE143" s="139"/>
      <c r="LEF143" s="139"/>
      <c r="LEG143" s="139"/>
      <c r="LEH143" s="139"/>
      <c r="LEI143" s="139"/>
      <c r="LEJ143" s="139"/>
      <c r="LEK143" s="139"/>
      <c r="LEL143" s="139"/>
      <c r="LEM143" s="139"/>
      <c r="LEN143" s="139"/>
      <c r="LEO143" s="139"/>
      <c r="LEP143" s="139"/>
      <c r="LEQ143" s="139"/>
      <c r="LER143" s="139"/>
      <c r="LES143" s="139"/>
      <c r="LET143" s="139"/>
      <c r="LEU143" s="139"/>
      <c r="LEV143" s="139"/>
      <c r="LEW143" s="139"/>
      <c r="LEX143" s="139"/>
      <c r="LEY143" s="139"/>
      <c r="LEZ143" s="139"/>
      <c r="LFA143" s="139"/>
      <c r="LFB143" s="139"/>
      <c r="LFC143" s="139"/>
      <c r="LFD143" s="139"/>
      <c r="LFE143" s="139"/>
      <c r="LFF143" s="139"/>
      <c r="LFG143" s="139"/>
      <c r="LFH143" s="139"/>
      <c r="LFI143" s="139"/>
      <c r="LFJ143" s="139"/>
      <c r="LFK143" s="139"/>
      <c r="LFL143" s="139"/>
      <c r="LFM143" s="139"/>
      <c r="LFN143" s="139"/>
      <c r="LFO143" s="139"/>
      <c r="LFP143" s="139"/>
      <c r="LFQ143" s="139"/>
      <c r="LFR143" s="139"/>
      <c r="LFS143" s="139"/>
      <c r="LFT143" s="139"/>
      <c r="LFU143" s="139"/>
      <c r="LFV143" s="139"/>
      <c r="LFW143" s="139"/>
      <c r="LFX143" s="139"/>
      <c r="LFY143" s="139"/>
      <c r="LFZ143" s="139"/>
      <c r="LGA143" s="139"/>
      <c r="LGB143" s="139"/>
      <c r="LGC143" s="139"/>
      <c r="LGD143" s="139"/>
      <c r="LGE143" s="139"/>
      <c r="LGF143" s="139"/>
      <c r="LGG143" s="139"/>
      <c r="LGH143" s="139"/>
      <c r="LGI143" s="139"/>
      <c r="LGJ143" s="139"/>
      <c r="LGK143" s="139"/>
      <c r="LGL143" s="139"/>
      <c r="LGM143" s="139"/>
      <c r="LGN143" s="139"/>
      <c r="LGO143" s="139"/>
      <c r="LGP143" s="139"/>
      <c r="LGQ143" s="139"/>
      <c r="LGR143" s="139"/>
      <c r="LGS143" s="139"/>
      <c r="LGT143" s="139"/>
      <c r="LGU143" s="139"/>
      <c r="LGV143" s="139"/>
      <c r="LGW143" s="139"/>
      <c r="LGX143" s="139"/>
      <c r="LGY143" s="139"/>
      <c r="LGZ143" s="139"/>
      <c r="LHA143" s="139"/>
      <c r="LHB143" s="139"/>
      <c r="LHC143" s="139"/>
      <c r="LHD143" s="139"/>
      <c r="LHE143" s="139"/>
      <c r="LHF143" s="139"/>
      <c r="LHG143" s="139"/>
      <c r="LHH143" s="139"/>
      <c r="LHI143" s="139"/>
      <c r="LHJ143" s="139"/>
      <c r="LHK143" s="139"/>
      <c r="LHL143" s="139"/>
      <c r="LHM143" s="139"/>
      <c r="LHN143" s="139"/>
      <c r="LHO143" s="139"/>
      <c r="LHP143" s="139"/>
      <c r="LHQ143" s="139"/>
      <c r="LHR143" s="139"/>
      <c r="LHS143" s="139"/>
      <c r="LHT143" s="139"/>
      <c r="LHU143" s="139"/>
      <c r="LHV143" s="139"/>
      <c r="LHW143" s="139"/>
      <c r="LHX143" s="139"/>
      <c r="LHY143" s="139"/>
      <c r="LHZ143" s="139"/>
      <c r="LIA143" s="139"/>
      <c r="LIB143" s="139"/>
      <c r="LIC143" s="139"/>
      <c r="LID143" s="139"/>
      <c r="LIE143" s="139"/>
      <c r="LIF143" s="139"/>
      <c r="LIG143" s="139"/>
      <c r="LIH143" s="139"/>
      <c r="LII143" s="139"/>
      <c r="LIJ143" s="139"/>
      <c r="LIK143" s="139"/>
      <c r="LIL143" s="139"/>
      <c r="LIM143" s="139"/>
      <c r="LIN143" s="139"/>
      <c r="LIO143" s="139"/>
      <c r="LIP143" s="139"/>
      <c r="LIQ143" s="139"/>
      <c r="LIR143" s="139"/>
      <c r="LIS143" s="139"/>
      <c r="LIT143" s="139"/>
      <c r="LIU143" s="139"/>
      <c r="LIV143" s="139"/>
      <c r="LIW143" s="139"/>
      <c r="LIX143" s="139"/>
      <c r="LIY143" s="139"/>
      <c r="LIZ143" s="139"/>
      <c r="LJA143" s="139"/>
      <c r="LJB143" s="139"/>
      <c r="LJC143" s="139"/>
      <c r="LJD143" s="139"/>
      <c r="LJE143" s="139"/>
      <c r="LJF143" s="139"/>
      <c r="LJG143" s="139"/>
      <c r="LJH143" s="139"/>
      <c r="LJI143" s="139"/>
      <c r="LJJ143" s="139"/>
      <c r="LJK143" s="139"/>
      <c r="LJL143" s="139"/>
      <c r="LJM143" s="139"/>
      <c r="LJN143" s="139"/>
      <c r="LJO143" s="139"/>
      <c r="LJP143" s="139"/>
      <c r="LJQ143" s="139"/>
      <c r="LJR143" s="139"/>
      <c r="LJS143" s="139"/>
      <c r="LJT143" s="139"/>
      <c r="LJU143" s="139"/>
      <c r="LJV143" s="139"/>
      <c r="LJW143" s="139"/>
      <c r="LJX143" s="139"/>
      <c r="LJY143" s="139"/>
      <c r="LJZ143" s="139"/>
      <c r="LKA143" s="139"/>
      <c r="LKB143" s="139"/>
      <c r="LKC143" s="139"/>
      <c r="LKD143" s="139"/>
      <c r="LKE143" s="139"/>
      <c r="LKF143" s="139"/>
      <c r="LKG143" s="139"/>
      <c r="LKH143" s="139"/>
      <c r="LKI143" s="139"/>
      <c r="LKJ143" s="139"/>
      <c r="LKK143" s="139"/>
      <c r="LKL143" s="139"/>
      <c r="LKM143" s="139"/>
      <c r="LKN143" s="139"/>
      <c r="LKO143" s="139"/>
      <c r="LKP143" s="139"/>
      <c r="LKQ143" s="139"/>
      <c r="LKR143" s="139"/>
      <c r="LKS143" s="139"/>
      <c r="LKT143" s="139"/>
      <c r="LKU143" s="139"/>
      <c r="LKV143" s="139"/>
      <c r="LKW143" s="139"/>
      <c r="LKX143" s="139"/>
      <c r="LKY143" s="139"/>
      <c r="LKZ143" s="139"/>
      <c r="LLA143" s="139"/>
      <c r="LLB143" s="139"/>
      <c r="LLC143" s="139"/>
      <c r="LLD143" s="139"/>
      <c r="LLE143" s="139"/>
      <c r="LLF143" s="139"/>
      <c r="LLG143" s="139"/>
      <c r="LLH143" s="139"/>
      <c r="LLI143" s="139"/>
      <c r="LLJ143" s="139"/>
      <c r="LLK143" s="139"/>
      <c r="LLL143" s="139"/>
      <c r="LLM143" s="139"/>
      <c r="LLN143" s="139"/>
      <c r="LLO143" s="139"/>
      <c r="LLP143" s="139"/>
      <c r="LLQ143" s="139"/>
      <c r="LLR143" s="139"/>
      <c r="LLS143" s="139"/>
      <c r="LLT143" s="139"/>
      <c r="LLU143" s="139"/>
      <c r="LLV143" s="139"/>
      <c r="LLW143" s="139"/>
      <c r="LLX143" s="139"/>
      <c r="LLY143" s="139"/>
      <c r="LLZ143" s="139"/>
      <c r="LMA143" s="139"/>
      <c r="LMB143" s="139"/>
      <c r="LMC143" s="139"/>
      <c r="LMD143" s="139"/>
      <c r="LME143" s="139"/>
      <c r="LMF143" s="139"/>
      <c r="LMG143" s="139"/>
      <c r="LMH143" s="139"/>
      <c r="LMI143" s="139"/>
      <c r="LMJ143" s="139"/>
      <c r="LMK143" s="139"/>
      <c r="LML143" s="139"/>
      <c r="LMM143" s="139"/>
      <c r="LMN143" s="139"/>
      <c r="LMO143" s="139"/>
      <c r="LMP143" s="139"/>
      <c r="LMQ143" s="139"/>
      <c r="LMR143" s="139"/>
      <c r="LMS143" s="139"/>
      <c r="LMT143" s="139"/>
      <c r="LMU143" s="139"/>
      <c r="LMV143" s="139"/>
      <c r="LMW143" s="139"/>
      <c r="LMX143" s="139"/>
      <c r="LMY143" s="139"/>
      <c r="LMZ143" s="139"/>
      <c r="LNA143" s="139"/>
      <c r="LNB143" s="139"/>
      <c r="LNC143" s="139"/>
      <c r="LND143" s="139"/>
      <c r="LNE143" s="139"/>
      <c r="LNF143" s="139"/>
      <c r="LNG143" s="139"/>
      <c r="LNH143" s="139"/>
      <c r="LNI143" s="139"/>
      <c r="LNJ143" s="139"/>
      <c r="LNK143" s="139"/>
      <c r="LNL143" s="139"/>
      <c r="LNM143" s="139"/>
      <c r="LNN143" s="139"/>
      <c r="LNO143" s="139"/>
      <c r="LNP143" s="139"/>
      <c r="LNQ143" s="139"/>
      <c r="LNR143" s="139"/>
      <c r="LNS143" s="139"/>
      <c r="LNT143" s="139"/>
      <c r="LNU143" s="139"/>
      <c r="LNV143" s="139"/>
      <c r="LNW143" s="139"/>
      <c r="LNX143" s="139"/>
      <c r="LNY143" s="139"/>
      <c r="LNZ143" s="139"/>
      <c r="LOA143" s="139"/>
      <c r="LOB143" s="139"/>
      <c r="LOC143" s="139"/>
      <c r="LOD143" s="139"/>
      <c r="LOE143" s="139"/>
      <c r="LOF143" s="139"/>
      <c r="LOG143" s="139"/>
      <c r="LOH143" s="139"/>
      <c r="LOI143" s="139"/>
      <c r="LOJ143" s="139"/>
      <c r="LOK143" s="139"/>
      <c r="LOL143" s="139"/>
      <c r="LOM143" s="139"/>
      <c r="LON143" s="139"/>
      <c r="LOO143" s="139"/>
      <c r="LOP143" s="139"/>
      <c r="LOQ143" s="139"/>
      <c r="LOR143" s="139"/>
      <c r="LOS143" s="139"/>
      <c r="LOT143" s="139"/>
      <c r="LOU143" s="139"/>
      <c r="LOV143" s="139"/>
      <c r="LOW143" s="139"/>
      <c r="LOX143" s="139"/>
      <c r="LOY143" s="139"/>
      <c r="LOZ143" s="139"/>
      <c r="LPA143" s="139"/>
      <c r="LPB143" s="139"/>
      <c r="LPC143" s="139"/>
      <c r="LPD143" s="139"/>
      <c r="LPE143" s="139"/>
      <c r="LPF143" s="139"/>
      <c r="LPG143" s="139"/>
      <c r="LPH143" s="139"/>
      <c r="LPI143" s="139"/>
      <c r="LPJ143" s="139"/>
      <c r="LPK143" s="139"/>
      <c r="LPL143" s="139"/>
      <c r="LPM143" s="139"/>
      <c r="LPN143" s="139"/>
      <c r="LPO143" s="139"/>
      <c r="LPP143" s="139"/>
      <c r="LPQ143" s="139"/>
      <c r="LPR143" s="139"/>
      <c r="LPS143" s="139"/>
      <c r="LPT143" s="139"/>
      <c r="LPU143" s="139"/>
      <c r="LPV143" s="139"/>
      <c r="LPW143" s="139"/>
      <c r="LPX143" s="139"/>
      <c r="LPY143" s="139"/>
      <c r="LPZ143" s="139"/>
      <c r="LQA143" s="139"/>
      <c r="LQB143" s="139"/>
      <c r="LQC143" s="139"/>
      <c r="LQD143" s="139"/>
      <c r="LQE143" s="139"/>
      <c r="LQF143" s="139"/>
      <c r="LQG143" s="139"/>
      <c r="LQH143" s="139"/>
      <c r="LQI143" s="139"/>
      <c r="LQJ143" s="139"/>
      <c r="LQK143" s="139"/>
      <c r="LQL143" s="139"/>
      <c r="LQM143" s="139"/>
      <c r="LQN143" s="139"/>
      <c r="LQO143" s="139"/>
      <c r="LQP143" s="139"/>
      <c r="LQQ143" s="139"/>
      <c r="LQR143" s="139"/>
      <c r="LQS143" s="139"/>
      <c r="LQT143" s="139"/>
      <c r="LQU143" s="139"/>
      <c r="LQV143" s="139"/>
      <c r="LQW143" s="139"/>
      <c r="LQX143" s="139"/>
      <c r="LQY143" s="139"/>
      <c r="LQZ143" s="139"/>
      <c r="LRA143" s="139"/>
      <c r="LRB143" s="139"/>
      <c r="LRC143" s="139"/>
      <c r="LRD143" s="139"/>
      <c r="LRE143" s="139"/>
      <c r="LRF143" s="139"/>
      <c r="LRG143" s="139"/>
      <c r="LRH143" s="139"/>
      <c r="LRI143" s="139"/>
      <c r="LRJ143" s="139"/>
      <c r="LRK143" s="139"/>
      <c r="LRL143" s="139"/>
      <c r="LRM143" s="139"/>
      <c r="LRN143" s="139"/>
      <c r="LRO143" s="139"/>
      <c r="LRP143" s="139"/>
      <c r="LRQ143" s="139"/>
      <c r="LRR143" s="139"/>
      <c r="LRS143" s="139"/>
      <c r="LRT143" s="139"/>
      <c r="LRU143" s="139"/>
      <c r="LRV143" s="139"/>
      <c r="LRW143" s="139"/>
      <c r="LRX143" s="139"/>
      <c r="LRY143" s="139"/>
      <c r="LRZ143" s="139"/>
      <c r="LSA143" s="139"/>
      <c r="LSB143" s="139"/>
      <c r="LSC143" s="139"/>
      <c r="LSD143" s="139"/>
      <c r="LSE143" s="139"/>
      <c r="LSF143" s="139"/>
      <c r="LSG143" s="139"/>
      <c r="LSH143" s="139"/>
      <c r="LSI143" s="139"/>
      <c r="LSJ143" s="139"/>
      <c r="LSK143" s="139"/>
      <c r="LSL143" s="139"/>
      <c r="LSM143" s="139"/>
      <c r="LSN143" s="139"/>
      <c r="LSO143" s="139"/>
      <c r="LSP143" s="139"/>
      <c r="LSQ143" s="139"/>
      <c r="LSR143" s="139"/>
      <c r="LSS143" s="139"/>
      <c r="LST143" s="139"/>
      <c r="LSU143" s="139"/>
      <c r="LSV143" s="139"/>
      <c r="LSW143" s="139"/>
      <c r="LSX143" s="139"/>
      <c r="LSY143" s="139"/>
      <c r="LSZ143" s="139"/>
      <c r="LTA143" s="139"/>
      <c r="LTB143" s="139"/>
      <c r="LTC143" s="139"/>
      <c r="LTD143" s="139"/>
      <c r="LTE143" s="139"/>
      <c r="LTF143" s="139"/>
      <c r="LTG143" s="139"/>
      <c r="LTH143" s="139"/>
      <c r="LTI143" s="139"/>
      <c r="LTJ143" s="139"/>
      <c r="LTK143" s="139"/>
      <c r="LTL143" s="139"/>
      <c r="LTM143" s="139"/>
      <c r="LTN143" s="139"/>
      <c r="LTO143" s="139"/>
      <c r="LTP143" s="139"/>
      <c r="LTQ143" s="139"/>
      <c r="LTR143" s="139"/>
      <c r="LTS143" s="139"/>
      <c r="LTT143" s="139"/>
      <c r="LTU143" s="139"/>
      <c r="LTV143" s="139"/>
      <c r="LTW143" s="139"/>
      <c r="LTX143" s="139"/>
      <c r="LTY143" s="139"/>
      <c r="LTZ143" s="139"/>
      <c r="LUA143" s="139"/>
      <c r="LUB143" s="139"/>
      <c r="LUC143" s="139"/>
      <c r="LUD143" s="139"/>
      <c r="LUE143" s="139"/>
      <c r="LUF143" s="139"/>
      <c r="LUG143" s="139"/>
      <c r="LUH143" s="139"/>
      <c r="LUI143" s="139"/>
      <c r="LUJ143" s="139"/>
      <c r="LUK143" s="139"/>
      <c r="LUL143" s="139"/>
      <c r="LUM143" s="139"/>
      <c r="LUN143" s="139"/>
      <c r="LUO143" s="139"/>
      <c r="LUP143" s="139"/>
      <c r="LUQ143" s="139"/>
      <c r="LUR143" s="139"/>
      <c r="LUS143" s="139"/>
      <c r="LUT143" s="139"/>
      <c r="LUU143" s="139"/>
      <c r="LUV143" s="139"/>
      <c r="LUW143" s="139"/>
      <c r="LUX143" s="139"/>
      <c r="LUY143" s="139"/>
      <c r="LUZ143" s="139"/>
      <c r="LVA143" s="139"/>
      <c r="LVB143" s="139"/>
      <c r="LVC143" s="139"/>
      <c r="LVD143" s="139"/>
      <c r="LVE143" s="139"/>
      <c r="LVF143" s="139"/>
      <c r="LVG143" s="139"/>
      <c r="LVH143" s="139"/>
      <c r="LVI143" s="139"/>
      <c r="LVJ143" s="139"/>
      <c r="LVK143" s="139"/>
      <c r="LVL143" s="139"/>
      <c r="LVM143" s="139"/>
      <c r="LVN143" s="139"/>
      <c r="LVO143" s="139"/>
      <c r="LVP143" s="139"/>
      <c r="LVQ143" s="139"/>
      <c r="LVR143" s="139"/>
      <c r="LVS143" s="139"/>
      <c r="LVT143" s="139"/>
      <c r="LVU143" s="139"/>
      <c r="LVV143" s="139"/>
      <c r="LVW143" s="139"/>
      <c r="LVX143" s="139"/>
      <c r="LVY143" s="139"/>
      <c r="LVZ143" s="139"/>
      <c r="LWA143" s="139"/>
      <c r="LWB143" s="139"/>
      <c r="LWC143" s="139"/>
      <c r="LWD143" s="139"/>
      <c r="LWE143" s="139"/>
      <c r="LWF143" s="139"/>
      <c r="LWG143" s="139"/>
      <c r="LWH143" s="139"/>
      <c r="LWI143" s="139"/>
      <c r="LWJ143" s="139"/>
      <c r="LWK143" s="139"/>
      <c r="LWL143" s="139"/>
      <c r="LWM143" s="139"/>
      <c r="LWN143" s="139"/>
      <c r="LWO143" s="139"/>
      <c r="LWP143" s="139"/>
      <c r="LWQ143" s="139"/>
      <c r="LWR143" s="139"/>
      <c r="LWS143" s="139"/>
      <c r="LWT143" s="139"/>
      <c r="LWU143" s="139"/>
      <c r="LWV143" s="139"/>
      <c r="LWW143" s="139"/>
      <c r="LWX143" s="139"/>
      <c r="LWY143" s="139"/>
      <c r="LWZ143" s="139"/>
      <c r="LXA143" s="139"/>
      <c r="LXB143" s="139"/>
      <c r="LXC143" s="139"/>
      <c r="LXD143" s="139"/>
      <c r="LXE143" s="139"/>
      <c r="LXF143" s="139"/>
      <c r="LXG143" s="139"/>
      <c r="LXH143" s="139"/>
      <c r="LXI143" s="139"/>
      <c r="LXJ143" s="139"/>
      <c r="LXK143" s="139"/>
      <c r="LXL143" s="139"/>
      <c r="LXM143" s="139"/>
      <c r="LXN143" s="139"/>
      <c r="LXO143" s="139"/>
      <c r="LXP143" s="139"/>
      <c r="LXQ143" s="139"/>
      <c r="LXR143" s="139"/>
      <c r="LXS143" s="139"/>
      <c r="LXT143" s="139"/>
      <c r="LXU143" s="139"/>
      <c r="LXV143" s="139"/>
      <c r="LXW143" s="139"/>
      <c r="LXX143" s="139"/>
      <c r="LXY143" s="139"/>
      <c r="LXZ143" s="139"/>
      <c r="LYA143" s="139"/>
      <c r="LYB143" s="139"/>
      <c r="LYC143" s="139"/>
      <c r="LYD143" s="139"/>
      <c r="LYE143" s="139"/>
      <c r="LYF143" s="139"/>
      <c r="LYG143" s="139"/>
      <c r="LYH143" s="139"/>
      <c r="LYI143" s="139"/>
      <c r="LYJ143" s="139"/>
      <c r="LYK143" s="139"/>
      <c r="LYL143" s="139"/>
      <c r="LYM143" s="139"/>
      <c r="LYN143" s="139"/>
      <c r="LYO143" s="139"/>
      <c r="LYP143" s="139"/>
      <c r="LYQ143" s="139"/>
      <c r="LYR143" s="139"/>
      <c r="LYS143" s="139"/>
      <c r="LYT143" s="139"/>
      <c r="LYU143" s="139"/>
      <c r="LYV143" s="139"/>
      <c r="LYW143" s="139"/>
      <c r="LYX143" s="139"/>
      <c r="LYY143" s="139"/>
      <c r="LYZ143" s="139"/>
      <c r="LZA143" s="139"/>
      <c r="LZB143" s="139"/>
      <c r="LZC143" s="139"/>
      <c r="LZD143" s="139"/>
      <c r="LZE143" s="139"/>
      <c r="LZF143" s="139"/>
      <c r="LZG143" s="139"/>
      <c r="LZH143" s="139"/>
      <c r="LZI143" s="139"/>
      <c r="LZJ143" s="139"/>
      <c r="LZK143" s="139"/>
      <c r="LZL143" s="139"/>
      <c r="LZM143" s="139"/>
      <c r="LZN143" s="139"/>
      <c r="LZO143" s="139"/>
      <c r="LZP143" s="139"/>
      <c r="LZQ143" s="139"/>
      <c r="LZR143" s="139"/>
      <c r="LZS143" s="139"/>
      <c r="LZT143" s="139"/>
      <c r="LZU143" s="139"/>
      <c r="LZV143" s="139"/>
      <c r="LZW143" s="139"/>
      <c r="LZX143" s="139"/>
      <c r="LZY143" s="139"/>
      <c r="LZZ143" s="139"/>
      <c r="MAA143" s="139"/>
      <c r="MAB143" s="139"/>
      <c r="MAC143" s="139"/>
      <c r="MAD143" s="139"/>
      <c r="MAE143" s="139"/>
      <c r="MAF143" s="139"/>
      <c r="MAG143" s="139"/>
      <c r="MAH143" s="139"/>
      <c r="MAI143" s="139"/>
      <c r="MAJ143" s="139"/>
      <c r="MAK143" s="139"/>
      <c r="MAL143" s="139"/>
      <c r="MAM143" s="139"/>
      <c r="MAN143" s="139"/>
      <c r="MAO143" s="139"/>
      <c r="MAP143" s="139"/>
      <c r="MAQ143" s="139"/>
      <c r="MAR143" s="139"/>
      <c r="MAS143" s="139"/>
      <c r="MAT143" s="139"/>
      <c r="MAU143" s="139"/>
      <c r="MAV143" s="139"/>
      <c r="MAW143" s="139"/>
      <c r="MAX143" s="139"/>
      <c r="MAY143" s="139"/>
      <c r="MAZ143" s="139"/>
      <c r="MBA143" s="139"/>
      <c r="MBB143" s="139"/>
      <c r="MBC143" s="139"/>
      <c r="MBD143" s="139"/>
      <c r="MBE143" s="139"/>
      <c r="MBF143" s="139"/>
      <c r="MBG143" s="139"/>
      <c r="MBH143" s="139"/>
      <c r="MBI143" s="139"/>
      <c r="MBJ143" s="139"/>
      <c r="MBK143" s="139"/>
      <c r="MBL143" s="139"/>
      <c r="MBM143" s="139"/>
      <c r="MBN143" s="139"/>
      <c r="MBO143" s="139"/>
      <c r="MBP143" s="139"/>
      <c r="MBQ143" s="139"/>
      <c r="MBR143" s="139"/>
      <c r="MBS143" s="139"/>
      <c r="MBT143" s="139"/>
      <c r="MBU143" s="139"/>
      <c r="MBV143" s="139"/>
      <c r="MBW143" s="139"/>
      <c r="MBX143" s="139"/>
      <c r="MBY143" s="139"/>
      <c r="MBZ143" s="139"/>
      <c r="MCA143" s="139"/>
      <c r="MCB143" s="139"/>
      <c r="MCC143" s="139"/>
      <c r="MCD143" s="139"/>
      <c r="MCE143" s="139"/>
      <c r="MCF143" s="139"/>
      <c r="MCG143" s="139"/>
      <c r="MCH143" s="139"/>
      <c r="MCI143" s="139"/>
      <c r="MCJ143" s="139"/>
      <c r="MCK143" s="139"/>
      <c r="MCL143" s="139"/>
      <c r="MCM143" s="139"/>
      <c r="MCN143" s="139"/>
      <c r="MCO143" s="139"/>
      <c r="MCP143" s="139"/>
      <c r="MCQ143" s="139"/>
      <c r="MCR143" s="139"/>
      <c r="MCS143" s="139"/>
      <c r="MCT143" s="139"/>
      <c r="MCU143" s="139"/>
      <c r="MCV143" s="139"/>
      <c r="MCW143" s="139"/>
      <c r="MCX143" s="139"/>
      <c r="MCY143" s="139"/>
      <c r="MCZ143" s="139"/>
      <c r="MDA143" s="139"/>
      <c r="MDB143" s="139"/>
      <c r="MDC143" s="139"/>
      <c r="MDD143" s="139"/>
      <c r="MDE143" s="139"/>
      <c r="MDF143" s="139"/>
      <c r="MDG143" s="139"/>
      <c r="MDH143" s="139"/>
      <c r="MDI143" s="139"/>
      <c r="MDJ143" s="139"/>
      <c r="MDK143" s="139"/>
      <c r="MDL143" s="139"/>
      <c r="MDM143" s="139"/>
      <c r="MDN143" s="139"/>
      <c r="MDO143" s="139"/>
      <c r="MDP143" s="139"/>
      <c r="MDQ143" s="139"/>
      <c r="MDR143" s="139"/>
      <c r="MDS143" s="139"/>
      <c r="MDT143" s="139"/>
      <c r="MDU143" s="139"/>
      <c r="MDV143" s="139"/>
      <c r="MDW143" s="139"/>
      <c r="MDX143" s="139"/>
      <c r="MDY143" s="139"/>
      <c r="MDZ143" s="139"/>
      <c r="MEA143" s="139"/>
      <c r="MEB143" s="139"/>
      <c r="MEC143" s="139"/>
      <c r="MED143" s="139"/>
      <c r="MEE143" s="139"/>
      <c r="MEF143" s="139"/>
      <c r="MEG143" s="139"/>
      <c r="MEH143" s="139"/>
      <c r="MEI143" s="139"/>
      <c r="MEJ143" s="139"/>
      <c r="MEK143" s="139"/>
      <c r="MEL143" s="139"/>
      <c r="MEM143" s="139"/>
      <c r="MEN143" s="139"/>
      <c r="MEO143" s="139"/>
      <c r="MEP143" s="139"/>
      <c r="MEQ143" s="139"/>
      <c r="MER143" s="139"/>
      <c r="MES143" s="139"/>
      <c r="MET143" s="139"/>
      <c r="MEU143" s="139"/>
      <c r="MEV143" s="139"/>
      <c r="MEW143" s="139"/>
      <c r="MEX143" s="139"/>
      <c r="MEY143" s="139"/>
      <c r="MEZ143" s="139"/>
      <c r="MFA143" s="139"/>
      <c r="MFB143" s="139"/>
      <c r="MFC143" s="139"/>
      <c r="MFD143" s="139"/>
      <c r="MFE143" s="139"/>
      <c r="MFF143" s="139"/>
      <c r="MFG143" s="139"/>
      <c r="MFH143" s="139"/>
      <c r="MFI143" s="139"/>
      <c r="MFJ143" s="139"/>
      <c r="MFK143" s="139"/>
      <c r="MFL143" s="139"/>
      <c r="MFM143" s="139"/>
      <c r="MFN143" s="139"/>
      <c r="MFO143" s="139"/>
      <c r="MFP143" s="139"/>
      <c r="MFQ143" s="139"/>
      <c r="MFR143" s="139"/>
      <c r="MFS143" s="139"/>
      <c r="MFT143" s="139"/>
      <c r="MFU143" s="139"/>
      <c r="MFV143" s="139"/>
      <c r="MFW143" s="139"/>
      <c r="MFX143" s="139"/>
      <c r="MFY143" s="139"/>
      <c r="MFZ143" s="139"/>
      <c r="MGA143" s="139"/>
      <c r="MGB143" s="139"/>
      <c r="MGC143" s="139"/>
      <c r="MGD143" s="139"/>
      <c r="MGE143" s="139"/>
      <c r="MGF143" s="139"/>
      <c r="MGG143" s="139"/>
      <c r="MGH143" s="139"/>
      <c r="MGI143" s="139"/>
      <c r="MGJ143" s="139"/>
      <c r="MGK143" s="139"/>
      <c r="MGL143" s="139"/>
      <c r="MGM143" s="139"/>
      <c r="MGN143" s="139"/>
      <c r="MGO143" s="139"/>
      <c r="MGP143" s="139"/>
      <c r="MGQ143" s="139"/>
      <c r="MGR143" s="139"/>
      <c r="MGS143" s="139"/>
      <c r="MGT143" s="139"/>
      <c r="MGU143" s="139"/>
      <c r="MGV143" s="139"/>
      <c r="MGW143" s="139"/>
      <c r="MGX143" s="139"/>
      <c r="MGY143" s="139"/>
      <c r="MGZ143" s="139"/>
      <c r="MHA143" s="139"/>
      <c r="MHB143" s="139"/>
      <c r="MHC143" s="139"/>
      <c r="MHD143" s="139"/>
      <c r="MHE143" s="139"/>
      <c r="MHF143" s="139"/>
      <c r="MHG143" s="139"/>
      <c r="MHH143" s="139"/>
      <c r="MHI143" s="139"/>
      <c r="MHJ143" s="139"/>
      <c r="MHK143" s="139"/>
      <c r="MHL143" s="139"/>
      <c r="MHM143" s="139"/>
      <c r="MHN143" s="139"/>
      <c r="MHO143" s="139"/>
      <c r="MHP143" s="139"/>
      <c r="MHQ143" s="139"/>
      <c r="MHR143" s="139"/>
      <c r="MHS143" s="139"/>
      <c r="MHT143" s="139"/>
      <c r="MHU143" s="139"/>
      <c r="MHV143" s="139"/>
      <c r="MHW143" s="139"/>
      <c r="MHX143" s="139"/>
      <c r="MHY143" s="139"/>
      <c r="MHZ143" s="139"/>
      <c r="MIA143" s="139"/>
      <c r="MIB143" s="139"/>
      <c r="MIC143" s="139"/>
      <c r="MID143" s="139"/>
      <c r="MIE143" s="139"/>
      <c r="MIF143" s="139"/>
      <c r="MIG143" s="139"/>
      <c r="MIH143" s="139"/>
      <c r="MII143" s="139"/>
      <c r="MIJ143" s="139"/>
      <c r="MIK143" s="139"/>
      <c r="MIL143" s="139"/>
      <c r="MIM143" s="139"/>
      <c r="MIN143" s="139"/>
      <c r="MIO143" s="139"/>
      <c r="MIP143" s="139"/>
      <c r="MIQ143" s="139"/>
      <c r="MIR143" s="139"/>
      <c r="MIS143" s="139"/>
      <c r="MIT143" s="139"/>
      <c r="MIU143" s="139"/>
      <c r="MIV143" s="139"/>
      <c r="MIW143" s="139"/>
      <c r="MIX143" s="139"/>
      <c r="MIY143" s="139"/>
      <c r="MIZ143" s="139"/>
      <c r="MJA143" s="139"/>
      <c r="MJB143" s="139"/>
      <c r="MJC143" s="139"/>
      <c r="MJD143" s="139"/>
      <c r="MJE143" s="139"/>
      <c r="MJF143" s="139"/>
      <c r="MJG143" s="139"/>
      <c r="MJH143" s="139"/>
      <c r="MJI143" s="139"/>
      <c r="MJJ143" s="139"/>
      <c r="MJK143" s="139"/>
      <c r="MJL143" s="139"/>
      <c r="MJM143" s="139"/>
      <c r="MJN143" s="139"/>
      <c r="MJO143" s="139"/>
      <c r="MJP143" s="139"/>
      <c r="MJQ143" s="139"/>
      <c r="MJR143" s="139"/>
      <c r="MJS143" s="139"/>
      <c r="MJT143" s="139"/>
      <c r="MJU143" s="139"/>
      <c r="MJV143" s="139"/>
      <c r="MJW143" s="139"/>
      <c r="MJX143" s="139"/>
      <c r="MJY143" s="139"/>
      <c r="MJZ143" s="139"/>
      <c r="MKA143" s="139"/>
      <c r="MKB143" s="139"/>
      <c r="MKC143" s="139"/>
      <c r="MKD143" s="139"/>
      <c r="MKE143" s="139"/>
      <c r="MKF143" s="139"/>
      <c r="MKG143" s="139"/>
      <c r="MKH143" s="139"/>
      <c r="MKI143" s="139"/>
      <c r="MKJ143" s="139"/>
      <c r="MKK143" s="139"/>
      <c r="MKL143" s="139"/>
      <c r="MKM143" s="139"/>
      <c r="MKN143" s="139"/>
      <c r="MKO143" s="139"/>
      <c r="MKP143" s="139"/>
      <c r="MKQ143" s="139"/>
      <c r="MKR143" s="139"/>
      <c r="MKS143" s="139"/>
      <c r="MKT143" s="139"/>
      <c r="MKU143" s="139"/>
      <c r="MKV143" s="139"/>
      <c r="MKW143" s="139"/>
      <c r="MKX143" s="139"/>
      <c r="MKY143" s="139"/>
      <c r="MKZ143" s="139"/>
      <c r="MLA143" s="139"/>
      <c r="MLB143" s="139"/>
      <c r="MLC143" s="139"/>
      <c r="MLD143" s="139"/>
      <c r="MLE143" s="139"/>
      <c r="MLF143" s="139"/>
      <c r="MLG143" s="139"/>
      <c r="MLH143" s="139"/>
      <c r="MLI143" s="139"/>
      <c r="MLJ143" s="139"/>
      <c r="MLK143" s="139"/>
      <c r="MLL143" s="139"/>
      <c r="MLM143" s="139"/>
      <c r="MLN143" s="139"/>
      <c r="MLO143" s="139"/>
      <c r="MLP143" s="139"/>
      <c r="MLQ143" s="139"/>
      <c r="MLR143" s="139"/>
      <c r="MLS143" s="139"/>
      <c r="MLT143" s="139"/>
      <c r="MLU143" s="139"/>
      <c r="MLV143" s="139"/>
      <c r="MLW143" s="139"/>
      <c r="MLX143" s="139"/>
      <c r="MLY143" s="139"/>
      <c r="MLZ143" s="139"/>
      <c r="MMA143" s="139"/>
      <c r="MMB143" s="139"/>
      <c r="MMC143" s="139"/>
      <c r="MMD143" s="139"/>
      <c r="MME143" s="139"/>
      <c r="MMF143" s="139"/>
      <c r="MMG143" s="139"/>
      <c r="MMH143" s="139"/>
      <c r="MMI143" s="139"/>
      <c r="MMJ143" s="139"/>
      <c r="MMK143" s="139"/>
      <c r="MML143" s="139"/>
      <c r="MMM143" s="139"/>
      <c r="MMN143" s="139"/>
      <c r="MMO143" s="139"/>
      <c r="MMP143" s="139"/>
      <c r="MMQ143" s="139"/>
      <c r="MMR143" s="139"/>
      <c r="MMS143" s="139"/>
      <c r="MMT143" s="139"/>
      <c r="MMU143" s="139"/>
      <c r="MMV143" s="139"/>
      <c r="MMW143" s="139"/>
      <c r="MMX143" s="139"/>
      <c r="MMY143" s="139"/>
      <c r="MMZ143" s="139"/>
      <c r="MNA143" s="139"/>
      <c r="MNB143" s="139"/>
      <c r="MNC143" s="139"/>
      <c r="MND143" s="139"/>
      <c r="MNE143" s="139"/>
      <c r="MNF143" s="139"/>
      <c r="MNG143" s="139"/>
      <c r="MNH143" s="139"/>
      <c r="MNI143" s="139"/>
      <c r="MNJ143" s="139"/>
      <c r="MNK143" s="139"/>
      <c r="MNL143" s="139"/>
      <c r="MNM143" s="139"/>
      <c r="MNN143" s="139"/>
      <c r="MNO143" s="139"/>
      <c r="MNP143" s="139"/>
      <c r="MNQ143" s="139"/>
      <c r="MNR143" s="139"/>
      <c r="MNS143" s="139"/>
      <c r="MNT143" s="139"/>
      <c r="MNU143" s="139"/>
      <c r="MNV143" s="139"/>
      <c r="MNW143" s="139"/>
      <c r="MNX143" s="139"/>
      <c r="MNY143" s="139"/>
      <c r="MNZ143" s="139"/>
      <c r="MOA143" s="139"/>
      <c r="MOB143" s="139"/>
      <c r="MOC143" s="139"/>
      <c r="MOD143" s="139"/>
      <c r="MOE143" s="139"/>
      <c r="MOF143" s="139"/>
      <c r="MOG143" s="139"/>
      <c r="MOH143" s="139"/>
      <c r="MOI143" s="139"/>
      <c r="MOJ143" s="139"/>
      <c r="MOK143" s="139"/>
      <c r="MOL143" s="139"/>
      <c r="MOM143" s="139"/>
      <c r="MON143" s="139"/>
      <c r="MOO143" s="139"/>
      <c r="MOP143" s="139"/>
      <c r="MOQ143" s="139"/>
      <c r="MOR143" s="139"/>
      <c r="MOS143" s="139"/>
      <c r="MOT143" s="139"/>
      <c r="MOU143" s="139"/>
      <c r="MOV143" s="139"/>
      <c r="MOW143" s="139"/>
      <c r="MOX143" s="139"/>
      <c r="MOY143" s="139"/>
      <c r="MOZ143" s="139"/>
      <c r="MPA143" s="139"/>
      <c r="MPB143" s="139"/>
      <c r="MPC143" s="139"/>
      <c r="MPD143" s="139"/>
      <c r="MPE143" s="139"/>
      <c r="MPF143" s="139"/>
      <c r="MPG143" s="139"/>
      <c r="MPH143" s="139"/>
      <c r="MPI143" s="139"/>
      <c r="MPJ143" s="139"/>
      <c r="MPK143" s="139"/>
      <c r="MPL143" s="139"/>
      <c r="MPM143" s="139"/>
      <c r="MPN143" s="139"/>
      <c r="MPO143" s="139"/>
      <c r="MPP143" s="139"/>
      <c r="MPQ143" s="139"/>
      <c r="MPR143" s="139"/>
      <c r="MPS143" s="139"/>
      <c r="MPT143" s="139"/>
      <c r="MPU143" s="139"/>
      <c r="MPV143" s="139"/>
      <c r="MPW143" s="139"/>
      <c r="MPX143" s="139"/>
      <c r="MPY143" s="139"/>
      <c r="MPZ143" s="139"/>
      <c r="MQA143" s="139"/>
      <c r="MQB143" s="139"/>
      <c r="MQC143" s="139"/>
      <c r="MQD143" s="139"/>
      <c r="MQE143" s="139"/>
      <c r="MQF143" s="139"/>
      <c r="MQG143" s="139"/>
      <c r="MQH143" s="139"/>
      <c r="MQI143" s="139"/>
      <c r="MQJ143" s="139"/>
      <c r="MQK143" s="139"/>
      <c r="MQL143" s="139"/>
      <c r="MQM143" s="139"/>
      <c r="MQN143" s="139"/>
      <c r="MQO143" s="139"/>
      <c r="MQP143" s="139"/>
      <c r="MQQ143" s="139"/>
      <c r="MQR143" s="139"/>
      <c r="MQS143" s="139"/>
      <c r="MQT143" s="139"/>
      <c r="MQU143" s="139"/>
      <c r="MQV143" s="139"/>
      <c r="MQW143" s="139"/>
      <c r="MQX143" s="139"/>
      <c r="MQY143" s="139"/>
      <c r="MQZ143" s="139"/>
      <c r="MRA143" s="139"/>
      <c r="MRB143" s="139"/>
      <c r="MRC143" s="139"/>
      <c r="MRD143" s="139"/>
      <c r="MRE143" s="139"/>
      <c r="MRF143" s="139"/>
      <c r="MRG143" s="139"/>
      <c r="MRH143" s="139"/>
      <c r="MRI143" s="139"/>
      <c r="MRJ143" s="139"/>
      <c r="MRK143" s="139"/>
      <c r="MRL143" s="139"/>
      <c r="MRM143" s="139"/>
      <c r="MRN143" s="139"/>
      <c r="MRO143" s="139"/>
      <c r="MRP143" s="139"/>
      <c r="MRQ143" s="139"/>
      <c r="MRR143" s="139"/>
      <c r="MRS143" s="139"/>
      <c r="MRT143" s="139"/>
      <c r="MRU143" s="139"/>
      <c r="MRV143" s="139"/>
      <c r="MRW143" s="139"/>
      <c r="MRX143" s="139"/>
      <c r="MRY143" s="139"/>
      <c r="MRZ143" s="139"/>
      <c r="MSA143" s="139"/>
      <c r="MSB143" s="139"/>
      <c r="MSC143" s="139"/>
      <c r="MSD143" s="139"/>
      <c r="MSE143" s="139"/>
      <c r="MSF143" s="139"/>
      <c r="MSG143" s="139"/>
      <c r="MSH143" s="139"/>
      <c r="MSI143" s="139"/>
      <c r="MSJ143" s="139"/>
      <c r="MSK143" s="139"/>
      <c r="MSL143" s="139"/>
      <c r="MSM143" s="139"/>
      <c r="MSN143" s="139"/>
      <c r="MSO143" s="139"/>
      <c r="MSP143" s="139"/>
      <c r="MSQ143" s="139"/>
      <c r="MSR143" s="139"/>
      <c r="MSS143" s="139"/>
      <c r="MST143" s="139"/>
      <c r="MSU143" s="139"/>
      <c r="MSV143" s="139"/>
      <c r="MSW143" s="139"/>
      <c r="MSX143" s="139"/>
      <c r="MSY143" s="139"/>
      <c r="MSZ143" s="139"/>
      <c r="MTA143" s="139"/>
      <c r="MTB143" s="139"/>
      <c r="MTC143" s="139"/>
      <c r="MTD143" s="139"/>
      <c r="MTE143" s="139"/>
      <c r="MTF143" s="139"/>
      <c r="MTG143" s="139"/>
      <c r="MTH143" s="139"/>
      <c r="MTI143" s="139"/>
      <c r="MTJ143" s="139"/>
      <c r="MTK143" s="139"/>
      <c r="MTL143" s="139"/>
      <c r="MTM143" s="139"/>
      <c r="MTN143" s="139"/>
      <c r="MTO143" s="139"/>
      <c r="MTP143" s="139"/>
      <c r="MTQ143" s="139"/>
      <c r="MTR143" s="139"/>
      <c r="MTS143" s="139"/>
      <c r="MTT143" s="139"/>
      <c r="MTU143" s="139"/>
      <c r="MTV143" s="139"/>
      <c r="MTW143" s="139"/>
      <c r="MTX143" s="139"/>
      <c r="MTY143" s="139"/>
      <c r="MTZ143" s="139"/>
      <c r="MUA143" s="139"/>
      <c r="MUB143" s="139"/>
      <c r="MUC143" s="139"/>
      <c r="MUD143" s="139"/>
      <c r="MUE143" s="139"/>
      <c r="MUF143" s="139"/>
      <c r="MUG143" s="139"/>
      <c r="MUH143" s="139"/>
      <c r="MUI143" s="139"/>
      <c r="MUJ143" s="139"/>
      <c r="MUK143" s="139"/>
      <c r="MUL143" s="139"/>
      <c r="MUM143" s="139"/>
      <c r="MUN143" s="139"/>
      <c r="MUO143" s="139"/>
      <c r="MUP143" s="139"/>
      <c r="MUQ143" s="139"/>
      <c r="MUR143" s="139"/>
      <c r="MUS143" s="139"/>
      <c r="MUT143" s="139"/>
      <c r="MUU143" s="139"/>
      <c r="MUV143" s="139"/>
      <c r="MUW143" s="139"/>
      <c r="MUX143" s="139"/>
      <c r="MUY143" s="139"/>
      <c r="MUZ143" s="139"/>
      <c r="MVA143" s="139"/>
      <c r="MVB143" s="139"/>
      <c r="MVC143" s="139"/>
      <c r="MVD143" s="139"/>
      <c r="MVE143" s="139"/>
      <c r="MVF143" s="139"/>
      <c r="MVG143" s="139"/>
      <c r="MVH143" s="139"/>
      <c r="MVI143" s="139"/>
      <c r="MVJ143" s="139"/>
      <c r="MVK143" s="139"/>
      <c r="MVL143" s="139"/>
      <c r="MVM143" s="139"/>
      <c r="MVN143" s="139"/>
      <c r="MVO143" s="139"/>
      <c r="MVP143" s="139"/>
      <c r="MVQ143" s="139"/>
      <c r="MVR143" s="139"/>
      <c r="MVS143" s="139"/>
      <c r="MVT143" s="139"/>
      <c r="MVU143" s="139"/>
      <c r="MVV143" s="139"/>
      <c r="MVW143" s="139"/>
      <c r="MVX143" s="139"/>
      <c r="MVY143" s="139"/>
      <c r="MVZ143" s="139"/>
      <c r="MWA143" s="139"/>
      <c r="MWB143" s="139"/>
      <c r="MWC143" s="139"/>
      <c r="MWD143" s="139"/>
      <c r="MWE143" s="139"/>
      <c r="MWF143" s="139"/>
      <c r="MWG143" s="139"/>
      <c r="MWH143" s="139"/>
      <c r="MWI143" s="139"/>
      <c r="MWJ143" s="139"/>
      <c r="MWK143" s="139"/>
      <c r="MWL143" s="139"/>
      <c r="MWM143" s="139"/>
      <c r="MWN143" s="139"/>
      <c r="MWO143" s="139"/>
      <c r="MWP143" s="139"/>
      <c r="MWQ143" s="139"/>
      <c r="MWR143" s="139"/>
      <c r="MWS143" s="139"/>
      <c r="MWT143" s="139"/>
      <c r="MWU143" s="139"/>
      <c r="MWV143" s="139"/>
      <c r="MWW143" s="139"/>
      <c r="MWX143" s="139"/>
      <c r="MWY143" s="139"/>
      <c r="MWZ143" s="139"/>
      <c r="MXA143" s="139"/>
      <c r="MXB143" s="139"/>
      <c r="MXC143" s="139"/>
      <c r="MXD143" s="139"/>
      <c r="MXE143" s="139"/>
      <c r="MXF143" s="139"/>
      <c r="MXG143" s="139"/>
      <c r="MXH143" s="139"/>
      <c r="MXI143" s="139"/>
      <c r="MXJ143" s="139"/>
      <c r="MXK143" s="139"/>
      <c r="MXL143" s="139"/>
      <c r="MXM143" s="139"/>
      <c r="MXN143" s="139"/>
      <c r="MXO143" s="139"/>
      <c r="MXP143" s="139"/>
      <c r="MXQ143" s="139"/>
      <c r="MXR143" s="139"/>
      <c r="MXS143" s="139"/>
      <c r="MXT143" s="139"/>
      <c r="MXU143" s="139"/>
      <c r="MXV143" s="139"/>
      <c r="MXW143" s="139"/>
      <c r="MXX143" s="139"/>
      <c r="MXY143" s="139"/>
      <c r="MXZ143" s="139"/>
      <c r="MYA143" s="139"/>
      <c r="MYB143" s="139"/>
      <c r="MYC143" s="139"/>
      <c r="MYD143" s="139"/>
      <c r="MYE143" s="139"/>
      <c r="MYF143" s="139"/>
      <c r="MYG143" s="139"/>
      <c r="MYH143" s="139"/>
      <c r="MYI143" s="139"/>
      <c r="MYJ143" s="139"/>
      <c r="MYK143" s="139"/>
      <c r="MYL143" s="139"/>
      <c r="MYM143" s="139"/>
      <c r="MYN143" s="139"/>
      <c r="MYO143" s="139"/>
      <c r="MYP143" s="139"/>
      <c r="MYQ143" s="139"/>
      <c r="MYR143" s="139"/>
      <c r="MYS143" s="139"/>
      <c r="MYT143" s="139"/>
      <c r="MYU143" s="139"/>
      <c r="MYV143" s="139"/>
      <c r="MYW143" s="139"/>
      <c r="MYX143" s="139"/>
      <c r="MYY143" s="139"/>
      <c r="MYZ143" s="139"/>
      <c r="MZA143" s="139"/>
      <c r="MZB143" s="139"/>
      <c r="MZC143" s="139"/>
      <c r="MZD143" s="139"/>
      <c r="MZE143" s="139"/>
      <c r="MZF143" s="139"/>
      <c r="MZG143" s="139"/>
      <c r="MZH143" s="139"/>
      <c r="MZI143" s="139"/>
      <c r="MZJ143" s="139"/>
      <c r="MZK143" s="139"/>
      <c r="MZL143" s="139"/>
      <c r="MZM143" s="139"/>
      <c r="MZN143" s="139"/>
      <c r="MZO143" s="139"/>
      <c r="MZP143" s="139"/>
      <c r="MZQ143" s="139"/>
      <c r="MZR143" s="139"/>
      <c r="MZS143" s="139"/>
      <c r="MZT143" s="139"/>
      <c r="MZU143" s="139"/>
      <c r="MZV143" s="139"/>
      <c r="MZW143" s="139"/>
      <c r="MZX143" s="139"/>
      <c r="MZY143" s="139"/>
      <c r="MZZ143" s="139"/>
      <c r="NAA143" s="139"/>
      <c r="NAB143" s="139"/>
      <c r="NAC143" s="139"/>
      <c r="NAD143" s="139"/>
      <c r="NAE143" s="139"/>
      <c r="NAF143" s="139"/>
      <c r="NAG143" s="139"/>
      <c r="NAH143" s="139"/>
      <c r="NAI143" s="139"/>
      <c r="NAJ143" s="139"/>
      <c r="NAK143" s="139"/>
      <c r="NAL143" s="139"/>
      <c r="NAM143" s="139"/>
      <c r="NAN143" s="139"/>
      <c r="NAO143" s="139"/>
      <c r="NAP143" s="139"/>
      <c r="NAQ143" s="139"/>
      <c r="NAR143" s="139"/>
      <c r="NAS143" s="139"/>
      <c r="NAT143" s="139"/>
      <c r="NAU143" s="139"/>
      <c r="NAV143" s="139"/>
      <c r="NAW143" s="139"/>
      <c r="NAX143" s="139"/>
      <c r="NAY143" s="139"/>
      <c r="NAZ143" s="139"/>
      <c r="NBA143" s="139"/>
      <c r="NBB143" s="139"/>
      <c r="NBC143" s="139"/>
      <c r="NBD143" s="139"/>
      <c r="NBE143" s="139"/>
      <c r="NBF143" s="139"/>
      <c r="NBG143" s="139"/>
      <c r="NBH143" s="139"/>
      <c r="NBI143" s="139"/>
      <c r="NBJ143" s="139"/>
      <c r="NBK143" s="139"/>
      <c r="NBL143" s="139"/>
      <c r="NBM143" s="139"/>
      <c r="NBN143" s="139"/>
      <c r="NBO143" s="139"/>
      <c r="NBP143" s="139"/>
      <c r="NBQ143" s="139"/>
      <c r="NBR143" s="139"/>
      <c r="NBS143" s="139"/>
      <c r="NBT143" s="139"/>
      <c r="NBU143" s="139"/>
      <c r="NBV143" s="139"/>
      <c r="NBW143" s="139"/>
      <c r="NBX143" s="139"/>
      <c r="NBY143" s="139"/>
      <c r="NBZ143" s="139"/>
      <c r="NCA143" s="139"/>
      <c r="NCB143" s="139"/>
      <c r="NCC143" s="139"/>
      <c r="NCD143" s="139"/>
      <c r="NCE143" s="139"/>
      <c r="NCF143" s="139"/>
      <c r="NCG143" s="139"/>
      <c r="NCH143" s="139"/>
      <c r="NCI143" s="139"/>
      <c r="NCJ143" s="139"/>
      <c r="NCK143" s="139"/>
      <c r="NCL143" s="139"/>
      <c r="NCM143" s="139"/>
      <c r="NCN143" s="139"/>
      <c r="NCO143" s="139"/>
      <c r="NCP143" s="139"/>
      <c r="NCQ143" s="139"/>
      <c r="NCR143" s="139"/>
      <c r="NCS143" s="139"/>
      <c r="NCT143" s="139"/>
      <c r="NCU143" s="139"/>
      <c r="NCV143" s="139"/>
      <c r="NCW143" s="139"/>
      <c r="NCX143" s="139"/>
      <c r="NCY143" s="139"/>
      <c r="NCZ143" s="139"/>
      <c r="NDA143" s="139"/>
      <c r="NDB143" s="139"/>
      <c r="NDC143" s="139"/>
      <c r="NDD143" s="139"/>
      <c r="NDE143" s="139"/>
      <c r="NDF143" s="139"/>
      <c r="NDG143" s="139"/>
      <c r="NDH143" s="139"/>
      <c r="NDI143" s="139"/>
      <c r="NDJ143" s="139"/>
      <c r="NDK143" s="139"/>
      <c r="NDL143" s="139"/>
      <c r="NDM143" s="139"/>
      <c r="NDN143" s="139"/>
      <c r="NDO143" s="139"/>
      <c r="NDP143" s="139"/>
      <c r="NDQ143" s="139"/>
      <c r="NDR143" s="139"/>
      <c r="NDS143" s="139"/>
      <c r="NDT143" s="139"/>
      <c r="NDU143" s="139"/>
      <c r="NDV143" s="139"/>
      <c r="NDW143" s="139"/>
      <c r="NDX143" s="139"/>
      <c r="NDY143" s="139"/>
      <c r="NDZ143" s="139"/>
      <c r="NEA143" s="139"/>
      <c r="NEB143" s="139"/>
      <c r="NEC143" s="139"/>
      <c r="NED143" s="139"/>
      <c r="NEE143" s="139"/>
      <c r="NEF143" s="139"/>
      <c r="NEG143" s="139"/>
      <c r="NEH143" s="139"/>
      <c r="NEI143" s="139"/>
      <c r="NEJ143" s="139"/>
      <c r="NEK143" s="139"/>
      <c r="NEL143" s="139"/>
      <c r="NEM143" s="139"/>
      <c r="NEN143" s="139"/>
      <c r="NEO143" s="139"/>
      <c r="NEP143" s="139"/>
      <c r="NEQ143" s="139"/>
      <c r="NER143" s="139"/>
      <c r="NES143" s="139"/>
      <c r="NET143" s="139"/>
      <c r="NEU143" s="139"/>
      <c r="NEV143" s="139"/>
      <c r="NEW143" s="139"/>
      <c r="NEX143" s="139"/>
      <c r="NEY143" s="139"/>
      <c r="NEZ143" s="139"/>
      <c r="NFA143" s="139"/>
      <c r="NFB143" s="139"/>
      <c r="NFC143" s="139"/>
      <c r="NFD143" s="139"/>
      <c r="NFE143" s="139"/>
      <c r="NFF143" s="139"/>
      <c r="NFG143" s="139"/>
      <c r="NFH143" s="139"/>
      <c r="NFI143" s="139"/>
      <c r="NFJ143" s="139"/>
      <c r="NFK143" s="139"/>
      <c r="NFL143" s="139"/>
      <c r="NFM143" s="139"/>
      <c r="NFN143" s="139"/>
      <c r="NFO143" s="139"/>
      <c r="NFP143" s="139"/>
      <c r="NFQ143" s="139"/>
      <c r="NFR143" s="139"/>
      <c r="NFS143" s="139"/>
      <c r="NFT143" s="139"/>
      <c r="NFU143" s="139"/>
      <c r="NFV143" s="139"/>
      <c r="NFW143" s="139"/>
      <c r="NFX143" s="139"/>
      <c r="NFY143" s="139"/>
      <c r="NFZ143" s="139"/>
      <c r="NGA143" s="139"/>
      <c r="NGB143" s="139"/>
      <c r="NGC143" s="139"/>
      <c r="NGD143" s="139"/>
      <c r="NGE143" s="139"/>
      <c r="NGF143" s="139"/>
      <c r="NGG143" s="139"/>
      <c r="NGH143" s="139"/>
      <c r="NGI143" s="139"/>
      <c r="NGJ143" s="139"/>
      <c r="NGK143" s="139"/>
      <c r="NGL143" s="139"/>
      <c r="NGM143" s="139"/>
      <c r="NGN143" s="139"/>
      <c r="NGO143" s="139"/>
      <c r="NGP143" s="139"/>
      <c r="NGQ143" s="139"/>
      <c r="NGR143" s="139"/>
      <c r="NGS143" s="139"/>
      <c r="NGT143" s="139"/>
      <c r="NGU143" s="139"/>
      <c r="NGV143" s="139"/>
      <c r="NGW143" s="139"/>
      <c r="NGX143" s="139"/>
      <c r="NGY143" s="139"/>
      <c r="NGZ143" s="139"/>
      <c r="NHA143" s="139"/>
      <c r="NHB143" s="139"/>
      <c r="NHC143" s="139"/>
      <c r="NHD143" s="139"/>
      <c r="NHE143" s="139"/>
      <c r="NHF143" s="139"/>
      <c r="NHG143" s="139"/>
      <c r="NHH143" s="139"/>
      <c r="NHI143" s="139"/>
      <c r="NHJ143" s="139"/>
      <c r="NHK143" s="139"/>
      <c r="NHL143" s="139"/>
      <c r="NHM143" s="139"/>
      <c r="NHN143" s="139"/>
      <c r="NHO143" s="139"/>
      <c r="NHP143" s="139"/>
      <c r="NHQ143" s="139"/>
      <c r="NHR143" s="139"/>
      <c r="NHS143" s="139"/>
      <c r="NHT143" s="139"/>
      <c r="NHU143" s="139"/>
      <c r="NHV143" s="139"/>
      <c r="NHW143" s="139"/>
      <c r="NHX143" s="139"/>
      <c r="NHY143" s="139"/>
      <c r="NHZ143" s="139"/>
      <c r="NIA143" s="139"/>
      <c r="NIB143" s="139"/>
      <c r="NIC143" s="139"/>
      <c r="NID143" s="139"/>
      <c r="NIE143" s="139"/>
      <c r="NIF143" s="139"/>
      <c r="NIG143" s="139"/>
      <c r="NIH143" s="139"/>
      <c r="NII143" s="139"/>
      <c r="NIJ143" s="139"/>
      <c r="NIK143" s="139"/>
      <c r="NIL143" s="139"/>
      <c r="NIM143" s="139"/>
      <c r="NIN143" s="139"/>
      <c r="NIO143" s="139"/>
      <c r="NIP143" s="139"/>
      <c r="NIQ143" s="139"/>
      <c r="NIR143" s="139"/>
      <c r="NIS143" s="139"/>
      <c r="NIT143" s="139"/>
      <c r="NIU143" s="139"/>
      <c r="NIV143" s="139"/>
      <c r="NIW143" s="139"/>
      <c r="NIX143" s="139"/>
      <c r="NIY143" s="139"/>
      <c r="NIZ143" s="139"/>
      <c r="NJA143" s="139"/>
      <c r="NJB143" s="139"/>
      <c r="NJC143" s="139"/>
      <c r="NJD143" s="139"/>
      <c r="NJE143" s="139"/>
      <c r="NJF143" s="139"/>
      <c r="NJG143" s="139"/>
      <c r="NJH143" s="139"/>
      <c r="NJI143" s="139"/>
      <c r="NJJ143" s="139"/>
      <c r="NJK143" s="139"/>
      <c r="NJL143" s="139"/>
      <c r="NJM143" s="139"/>
      <c r="NJN143" s="139"/>
      <c r="NJO143" s="139"/>
      <c r="NJP143" s="139"/>
      <c r="NJQ143" s="139"/>
      <c r="NJR143" s="139"/>
      <c r="NJS143" s="139"/>
      <c r="NJT143" s="139"/>
      <c r="NJU143" s="139"/>
      <c r="NJV143" s="139"/>
      <c r="NJW143" s="139"/>
      <c r="NJX143" s="139"/>
      <c r="NJY143" s="139"/>
      <c r="NJZ143" s="139"/>
      <c r="NKA143" s="139"/>
      <c r="NKB143" s="139"/>
      <c r="NKC143" s="139"/>
      <c r="NKD143" s="139"/>
      <c r="NKE143" s="139"/>
      <c r="NKF143" s="139"/>
      <c r="NKG143" s="139"/>
      <c r="NKH143" s="139"/>
      <c r="NKI143" s="139"/>
      <c r="NKJ143" s="139"/>
      <c r="NKK143" s="139"/>
      <c r="NKL143" s="139"/>
      <c r="NKM143" s="139"/>
      <c r="NKN143" s="139"/>
      <c r="NKO143" s="139"/>
      <c r="NKP143" s="139"/>
      <c r="NKQ143" s="139"/>
      <c r="NKR143" s="139"/>
      <c r="NKS143" s="139"/>
      <c r="NKT143" s="139"/>
      <c r="NKU143" s="139"/>
      <c r="NKV143" s="139"/>
      <c r="NKW143" s="139"/>
      <c r="NKX143" s="139"/>
      <c r="NKY143" s="139"/>
      <c r="NKZ143" s="139"/>
      <c r="NLA143" s="139"/>
      <c r="NLB143" s="139"/>
      <c r="NLC143" s="139"/>
      <c r="NLD143" s="139"/>
      <c r="NLE143" s="139"/>
      <c r="NLF143" s="139"/>
      <c r="NLG143" s="139"/>
      <c r="NLH143" s="139"/>
      <c r="NLI143" s="139"/>
      <c r="NLJ143" s="139"/>
      <c r="NLK143" s="139"/>
      <c r="NLL143" s="139"/>
      <c r="NLM143" s="139"/>
      <c r="NLN143" s="139"/>
      <c r="NLO143" s="139"/>
      <c r="NLP143" s="139"/>
      <c r="NLQ143" s="139"/>
      <c r="NLR143" s="139"/>
      <c r="NLS143" s="139"/>
      <c r="NLT143" s="139"/>
      <c r="NLU143" s="139"/>
      <c r="NLV143" s="139"/>
      <c r="NLW143" s="139"/>
      <c r="NLX143" s="139"/>
      <c r="NLY143" s="139"/>
      <c r="NLZ143" s="139"/>
      <c r="NMA143" s="139"/>
      <c r="NMB143" s="139"/>
      <c r="NMC143" s="139"/>
      <c r="NMD143" s="139"/>
      <c r="NME143" s="139"/>
      <c r="NMF143" s="139"/>
      <c r="NMG143" s="139"/>
      <c r="NMH143" s="139"/>
      <c r="NMI143" s="139"/>
      <c r="NMJ143" s="139"/>
      <c r="NMK143" s="139"/>
      <c r="NML143" s="139"/>
      <c r="NMM143" s="139"/>
      <c r="NMN143" s="139"/>
      <c r="NMO143" s="139"/>
      <c r="NMP143" s="139"/>
      <c r="NMQ143" s="139"/>
      <c r="NMR143" s="139"/>
      <c r="NMS143" s="139"/>
      <c r="NMT143" s="139"/>
      <c r="NMU143" s="139"/>
      <c r="NMV143" s="139"/>
      <c r="NMW143" s="139"/>
      <c r="NMX143" s="139"/>
      <c r="NMY143" s="139"/>
      <c r="NMZ143" s="139"/>
      <c r="NNA143" s="139"/>
      <c r="NNB143" s="139"/>
      <c r="NNC143" s="139"/>
      <c r="NND143" s="139"/>
      <c r="NNE143" s="139"/>
      <c r="NNF143" s="139"/>
      <c r="NNG143" s="139"/>
      <c r="NNH143" s="139"/>
      <c r="NNI143" s="139"/>
      <c r="NNJ143" s="139"/>
      <c r="NNK143" s="139"/>
      <c r="NNL143" s="139"/>
      <c r="NNM143" s="139"/>
      <c r="NNN143" s="139"/>
      <c r="NNO143" s="139"/>
      <c r="NNP143" s="139"/>
      <c r="NNQ143" s="139"/>
      <c r="NNR143" s="139"/>
      <c r="NNS143" s="139"/>
      <c r="NNT143" s="139"/>
      <c r="NNU143" s="139"/>
      <c r="NNV143" s="139"/>
      <c r="NNW143" s="139"/>
      <c r="NNX143" s="139"/>
      <c r="NNY143" s="139"/>
      <c r="NNZ143" s="139"/>
      <c r="NOA143" s="139"/>
      <c r="NOB143" s="139"/>
      <c r="NOC143" s="139"/>
      <c r="NOD143" s="139"/>
      <c r="NOE143" s="139"/>
      <c r="NOF143" s="139"/>
      <c r="NOG143" s="139"/>
      <c r="NOH143" s="139"/>
      <c r="NOI143" s="139"/>
      <c r="NOJ143" s="139"/>
      <c r="NOK143" s="139"/>
      <c r="NOL143" s="139"/>
      <c r="NOM143" s="139"/>
      <c r="NON143" s="139"/>
      <c r="NOO143" s="139"/>
      <c r="NOP143" s="139"/>
      <c r="NOQ143" s="139"/>
      <c r="NOR143" s="139"/>
      <c r="NOS143" s="139"/>
      <c r="NOT143" s="139"/>
      <c r="NOU143" s="139"/>
      <c r="NOV143" s="139"/>
      <c r="NOW143" s="139"/>
      <c r="NOX143" s="139"/>
      <c r="NOY143" s="139"/>
      <c r="NOZ143" s="139"/>
      <c r="NPA143" s="139"/>
      <c r="NPB143" s="139"/>
      <c r="NPC143" s="139"/>
      <c r="NPD143" s="139"/>
      <c r="NPE143" s="139"/>
      <c r="NPF143" s="139"/>
      <c r="NPG143" s="139"/>
      <c r="NPH143" s="139"/>
      <c r="NPI143" s="139"/>
      <c r="NPJ143" s="139"/>
      <c r="NPK143" s="139"/>
      <c r="NPL143" s="139"/>
      <c r="NPM143" s="139"/>
      <c r="NPN143" s="139"/>
      <c r="NPO143" s="139"/>
      <c r="NPP143" s="139"/>
      <c r="NPQ143" s="139"/>
      <c r="NPR143" s="139"/>
      <c r="NPS143" s="139"/>
      <c r="NPT143" s="139"/>
      <c r="NPU143" s="139"/>
      <c r="NPV143" s="139"/>
      <c r="NPW143" s="139"/>
      <c r="NPX143" s="139"/>
      <c r="NPY143" s="139"/>
      <c r="NPZ143" s="139"/>
      <c r="NQA143" s="139"/>
      <c r="NQB143" s="139"/>
      <c r="NQC143" s="139"/>
      <c r="NQD143" s="139"/>
      <c r="NQE143" s="139"/>
      <c r="NQF143" s="139"/>
      <c r="NQG143" s="139"/>
      <c r="NQH143" s="139"/>
      <c r="NQI143" s="139"/>
      <c r="NQJ143" s="139"/>
      <c r="NQK143" s="139"/>
      <c r="NQL143" s="139"/>
      <c r="NQM143" s="139"/>
      <c r="NQN143" s="139"/>
      <c r="NQO143" s="139"/>
      <c r="NQP143" s="139"/>
      <c r="NQQ143" s="139"/>
      <c r="NQR143" s="139"/>
      <c r="NQS143" s="139"/>
      <c r="NQT143" s="139"/>
      <c r="NQU143" s="139"/>
      <c r="NQV143" s="139"/>
      <c r="NQW143" s="139"/>
      <c r="NQX143" s="139"/>
      <c r="NQY143" s="139"/>
      <c r="NQZ143" s="139"/>
      <c r="NRA143" s="139"/>
      <c r="NRB143" s="139"/>
      <c r="NRC143" s="139"/>
      <c r="NRD143" s="139"/>
      <c r="NRE143" s="139"/>
      <c r="NRF143" s="139"/>
      <c r="NRG143" s="139"/>
      <c r="NRH143" s="139"/>
      <c r="NRI143" s="139"/>
      <c r="NRJ143" s="139"/>
      <c r="NRK143" s="139"/>
      <c r="NRL143" s="139"/>
      <c r="NRM143" s="139"/>
      <c r="NRN143" s="139"/>
      <c r="NRO143" s="139"/>
      <c r="NRP143" s="139"/>
      <c r="NRQ143" s="139"/>
      <c r="NRR143" s="139"/>
      <c r="NRS143" s="139"/>
      <c r="NRT143" s="139"/>
      <c r="NRU143" s="139"/>
      <c r="NRV143" s="139"/>
      <c r="NRW143" s="139"/>
      <c r="NRX143" s="139"/>
      <c r="NRY143" s="139"/>
      <c r="NRZ143" s="139"/>
      <c r="NSA143" s="139"/>
      <c r="NSB143" s="139"/>
      <c r="NSC143" s="139"/>
      <c r="NSD143" s="139"/>
      <c r="NSE143" s="139"/>
      <c r="NSF143" s="139"/>
      <c r="NSG143" s="139"/>
      <c r="NSH143" s="139"/>
      <c r="NSI143" s="139"/>
      <c r="NSJ143" s="139"/>
      <c r="NSK143" s="139"/>
      <c r="NSL143" s="139"/>
      <c r="NSM143" s="139"/>
      <c r="NSN143" s="139"/>
      <c r="NSO143" s="139"/>
      <c r="NSP143" s="139"/>
      <c r="NSQ143" s="139"/>
      <c r="NSR143" s="139"/>
      <c r="NSS143" s="139"/>
      <c r="NST143" s="139"/>
      <c r="NSU143" s="139"/>
      <c r="NSV143" s="139"/>
      <c r="NSW143" s="139"/>
      <c r="NSX143" s="139"/>
      <c r="NSY143" s="139"/>
      <c r="NSZ143" s="139"/>
      <c r="NTA143" s="139"/>
      <c r="NTB143" s="139"/>
      <c r="NTC143" s="139"/>
      <c r="NTD143" s="139"/>
      <c r="NTE143" s="139"/>
      <c r="NTF143" s="139"/>
      <c r="NTG143" s="139"/>
      <c r="NTH143" s="139"/>
      <c r="NTI143" s="139"/>
      <c r="NTJ143" s="139"/>
      <c r="NTK143" s="139"/>
      <c r="NTL143" s="139"/>
      <c r="NTM143" s="139"/>
      <c r="NTN143" s="139"/>
      <c r="NTO143" s="139"/>
      <c r="NTP143" s="139"/>
      <c r="NTQ143" s="139"/>
      <c r="NTR143" s="139"/>
      <c r="NTS143" s="139"/>
      <c r="NTT143" s="139"/>
      <c r="NTU143" s="139"/>
      <c r="NTV143" s="139"/>
      <c r="NTW143" s="139"/>
      <c r="NTX143" s="139"/>
      <c r="NTY143" s="139"/>
      <c r="NTZ143" s="139"/>
      <c r="NUA143" s="139"/>
      <c r="NUB143" s="139"/>
      <c r="NUC143" s="139"/>
      <c r="NUD143" s="139"/>
      <c r="NUE143" s="139"/>
      <c r="NUF143" s="139"/>
      <c r="NUG143" s="139"/>
      <c r="NUH143" s="139"/>
      <c r="NUI143" s="139"/>
      <c r="NUJ143" s="139"/>
      <c r="NUK143" s="139"/>
      <c r="NUL143" s="139"/>
      <c r="NUM143" s="139"/>
      <c r="NUN143" s="139"/>
      <c r="NUO143" s="139"/>
      <c r="NUP143" s="139"/>
      <c r="NUQ143" s="139"/>
      <c r="NUR143" s="139"/>
      <c r="NUS143" s="139"/>
      <c r="NUT143" s="139"/>
      <c r="NUU143" s="139"/>
      <c r="NUV143" s="139"/>
      <c r="NUW143" s="139"/>
      <c r="NUX143" s="139"/>
      <c r="NUY143" s="139"/>
      <c r="NUZ143" s="139"/>
      <c r="NVA143" s="139"/>
      <c r="NVB143" s="139"/>
      <c r="NVC143" s="139"/>
      <c r="NVD143" s="139"/>
      <c r="NVE143" s="139"/>
      <c r="NVF143" s="139"/>
      <c r="NVG143" s="139"/>
      <c r="NVH143" s="139"/>
      <c r="NVI143" s="139"/>
      <c r="NVJ143" s="139"/>
      <c r="NVK143" s="139"/>
      <c r="NVL143" s="139"/>
      <c r="NVM143" s="139"/>
      <c r="NVN143" s="139"/>
      <c r="NVO143" s="139"/>
      <c r="NVP143" s="139"/>
      <c r="NVQ143" s="139"/>
      <c r="NVR143" s="139"/>
      <c r="NVS143" s="139"/>
      <c r="NVT143" s="139"/>
      <c r="NVU143" s="139"/>
      <c r="NVV143" s="139"/>
      <c r="NVW143" s="139"/>
      <c r="NVX143" s="139"/>
      <c r="NVY143" s="139"/>
      <c r="NVZ143" s="139"/>
      <c r="NWA143" s="139"/>
      <c r="NWB143" s="139"/>
      <c r="NWC143" s="139"/>
      <c r="NWD143" s="139"/>
      <c r="NWE143" s="139"/>
      <c r="NWF143" s="139"/>
      <c r="NWG143" s="139"/>
      <c r="NWH143" s="139"/>
      <c r="NWI143" s="139"/>
      <c r="NWJ143" s="139"/>
      <c r="NWK143" s="139"/>
      <c r="NWL143" s="139"/>
      <c r="NWM143" s="139"/>
      <c r="NWN143" s="139"/>
      <c r="NWO143" s="139"/>
      <c r="NWP143" s="139"/>
      <c r="NWQ143" s="139"/>
      <c r="NWR143" s="139"/>
      <c r="NWS143" s="139"/>
      <c r="NWT143" s="139"/>
      <c r="NWU143" s="139"/>
      <c r="NWV143" s="139"/>
      <c r="NWW143" s="139"/>
      <c r="NWX143" s="139"/>
      <c r="NWY143" s="139"/>
      <c r="NWZ143" s="139"/>
      <c r="NXA143" s="139"/>
      <c r="NXB143" s="139"/>
      <c r="NXC143" s="139"/>
      <c r="NXD143" s="139"/>
      <c r="NXE143" s="139"/>
      <c r="NXF143" s="139"/>
      <c r="NXG143" s="139"/>
      <c r="NXH143" s="139"/>
      <c r="NXI143" s="139"/>
      <c r="NXJ143" s="139"/>
      <c r="NXK143" s="139"/>
      <c r="NXL143" s="139"/>
      <c r="NXM143" s="139"/>
      <c r="NXN143" s="139"/>
      <c r="NXO143" s="139"/>
      <c r="NXP143" s="139"/>
      <c r="NXQ143" s="139"/>
      <c r="NXR143" s="139"/>
      <c r="NXS143" s="139"/>
      <c r="NXT143" s="139"/>
      <c r="NXU143" s="139"/>
      <c r="NXV143" s="139"/>
      <c r="NXW143" s="139"/>
      <c r="NXX143" s="139"/>
      <c r="NXY143" s="139"/>
      <c r="NXZ143" s="139"/>
      <c r="NYA143" s="139"/>
      <c r="NYB143" s="139"/>
      <c r="NYC143" s="139"/>
      <c r="NYD143" s="139"/>
      <c r="NYE143" s="139"/>
      <c r="NYF143" s="139"/>
      <c r="NYG143" s="139"/>
      <c r="NYH143" s="139"/>
      <c r="NYI143" s="139"/>
      <c r="NYJ143" s="139"/>
      <c r="NYK143" s="139"/>
      <c r="NYL143" s="139"/>
      <c r="NYM143" s="139"/>
      <c r="NYN143" s="139"/>
      <c r="NYO143" s="139"/>
      <c r="NYP143" s="139"/>
      <c r="NYQ143" s="139"/>
      <c r="NYR143" s="139"/>
      <c r="NYS143" s="139"/>
      <c r="NYT143" s="139"/>
      <c r="NYU143" s="139"/>
      <c r="NYV143" s="139"/>
      <c r="NYW143" s="139"/>
      <c r="NYX143" s="139"/>
      <c r="NYY143" s="139"/>
      <c r="NYZ143" s="139"/>
      <c r="NZA143" s="139"/>
      <c r="NZB143" s="139"/>
      <c r="NZC143" s="139"/>
      <c r="NZD143" s="139"/>
      <c r="NZE143" s="139"/>
      <c r="NZF143" s="139"/>
      <c r="NZG143" s="139"/>
      <c r="NZH143" s="139"/>
      <c r="NZI143" s="139"/>
      <c r="NZJ143" s="139"/>
      <c r="NZK143" s="139"/>
      <c r="NZL143" s="139"/>
      <c r="NZM143" s="139"/>
      <c r="NZN143" s="139"/>
      <c r="NZO143" s="139"/>
      <c r="NZP143" s="139"/>
      <c r="NZQ143" s="139"/>
      <c r="NZR143" s="139"/>
      <c r="NZS143" s="139"/>
      <c r="NZT143" s="139"/>
      <c r="NZU143" s="139"/>
      <c r="NZV143" s="139"/>
      <c r="NZW143" s="139"/>
      <c r="NZX143" s="139"/>
      <c r="NZY143" s="139"/>
      <c r="NZZ143" s="139"/>
      <c r="OAA143" s="139"/>
      <c r="OAB143" s="139"/>
      <c r="OAC143" s="139"/>
      <c r="OAD143" s="139"/>
      <c r="OAE143" s="139"/>
      <c r="OAF143" s="139"/>
      <c r="OAG143" s="139"/>
      <c r="OAH143" s="139"/>
      <c r="OAI143" s="139"/>
      <c r="OAJ143" s="139"/>
      <c r="OAK143" s="139"/>
      <c r="OAL143" s="139"/>
      <c r="OAM143" s="139"/>
      <c r="OAN143" s="139"/>
      <c r="OAO143" s="139"/>
      <c r="OAP143" s="139"/>
      <c r="OAQ143" s="139"/>
      <c r="OAR143" s="139"/>
      <c r="OAS143" s="139"/>
      <c r="OAT143" s="139"/>
      <c r="OAU143" s="139"/>
      <c r="OAV143" s="139"/>
      <c r="OAW143" s="139"/>
      <c r="OAX143" s="139"/>
      <c r="OAY143" s="139"/>
      <c r="OAZ143" s="139"/>
      <c r="OBA143" s="139"/>
      <c r="OBB143" s="139"/>
      <c r="OBC143" s="139"/>
      <c r="OBD143" s="139"/>
      <c r="OBE143" s="139"/>
      <c r="OBF143" s="139"/>
      <c r="OBG143" s="139"/>
      <c r="OBH143" s="139"/>
      <c r="OBI143" s="139"/>
      <c r="OBJ143" s="139"/>
      <c r="OBK143" s="139"/>
      <c r="OBL143" s="139"/>
      <c r="OBM143" s="139"/>
      <c r="OBN143" s="139"/>
      <c r="OBO143" s="139"/>
      <c r="OBP143" s="139"/>
      <c r="OBQ143" s="139"/>
      <c r="OBR143" s="139"/>
      <c r="OBS143" s="139"/>
      <c r="OBT143" s="139"/>
      <c r="OBU143" s="139"/>
      <c r="OBV143" s="139"/>
      <c r="OBW143" s="139"/>
      <c r="OBX143" s="139"/>
      <c r="OBY143" s="139"/>
      <c r="OBZ143" s="139"/>
      <c r="OCA143" s="139"/>
      <c r="OCB143" s="139"/>
      <c r="OCC143" s="139"/>
      <c r="OCD143" s="139"/>
      <c r="OCE143" s="139"/>
      <c r="OCF143" s="139"/>
      <c r="OCG143" s="139"/>
      <c r="OCH143" s="139"/>
      <c r="OCI143" s="139"/>
      <c r="OCJ143" s="139"/>
      <c r="OCK143" s="139"/>
      <c r="OCL143" s="139"/>
      <c r="OCM143" s="139"/>
      <c r="OCN143" s="139"/>
      <c r="OCO143" s="139"/>
      <c r="OCP143" s="139"/>
      <c r="OCQ143" s="139"/>
      <c r="OCR143" s="139"/>
      <c r="OCS143" s="139"/>
      <c r="OCT143" s="139"/>
      <c r="OCU143" s="139"/>
      <c r="OCV143" s="139"/>
      <c r="OCW143" s="139"/>
      <c r="OCX143" s="139"/>
      <c r="OCY143" s="139"/>
      <c r="OCZ143" s="139"/>
      <c r="ODA143" s="139"/>
      <c r="ODB143" s="139"/>
      <c r="ODC143" s="139"/>
      <c r="ODD143" s="139"/>
      <c r="ODE143" s="139"/>
      <c r="ODF143" s="139"/>
      <c r="ODG143" s="139"/>
      <c r="ODH143" s="139"/>
      <c r="ODI143" s="139"/>
      <c r="ODJ143" s="139"/>
      <c r="ODK143" s="139"/>
      <c r="ODL143" s="139"/>
      <c r="ODM143" s="139"/>
      <c r="ODN143" s="139"/>
      <c r="ODO143" s="139"/>
      <c r="ODP143" s="139"/>
      <c r="ODQ143" s="139"/>
      <c r="ODR143" s="139"/>
      <c r="ODS143" s="139"/>
      <c r="ODT143" s="139"/>
      <c r="ODU143" s="139"/>
      <c r="ODV143" s="139"/>
      <c r="ODW143" s="139"/>
      <c r="ODX143" s="139"/>
      <c r="ODY143" s="139"/>
      <c r="ODZ143" s="139"/>
      <c r="OEA143" s="139"/>
      <c r="OEB143" s="139"/>
      <c r="OEC143" s="139"/>
      <c r="OED143" s="139"/>
      <c r="OEE143" s="139"/>
      <c r="OEF143" s="139"/>
      <c r="OEG143" s="139"/>
      <c r="OEH143" s="139"/>
      <c r="OEI143" s="139"/>
      <c r="OEJ143" s="139"/>
      <c r="OEK143" s="139"/>
      <c r="OEL143" s="139"/>
      <c r="OEM143" s="139"/>
      <c r="OEN143" s="139"/>
      <c r="OEO143" s="139"/>
      <c r="OEP143" s="139"/>
      <c r="OEQ143" s="139"/>
      <c r="OER143" s="139"/>
      <c r="OES143" s="139"/>
      <c r="OET143" s="139"/>
      <c r="OEU143" s="139"/>
      <c r="OEV143" s="139"/>
      <c r="OEW143" s="139"/>
      <c r="OEX143" s="139"/>
      <c r="OEY143" s="139"/>
      <c r="OEZ143" s="139"/>
      <c r="OFA143" s="139"/>
      <c r="OFB143" s="139"/>
      <c r="OFC143" s="139"/>
      <c r="OFD143" s="139"/>
      <c r="OFE143" s="139"/>
      <c r="OFF143" s="139"/>
      <c r="OFG143" s="139"/>
      <c r="OFH143" s="139"/>
      <c r="OFI143" s="139"/>
      <c r="OFJ143" s="139"/>
      <c r="OFK143" s="139"/>
      <c r="OFL143" s="139"/>
      <c r="OFM143" s="139"/>
      <c r="OFN143" s="139"/>
      <c r="OFO143" s="139"/>
      <c r="OFP143" s="139"/>
      <c r="OFQ143" s="139"/>
      <c r="OFR143" s="139"/>
      <c r="OFS143" s="139"/>
      <c r="OFT143" s="139"/>
      <c r="OFU143" s="139"/>
      <c r="OFV143" s="139"/>
      <c r="OFW143" s="139"/>
      <c r="OFX143" s="139"/>
      <c r="OFY143" s="139"/>
      <c r="OFZ143" s="139"/>
      <c r="OGA143" s="139"/>
      <c r="OGB143" s="139"/>
      <c r="OGC143" s="139"/>
      <c r="OGD143" s="139"/>
      <c r="OGE143" s="139"/>
      <c r="OGF143" s="139"/>
      <c r="OGG143" s="139"/>
      <c r="OGH143" s="139"/>
      <c r="OGI143" s="139"/>
      <c r="OGJ143" s="139"/>
      <c r="OGK143" s="139"/>
      <c r="OGL143" s="139"/>
      <c r="OGM143" s="139"/>
      <c r="OGN143" s="139"/>
      <c r="OGO143" s="139"/>
      <c r="OGP143" s="139"/>
      <c r="OGQ143" s="139"/>
      <c r="OGR143" s="139"/>
      <c r="OGS143" s="139"/>
      <c r="OGT143" s="139"/>
      <c r="OGU143" s="139"/>
      <c r="OGV143" s="139"/>
      <c r="OGW143" s="139"/>
      <c r="OGX143" s="139"/>
      <c r="OGY143" s="139"/>
      <c r="OGZ143" s="139"/>
      <c r="OHA143" s="139"/>
      <c r="OHB143" s="139"/>
      <c r="OHC143" s="139"/>
      <c r="OHD143" s="139"/>
      <c r="OHE143" s="139"/>
      <c r="OHF143" s="139"/>
      <c r="OHG143" s="139"/>
      <c r="OHH143" s="139"/>
      <c r="OHI143" s="139"/>
      <c r="OHJ143" s="139"/>
      <c r="OHK143" s="139"/>
      <c r="OHL143" s="139"/>
      <c r="OHM143" s="139"/>
      <c r="OHN143" s="139"/>
      <c r="OHO143" s="139"/>
      <c r="OHP143" s="139"/>
      <c r="OHQ143" s="139"/>
      <c r="OHR143" s="139"/>
      <c r="OHS143" s="139"/>
      <c r="OHT143" s="139"/>
      <c r="OHU143" s="139"/>
      <c r="OHV143" s="139"/>
      <c r="OHW143" s="139"/>
      <c r="OHX143" s="139"/>
      <c r="OHY143" s="139"/>
      <c r="OHZ143" s="139"/>
      <c r="OIA143" s="139"/>
      <c r="OIB143" s="139"/>
      <c r="OIC143" s="139"/>
      <c r="OID143" s="139"/>
      <c r="OIE143" s="139"/>
      <c r="OIF143" s="139"/>
      <c r="OIG143" s="139"/>
      <c r="OIH143" s="139"/>
      <c r="OII143" s="139"/>
      <c r="OIJ143" s="139"/>
      <c r="OIK143" s="139"/>
      <c r="OIL143" s="139"/>
      <c r="OIM143" s="139"/>
      <c r="OIN143" s="139"/>
      <c r="OIO143" s="139"/>
      <c r="OIP143" s="139"/>
      <c r="OIQ143" s="139"/>
      <c r="OIR143" s="139"/>
      <c r="OIS143" s="139"/>
      <c r="OIT143" s="139"/>
      <c r="OIU143" s="139"/>
      <c r="OIV143" s="139"/>
      <c r="OIW143" s="139"/>
      <c r="OIX143" s="139"/>
      <c r="OIY143" s="139"/>
      <c r="OIZ143" s="139"/>
      <c r="OJA143" s="139"/>
      <c r="OJB143" s="139"/>
      <c r="OJC143" s="139"/>
      <c r="OJD143" s="139"/>
      <c r="OJE143" s="139"/>
      <c r="OJF143" s="139"/>
      <c r="OJG143" s="139"/>
      <c r="OJH143" s="139"/>
      <c r="OJI143" s="139"/>
      <c r="OJJ143" s="139"/>
      <c r="OJK143" s="139"/>
      <c r="OJL143" s="139"/>
      <c r="OJM143" s="139"/>
      <c r="OJN143" s="139"/>
      <c r="OJO143" s="139"/>
      <c r="OJP143" s="139"/>
      <c r="OJQ143" s="139"/>
      <c r="OJR143" s="139"/>
      <c r="OJS143" s="139"/>
      <c r="OJT143" s="139"/>
      <c r="OJU143" s="139"/>
      <c r="OJV143" s="139"/>
      <c r="OJW143" s="139"/>
      <c r="OJX143" s="139"/>
      <c r="OJY143" s="139"/>
      <c r="OJZ143" s="139"/>
      <c r="OKA143" s="139"/>
      <c r="OKB143" s="139"/>
      <c r="OKC143" s="139"/>
      <c r="OKD143" s="139"/>
      <c r="OKE143" s="139"/>
      <c r="OKF143" s="139"/>
      <c r="OKG143" s="139"/>
      <c r="OKH143" s="139"/>
      <c r="OKI143" s="139"/>
      <c r="OKJ143" s="139"/>
      <c r="OKK143" s="139"/>
      <c r="OKL143" s="139"/>
      <c r="OKM143" s="139"/>
      <c r="OKN143" s="139"/>
      <c r="OKO143" s="139"/>
      <c r="OKP143" s="139"/>
      <c r="OKQ143" s="139"/>
      <c r="OKR143" s="139"/>
      <c r="OKS143" s="139"/>
      <c r="OKT143" s="139"/>
      <c r="OKU143" s="139"/>
      <c r="OKV143" s="139"/>
      <c r="OKW143" s="139"/>
      <c r="OKX143" s="139"/>
      <c r="OKY143" s="139"/>
      <c r="OKZ143" s="139"/>
      <c r="OLA143" s="139"/>
      <c r="OLB143" s="139"/>
      <c r="OLC143" s="139"/>
      <c r="OLD143" s="139"/>
      <c r="OLE143" s="139"/>
      <c r="OLF143" s="139"/>
      <c r="OLG143" s="139"/>
      <c r="OLH143" s="139"/>
      <c r="OLI143" s="139"/>
      <c r="OLJ143" s="139"/>
      <c r="OLK143" s="139"/>
      <c r="OLL143" s="139"/>
      <c r="OLM143" s="139"/>
      <c r="OLN143" s="139"/>
      <c r="OLO143" s="139"/>
      <c r="OLP143" s="139"/>
      <c r="OLQ143" s="139"/>
      <c r="OLR143" s="139"/>
      <c r="OLS143" s="139"/>
      <c r="OLT143" s="139"/>
      <c r="OLU143" s="139"/>
      <c r="OLV143" s="139"/>
      <c r="OLW143" s="139"/>
      <c r="OLX143" s="139"/>
      <c r="OLY143" s="139"/>
      <c r="OLZ143" s="139"/>
      <c r="OMA143" s="139"/>
      <c r="OMB143" s="139"/>
      <c r="OMC143" s="139"/>
      <c r="OMD143" s="139"/>
      <c r="OME143" s="139"/>
      <c r="OMF143" s="139"/>
      <c r="OMG143" s="139"/>
      <c r="OMH143" s="139"/>
      <c r="OMI143" s="139"/>
      <c r="OMJ143" s="139"/>
      <c r="OMK143" s="139"/>
      <c r="OML143" s="139"/>
      <c r="OMM143" s="139"/>
      <c r="OMN143" s="139"/>
      <c r="OMO143" s="139"/>
      <c r="OMP143" s="139"/>
      <c r="OMQ143" s="139"/>
      <c r="OMR143" s="139"/>
      <c r="OMS143" s="139"/>
      <c r="OMT143" s="139"/>
      <c r="OMU143" s="139"/>
      <c r="OMV143" s="139"/>
      <c r="OMW143" s="139"/>
      <c r="OMX143" s="139"/>
      <c r="OMY143" s="139"/>
      <c r="OMZ143" s="139"/>
      <c r="ONA143" s="139"/>
      <c r="ONB143" s="139"/>
      <c r="ONC143" s="139"/>
      <c r="OND143" s="139"/>
      <c r="ONE143" s="139"/>
      <c r="ONF143" s="139"/>
      <c r="ONG143" s="139"/>
      <c r="ONH143" s="139"/>
      <c r="ONI143" s="139"/>
      <c r="ONJ143" s="139"/>
      <c r="ONK143" s="139"/>
      <c r="ONL143" s="139"/>
      <c r="ONM143" s="139"/>
      <c r="ONN143" s="139"/>
      <c r="ONO143" s="139"/>
      <c r="ONP143" s="139"/>
      <c r="ONQ143" s="139"/>
      <c r="ONR143" s="139"/>
      <c r="ONS143" s="139"/>
      <c r="ONT143" s="139"/>
      <c r="ONU143" s="139"/>
      <c r="ONV143" s="139"/>
      <c r="ONW143" s="139"/>
      <c r="ONX143" s="139"/>
      <c r="ONY143" s="139"/>
      <c r="ONZ143" s="139"/>
      <c r="OOA143" s="139"/>
      <c r="OOB143" s="139"/>
      <c r="OOC143" s="139"/>
      <c r="OOD143" s="139"/>
      <c r="OOE143" s="139"/>
      <c r="OOF143" s="139"/>
      <c r="OOG143" s="139"/>
      <c r="OOH143" s="139"/>
      <c r="OOI143" s="139"/>
      <c r="OOJ143" s="139"/>
      <c r="OOK143" s="139"/>
      <c r="OOL143" s="139"/>
      <c r="OOM143" s="139"/>
      <c r="OON143" s="139"/>
      <c r="OOO143" s="139"/>
      <c r="OOP143" s="139"/>
      <c r="OOQ143" s="139"/>
      <c r="OOR143" s="139"/>
      <c r="OOS143" s="139"/>
      <c r="OOT143" s="139"/>
      <c r="OOU143" s="139"/>
      <c r="OOV143" s="139"/>
      <c r="OOW143" s="139"/>
      <c r="OOX143" s="139"/>
      <c r="OOY143" s="139"/>
      <c r="OOZ143" s="139"/>
      <c r="OPA143" s="139"/>
      <c r="OPB143" s="139"/>
      <c r="OPC143" s="139"/>
      <c r="OPD143" s="139"/>
      <c r="OPE143" s="139"/>
      <c r="OPF143" s="139"/>
      <c r="OPG143" s="139"/>
      <c r="OPH143" s="139"/>
      <c r="OPI143" s="139"/>
      <c r="OPJ143" s="139"/>
      <c r="OPK143" s="139"/>
      <c r="OPL143" s="139"/>
      <c r="OPM143" s="139"/>
      <c r="OPN143" s="139"/>
      <c r="OPO143" s="139"/>
      <c r="OPP143" s="139"/>
      <c r="OPQ143" s="139"/>
      <c r="OPR143" s="139"/>
      <c r="OPS143" s="139"/>
      <c r="OPT143" s="139"/>
      <c r="OPU143" s="139"/>
      <c r="OPV143" s="139"/>
      <c r="OPW143" s="139"/>
      <c r="OPX143" s="139"/>
      <c r="OPY143" s="139"/>
      <c r="OPZ143" s="139"/>
      <c r="OQA143" s="139"/>
      <c r="OQB143" s="139"/>
      <c r="OQC143" s="139"/>
      <c r="OQD143" s="139"/>
      <c r="OQE143" s="139"/>
      <c r="OQF143" s="139"/>
      <c r="OQG143" s="139"/>
      <c r="OQH143" s="139"/>
      <c r="OQI143" s="139"/>
      <c r="OQJ143" s="139"/>
      <c r="OQK143" s="139"/>
      <c r="OQL143" s="139"/>
      <c r="OQM143" s="139"/>
      <c r="OQN143" s="139"/>
      <c r="OQO143" s="139"/>
      <c r="OQP143" s="139"/>
      <c r="OQQ143" s="139"/>
      <c r="OQR143" s="139"/>
      <c r="OQS143" s="139"/>
      <c r="OQT143" s="139"/>
      <c r="OQU143" s="139"/>
      <c r="OQV143" s="139"/>
      <c r="OQW143" s="139"/>
      <c r="OQX143" s="139"/>
      <c r="OQY143" s="139"/>
      <c r="OQZ143" s="139"/>
      <c r="ORA143" s="139"/>
      <c r="ORB143" s="139"/>
      <c r="ORC143" s="139"/>
      <c r="ORD143" s="139"/>
      <c r="ORE143" s="139"/>
      <c r="ORF143" s="139"/>
      <c r="ORG143" s="139"/>
      <c r="ORH143" s="139"/>
      <c r="ORI143" s="139"/>
      <c r="ORJ143" s="139"/>
      <c r="ORK143" s="139"/>
      <c r="ORL143" s="139"/>
      <c r="ORM143" s="139"/>
      <c r="ORN143" s="139"/>
      <c r="ORO143" s="139"/>
      <c r="ORP143" s="139"/>
      <c r="ORQ143" s="139"/>
      <c r="ORR143" s="139"/>
      <c r="ORS143" s="139"/>
      <c r="ORT143" s="139"/>
      <c r="ORU143" s="139"/>
      <c r="ORV143" s="139"/>
      <c r="ORW143" s="139"/>
      <c r="ORX143" s="139"/>
      <c r="ORY143" s="139"/>
      <c r="ORZ143" s="139"/>
      <c r="OSA143" s="139"/>
      <c r="OSB143" s="139"/>
      <c r="OSC143" s="139"/>
      <c r="OSD143" s="139"/>
      <c r="OSE143" s="139"/>
      <c r="OSF143" s="139"/>
      <c r="OSG143" s="139"/>
      <c r="OSH143" s="139"/>
      <c r="OSI143" s="139"/>
      <c r="OSJ143" s="139"/>
      <c r="OSK143" s="139"/>
      <c r="OSL143" s="139"/>
      <c r="OSM143" s="139"/>
      <c r="OSN143" s="139"/>
      <c r="OSO143" s="139"/>
      <c r="OSP143" s="139"/>
      <c r="OSQ143" s="139"/>
      <c r="OSR143" s="139"/>
      <c r="OSS143" s="139"/>
      <c r="OST143" s="139"/>
      <c r="OSU143" s="139"/>
      <c r="OSV143" s="139"/>
      <c r="OSW143" s="139"/>
      <c r="OSX143" s="139"/>
      <c r="OSY143" s="139"/>
      <c r="OSZ143" s="139"/>
      <c r="OTA143" s="139"/>
      <c r="OTB143" s="139"/>
      <c r="OTC143" s="139"/>
      <c r="OTD143" s="139"/>
      <c r="OTE143" s="139"/>
      <c r="OTF143" s="139"/>
      <c r="OTG143" s="139"/>
      <c r="OTH143" s="139"/>
      <c r="OTI143" s="139"/>
      <c r="OTJ143" s="139"/>
      <c r="OTK143" s="139"/>
      <c r="OTL143" s="139"/>
      <c r="OTM143" s="139"/>
      <c r="OTN143" s="139"/>
      <c r="OTO143" s="139"/>
      <c r="OTP143" s="139"/>
      <c r="OTQ143" s="139"/>
      <c r="OTR143" s="139"/>
      <c r="OTS143" s="139"/>
      <c r="OTT143" s="139"/>
      <c r="OTU143" s="139"/>
      <c r="OTV143" s="139"/>
      <c r="OTW143" s="139"/>
      <c r="OTX143" s="139"/>
      <c r="OTY143" s="139"/>
      <c r="OTZ143" s="139"/>
      <c r="OUA143" s="139"/>
      <c r="OUB143" s="139"/>
      <c r="OUC143" s="139"/>
      <c r="OUD143" s="139"/>
      <c r="OUE143" s="139"/>
      <c r="OUF143" s="139"/>
      <c r="OUG143" s="139"/>
      <c r="OUH143" s="139"/>
      <c r="OUI143" s="139"/>
      <c r="OUJ143" s="139"/>
      <c r="OUK143" s="139"/>
      <c r="OUL143" s="139"/>
      <c r="OUM143" s="139"/>
      <c r="OUN143" s="139"/>
      <c r="OUO143" s="139"/>
      <c r="OUP143" s="139"/>
      <c r="OUQ143" s="139"/>
      <c r="OUR143" s="139"/>
      <c r="OUS143" s="139"/>
      <c r="OUT143" s="139"/>
      <c r="OUU143" s="139"/>
      <c r="OUV143" s="139"/>
      <c r="OUW143" s="139"/>
      <c r="OUX143" s="139"/>
      <c r="OUY143" s="139"/>
      <c r="OUZ143" s="139"/>
      <c r="OVA143" s="139"/>
      <c r="OVB143" s="139"/>
      <c r="OVC143" s="139"/>
      <c r="OVD143" s="139"/>
      <c r="OVE143" s="139"/>
      <c r="OVF143" s="139"/>
      <c r="OVG143" s="139"/>
      <c r="OVH143" s="139"/>
      <c r="OVI143" s="139"/>
      <c r="OVJ143" s="139"/>
      <c r="OVK143" s="139"/>
      <c r="OVL143" s="139"/>
      <c r="OVM143" s="139"/>
      <c r="OVN143" s="139"/>
      <c r="OVO143" s="139"/>
      <c r="OVP143" s="139"/>
      <c r="OVQ143" s="139"/>
      <c r="OVR143" s="139"/>
      <c r="OVS143" s="139"/>
      <c r="OVT143" s="139"/>
      <c r="OVU143" s="139"/>
      <c r="OVV143" s="139"/>
      <c r="OVW143" s="139"/>
      <c r="OVX143" s="139"/>
      <c r="OVY143" s="139"/>
      <c r="OVZ143" s="139"/>
      <c r="OWA143" s="139"/>
      <c r="OWB143" s="139"/>
      <c r="OWC143" s="139"/>
      <c r="OWD143" s="139"/>
      <c r="OWE143" s="139"/>
      <c r="OWF143" s="139"/>
      <c r="OWG143" s="139"/>
      <c r="OWH143" s="139"/>
      <c r="OWI143" s="139"/>
      <c r="OWJ143" s="139"/>
      <c r="OWK143" s="139"/>
      <c r="OWL143" s="139"/>
      <c r="OWM143" s="139"/>
      <c r="OWN143" s="139"/>
      <c r="OWO143" s="139"/>
      <c r="OWP143" s="139"/>
      <c r="OWQ143" s="139"/>
      <c r="OWR143" s="139"/>
      <c r="OWS143" s="139"/>
      <c r="OWT143" s="139"/>
      <c r="OWU143" s="139"/>
      <c r="OWV143" s="139"/>
      <c r="OWW143" s="139"/>
      <c r="OWX143" s="139"/>
      <c r="OWY143" s="139"/>
      <c r="OWZ143" s="139"/>
      <c r="OXA143" s="139"/>
      <c r="OXB143" s="139"/>
      <c r="OXC143" s="139"/>
      <c r="OXD143" s="139"/>
      <c r="OXE143" s="139"/>
      <c r="OXF143" s="139"/>
      <c r="OXG143" s="139"/>
      <c r="OXH143" s="139"/>
      <c r="OXI143" s="139"/>
      <c r="OXJ143" s="139"/>
      <c r="OXK143" s="139"/>
      <c r="OXL143" s="139"/>
      <c r="OXM143" s="139"/>
      <c r="OXN143" s="139"/>
      <c r="OXO143" s="139"/>
      <c r="OXP143" s="139"/>
      <c r="OXQ143" s="139"/>
      <c r="OXR143" s="139"/>
      <c r="OXS143" s="139"/>
      <c r="OXT143" s="139"/>
      <c r="OXU143" s="139"/>
      <c r="OXV143" s="139"/>
      <c r="OXW143" s="139"/>
      <c r="OXX143" s="139"/>
      <c r="OXY143" s="139"/>
      <c r="OXZ143" s="139"/>
      <c r="OYA143" s="139"/>
      <c r="OYB143" s="139"/>
      <c r="OYC143" s="139"/>
      <c r="OYD143" s="139"/>
      <c r="OYE143" s="139"/>
      <c r="OYF143" s="139"/>
      <c r="OYG143" s="139"/>
      <c r="OYH143" s="139"/>
      <c r="OYI143" s="139"/>
      <c r="OYJ143" s="139"/>
      <c r="OYK143" s="139"/>
      <c r="OYL143" s="139"/>
      <c r="OYM143" s="139"/>
      <c r="OYN143" s="139"/>
      <c r="OYO143" s="139"/>
      <c r="OYP143" s="139"/>
      <c r="OYQ143" s="139"/>
      <c r="OYR143" s="139"/>
      <c r="OYS143" s="139"/>
      <c r="OYT143" s="139"/>
      <c r="OYU143" s="139"/>
      <c r="OYV143" s="139"/>
      <c r="OYW143" s="139"/>
      <c r="OYX143" s="139"/>
      <c r="OYY143" s="139"/>
      <c r="OYZ143" s="139"/>
      <c r="OZA143" s="139"/>
      <c r="OZB143" s="139"/>
      <c r="OZC143" s="139"/>
      <c r="OZD143" s="139"/>
      <c r="OZE143" s="139"/>
      <c r="OZF143" s="139"/>
      <c r="OZG143" s="139"/>
      <c r="OZH143" s="139"/>
      <c r="OZI143" s="139"/>
      <c r="OZJ143" s="139"/>
      <c r="OZK143" s="139"/>
      <c r="OZL143" s="139"/>
      <c r="OZM143" s="139"/>
      <c r="OZN143" s="139"/>
      <c r="OZO143" s="139"/>
      <c r="OZP143" s="139"/>
      <c r="OZQ143" s="139"/>
      <c r="OZR143" s="139"/>
      <c r="OZS143" s="139"/>
      <c r="OZT143" s="139"/>
      <c r="OZU143" s="139"/>
      <c r="OZV143" s="139"/>
      <c r="OZW143" s="139"/>
      <c r="OZX143" s="139"/>
      <c r="OZY143" s="139"/>
      <c r="OZZ143" s="139"/>
      <c r="PAA143" s="139"/>
      <c r="PAB143" s="139"/>
      <c r="PAC143" s="139"/>
      <c r="PAD143" s="139"/>
      <c r="PAE143" s="139"/>
      <c r="PAF143" s="139"/>
      <c r="PAG143" s="139"/>
      <c r="PAH143" s="139"/>
      <c r="PAI143" s="139"/>
      <c r="PAJ143" s="139"/>
      <c r="PAK143" s="139"/>
      <c r="PAL143" s="139"/>
      <c r="PAM143" s="139"/>
      <c r="PAN143" s="139"/>
      <c r="PAO143" s="139"/>
      <c r="PAP143" s="139"/>
      <c r="PAQ143" s="139"/>
      <c r="PAR143" s="139"/>
      <c r="PAS143" s="139"/>
      <c r="PAT143" s="139"/>
      <c r="PAU143" s="139"/>
      <c r="PAV143" s="139"/>
      <c r="PAW143" s="139"/>
      <c r="PAX143" s="139"/>
      <c r="PAY143" s="139"/>
      <c r="PAZ143" s="139"/>
      <c r="PBA143" s="139"/>
      <c r="PBB143" s="139"/>
      <c r="PBC143" s="139"/>
      <c r="PBD143" s="139"/>
      <c r="PBE143" s="139"/>
      <c r="PBF143" s="139"/>
      <c r="PBG143" s="139"/>
      <c r="PBH143" s="139"/>
      <c r="PBI143" s="139"/>
      <c r="PBJ143" s="139"/>
      <c r="PBK143" s="139"/>
      <c r="PBL143" s="139"/>
      <c r="PBM143" s="139"/>
      <c r="PBN143" s="139"/>
      <c r="PBO143" s="139"/>
      <c r="PBP143" s="139"/>
      <c r="PBQ143" s="139"/>
      <c r="PBR143" s="139"/>
      <c r="PBS143" s="139"/>
      <c r="PBT143" s="139"/>
      <c r="PBU143" s="139"/>
      <c r="PBV143" s="139"/>
      <c r="PBW143" s="139"/>
      <c r="PBX143" s="139"/>
      <c r="PBY143" s="139"/>
      <c r="PBZ143" s="139"/>
      <c r="PCA143" s="139"/>
      <c r="PCB143" s="139"/>
      <c r="PCC143" s="139"/>
      <c r="PCD143" s="139"/>
      <c r="PCE143" s="139"/>
      <c r="PCF143" s="139"/>
      <c r="PCG143" s="139"/>
      <c r="PCH143" s="139"/>
      <c r="PCI143" s="139"/>
      <c r="PCJ143" s="139"/>
      <c r="PCK143" s="139"/>
      <c r="PCL143" s="139"/>
      <c r="PCM143" s="139"/>
      <c r="PCN143" s="139"/>
      <c r="PCO143" s="139"/>
      <c r="PCP143" s="139"/>
      <c r="PCQ143" s="139"/>
      <c r="PCR143" s="139"/>
      <c r="PCS143" s="139"/>
      <c r="PCT143" s="139"/>
      <c r="PCU143" s="139"/>
      <c r="PCV143" s="139"/>
      <c r="PCW143" s="139"/>
      <c r="PCX143" s="139"/>
      <c r="PCY143" s="139"/>
      <c r="PCZ143" s="139"/>
      <c r="PDA143" s="139"/>
      <c r="PDB143" s="139"/>
      <c r="PDC143" s="139"/>
      <c r="PDD143" s="139"/>
      <c r="PDE143" s="139"/>
      <c r="PDF143" s="139"/>
      <c r="PDG143" s="139"/>
      <c r="PDH143" s="139"/>
      <c r="PDI143" s="139"/>
      <c r="PDJ143" s="139"/>
      <c r="PDK143" s="139"/>
      <c r="PDL143" s="139"/>
      <c r="PDM143" s="139"/>
      <c r="PDN143" s="139"/>
      <c r="PDO143" s="139"/>
      <c r="PDP143" s="139"/>
      <c r="PDQ143" s="139"/>
      <c r="PDR143" s="139"/>
      <c r="PDS143" s="139"/>
      <c r="PDT143" s="139"/>
      <c r="PDU143" s="139"/>
      <c r="PDV143" s="139"/>
      <c r="PDW143" s="139"/>
      <c r="PDX143" s="139"/>
      <c r="PDY143" s="139"/>
      <c r="PDZ143" s="139"/>
      <c r="PEA143" s="139"/>
      <c r="PEB143" s="139"/>
      <c r="PEC143" s="139"/>
      <c r="PED143" s="139"/>
      <c r="PEE143" s="139"/>
      <c r="PEF143" s="139"/>
      <c r="PEG143" s="139"/>
      <c r="PEH143" s="139"/>
      <c r="PEI143" s="139"/>
      <c r="PEJ143" s="139"/>
      <c r="PEK143" s="139"/>
      <c r="PEL143" s="139"/>
      <c r="PEM143" s="139"/>
      <c r="PEN143" s="139"/>
      <c r="PEO143" s="139"/>
      <c r="PEP143" s="139"/>
      <c r="PEQ143" s="139"/>
      <c r="PER143" s="139"/>
      <c r="PES143" s="139"/>
      <c r="PET143" s="139"/>
      <c r="PEU143" s="139"/>
      <c r="PEV143" s="139"/>
      <c r="PEW143" s="139"/>
      <c r="PEX143" s="139"/>
      <c r="PEY143" s="139"/>
      <c r="PEZ143" s="139"/>
      <c r="PFA143" s="139"/>
      <c r="PFB143" s="139"/>
      <c r="PFC143" s="139"/>
      <c r="PFD143" s="139"/>
      <c r="PFE143" s="139"/>
      <c r="PFF143" s="139"/>
      <c r="PFG143" s="139"/>
      <c r="PFH143" s="139"/>
      <c r="PFI143" s="139"/>
      <c r="PFJ143" s="139"/>
      <c r="PFK143" s="139"/>
      <c r="PFL143" s="139"/>
      <c r="PFM143" s="139"/>
      <c r="PFN143" s="139"/>
      <c r="PFO143" s="139"/>
      <c r="PFP143" s="139"/>
      <c r="PFQ143" s="139"/>
      <c r="PFR143" s="139"/>
      <c r="PFS143" s="139"/>
      <c r="PFT143" s="139"/>
      <c r="PFU143" s="139"/>
      <c r="PFV143" s="139"/>
      <c r="PFW143" s="139"/>
      <c r="PFX143" s="139"/>
      <c r="PFY143" s="139"/>
      <c r="PFZ143" s="139"/>
      <c r="PGA143" s="139"/>
      <c r="PGB143" s="139"/>
      <c r="PGC143" s="139"/>
      <c r="PGD143" s="139"/>
      <c r="PGE143" s="139"/>
      <c r="PGF143" s="139"/>
      <c r="PGG143" s="139"/>
      <c r="PGH143" s="139"/>
      <c r="PGI143" s="139"/>
      <c r="PGJ143" s="139"/>
      <c r="PGK143" s="139"/>
      <c r="PGL143" s="139"/>
      <c r="PGM143" s="139"/>
      <c r="PGN143" s="139"/>
      <c r="PGO143" s="139"/>
      <c r="PGP143" s="139"/>
      <c r="PGQ143" s="139"/>
      <c r="PGR143" s="139"/>
      <c r="PGS143" s="139"/>
      <c r="PGT143" s="139"/>
      <c r="PGU143" s="139"/>
      <c r="PGV143" s="139"/>
      <c r="PGW143" s="139"/>
      <c r="PGX143" s="139"/>
      <c r="PGY143" s="139"/>
      <c r="PGZ143" s="139"/>
      <c r="PHA143" s="139"/>
      <c r="PHB143" s="139"/>
      <c r="PHC143" s="139"/>
      <c r="PHD143" s="139"/>
      <c r="PHE143" s="139"/>
      <c r="PHF143" s="139"/>
      <c r="PHG143" s="139"/>
      <c r="PHH143" s="139"/>
      <c r="PHI143" s="139"/>
      <c r="PHJ143" s="139"/>
      <c r="PHK143" s="139"/>
      <c r="PHL143" s="139"/>
      <c r="PHM143" s="139"/>
      <c r="PHN143" s="139"/>
      <c r="PHO143" s="139"/>
      <c r="PHP143" s="139"/>
      <c r="PHQ143" s="139"/>
      <c r="PHR143" s="139"/>
      <c r="PHS143" s="139"/>
      <c r="PHT143" s="139"/>
      <c r="PHU143" s="139"/>
      <c r="PHV143" s="139"/>
      <c r="PHW143" s="139"/>
      <c r="PHX143" s="139"/>
      <c r="PHY143" s="139"/>
      <c r="PHZ143" s="139"/>
      <c r="PIA143" s="139"/>
      <c r="PIB143" s="139"/>
      <c r="PIC143" s="139"/>
      <c r="PID143" s="139"/>
      <c r="PIE143" s="139"/>
      <c r="PIF143" s="139"/>
      <c r="PIG143" s="139"/>
      <c r="PIH143" s="139"/>
      <c r="PII143" s="139"/>
      <c r="PIJ143" s="139"/>
      <c r="PIK143" s="139"/>
      <c r="PIL143" s="139"/>
      <c r="PIM143" s="139"/>
      <c r="PIN143" s="139"/>
      <c r="PIO143" s="139"/>
      <c r="PIP143" s="139"/>
      <c r="PIQ143" s="139"/>
      <c r="PIR143" s="139"/>
      <c r="PIS143" s="139"/>
      <c r="PIT143" s="139"/>
      <c r="PIU143" s="139"/>
      <c r="PIV143" s="139"/>
      <c r="PIW143" s="139"/>
      <c r="PIX143" s="139"/>
      <c r="PIY143" s="139"/>
      <c r="PIZ143" s="139"/>
      <c r="PJA143" s="139"/>
      <c r="PJB143" s="139"/>
      <c r="PJC143" s="139"/>
      <c r="PJD143" s="139"/>
      <c r="PJE143" s="139"/>
      <c r="PJF143" s="139"/>
      <c r="PJG143" s="139"/>
      <c r="PJH143" s="139"/>
      <c r="PJI143" s="139"/>
      <c r="PJJ143" s="139"/>
      <c r="PJK143" s="139"/>
      <c r="PJL143" s="139"/>
      <c r="PJM143" s="139"/>
      <c r="PJN143" s="139"/>
      <c r="PJO143" s="139"/>
      <c r="PJP143" s="139"/>
      <c r="PJQ143" s="139"/>
      <c r="PJR143" s="139"/>
      <c r="PJS143" s="139"/>
      <c r="PJT143" s="139"/>
      <c r="PJU143" s="139"/>
      <c r="PJV143" s="139"/>
      <c r="PJW143" s="139"/>
      <c r="PJX143" s="139"/>
      <c r="PJY143" s="139"/>
      <c r="PJZ143" s="139"/>
      <c r="PKA143" s="139"/>
      <c r="PKB143" s="139"/>
      <c r="PKC143" s="139"/>
      <c r="PKD143" s="139"/>
      <c r="PKE143" s="139"/>
      <c r="PKF143" s="139"/>
      <c r="PKG143" s="139"/>
      <c r="PKH143" s="139"/>
      <c r="PKI143" s="139"/>
      <c r="PKJ143" s="139"/>
      <c r="PKK143" s="139"/>
      <c r="PKL143" s="139"/>
      <c r="PKM143" s="139"/>
      <c r="PKN143" s="139"/>
      <c r="PKO143" s="139"/>
      <c r="PKP143" s="139"/>
      <c r="PKQ143" s="139"/>
      <c r="PKR143" s="139"/>
      <c r="PKS143" s="139"/>
      <c r="PKT143" s="139"/>
      <c r="PKU143" s="139"/>
      <c r="PKV143" s="139"/>
      <c r="PKW143" s="139"/>
      <c r="PKX143" s="139"/>
      <c r="PKY143" s="139"/>
      <c r="PKZ143" s="139"/>
      <c r="PLA143" s="139"/>
      <c r="PLB143" s="139"/>
      <c r="PLC143" s="139"/>
      <c r="PLD143" s="139"/>
      <c r="PLE143" s="139"/>
      <c r="PLF143" s="139"/>
      <c r="PLG143" s="139"/>
      <c r="PLH143" s="139"/>
      <c r="PLI143" s="139"/>
      <c r="PLJ143" s="139"/>
      <c r="PLK143" s="139"/>
      <c r="PLL143" s="139"/>
      <c r="PLM143" s="139"/>
      <c r="PLN143" s="139"/>
      <c r="PLO143" s="139"/>
      <c r="PLP143" s="139"/>
      <c r="PLQ143" s="139"/>
      <c r="PLR143" s="139"/>
      <c r="PLS143" s="139"/>
      <c r="PLT143" s="139"/>
      <c r="PLU143" s="139"/>
      <c r="PLV143" s="139"/>
      <c r="PLW143" s="139"/>
      <c r="PLX143" s="139"/>
      <c r="PLY143" s="139"/>
      <c r="PLZ143" s="139"/>
      <c r="PMA143" s="139"/>
      <c r="PMB143" s="139"/>
      <c r="PMC143" s="139"/>
      <c r="PMD143" s="139"/>
      <c r="PME143" s="139"/>
      <c r="PMF143" s="139"/>
      <c r="PMG143" s="139"/>
      <c r="PMH143" s="139"/>
      <c r="PMI143" s="139"/>
      <c r="PMJ143" s="139"/>
      <c r="PMK143" s="139"/>
      <c r="PML143" s="139"/>
      <c r="PMM143" s="139"/>
      <c r="PMN143" s="139"/>
      <c r="PMO143" s="139"/>
      <c r="PMP143" s="139"/>
      <c r="PMQ143" s="139"/>
      <c r="PMR143" s="139"/>
      <c r="PMS143" s="139"/>
      <c r="PMT143" s="139"/>
      <c r="PMU143" s="139"/>
      <c r="PMV143" s="139"/>
      <c r="PMW143" s="139"/>
      <c r="PMX143" s="139"/>
      <c r="PMY143" s="139"/>
      <c r="PMZ143" s="139"/>
      <c r="PNA143" s="139"/>
      <c r="PNB143" s="139"/>
      <c r="PNC143" s="139"/>
      <c r="PND143" s="139"/>
      <c r="PNE143" s="139"/>
      <c r="PNF143" s="139"/>
      <c r="PNG143" s="139"/>
      <c r="PNH143" s="139"/>
      <c r="PNI143" s="139"/>
      <c r="PNJ143" s="139"/>
      <c r="PNK143" s="139"/>
      <c r="PNL143" s="139"/>
      <c r="PNM143" s="139"/>
      <c r="PNN143" s="139"/>
      <c r="PNO143" s="139"/>
      <c r="PNP143" s="139"/>
      <c r="PNQ143" s="139"/>
      <c r="PNR143" s="139"/>
      <c r="PNS143" s="139"/>
      <c r="PNT143" s="139"/>
      <c r="PNU143" s="139"/>
      <c r="PNV143" s="139"/>
      <c r="PNW143" s="139"/>
      <c r="PNX143" s="139"/>
      <c r="PNY143" s="139"/>
      <c r="PNZ143" s="139"/>
      <c r="POA143" s="139"/>
      <c r="POB143" s="139"/>
      <c r="POC143" s="139"/>
      <c r="POD143" s="139"/>
      <c r="POE143" s="139"/>
      <c r="POF143" s="139"/>
      <c r="POG143" s="139"/>
      <c r="POH143" s="139"/>
      <c r="POI143" s="139"/>
      <c r="POJ143" s="139"/>
      <c r="POK143" s="139"/>
      <c r="POL143" s="139"/>
      <c r="POM143" s="139"/>
      <c r="PON143" s="139"/>
      <c r="POO143" s="139"/>
      <c r="POP143" s="139"/>
      <c r="POQ143" s="139"/>
      <c r="POR143" s="139"/>
      <c r="POS143" s="139"/>
      <c r="POT143" s="139"/>
      <c r="POU143" s="139"/>
      <c r="POV143" s="139"/>
      <c r="POW143" s="139"/>
      <c r="POX143" s="139"/>
      <c r="POY143" s="139"/>
      <c r="POZ143" s="139"/>
      <c r="PPA143" s="139"/>
      <c r="PPB143" s="139"/>
      <c r="PPC143" s="139"/>
      <c r="PPD143" s="139"/>
      <c r="PPE143" s="139"/>
      <c r="PPF143" s="139"/>
      <c r="PPG143" s="139"/>
      <c r="PPH143" s="139"/>
      <c r="PPI143" s="139"/>
      <c r="PPJ143" s="139"/>
      <c r="PPK143" s="139"/>
      <c r="PPL143" s="139"/>
      <c r="PPM143" s="139"/>
      <c r="PPN143" s="139"/>
      <c r="PPO143" s="139"/>
      <c r="PPP143" s="139"/>
      <c r="PPQ143" s="139"/>
      <c r="PPR143" s="139"/>
      <c r="PPS143" s="139"/>
      <c r="PPT143" s="139"/>
      <c r="PPU143" s="139"/>
      <c r="PPV143" s="139"/>
      <c r="PPW143" s="139"/>
      <c r="PPX143" s="139"/>
      <c r="PPY143" s="139"/>
      <c r="PPZ143" s="139"/>
      <c r="PQA143" s="139"/>
      <c r="PQB143" s="139"/>
      <c r="PQC143" s="139"/>
      <c r="PQD143" s="139"/>
      <c r="PQE143" s="139"/>
      <c r="PQF143" s="139"/>
      <c r="PQG143" s="139"/>
      <c r="PQH143" s="139"/>
      <c r="PQI143" s="139"/>
      <c r="PQJ143" s="139"/>
      <c r="PQK143" s="139"/>
      <c r="PQL143" s="139"/>
      <c r="PQM143" s="139"/>
      <c r="PQN143" s="139"/>
      <c r="PQO143" s="139"/>
      <c r="PQP143" s="139"/>
      <c r="PQQ143" s="139"/>
      <c r="PQR143" s="139"/>
      <c r="PQS143" s="139"/>
      <c r="PQT143" s="139"/>
      <c r="PQU143" s="139"/>
      <c r="PQV143" s="139"/>
      <c r="PQW143" s="139"/>
      <c r="PQX143" s="139"/>
      <c r="PQY143" s="139"/>
      <c r="PQZ143" s="139"/>
      <c r="PRA143" s="139"/>
      <c r="PRB143" s="139"/>
      <c r="PRC143" s="139"/>
      <c r="PRD143" s="139"/>
      <c r="PRE143" s="139"/>
      <c r="PRF143" s="139"/>
      <c r="PRG143" s="139"/>
      <c r="PRH143" s="139"/>
      <c r="PRI143" s="139"/>
      <c r="PRJ143" s="139"/>
      <c r="PRK143" s="139"/>
      <c r="PRL143" s="139"/>
      <c r="PRM143" s="139"/>
      <c r="PRN143" s="139"/>
      <c r="PRO143" s="139"/>
      <c r="PRP143" s="139"/>
      <c r="PRQ143" s="139"/>
      <c r="PRR143" s="139"/>
      <c r="PRS143" s="139"/>
      <c r="PRT143" s="139"/>
      <c r="PRU143" s="139"/>
      <c r="PRV143" s="139"/>
      <c r="PRW143" s="139"/>
      <c r="PRX143" s="139"/>
      <c r="PRY143" s="139"/>
      <c r="PRZ143" s="139"/>
      <c r="PSA143" s="139"/>
      <c r="PSB143" s="139"/>
      <c r="PSC143" s="139"/>
      <c r="PSD143" s="139"/>
      <c r="PSE143" s="139"/>
      <c r="PSF143" s="139"/>
      <c r="PSG143" s="139"/>
      <c r="PSH143" s="139"/>
      <c r="PSI143" s="139"/>
      <c r="PSJ143" s="139"/>
      <c r="PSK143" s="139"/>
      <c r="PSL143" s="139"/>
      <c r="PSM143" s="139"/>
      <c r="PSN143" s="139"/>
      <c r="PSO143" s="139"/>
      <c r="PSP143" s="139"/>
      <c r="PSQ143" s="139"/>
      <c r="PSR143" s="139"/>
      <c r="PSS143" s="139"/>
      <c r="PST143" s="139"/>
      <c r="PSU143" s="139"/>
      <c r="PSV143" s="139"/>
      <c r="PSW143" s="139"/>
      <c r="PSX143" s="139"/>
      <c r="PSY143" s="139"/>
      <c r="PSZ143" s="139"/>
      <c r="PTA143" s="139"/>
      <c r="PTB143" s="139"/>
      <c r="PTC143" s="139"/>
      <c r="PTD143" s="139"/>
      <c r="PTE143" s="139"/>
      <c r="PTF143" s="139"/>
      <c r="PTG143" s="139"/>
      <c r="PTH143" s="139"/>
      <c r="PTI143" s="139"/>
      <c r="PTJ143" s="139"/>
      <c r="PTK143" s="139"/>
      <c r="PTL143" s="139"/>
      <c r="PTM143" s="139"/>
      <c r="PTN143" s="139"/>
      <c r="PTO143" s="139"/>
      <c r="PTP143" s="139"/>
      <c r="PTQ143" s="139"/>
      <c r="PTR143" s="139"/>
      <c r="PTS143" s="139"/>
      <c r="PTT143" s="139"/>
      <c r="PTU143" s="139"/>
      <c r="PTV143" s="139"/>
      <c r="PTW143" s="139"/>
      <c r="PTX143" s="139"/>
      <c r="PTY143" s="139"/>
      <c r="PTZ143" s="139"/>
      <c r="PUA143" s="139"/>
      <c r="PUB143" s="139"/>
      <c r="PUC143" s="139"/>
      <c r="PUD143" s="139"/>
      <c r="PUE143" s="139"/>
      <c r="PUF143" s="139"/>
      <c r="PUG143" s="139"/>
      <c r="PUH143" s="139"/>
      <c r="PUI143" s="139"/>
      <c r="PUJ143" s="139"/>
      <c r="PUK143" s="139"/>
      <c r="PUL143" s="139"/>
      <c r="PUM143" s="139"/>
      <c r="PUN143" s="139"/>
      <c r="PUO143" s="139"/>
      <c r="PUP143" s="139"/>
      <c r="PUQ143" s="139"/>
      <c r="PUR143" s="139"/>
      <c r="PUS143" s="139"/>
      <c r="PUT143" s="139"/>
      <c r="PUU143" s="139"/>
      <c r="PUV143" s="139"/>
      <c r="PUW143" s="139"/>
      <c r="PUX143" s="139"/>
      <c r="PUY143" s="139"/>
      <c r="PUZ143" s="139"/>
      <c r="PVA143" s="139"/>
      <c r="PVB143" s="139"/>
      <c r="PVC143" s="139"/>
      <c r="PVD143" s="139"/>
      <c r="PVE143" s="139"/>
      <c r="PVF143" s="139"/>
      <c r="PVG143" s="139"/>
      <c r="PVH143" s="139"/>
      <c r="PVI143" s="139"/>
      <c r="PVJ143" s="139"/>
      <c r="PVK143" s="139"/>
      <c r="PVL143" s="139"/>
      <c r="PVM143" s="139"/>
      <c r="PVN143" s="139"/>
      <c r="PVO143" s="139"/>
      <c r="PVP143" s="139"/>
      <c r="PVQ143" s="139"/>
      <c r="PVR143" s="139"/>
      <c r="PVS143" s="139"/>
      <c r="PVT143" s="139"/>
      <c r="PVU143" s="139"/>
      <c r="PVV143" s="139"/>
      <c r="PVW143" s="139"/>
      <c r="PVX143" s="139"/>
      <c r="PVY143" s="139"/>
      <c r="PVZ143" s="139"/>
      <c r="PWA143" s="139"/>
      <c r="PWB143" s="139"/>
      <c r="PWC143" s="139"/>
      <c r="PWD143" s="139"/>
      <c r="PWE143" s="139"/>
      <c r="PWF143" s="139"/>
      <c r="PWG143" s="139"/>
      <c r="PWH143" s="139"/>
      <c r="PWI143" s="139"/>
      <c r="PWJ143" s="139"/>
      <c r="PWK143" s="139"/>
      <c r="PWL143" s="139"/>
      <c r="PWM143" s="139"/>
      <c r="PWN143" s="139"/>
      <c r="PWO143" s="139"/>
      <c r="PWP143" s="139"/>
      <c r="PWQ143" s="139"/>
      <c r="PWR143" s="139"/>
      <c r="PWS143" s="139"/>
      <c r="PWT143" s="139"/>
      <c r="PWU143" s="139"/>
      <c r="PWV143" s="139"/>
      <c r="PWW143" s="139"/>
      <c r="PWX143" s="139"/>
      <c r="PWY143" s="139"/>
      <c r="PWZ143" s="139"/>
      <c r="PXA143" s="139"/>
      <c r="PXB143" s="139"/>
      <c r="PXC143" s="139"/>
      <c r="PXD143" s="139"/>
      <c r="PXE143" s="139"/>
      <c r="PXF143" s="139"/>
      <c r="PXG143" s="139"/>
      <c r="PXH143" s="139"/>
      <c r="PXI143" s="139"/>
      <c r="PXJ143" s="139"/>
      <c r="PXK143" s="139"/>
      <c r="PXL143" s="139"/>
      <c r="PXM143" s="139"/>
      <c r="PXN143" s="139"/>
      <c r="PXO143" s="139"/>
      <c r="PXP143" s="139"/>
      <c r="PXQ143" s="139"/>
      <c r="PXR143" s="139"/>
      <c r="PXS143" s="139"/>
      <c r="PXT143" s="139"/>
      <c r="PXU143" s="139"/>
      <c r="PXV143" s="139"/>
      <c r="PXW143" s="139"/>
      <c r="PXX143" s="139"/>
      <c r="PXY143" s="139"/>
      <c r="PXZ143" s="139"/>
      <c r="PYA143" s="139"/>
      <c r="PYB143" s="139"/>
      <c r="PYC143" s="139"/>
      <c r="PYD143" s="139"/>
      <c r="PYE143" s="139"/>
      <c r="PYF143" s="139"/>
      <c r="PYG143" s="139"/>
      <c r="PYH143" s="139"/>
      <c r="PYI143" s="139"/>
      <c r="PYJ143" s="139"/>
      <c r="PYK143" s="139"/>
      <c r="PYL143" s="139"/>
      <c r="PYM143" s="139"/>
      <c r="PYN143" s="139"/>
      <c r="PYO143" s="139"/>
      <c r="PYP143" s="139"/>
      <c r="PYQ143" s="139"/>
      <c r="PYR143" s="139"/>
      <c r="PYS143" s="139"/>
      <c r="PYT143" s="139"/>
      <c r="PYU143" s="139"/>
      <c r="PYV143" s="139"/>
      <c r="PYW143" s="139"/>
      <c r="PYX143" s="139"/>
      <c r="PYY143" s="139"/>
      <c r="PYZ143" s="139"/>
      <c r="PZA143" s="139"/>
      <c r="PZB143" s="139"/>
      <c r="PZC143" s="139"/>
      <c r="PZD143" s="139"/>
      <c r="PZE143" s="139"/>
      <c r="PZF143" s="139"/>
      <c r="PZG143" s="139"/>
      <c r="PZH143" s="139"/>
      <c r="PZI143" s="139"/>
      <c r="PZJ143" s="139"/>
      <c r="PZK143" s="139"/>
      <c r="PZL143" s="139"/>
      <c r="PZM143" s="139"/>
      <c r="PZN143" s="139"/>
      <c r="PZO143" s="139"/>
      <c r="PZP143" s="139"/>
      <c r="PZQ143" s="139"/>
      <c r="PZR143" s="139"/>
      <c r="PZS143" s="139"/>
      <c r="PZT143" s="139"/>
      <c r="PZU143" s="139"/>
      <c r="PZV143" s="139"/>
      <c r="PZW143" s="139"/>
      <c r="PZX143" s="139"/>
      <c r="PZY143" s="139"/>
      <c r="PZZ143" s="139"/>
      <c r="QAA143" s="139"/>
      <c r="QAB143" s="139"/>
      <c r="QAC143" s="139"/>
      <c r="QAD143" s="139"/>
      <c r="QAE143" s="139"/>
      <c r="QAF143" s="139"/>
      <c r="QAG143" s="139"/>
      <c r="QAH143" s="139"/>
      <c r="QAI143" s="139"/>
      <c r="QAJ143" s="139"/>
      <c r="QAK143" s="139"/>
      <c r="QAL143" s="139"/>
      <c r="QAM143" s="139"/>
      <c r="QAN143" s="139"/>
      <c r="QAO143" s="139"/>
      <c r="QAP143" s="139"/>
      <c r="QAQ143" s="139"/>
      <c r="QAR143" s="139"/>
      <c r="QAS143" s="139"/>
      <c r="QAT143" s="139"/>
      <c r="QAU143" s="139"/>
      <c r="QAV143" s="139"/>
      <c r="QAW143" s="139"/>
      <c r="QAX143" s="139"/>
      <c r="QAY143" s="139"/>
      <c r="QAZ143" s="139"/>
      <c r="QBA143" s="139"/>
      <c r="QBB143" s="139"/>
      <c r="QBC143" s="139"/>
      <c r="QBD143" s="139"/>
      <c r="QBE143" s="139"/>
      <c r="QBF143" s="139"/>
      <c r="QBG143" s="139"/>
      <c r="QBH143" s="139"/>
      <c r="QBI143" s="139"/>
      <c r="QBJ143" s="139"/>
      <c r="QBK143" s="139"/>
      <c r="QBL143" s="139"/>
      <c r="QBM143" s="139"/>
      <c r="QBN143" s="139"/>
      <c r="QBO143" s="139"/>
      <c r="QBP143" s="139"/>
      <c r="QBQ143" s="139"/>
      <c r="QBR143" s="139"/>
      <c r="QBS143" s="139"/>
      <c r="QBT143" s="139"/>
      <c r="QBU143" s="139"/>
      <c r="QBV143" s="139"/>
      <c r="QBW143" s="139"/>
      <c r="QBX143" s="139"/>
      <c r="QBY143" s="139"/>
      <c r="QBZ143" s="139"/>
      <c r="QCA143" s="139"/>
      <c r="QCB143" s="139"/>
      <c r="QCC143" s="139"/>
      <c r="QCD143" s="139"/>
      <c r="QCE143" s="139"/>
      <c r="QCF143" s="139"/>
      <c r="QCG143" s="139"/>
      <c r="QCH143" s="139"/>
      <c r="QCI143" s="139"/>
      <c r="QCJ143" s="139"/>
      <c r="QCK143" s="139"/>
      <c r="QCL143" s="139"/>
      <c r="QCM143" s="139"/>
      <c r="QCN143" s="139"/>
      <c r="QCO143" s="139"/>
      <c r="QCP143" s="139"/>
      <c r="QCQ143" s="139"/>
      <c r="QCR143" s="139"/>
      <c r="QCS143" s="139"/>
      <c r="QCT143" s="139"/>
      <c r="QCU143" s="139"/>
      <c r="QCV143" s="139"/>
      <c r="QCW143" s="139"/>
      <c r="QCX143" s="139"/>
      <c r="QCY143" s="139"/>
      <c r="QCZ143" s="139"/>
      <c r="QDA143" s="139"/>
      <c r="QDB143" s="139"/>
      <c r="QDC143" s="139"/>
      <c r="QDD143" s="139"/>
      <c r="QDE143" s="139"/>
      <c r="QDF143" s="139"/>
      <c r="QDG143" s="139"/>
      <c r="QDH143" s="139"/>
      <c r="QDI143" s="139"/>
      <c r="QDJ143" s="139"/>
      <c r="QDK143" s="139"/>
      <c r="QDL143" s="139"/>
      <c r="QDM143" s="139"/>
      <c r="QDN143" s="139"/>
      <c r="QDO143" s="139"/>
      <c r="QDP143" s="139"/>
      <c r="QDQ143" s="139"/>
      <c r="QDR143" s="139"/>
      <c r="QDS143" s="139"/>
      <c r="QDT143" s="139"/>
      <c r="QDU143" s="139"/>
      <c r="QDV143" s="139"/>
      <c r="QDW143" s="139"/>
      <c r="QDX143" s="139"/>
      <c r="QDY143" s="139"/>
      <c r="QDZ143" s="139"/>
      <c r="QEA143" s="139"/>
      <c r="QEB143" s="139"/>
      <c r="QEC143" s="139"/>
      <c r="QED143" s="139"/>
      <c r="QEE143" s="139"/>
      <c r="QEF143" s="139"/>
      <c r="QEG143" s="139"/>
      <c r="QEH143" s="139"/>
      <c r="QEI143" s="139"/>
      <c r="QEJ143" s="139"/>
      <c r="QEK143" s="139"/>
      <c r="QEL143" s="139"/>
      <c r="QEM143" s="139"/>
      <c r="QEN143" s="139"/>
      <c r="QEO143" s="139"/>
      <c r="QEP143" s="139"/>
      <c r="QEQ143" s="139"/>
      <c r="QER143" s="139"/>
      <c r="QES143" s="139"/>
      <c r="QET143" s="139"/>
      <c r="QEU143" s="139"/>
      <c r="QEV143" s="139"/>
      <c r="QEW143" s="139"/>
      <c r="QEX143" s="139"/>
      <c r="QEY143" s="139"/>
      <c r="QEZ143" s="139"/>
      <c r="QFA143" s="139"/>
      <c r="QFB143" s="139"/>
      <c r="QFC143" s="139"/>
      <c r="QFD143" s="139"/>
      <c r="QFE143" s="139"/>
      <c r="QFF143" s="139"/>
      <c r="QFG143" s="139"/>
      <c r="QFH143" s="139"/>
      <c r="QFI143" s="139"/>
      <c r="QFJ143" s="139"/>
      <c r="QFK143" s="139"/>
      <c r="QFL143" s="139"/>
      <c r="QFM143" s="139"/>
      <c r="QFN143" s="139"/>
      <c r="QFO143" s="139"/>
      <c r="QFP143" s="139"/>
      <c r="QFQ143" s="139"/>
      <c r="QFR143" s="139"/>
      <c r="QFS143" s="139"/>
      <c r="QFT143" s="139"/>
      <c r="QFU143" s="139"/>
      <c r="QFV143" s="139"/>
      <c r="QFW143" s="139"/>
      <c r="QFX143" s="139"/>
      <c r="QFY143" s="139"/>
      <c r="QFZ143" s="139"/>
      <c r="QGA143" s="139"/>
      <c r="QGB143" s="139"/>
      <c r="QGC143" s="139"/>
      <c r="QGD143" s="139"/>
      <c r="QGE143" s="139"/>
      <c r="QGF143" s="139"/>
      <c r="QGG143" s="139"/>
      <c r="QGH143" s="139"/>
      <c r="QGI143" s="139"/>
      <c r="QGJ143" s="139"/>
      <c r="QGK143" s="139"/>
      <c r="QGL143" s="139"/>
      <c r="QGM143" s="139"/>
      <c r="QGN143" s="139"/>
      <c r="QGO143" s="139"/>
      <c r="QGP143" s="139"/>
      <c r="QGQ143" s="139"/>
      <c r="QGR143" s="139"/>
      <c r="QGS143" s="139"/>
      <c r="QGT143" s="139"/>
      <c r="QGU143" s="139"/>
      <c r="QGV143" s="139"/>
      <c r="QGW143" s="139"/>
      <c r="QGX143" s="139"/>
      <c r="QGY143" s="139"/>
      <c r="QGZ143" s="139"/>
      <c r="QHA143" s="139"/>
      <c r="QHB143" s="139"/>
      <c r="QHC143" s="139"/>
      <c r="QHD143" s="139"/>
      <c r="QHE143" s="139"/>
      <c r="QHF143" s="139"/>
      <c r="QHG143" s="139"/>
      <c r="QHH143" s="139"/>
      <c r="QHI143" s="139"/>
      <c r="QHJ143" s="139"/>
      <c r="QHK143" s="139"/>
      <c r="QHL143" s="139"/>
      <c r="QHM143" s="139"/>
      <c r="QHN143" s="139"/>
      <c r="QHO143" s="139"/>
      <c r="QHP143" s="139"/>
      <c r="QHQ143" s="139"/>
      <c r="QHR143" s="139"/>
      <c r="QHS143" s="139"/>
      <c r="QHT143" s="139"/>
      <c r="QHU143" s="139"/>
      <c r="QHV143" s="139"/>
      <c r="QHW143" s="139"/>
      <c r="QHX143" s="139"/>
      <c r="QHY143" s="139"/>
      <c r="QHZ143" s="139"/>
      <c r="QIA143" s="139"/>
      <c r="QIB143" s="139"/>
      <c r="QIC143" s="139"/>
      <c r="QID143" s="139"/>
      <c r="QIE143" s="139"/>
      <c r="QIF143" s="139"/>
      <c r="QIG143" s="139"/>
      <c r="QIH143" s="139"/>
      <c r="QII143" s="139"/>
      <c r="QIJ143" s="139"/>
      <c r="QIK143" s="139"/>
      <c r="QIL143" s="139"/>
      <c r="QIM143" s="139"/>
      <c r="QIN143" s="139"/>
      <c r="QIO143" s="139"/>
      <c r="QIP143" s="139"/>
      <c r="QIQ143" s="139"/>
      <c r="QIR143" s="139"/>
      <c r="QIS143" s="139"/>
      <c r="QIT143" s="139"/>
      <c r="QIU143" s="139"/>
      <c r="QIV143" s="139"/>
      <c r="QIW143" s="139"/>
      <c r="QIX143" s="139"/>
      <c r="QIY143" s="139"/>
      <c r="QIZ143" s="139"/>
      <c r="QJA143" s="139"/>
      <c r="QJB143" s="139"/>
      <c r="QJC143" s="139"/>
      <c r="QJD143" s="139"/>
      <c r="QJE143" s="139"/>
      <c r="QJF143" s="139"/>
      <c r="QJG143" s="139"/>
      <c r="QJH143" s="139"/>
      <c r="QJI143" s="139"/>
      <c r="QJJ143" s="139"/>
      <c r="QJK143" s="139"/>
      <c r="QJL143" s="139"/>
      <c r="QJM143" s="139"/>
      <c r="QJN143" s="139"/>
      <c r="QJO143" s="139"/>
      <c r="QJP143" s="139"/>
      <c r="QJQ143" s="139"/>
      <c r="QJR143" s="139"/>
      <c r="QJS143" s="139"/>
      <c r="QJT143" s="139"/>
      <c r="QJU143" s="139"/>
      <c r="QJV143" s="139"/>
      <c r="QJW143" s="139"/>
      <c r="QJX143" s="139"/>
      <c r="QJY143" s="139"/>
      <c r="QJZ143" s="139"/>
      <c r="QKA143" s="139"/>
      <c r="QKB143" s="139"/>
      <c r="QKC143" s="139"/>
      <c r="QKD143" s="139"/>
      <c r="QKE143" s="139"/>
      <c r="QKF143" s="139"/>
      <c r="QKG143" s="139"/>
      <c r="QKH143" s="139"/>
      <c r="QKI143" s="139"/>
      <c r="QKJ143" s="139"/>
      <c r="QKK143" s="139"/>
      <c r="QKL143" s="139"/>
      <c r="QKM143" s="139"/>
      <c r="QKN143" s="139"/>
      <c r="QKO143" s="139"/>
      <c r="QKP143" s="139"/>
      <c r="QKQ143" s="139"/>
      <c r="QKR143" s="139"/>
      <c r="QKS143" s="139"/>
      <c r="QKT143" s="139"/>
      <c r="QKU143" s="139"/>
      <c r="QKV143" s="139"/>
      <c r="QKW143" s="139"/>
      <c r="QKX143" s="139"/>
      <c r="QKY143" s="139"/>
      <c r="QKZ143" s="139"/>
      <c r="QLA143" s="139"/>
      <c r="QLB143" s="139"/>
      <c r="QLC143" s="139"/>
      <c r="QLD143" s="139"/>
      <c r="QLE143" s="139"/>
      <c r="QLF143" s="139"/>
      <c r="QLG143" s="139"/>
      <c r="QLH143" s="139"/>
      <c r="QLI143" s="139"/>
      <c r="QLJ143" s="139"/>
      <c r="QLK143" s="139"/>
      <c r="QLL143" s="139"/>
      <c r="QLM143" s="139"/>
      <c r="QLN143" s="139"/>
      <c r="QLO143" s="139"/>
      <c r="QLP143" s="139"/>
      <c r="QLQ143" s="139"/>
      <c r="QLR143" s="139"/>
      <c r="QLS143" s="139"/>
      <c r="QLT143" s="139"/>
      <c r="QLU143" s="139"/>
      <c r="QLV143" s="139"/>
      <c r="QLW143" s="139"/>
      <c r="QLX143" s="139"/>
      <c r="QLY143" s="139"/>
      <c r="QLZ143" s="139"/>
      <c r="QMA143" s="139"/>
      <c r="QMB143" s="139"/>
      <c r="QMC143" s="139"/>
      <c r="QMD143" s="139"/>
      <c r="QME143" s="139"/>
      <c r="QMF143" s="139"/>
      <c r="QMG143" s="139"/>
      <c r="QMH143" s="139"/>
      <c r="QMI143" s="139"/>
      <c r="QMJ143" s="139"/>
      <c r="QMK143" s="139"/>
      <c r="QML143" s="139"/>
      <c r="QMM143" s="139"/>
      <c r="QMN143" s="139"/>
      <c r="QMO143" s="139"/>
      <c r="QMP143" s="139"/>
      <c r="QMQ143" s="139"/>
      <c r="QMR143" s="139"/>
      <c r="QMS143" s="139"/>
      <c r="QMT143" s="139"/>
      <c r="QMU143" s="139"/>
      <c r="QMV143" s="139"/>
      <c r="QMW143" s="139"/>
      <c r="QMX143" s="139"/>
      <c r="QMY143" s="139"/>
      <c r="QMZ143" s="139"/>
      <c r="QNA143" s="139"/>
      <c r="QNB143" s="139"/>
      <c r="QNC143" s="139"/>
      <c r="QND143" s="139"/>
      <c r="QNE143" s="139"/>
      <c r="QNF143" s="139"/>
      <c r="QNG143" s="139"/>
      <c r="QNH143" s="139"/>
      <c r="QNI143" s="139"/>
      <c r="QNJ143" s="139"/>
      <c r="QNK143" s="139"/>
      <c r="QNL143" s="139"/>
      <c r="QNM143" s="139"/>
      <c r="QNN143" s="139"/>
      <c r="QNO143" s="139"/>
      <c r="QNP143" s="139"/>
      <c r="QNQ143" s="139"/>
      <c r="QNR143" s="139"/>
      <c r="QNS143" s="139"/>
      <c r="QNT143" s="139"/>
      <c r="QNU143" s="139"/>
      <c r="QNV143" s="139"/>
      <c r="QNW143" s="139"/>
      <c r="QNX143" s="139"/>
      <c r="QNY143" s="139"/>
      <c r="QNZ143" s="139"/>
      <c r="QOA143" s="139"/>
      <c r="QOB143" s="139"/>
      <c r="QOC143" s="139"/>
      <c r="QOD143" s="139"/>
      <c r="QOE143" s="139"/>
      <c r="QOF143" s="139"/>
      <c r="QOG143" s="139"/>
      <c r="QOH143" s="139"/>
      <c r="QOI143" s="139"/>
      <c r="QOJ143" s="139"/>
      <c r="QOK143" s="139"/>
      <c r="QOL143" s="139"/>
      <c r="QOM143" s="139"/>
      <c r="QON143" s="139"/>
      <c r="QOO143" s="139"/>
      <c r="QOP143" s="139"/>
      <c r="QOQ143" s="139"/>
      <c r="QOR143" s="139"/>
      <c r="QOS143" s="139"/>
      <c r="QOT143" s="139"/>
      <c r="QOU143" s="139"/>
      <c r="QOV143" s="139"/>
      <c r="QOW143" s="139"/>
      <c r="QOX143" s="139"/>
      <c r="QOY143" s="139"/>
      <c r="QOZ143" s="139"/>
      <c r="QPA143" s="139"/>
      <c r="QPB143" s="139"/>
      <c r="QPC143" s="139"/>
      <c r="QPD143" s="139"/>
      <c r="QPE143" s="139"/>
      <c r="QPF143" s="139"/>
      <c r="QPG143" s="139"/>
      <c r="QPH143" s="139"/>
      <c r="QPI143" s="139"/>
      <c r="QPJ143" s="139"/>
      <c r="QPK143" s="139"/>
      <c r="QPL143" s="139"/>
      <c r="QPM143" s="139"/>
      <c r="QPN143" s="139"/>
      <c r="QPO143" s="139"/>
      <c r="QPP143" s="139"/>
      <c r="QPQ143" s="139"/>
      <c r="QPR143" s="139"/>
      <c r="QPS143" s="139"/>
      <c r="QPT143" s="139"/>
      <c r="QPU143" s="139"/>
      <c r="QPV143" s="139"/>
      <c r="QPW143" s="139"/>
      <c r="QPX143" s="139"/>
      <c r="QPY143" s="139"/>
      <c r="QPZ143" s="139"/>
      <c r="QQA143" s="139"/>
      <c r="QQB143" s="139"/>
      <c r="QQC143" s="139"/>
      <c r="QQD143" s="139"/>
      <c r="QQE143" s="139"/>
      <c r="QQF143" s="139"/>
      <c r="QQG143" s="139"/>
      <c r="QQH143" s="139"/>
      <c r="QQI143" s="139"/>
      <c r="QQJ143" s="139"/>
      <c r="QQK143" s="139"/>
      <c r="QQL143" s="139"/>
      <c r="QQM143" s="139"/>
      <c r="QQN143" s="139"/>
      <c r="QQO143" s="139"/>
      <c r="QQP143" s="139"/>
      <c r="QQQ143" s="139"/>
      <c r="QQR143" s="139"/>
      <c r="QQS143" s="139"/>
      <c r="QQT143" s="139"/>
      <c r="QQU143" s="139"/>
      <c r="QQV143" s="139"/>
      <c r="QQW143" s="139"/>
      <c r="QQX143" s="139"/>
      <c r="QQY143" s="139"/>
      <c r="QQZ143" s="139"/>
      <c r="QRA143" s="139"/>
      <c r="QRB143" s="139"/>
      <c r="QRC143" s="139"/>
      <c r="QRD143" s="139"/>
      <c r="QRE143" s="139"/>
      <c r="QRF143" s="139"/>
      <c r="QRG143" s="139"/>
      <c r="QRH143" s="139"/>
      <c r="QRI143" s="139"/>
      <c r="QRJ143" s="139"/>
      <c r="QRK143" s="139"/>
      <c r="QRL143" s="139"/>
      <c r="QRM143" s="139"/>
      <c r="QRN143" s="139"/>
      <c r="QRO143" s="139"/>
      <c r="QRP143" s="139"/>
      <c r="QRQ143" s="139"/>
      <c r="QRR143" s="139"/>
      <c r="QRS143" s="139"/>
      <c r="QRT143" s="139"/>
      <c r="QRU143" s="139"/>
      <c r="QRV143" s="139"/>
      <c r="QRW143" s="139"/>
      <c r="QRX143" s="139"/>
      <c r="QRY143" s="139"/>
      <c r="QRZ143" s="139"/>
      <c r="QSA143" s="139"/>
      <c r="QSB143" s="139"/>
      <c r="QSC143" s="139"/>
      <c r="QSD143" s="139"/>
      <c r="QSE143" s="139"/>
      <c r="QSF143" s="139"/>
      <c r="QSG143" s="139"/>
      <c r="QSH143" s="139"/>
      <c r="QSI143" s="139"/>
      <c r="QSJ143" s="139"/>
      <c r="QSK143" s="139"/>
      <c r="QSL143" s="139"/>
      <c r="QSM143" s="139"/>
      <c r="QSN143" s="139"/>
      <c r="QSO143" s="139"/>
      <c r="QSP143" s="139"/>
      <c r="QSQ143" s="139"/>
      <c r="QSR143" s="139"/>
      <c r="QSS143" s="139"/>
      <c r="QST143" s="139"/>
      <c r="QSU143" s="139"/>
      <c r="QSV143" s="139"/>
      <c r="QSW143" s="139"/>
      <c r="QSX143" s="139"/>
      <c r="QSY143" s="139"/>
      <c r="QSZ143" s="139"/>
      <c r="QTA143" s="139"/>
      <c r="QTB143" s="139"/>
      <c r="QTC143" s="139"/>
      <c r="QTD143" s="139"/>
      <c r="QTE143" s="139"/>
      <c r="QTF143" s="139"/>
      <c r="QTG143" s="139"/>
      <c r="QTH143" s="139"/>
      <c r="QTI143" s="139"/>
      <c r="QTJ143" s="139"/>
      <c r="QTK143" s="139"/>
      <c r="QTL143" s="139"/>
      <c r="QTM143" s="139"/>
      <c r="QTN143" s="139"/>
      <c r="QTO143" s="139"/>
      <c r="QTP143" s="139"/>
      <c r="QTQ143" s="139"/>
      <c r="QTR143" s="139"/>
      <c r="QTS143" s="139"/>
      <c r="QTT143" s="139"/>
      <c r="QTU143" s="139"/>
      <c r="QTV143" s="139"/>
      <c r="QTW143" s="139"/>
      <c r="QTX143" s="139"/>
      <c r="QTY143" s="139"/>
      <c r="QTZ143" s="139"/>
      <c r="QUA143" s="139"/>
      <c r="QUB143" s="139"/>
      <c r="QUC143" s="139"/>
      <c r="QUD143" s="139"/>
      <c r="QUE143" s="139"/>
      <c r="QUF143" s="139"/>
      <c r="QUG143" s="139"/>
      <c r="QUH143" s="139"/>
      <c r="QUI143" s="139"/>
      <c r="QUJ143" s="139"/>
      <c r="QUK143" s="139"/>
      <c r="QUL143" s="139"/>
      <c r="QUM143" s="139"/>
      <c r="QUN143" s="139"/>
      <c r="QUO143" s="139"/>
      <c r="QUP143" s="139"/>
      <c r="QUQ143" s="139"/>
      <c r="QUR143" s="139"/>
      <c r="QUS143" s="139"/>
      <c r="QUT143" s="139"/>
      <c r="QUU143" s="139"/>
      <c r="QUV143" s="139"/>
      <c r="QUW143" s="139"/>
      <c r="QUX143" s="139"/>
      <c r="QUY143" s="139"/>
      <c r="QUZ143" s="139"/>
      <c r="QVA143" s="139"/>
      <c r="QVB143" s="139"/>
      <c r="QVC143" s="139"/>
      <c r="QVD143" s="139"/>
      <c r="QVE143" s="139"/>
      <c r="QVF143" s="139"/>
      <c r="QVG143" s="139"/>
      <c r="QVH143" s="139"/>
      <c r="QVI143" s="139"/>
      <c r="QVJ143" s="139"/>
      <c r="QVK143" s="139"/>
      <c r="QVL143" s="139"/>
      <c r="QVM143" s="139"/>
      <c r="QVN143" s="139"/>
      <c r="QVO143" s="139"/>
      <c r="QVP143" s="139"/>
      <c r="QVQ143" s="139"/>
      <c r="QVR143" s="139"/>
      <c r="QVS143" s="139"/>
      <c r="QVT143" s="139"/>
      <c r="QVU143" s="139"/>
      <c r="QVV143" s="139"/>
      <c r="QVW143" s="139"/>
      <c r="QVX143" s="139"/>
      <c r="QVY143" s="139"/>
      <c r="QVZ143" s="139"/>
      <c r="QWA143" s="139"/>
      <c r="QWB143" s="139"/>
      <c r="QWC143" s="139"/>
      <c r="QWD143" s="139"/>
      <c r="QWE143" s="139"/>
      <c r="QWF143" s="139"/>
      <c r="QWG143" s="139"/>
      <c r="QWH143" s="139"/>
      <c r="QWI143" s="139"/>
      <c r="QWJ143" s="139"/>
      <c r="QWK143" s="139"/>
      <c r="QWL143" s="139"/>
      <c r="QWM143" s="139"/>
      <c r="QWN143" s="139"/>
      <c r="QWO143" s="139"/>
      <c r="QWP143" s="139"/>
      <c r="QWQ143" s="139"/>
      <c r="QWR143" s="139"/>
      <c r="QWS143" s="139"/>
      <c r="QWT143" s="139"/>
      <c r="QWU143" s="139"/>
      <c r="QWV143" s="139"/>
      <c r="QWW143" s="139"/>
      <c r="QWX143" s="139"/>
      <c r="QWY143" s="139"/>
      <c r="QWZ143" s="139"/>
      <c r="QXA143" s="139"/>
      <c r="QXB143" s="139"/>
      <c r="QXC143" s="139"/>
      <c r="QXD143" s="139"/>
      <c r="QXE143" s="139"/>
      <c r="QXF143" s="139"/>
      <c r="QXG143" s="139"/>
      <c r="QXH143" s="139"/>
      <c r="QXI143" s="139"/>
      <c r="QXJ143" s="139"/>
      <c r="QXK143" s="139"/>
      <c r="QXL143" s="139"/>
      <c r="QXM143" s="139"/>
      <c r="QXN143" s="139"/>
      <c r="QXO143" s="139"/>
      <c r="QXP143" s="139"/>
      <c r="QXQ143" s="139"/>
      <c r="QXR143" s="139"/>
      <c r="QXS143" s="139"/>
      <c r="QXT143" s="139"/>
      <c r="QXU143" s="139"/>
      <c r="QXV143" s="139"/>
      <c r="QXW143" s="139"/>
      <c r="QXX143" s="139"/>
      <c r="QXY143" s="139"/>
      <c r="QXZ143" s="139"/>
      <c r="QYA143" s="139"/>
      <c r="QYB143" s="139"/>
      <c r="QYC143" s="139"/>
      <c r="QYD143" s="139"/>
      <c r="QYE143" s="139"/>
      <c r="QYF143" s="139"/>
      <c r="QYG143" s="139"/>
      <c r="QYH143" s="139"/>
      <c r="QYI143" s="139"/>
      <c r="QYJ143" s="139"/>
      <c r="QYK143" s="139"/>
      <c r="QYL143" s="139"/>
      <c r="QYM143" s="139"/>
      <c r="QYN143" s="139"/>
      <c r="QYO143" s="139"/>
      <c r="QYP143" s="139"/>
      <c r="QYQ143" s="139"/>
      <c r="QYR143" s="139"/>
      <c r="QYS143" s="139"/>
      <c r="QYT143" s="139"/>
      <c r="QYU143" s="139"/>
      <c r="QYV143" s="139"/>
      <c r="QYW143" s="139"/>
      <c r="QYX143" s="139"/>
      <c r="QYY143" s="139"/>
      <c r="QYZ143" s="139"/>
      <c r="QZA143" s="139"/>
      <c r="QZB143" s="139"/>
      <c r="QZC143" s="139"/>
      <c r="QZD143" s="139"/>
      <c r="QZE143" s="139"/>
      <c r="QZF143" s="139"/>
      <c r="QZG143" s="139"/>
      <c r="QZH143" s="139"/>
      <c r="QZI143" s="139"/>
      <c r="QZJ143" s="139"/>
      <c r="QZK143" s="139"/>
      <c r="QZL143" s="139"/>
      <c r="QZM143" s="139"/>
      <c r="QZN143" s="139"/>
      <c r="QZO143" s="139"/>
      <c r="QZP143" s="139"/>
      <c r="QZQ143" s="139"/>
      <c r="QZR143" s="139"/>
      <c r="QZS143" s="139"/>
      <c r="QZT143" s="139"/>
      <c r="QZU143" s="139"/>
      <c r="QZV143" s="139"/>
      <c r="QZW143" s="139"/>
      <c r="QZX143" s="139"/>
      <c r="QZY143" s="139"/>
      <c r="QZZ143" s="139"/>
      <c r="RAA143" s="139"/>
      <c r="RAB143" s="139"/>
      <c r="RAC143" s="139"/>
      <c r="RAD143" s="139"/>
      <c r="RAE143" s="139"/>
      <c r="RAF143" s="139"/>
      <c r="RAG143" s="139"/>
      <c r="RAH143" s="139"/>
      <c r="RAI143" s="139"/>
      <c r="RAJ143" s="139"/>
      <c r="RAK143" s="139"/>
      <c r="RAL143" s="139"/>
      <c r="RAM143" s="139"/>
      <c r="RAN143" s="139"/>
      <c r="RAO143" s="139"/>
      <c r="RAP143" s="139"/>
      <c r="RAQ143" s="139"/>
      <c r="RAR143" s="139"/>
      <c r="RAS143" s="139"/>
      <c r="RAT143" s="139"/>
      <c r="RAU143" s="139"/>
      <c r="RAV143" s="139"/>
      <c r="RAW143" s="139"/>
      <c r="RAX143" s="139"/>
      <c r="RAY143" s="139"/>
      <c r="RAZ143" s="139"/>
      <c r="RBA143" s="139"/>
      <c r="RBB143" s="139"/>
      <c r="RBC143" s="139"/>
      <c r="RBD143" s="139"/>
      <c r="RBE143" s="139"/>
      <c r="RBF143" s="139"/>
      <c r="RBG143" s="139"/>
      <c r="RBH143" s="139"/>
      <c r="RBI143" s="139"/>
      <c r="RBJ143" s="139"/>
      <c r="RBK143" s="139"/>
      <c r="RBL143" s="139"/>
      <c r="RBM143" s="139"/>
      <c r="RBN143" s="139"/>
      <c r="RBO143" s="139"/>
      <c r="RBP143" s="139"/>
      <c r="RBQ143" s="139"/>
      <c r="RBR143" s="139"/>
      <c r="RBS143" s="139"/>
      <c r="RBT143" s="139"/>
      <c r="RBU143" s="139"/>
      <c r="RBV143" s="139"/>
      <c r="RBW143" s="139"/>
      <c r="RBX143" s="139"/>
      <c r="RBY143" s="139"/>
      <c r="RBZ143" s="139"/>
      <c r="RCA143" s="139"/>
      <c r="RCB143" s="139"/>
      <c r="RCC143" s="139"/>
      <c r="RCD143" s="139"/>
      <c r="RCE143" s="139"/>
      <c r="RCF143" s="139"/>
      <c r="RCG143" s="139"/>
      <c r="RCH143" s="139"/>
      <c r="RCI143" s="139"/>
      <c r="RCJ143" s="139"/>
      <c r="RCK143" s="139"/>
      <c r="RCL143" s="139"/>
      <c r="RCM143" s="139"/>
      <c r="RCN143" s="139"/>
      <c r="RCO143" s="139"/>
      <c r="RCP143" s="139"/>
      <c r="RCQ143" s="139"/>
      <c r="RCR143" s="139"/>
      <c r="RCS143" s="139"/>
      <c r="RCT143" s="139"/>
      <c r="RCU143" s="139"/>
      <c r="RCV143" s="139"/>
      <c r="RCW143" s="139"/>
      <c r="RCX143" s="139"/>
      <c r="RCY143" s="139"/>
      <c r="RCZ143" s="139"/>
      <c r="RDA143" s="139"/>
      <c r="RDB143" s="139"/>
      <c r="RDC143" s="139"/>
      <c r="RDD143" s="139"/>
      <c r="RDE143" s="139"/>
      <c r="RDF143" s="139"/>
      <c r="RDG143" s="139"/>
      <c r="RDH143" s="139"/>
      <c r="RDI143" s="139"/>
      <c r="RDJ143" s="139"/>
      <c r="RDK143" s="139"/>
      <c r="RDL143" s="139"/>
      <c r="RDM143" s="139"/>
      <c r="RDN143" s="139"/>
      <c r="RDO143" s="139"/>
      <c r="RDP143" s="139"/>
      <c r="RDQ143" s="139"/>
      <c r="RDR143" s="139"/>
      <c r="RDS143" s="139"/>
      <c r="RDT143" s="139"/>
      <c r="RDU143" s="139"/>
      <c r="RDV143" s="139"/>
      <c r="RDW143" s="139"/>
      <c r="RDX143" s="139"/>
      <c r="RDY143" s="139"/>
      <c r="RDZ143" s="139"/>
      <c r="REA143" s="139"/>
      <c r="REB143" s="139"/>
      <c r="REC143" s="139"/>
      <c r="RED143" s="139"/>
      <c r="REE143" s="139"/>
      <c r="REF143" s="139"/>
      <c r="REG143" s="139"/>
      <c r="REH143" s="139"/>
      <c r="REI143" s="139"/>
      <c r="REJ143" s="139"/>
      <c r="REK143" s="139"/>
      <c r="REL143" s="139"/>
      <c r="REM143" s="139"/>
      <c r="REN143" s="139"/>
      <c r="REO143" s="139"/>
      <c r="REP143" s="139"/>
      <c r="REQ143" s="139"/>
      <c r="RER143" s="139"/>
      <c r="RES143" s="139"/>
      <c r="RET143" s="139"/>
      <c r="REU143" s="139"/>
      <c r="REV143" s="139"/>
      <c r="REW143" s="139"/>
      <c r="REX143" s="139"/>
      <c r="REY143" s="139"/>
      <c r="REZ143" s="139"/>
      <c r="RFA143" s="139"/>
      <c r="RFB143" s="139"/>
      <c r="RFC143" s="139"/>
      <c r="RFD143" s="139"/>
      <c r="RFE143" s="139"/>
      <c r="RFF143" s="139"/>
      <c r="RFG143" s="139"/>
      <c r="RFH143" s="139"/>
      <c r="RFI143" s="139"/>
      <c r="RFJ143" s="139"/>
      <c r="RFK143" s="139"/>
      <c r="RFL143" s="139"/>
      <c r="RFM143" s="139"/>
      <c r="RFN143" s="139"/>
      <c r="RFO143" s="139"/>
      <c r="RFP143" s="139"/>
      <c r="RFQ143" s="139"/>
      <c r="RFR143" s="139"/>
      <c r="RFS143" s="139"/>
      <c r="RFT143" s="139"/>
      <c r="RFU143" s="139"/>
      <c r="RFV143" s="139"/>
      <c r="RFW143" s="139"/>
      <c r="RFX143" s="139"/>
      <c r="RFY143" s="139"/>
      <c r="RFZ143" s="139"/>
      <c r="RGA143" s="139"/>
      <c r="RGB143" s="139"/>
      <c r="RGC143" s="139"/>
      <c r="RGD143" s="139"/>
      <c r="RGE143" s="139"/>
      <c r="RGF143" s="139"/>
      <c r="RGG143" s="139"/>
      <c r="RGH143" s="139"/>
      <c r="RGI143" s="139"/>
      <c r="RGJ143" s="139"/>
      <c r="RGK143" s="139"/>
      <c r="RGL143" s="139"/>
      <c r="RGM143" s="139"/>
      <c r="RGN143" s="139"/>
      <c r="RGO143" s="139"/>
      <c r="RGP143" s="139"/>
      <c r="RGQ143" s="139"/>
      <c r="RGR143" s="139"/>
      <c r="RGS143" s="139"/>
      <c r="RGT143" s="139"/>
      <c r="RGU143" s="139"/>
      <c r="RGV143" s="139"/>
      <c r="RGW143" s="139"/>
      <c r="RGX143" s="139"/>
      <c r="RGY143" s="139"/>
      <c r="RGZ143" s="139"/>
      <c r="RHA143" s="139"/>
      <c r="RHB143" s="139"/>
      <c r="RHC143" s="139"/>
      <c r="RHD143" s="139"/>
      <c r="RHE143" s="139"/>
      <c r="RHF143" s="139"/>
      <c r="RHG143" s="139"/>
      <c r="RHH143" s="139"/>
      <c r="RHI143" s="139"/>
      <c r="RHJ143" s="139"/>
      <c r="RHK143" s="139"/>
      <c r="RHL143" s="139"/>
      <c r="RHM143" s="139"/>
      <c r="RHN143" s="139"/>
      <c r="RHO143" s="139"/>
      <c r="RHP143" s="139"/>
      <c r="RHQ143" s="139"/>
      <c r="RHR143" s="139"/>
      <c r="RHS143" s="139"/>
      <c r="RHT143" s="139"/>
      <c r="RHU143" s="139"/>
      <c r="RHV143" s="139"/>
      <c r="RHW143" s="139"/>
      <c r="RHX143" s="139"/>
      <c r="RHY143" s="139"/>
      <c r="RHZ143" s="139"/>
      <c r="RIA143" s="139"/>
      <c r="RIB143" s="139"/>
      <c r="RIC143" s="139"/>
      <c r="RID143" s="139"/>
      <c r="RIE143" s="139"/>
      <c r="RIF143" s="139"/>
      <c r="RIG143" s="139"/>
      <c r="RIH143" s="139"/>
      <c r="RII143" s="139"/>
      <c r="RIJ143" s="139"/>
      <c r="RIK143" s="139"/>
      <c r="RIL143" s="139"/>
      <c r="RIM143" s="139"/>
      <c r="RIN143" s="139"/>
      <c r="RIO143" s="139"/>
      <c r="RIP143" s="139"/>
      <c r="RIQ143" s="139"/>
      <c r="RIR143" s="139"/>
      <c r="RIS143" s="139"/>
      <c r="RIT143" s="139"/>
      <c r="RIU143" s="139"/>
      <c r="RIV143" s="139"/>
      <c r="RIW143" s="139"/>
      <c r="RIX143" s="139"/>
      <c r="RIY143" s="139"/>
      <c r="RIZ143" s="139"/>
      <c r="RJA143" s="139"/>
      <c r="RJB143" s="139"/>
      <c r="RJC143" s="139"/>
      <c r="RJD143" s="139"/>
      <c r="RJE143" s="139"/>
      <c r="RJF143" s="139"/>
      <c r="RJG143" s="139"/>
      <c r="RJH143" s="139"/>
      <c r="RJI143" s="139"/>
      <c r="RJJ143" s="139"/>
      <c r="RJK143" s="139"/>
      <c r="RJL143" s="139"/>
      <c r="RJM143" s="139"/>
      <c r="RJN143" s="139"/>
      <c r="RJO143" s="139"/>
      <c r="RJP143" s="139"/>
      <c r="RJQ143" s="139"/>
      <c r="RJR143" s="139"/>
      <c r="RJS143" s="139"/>
      <c r="RJT143" s="139"/>
      <c r="RJU143" s="139"/>
      <c r="RJV143" s="139"/>
      <c r="RJW143" s="139"/>
      <c r="RJX143" s="139"/>
      <c r="RJY143" s="139"/>
      <c r="RJZ143" s="139"/>
      <c r="RKA143" s="139"/>
      <c r="RKB143" s="139"/>
      <c r="RKC143" s="139"/>
      <c r="RKD143" s="139"/>
      <c r="RKE143" s="139"/>
      <c r="RKF143" s="139"/>
      <c r="RKG143" s="139"/>
      <c r="RKH143" s="139"/>
      <c r="RKI143" s="139"/>
      <c r="RKJ143" s="139"/>
      <c r="RKK143" s="139"/>
      <c r="RKL143" s="139"/>
      <c r="RKM143" s="139"/>
      <c r="RKN143" s="139"/>
      <c r="RKO143" s="139"/>
      <c r="RKP143" s="139"/>
      <c r="RKQ143" s="139"/>
      <c r="RKR143" s="139"/>
      <c r="RKS143" s="139"/>
      <c r="RKT143" s="139"/>
      <c r="RKU143" s="139"/>
      <c r="RKV143" s="139"/>
      <c r="RKW143" s="139"/>
      <c r="RKX143" s="139"/>
      <c r="RKY143" s="139"/>
      <c r="RKZ143" s="139"/>
      <c r="RLA143" s="139"/>
      <c r="RLB143" s="139"/>
      <c r="RLC143" s="139"/>
      <c r="RLD143" s="139"/>
      <c r="RLE143" s="139"/>
      <c r="RLF143" s="139"/>
      <c r="RLG143" s="139"/>
      <c r="RLH143" s="139"/>
      <c r="RLI143" s="139"/>
      <c r="RLJ143" s="139"/>
      <c r="RLK143" s="139"/>
      <c r="RLL143" s="139"/>
      <c r="RLM143" s="139"/>
      <c r="RLN143" s="139"/>
      <c r="RLO143" s="139"/>
      <c r="RLP143" s="139"/>
      <c r="RLQ143" s="139"/>
      <c r="RLR143" s="139"/>
      <c r="RLS143" s="139"/>
      <c r="RLT143" s="139"/>
      <c r="RLU143" s="139"/>
      <c r="RLV143" s="139"/>
      <c r="RLW143" s="139"/>
      <c r="RLX143" s="139"/>
      <c r="RLY143" s="139"/>
      <c r="RLZ143" s="139"/>
      <c r="RMA143" s="139"/>
      <c r="RMB143" s="139"/>
      <c r="RMC143" s="139"/>
      <c r="RMD143" s="139"/>
      <c r="RME143" s="139"/>
      <c r="RMF143" s="139"/>
      <c r="RMG143" s="139"/>
      <c r="RMH143" s="139"/>
      <c r="RMI143" s="139"/>
      <c r="RMJ143" s="139"/>
      <c r="RMK143" s="139"/>
      <c r="RML143" s="139"/>
      <c r="RMM143" s="139"/>
      <c r="RMN143" s="139"/>
      <c r="RMO143" s="139"/>
      <c r="RMP143" s="139"/>
      <c r="RMQ143" s="139"/>
      <c r="RMR143" s="139"/>
      <c r="RMS143" s="139"/>
      <c r="RMT143" s="139"/>
      <c r="RMU143" s="139"/>
      <c r="RMV143" s="139"/>
      <c r="RMW143" s="139"/>
      <c r="RMX143" s="139"/>
      <c r="RMY143" s="139"/>
      <c r="RMZ143" s="139"/>
      <c r="RNA143" s="139"/>
      <c r="RNB143" s="139"/>
      <c r="RNC143" s="139"/>
      <c r="RND143" s="139"/>
      <c r="RNE143" s="139"/>
      <c r="RNF143" s="139"/>
      <c r="RNG143" s="139"/>
      <c r="RNH143" s="139"/>
      <c r="RNI143" s="139"/>
      <c r="RNJ143" s="139"/>
      <c r="RNK143" s="139"/>
      <c r="RNL143" s="139"/>
      <c r="RNM143" s="139"/>
      <c r="RNN143" s="139"/>
      <c r="RNO143" s="139"/>
      <c r="RNP143" s="139"/>
      <c r="RNQ143" s="139"/>
      <c r="RNR143" s="139"/>
      <c r="RNS143" s="139"/>
      <c r="RNT143" s="139"/>
      <c r="RNU143" s="139"/>
      <c r="RNV143" s="139"/>
      <c r="RNW143" s="139"/>
      <c r="RNX143" s="139"/>
      <c r="RNY143" s="139"/>
      <c r="RNZ143" s="139"/>
      <c r="ROA143" s="139"/>
      <c r="ROB143" s="139"/>
      <c r="ROC143" s="139"/>
      <c r="ROD143" s="139"/>
      <c r="ROE143" s="139"/>
      <c r="ROF143" s="139"/>
      <c r="ROG143" s="139"/>
      <c r="ROH143" s="139"/>
      <c r="ROI143" s="139"/>
      <c r="ROJ143" s="139"/>
      <c r="ROK143" s="139"/>
      <c r="ROL143" s="139"/>
      <c r="ROM143" s="139"/>
      <c r="RON143" s="139"/>
      <c r="ROO143" s="139"/>
      <c r="ROP143" s="139"/>
      <c r="ROQ143" s="139"/>
      <c r="ROR143" s="139"/>
      <c r="ROS143" s="139"/>
      <c r="ROT143" s="139"/>
      <c r="ROU143" s="139"/>
      <c r="ROV143" s="139"/>
      <c r="ROW143" s="139"/>
      <c r="ROX143" s="139"/>
      <c r="ROY143" s="139"/>
      <c r="ROZ143" s="139"/>
      <c r="RPA143" s="139"/>
      <c r="RPB143" s="139"/>
      <c r="RPC143" s="139"/>
      <c r="RPD143" s="139"/>
      <c r="RPE143" s="139"/>
      <c r="RPF143" s="139"/>
      <c r="RPG143" s="139"/>
      <c r="RPH143" s="139"/>
      <c r="RPI143" s="139"/>
      <c r="RPJ143" s="139"/>
      <c r="RPK143" s="139"/>
      <c r="RPL143" s="139"/>
      <c r="RPM143" s="139"/>
      <c r="RPN143" s="139"/>
      <c r="RPO143" s="139"/>
      <c r="RPP143" s="139"/>
      <c r="RPQ143" s="139"/>
      <c r="RPR143" s="139"/>
      <c r="RPS143" s="139"/>
      <c r="RPT143" s="139"/>
      <c r="RPU143" s="139"/>
      <c r="RPV143" s="139"/>
      <c r="RPW143" s="139"/>
      <c r="RPX143" s="139"/>
      <c r="RPY143" s="139"/>
      <c r="RPZ143" s="139"/>
      <c r="RQA143" s="139"/>
      <c r="RQB143" s="139"/>
      <c r="RQC143" s="139"/>
      <c r="RQD143" s="139"/>
      <c r="RQE143" s="139"/>
      <c r="RQF143" s="139"/>
      <c r="RQG143" s="139"/>
      <c r="RQH143" s="139"/>
      <c r="RQI143" s="139"/>
      <c r="RQJ143" s="139"/>
      <c r="RQK143" s="139"/>
      <c r="RQL143" s="139"/>
      <c r="RQM143" s="139"/>
      <c r="RQN143" s="139"/>
      <c r="RQO143" s="139"/>
      <c r="RQP143" s="139"/>
      <c r="RQQ143" s="139"/>
      <c r="RQR143" s="139"/>
      <c r="RQS143" s="139"/>
      <c r="RQT143" s="139"/>
      <c r="RQU143" s="139"/>
      <c r="RQV143" s="139"/>
      <c r="RQW143" s="139"/>
      <c r="RQX143" s="139"/>
      <c r="RQY143" s="139"/>
      <c r="RQZ143" s="139"/>
      <c r="RRA143" s="139"/>
      <c r="RRB143" s="139"/>
      <c r="RRC143" s="139"/>
      <c r="RRD143" s="139"/>
      <c r="RRE143" s="139"/>
      <c r="RRF143" s="139"/>
      <c r="RRG143" s="139"/>
      <c r="RRH143" s="139"/>
      <c r="RRI143" s="139"/>
      <c r="RRJ143" s="139"/>
      <c r="RRK143" s="139"/>
      <c r="RRL143" s="139"/>
      <c r="RRM143" s="139"/>
      <c r="RRN143" s="139"/>
      <c r="RRO143" s="139"/>
      <c r="RRP143" s="139"/>
      <c r="RRQ143" s="139"/>
      <c r="RRR143" s="139"/>
      <c r="RRS143" s="139"/>
      <c r="RRT143" s="139"/>
      <c r="RRU143" s="139"/>
      <c r="RRV143" s="139"/>
      <c r="RRW143" s="139"/>
      <c r="RRX143" s="139"/>
      <c r="RRY143" s="139"/>
      <c r="RRZ143" s="139"/>
      <c r="RSA143" s="139"/>
      <c r="RSB143" s="139"/>
      <c r="RSC143" s="139"/>
      <c r="RSD143" s="139"/>
      <c r="RSE143" s="139"/>
      <c r="RSF143" s="139"/>
      <c r="RSG143" s="139"/>
      <c r="RSH143" s="139"/>
      <c r="RSI143" s="139"/>
      <c r="RSJ143" s="139"/>
      <c r="RSK143" s="139"/>
      <c r="RSL143" s="139"/>
      <c r="RSM143" s="139"/>
      <c r="RSN143" s="139"/>
      <c r="RSO143" s="139"/>
      <c r="RSP143" s="139"/>
      <c r="RSQ143" s="139"/>
      <c r="RSR143" s="139"/>
      <c r="RSS143" s="139"/>
      <c r="RST143" s="139"/>
      <c r="RSU143" s="139"/>
      <c r="RSV143" s="139"/>
      <c r="RSW143" s="139"/>
      <c r="RSX143" s="139"/>
      <c r="RSY143" s="139"/>
      <c r="RSZ143" s="139"/>
      <c r="RTA143" s="139"/>
      <c r="RTB143" s="139"/>
      <c r="RTC143" s="139"/>
      <c r="RTD143" s="139"/>
      <c r="RTE143" s="139"/>
      <c r="RTF143" s="139"/>
      <c r="RTG143" s="139"/>
      <c r="RTH143" s="139"/>
      <c r="RTI143" s="139"/>
      <c r="RTJ143" s="139"/>
      <c r="RTK143" s="139"/>
      <c r="RTL143" s="139"/>
      <c r="RTM143" s="139"/>
      <c r="RTN143" s="139"/>
      <c r="RTO143" s="139"/>
      <c r="RTP143" s="139"/>
      <c r="RTQ143" s="139"/>
      <c r="RTR143" s="139"/>
      <c r="RTS143" s="139"/>
      <c r="RTT143" s="139"/>
      <c r="RTU143" s="139"/>
      <c r="RTV143" s="139"/>
      <c r="RTW143" s="139"/>
      <c r="RTX143" s="139"/>
      <c r="RTY143" s="139"/>
      <c r="RTZ143" s="139"/>
      <c r="RUA143" s="139"/>
      <c r="RUB143" s="139"/>
      <c r="RUC143" s="139"/>
      <c r="RUD143" s="139"/>
      <c r="RUE143" s="139"/>
      <c r="RUF143" s="139"/>
      <c r="RUG143" s="139"/>
      <c r="RUH143" s="139"/>
      <c r="RUI143" s="139"/>
      <c r="RUJ143" s="139"/>
      <c r="RUK143" s="139"/>
      <c r="RUL143" s="139"/>
      <c r="RUM143" s="139"/>
      <c r="RUN143" s="139"/>
      <c r="RUO143" s="139"/>
      <c r="RUP143" s="139"/>
      <c r="RUQ143" s="139"/>
      <c r="RUR143" s="139"/>
      <c r="RUS143" s="139"/>
      <c r="RUT143" s="139"/>
      <c r="RUU143" s="139"/>
      <c r="RUV143" s="139"/>
      <c r="RUW143" s="139"/>
      <c r="RUX143" s="139"/>
      <c r="RUY143" s="139"/>
      <c r="RUZ143" s="139"/>
      <c r="RVA143" s="139"/>
      <c r="RVB143" s="139"/>
      <c r="RVC143" s="139"/>
      <c r="RVD143" s="139"/>
      <c r="RVE143" s="139"/>
      <c r="RVF143" s="139"/>
      <c r="RVG143" s="139"/>
      <c r="RVH143" s="139"/>
      <c r="RVI143" s="139"/>
      <c r="RVJ143" s="139"/>
      <c r="RVK143" s="139"/>
      <c r="RVL143" s="139"/>
      <c r="RVM143" s="139"/>
      <c r="RVN143" s="139"/>
      <c r="RVO143" s="139"/>
      <c r="RVP143" s="139"/>
      <c r="RVQ143" s="139"/>
      <c r="RVR143" s="139"/>
      <c r="RVS143" s="139"/>
      <c r="RVT143" s="139"/>
      <c r="RVU143" s="139"/>
      <c r="RVV143" s="139"/>
      <c r="RVW143" s="139"/>
      <c r="RVX143" s="139"/>
      <c r="RVY143" s="139"/>
      <c r="RVZ143" s="139"/>
      <c r="RWA143" s="139"/>
      <c r="RWB143" s="139"/>
      <c r="RWC143" s="139"/>
      <c r="RWD143" s="139"/>
      <c r="RWE143" s="139"/>
      <c r="RWF143" s="139"/>
      <c r="RWG143" s="139"/>
      <c r="RWH143" s="139"/>
      <c r="RWI143" s="139"/>
      <c r="RWJ143" s="139"/>
      <c r="RWK143" s="139"/>
      <c r="RWL143" s="139"/>
      <c r="RWM143" s="139"/>
      <c r="RWN143" s="139"/>
      <c r="RWO143" s="139"/>
      <c r="RWP143" s="139"/>
      <c r="RWQ143" s="139"/>
      <c r="RWR143" s="139"/>
      <c r="RWS143" s="139"/>
      <c r="RWT143" s="139"/>
      <c r="RWU143" s="139"/>
      <c r="RWV143" s="139"/>
      <c r="RWW143" s="139"/>
      <c r="RWX143" s="139"/>
      <c r="RWY143" s="139"/>
      <c r="RWZ143" s="139"/>
      <c r="RXA143" s="139"/>
      <c r="RXB143" s="139"/>
      <c r="RXC143" s="139"/>
      <c r="RXD143" s="139"/>
      <c r="RXE143" s="139"/>
      <c r="RXF143" s="139"/>
      <c r="RXG143" s="139"/>
      <c r="RXH143" s="139"/>
      <c r="RXI143" s="139"/>
      <c r="RXJ143" s="139"/>
      <c r="RXK143" s="139"/>
      <c r="RXL143" s="139"/>
      <c r="RXM143" s="139"/>
      <c r="RXN143" s="139"/>
      <c r="RXO143" s="139"/>
      <c r="RXP143" s="139"/>
      <c r="RXQ143" s="139"/>
      <c r="RXR143" s="139"/>
      <c r="RXS143" s="139"/>
      <c r="RXT143" s="139"/>
      <c r="RXU143" s="139"/>
      <c r="RXV143" s="139"/>
      <c r="RXW143" s="139"/>
      <c r="RXX143" s="139"/>
      <c r="RXY143" s="139"/>
      <c r="RXZ143" s="139"/>
      <c r="RYA143" s="139"/>
      <c r="RYB143" s="139"/>
      <c r="RYC143" s="139"/>
      <c r="RYD143" s="139"/>
      <c r="RYE143" s="139"/>
      <c r="RYF143" s="139"/>
      <c r="RYG143" s="139"/>
      <c r="RYH143" s="139"/>
      <c r="RYI143" s="139"/>
      <c r="RYJ143" s="139"/>
      <c r="RYK143" s="139"/>
      <c r="RYL143" s="139"/>
      <c r="RYM143" s="139"/>
      <c r="RYN143" s="139"/>
      <c r="RYO143" s="139"/>
      <c r="RYP143" s="139"/>
      <c r="RYQ143" s="139"/>
      <c r="RYR143" s="139"/>
      <c r="RYS143" s="139"/>
      <c r="RYT143" s="139"/>
      <c r="RYU143" s="139"/>
      <c r="RYV143" s="139"/>
      <c r="RYW143" s="139"/>
      <c r="RYX143" s="139"/>
      <c r="RYY143" s="139"/>
      <c r="RYZ143" s="139"/>
      <c r="RZA143" s="139"/>
      <c r="RZB143" s="139"/>
      <c r="RZC143" s="139"/>
      <c r="RZD143" s="139"/>
      <c r="RZE143" s="139"/>
      <c r="RZF143" s="139"/>
      <c r="RZG143" s="139"/>
      <c r="RZH143" s="139"/>
      <c r="RZI143" s="139"/>
      <c r="RZJ143" s="139"/>
      <c r="RZK143" s="139"/>
      <c r="RZL143" s="139"/>
      <c r="RZM143" s="139"/>
      <c r="RZN143" s="139"/>
      <c r="RZO143" s="139"/>
      <c r="RZP143" s="139"/>
      <c r="RZQ143" s="139"/>
      <c r="RZR143" s="139"/>
      <c r="RZS143" s="139"/>
      <c r="RZT143" s="139"/>
      <c r="RZU143" s="139"/>
      <c r="RZV143" s="139"/>
      <c r="RZW143" s="139"/>
      <c r="RZX143" s="139"/>
      <c r="RZY143" s="139"/>
      <c r="RZZ143" s="139"/>
      <c r="SAA143" s="139"/>
      <c r="SAB143" s="139"/>
      <c r="SAC143" s="139"/>
      <c r="SAD143" s="139"/>
      <c r="SAE143" s="139"/>
      <c r="SAF143" s="139"/>
      <c r="SAG143" s="139"/>
      <c r="SAH143" s="139"/>
      <c r="SAI143" s="139"/>
      <c r="SAJ143" s="139"/>
      <c r="SAK143" s="139"/>
      <c r="SAL143" s="139"/>
      <c r="SAM143" s="139"/>
      <c r="SAN143" s="139"/>
      <c r="SAO143" s="139"/>
      <c r="SAP143" s="139"/>
      <c r="SAQ143" s="139"/>
      <c r="SAR143" s="139"/>
      <c r="SAS143" s="139"/>
      <c r="SAT143" s="139"/>
      <c r="SAU143" s="139"/>
      <c r="SAV143" s="139"/>
      <c r="SAW143" s="139"/>
      <c r="SAX143" s="139"/>
      <c r="SAY143" s="139"/>
      <c r="SAZ143" s="139"/>
      <c r="SBA143" s="139"/>
      <c r="SBB143" s="139"/>
      <c r="SBC143" s="139"/>
      <c r="SBD143" s="139"/>
      <c r="SBE143" s="139"/>
      <c r="SBF143" s="139"/>
      <c r="SBG143" s="139"/>
      <c r="SBH143" s="139"/>
      <c r="SBI143" s="139"/>
      <c r="SBJ143" s="139"/>
      <c r="SBK143" s="139"/>
      <c r="SBL143" s="139"/>
      <c r="SBM143" s="139"/>
      <c r="SBN143" s="139"/>
      <c r="SBO143" s="139"/>
      <c r="SBP143" s="139"/>
      <c r="SBQ143" s="139"/>
      <c r="SBR143" s="139"/>
      <c r="SBS143" s="139"/>
      <c r="SBT143" s="139"/>
      <c r="SBU143" s="139"/>
      <c r="SBV143" s="139"/>
      <c r="SBW143" s="139"/>
      <c r="SBX143" s="139"/>
      <c r="SBY143" s="139"/>
      <c r="SBZ143" s="139"/>
      <c r="SCA143" s="139"/>
      <c r="SCB143" s="139"/>
      <c r="SCC143" s="139"/>
      <c r="SCD143" s="139"/>
      <c r="SCE143" s="139"/>
      <c r="SCF143" s="139"/>
      <c r="SCG143" s="139"/>
      <c r="SCH143" s="139"/>
      <c r="SCI143" s="139"/>
      <c r="SCJ143" s="139"/>
      <c r="SCK143" s="139"/>
      <c r="SCL143" s="139"/>
      <c r="SCM143" s="139"/>
      <c r="SCN143" s="139"/>
      <c r="SCO143" s="139"/>
      <c r="SCP143" s="139"/>
      <c r="SCQ143" s="139"/>
      <c r="SCR143" s="139"/>
      <c r="SCS143" s="139"/>
      <c r="SCT143" s="139"/>
      <c r="SCU143" s="139"/>
      <c r="SCV143" s="139"/>
      <c r="SCW143" s="139"/>
      <c r="SCX143" s="139"/>
      <c r="SCY143" s="139"/>
      <c r="SCZ143" s="139"/>
      <c r="SDA143" s="139"/>
      <c r="SDB143" s="139"/>
      <c r="SDC143" s="139"/>
      <c r="SDD143" s="139"/>
      <c r="SDE143" s="139"/>
      <c r="SDF143" s="139"/>
      <c r="SDG143" s="139"/>
      <c r="SDH143" s="139"/>
      <c r="SDI143" s="139"/>
      <c r="SDJ143" s="139"/>
      <c r="SDK143" s="139"/>
      <c r="SDL143" s="139"/>
      <c r="SDM143" s="139"/>
      <c r="SDN143" s="139"/>
      <c r="SDO143" s="139"/>
      <c r="SDP143" s="139"/>
      <c r="SDQ143" s="139"/>
      <c r="SDR143" s="139"/>
      <c r="SDS143" s="139"/>
      <c r="SDT143" s="139"/>
      <c r="SDU143" s="139"/>
      <c r="SDV143" s="139"/>
      <c r="SDW143" s="139"/>
      <c r="SDX143" s="139"/>
      <c r="SDY143" s="139"/>
      <c r="SDZ143" s="139"/>
      <c r="SEA143" s="139"/>
      <c r="SEB143" s="139"/>
      <c r="SEC143" s="139"/>
      <c r="SED143" s="139"/>
      <c r="SEE143" s="139"/>
      <c r="SEF143" s="139"/>
      <c r="SEG143" s="139"/>
      <c r="SEH143" s="139"/>
      <c r="SEI143" s="139"/>
      <c r="SEJ143" s="139"/>
      <c r="SEK143" s="139"/>
      <c r="SEL143" s="139"/>
      <c r="SEM143" s="139"/>
      <c r="SEN143" s="139"/>
      <c r="SEO143" s="139"/>
      <c r="SEP143" s="139"/>
      <c r="SEQ143" s="139"/>
      <c r="SER143" s="139"/>
      <c r="SES143" s="139"/>
      <c r="SET143" s="139"/>
      <c r="SEU143" s="139"/>
      <c r="SEV143" s="139"/>
      <c r="SEW143" s="139"/>
      <c r="SEX143" s="139"/>
      <c r="SEY143" s="139"/>
      <c r="SEZ143" s="139"/>
      <c r="SFA143" s="139"/>
      <c r="SFB143" s="139"/>
      <c r="SFC143" s="139"/>
      <c r="SFD143" s="139"/>
      <c r="SFE143" s="139"/>
      <c r="SFF143" s="139"/>
      <c r="SFG143" s="139"/>
      <c r="SFH143" s="139"/>
      <c r="SFI143" s="139"/>
      <c r="SFJ143" s="139"/>
      <c r="SFK143" s="139"/>
      <c r="SFL143" s="139"/>
      <c r="SFM143" s="139"/>
      <c r="SFN143" s="139"/>
      <c r="SFO143" s="139"/>
      <c r="SFP143" s="139"/>
      <c r="SFQ143" s="139"/>
      <c r="SFR143" s="139"/>
      <c r="SFS143" s="139"/>
      <c r="SFT143" s="139"/>
      <c r="SFU143" s="139"/>
      <c r="SFV143" s="139"/>
      <c r="SFW143" s="139"/>
      <c r="SFX143" s="139"/>
      <c r="SFY143" s="139"/>
      <c r="SFZ143" s="139"/>
      <c r="SGA143" s="139"/>
      <c r="SGB143" s="139"/>
      <c r="SGC143" s="139"/>
      <c r="SGD143" s="139"/>
      <c r="SGE143" s="139"/>
      <c r="SGF143" s="139"/>
      <c r="SGG143" s="139"/>
      <c r="SGH143" s="139"/>
      <c r="SGI143" s="139"/>
      <c r="SGJ143" s="139"/>
      <c r="SGK143" s="139"/>
      <c r="SGL143" s="139"/>
      <c r="SGM143" s="139"/>
      <c r="SGN143" s="139"/>
      <c r="SGO143" s="139"/>
      <c r="SGP143" s="139"/>
      <c r="SGQ143" s="139"/>
      <c r="SGR143" s="139"/>
      <c r="SGS143" s="139"/>
      <c r="SGT143" s="139"/>
      <c r="SGU143" s="139"/>
      <c r="SGV143" s="139"/>
      <c r="SGW143" s="139"/>
      <c r="SGX143" s="139"/>
      <c r="SGY143" s="139"/>
      <c r="SGZ143" s="139"/>
      <c r="SHA143" s="139"/>
      <c r="SHB143" s="139"/>
      <c r="SHC143" s="139"/>
      <c r="SHD143" s="139"/>
      <c r="SHE143" s="139"/>
      <c r="SHF143" s="139"/>
      <c r="SHG143" s="139"/>
      <c r="SHH143" s="139"/>
      <c r="SHI143" s="139"/>
      <c r="SHJ143" s="139"/>
      <c r="SHK143" s="139"/>
      <c r="SHL143" s="139"/>
      <c r="SHM143" s="139"/>
      <c r="SHN143" s="139"/>
      <c r="SHO143" s="139"/>
      <c r="SHP143" s="139"/>
      <c r="SHQ143" s="139"/>
      <c r="SHR143" s="139"/>
      <c r="SHS143" s="139"/>
      <c r="SHT143" s="139"/>
      <c r="SHU143" s="139"/>
      <c r="SHV143" s="139"/>
      <c r="SHW143" s="139"/>
      <c r="SHX143" s="139"/>
      <c r="SHY143" s="139"/>
      <c r="SHZ143" s="139"/>
      <c r="SIA143" s="139"/>
      <c r="SIB143" s="139"/>
      <c r="SIC143" s="139"/>
      <c r="SID143" s="139"/>
      <c r="SIE143" s="139"/>
      <c r="SIF143" s="139"/>
      <c r="SIG143" s="139"/>
      <c r="SIH143" s="139"/>
      <c r="SII143" s="139"/>
      <c r="SIJ143" s="139"/>
      <c r="SIK143" s="139"/>
      <c r="SIL143" s="139"/>
      <c r="SIM143" s="139"/>
      <c r="SIN143" s="139"/>
      <c r="SIO143" s="139"/>
      <c r="SIP143" s="139"/>
      <c r="SIQ143" s="139"/>
      <c r="SIR143" s="139"/>
      <c r="SIS143" s="139"/>
      <c r="SIT143" s="139"/>
      <c r="SIU143" s="139"/>
      <c r="SIV143" s="139"/>
      <c r="SIW143" s="139"/>
      <c r="SIX143" s="139"/>
      <c r="SIY143" s="139"/>
      <c r="SIZ143" s="139"/>
      <c r="SJA143" s="139"/>
      <c r="SJB143" s="139"/>
      <c r="SJC143" s="139"/>
      <c r="SJD143" s="139"/>
      <c r="SJE143" s="139"/>
      <c r="SJF143" s="139"/>
      <c r="SJG143" s="139"/>
      <c r="SJH143" s="139"/>
      <c r="SJI143" s="139"/>
      <c r="SJJ143" s="139"/>
      <c r="SJK143" s="139"/>
      <c r="SJL143" s="139"/>
      <c r="SJM143" s="139"/>
      <c r="SJN143" s="139"/>
      <c r="SJO143" s="139"/>
      <c r="SJP143" s="139"/>
      <c r="SJQ143" s="139"/>
      <c r="SJR143" s="139"/>
      <c r="SJS143" s="139"/>
      <c r="SJT143" s="139"/>
      <c r="SJU143" s="139"/>
      <c r="SJV143" s="139"/>
      <c r="SJW143" s="139"/>
      <c r="SJX143" s="139"/>
      <c r="SJY143" s="139"/>
      <c r="SJZ143" s="139"/>
      <c r="SKA143" s="139"/>
      <c r="SKB143" s="139"/>
      <c r="SKC143" s="139"/>
      <c r="SKD143" s="139"/>
      <c r="SKE143" s="139"/>
      <c r="SKF143" s="139"/>
      <c r="SKG143" s="139"/>
      <c r="SKH143" s="139"/>
      <c r="SKI143" s="139"/>
      <c r="SKJ143" s="139"/>
      <c r="SKK143" s="139"/>
      <c r="SKL143" s="139"/>
      <c r="SKM143" s="139"/>
      <c r="SKN143" s="139"/>
      <c r="SKO143" s="139"/>
      <c r="SKP143" s="139"/>
      <c r="SKQ143" s="139"/>
      <c r="SKR143" s="139"/>
      <c r="SKS143" s="139"/>
      <c r="SKT143" s="139"/>
      <c r="SKU143" s="139"/>
      <c r="SKV143" s="139"/>
      <c r="SKW143" s="139"/>
      <c r="SKX143" s="139"/>
      <c r="SKY143" s="139"/>
      <c r="SKZ143" s="139"/>
      <c r="SLA143" s="139"/>
      <c r="SLB143" s="139"/>
      <c r="SLC143" s="139"/>
      <c r="SLD143" s="139"/>
      <c r="SLE143" s="139"/>
      <c r="SLF143" s="139"/>
      <c r="SLG143" s="139"/>
      <c r="SLH143" s="139"/>
      <c r="SLI143" s="139"/>
      <c r="SLJ143" s="139"/>
      <c r="SLK143" s="139"/>
      <c r="SLL143" s="139"/>
      <c r="SLM143" s="139"/>
      <c r="SLN143" s="139"/>
      <c r="SLO143" s="139"/>
      <c r="SLP143" s="139"/>
      <c r="SLQ143" s="139"/>
      <c r="SLR143" s="139"/>
      <c r="SLS143" s="139"/>
      <c r="SLT143" s="139"/>
      <c r="SLU143" s="139"/>
      <c r="SLV143" s="139"/>
      <c r="SLW143" s="139"/>
      <c r="SLX143" s="139"/>
      <c r="SLY143" s="139"/>
      <c r="SLZ143" s="139"/>
      <c r="SMA143" s="139"/>
      <c r="SMB143" s="139"/>
      <c r="SMC143" s="139"/>
      <c r="SMD143" s="139"/>
      <c r="SME143" s="139"/>
      <c r="SMF143" s="139"/>
      <c r="SMG143" s="139"/>
      <c r="SMH143" s="139"/>
      <c r="SMI143" s="139"/>
      <c r="SMJ143" s="139"/>
      <c r="SMK143" s="139"/>
      <c r="SML143" s="139"/>
      <c r="SMM143" s="139"/>
      <c r="SMN143" s="139"/>
      <c r="SMO143" s="139"/>
      <c r="SMP143" s="139"/>
      <c r="SMQ143" s="139"/>
      <c r="SMR143" s="139"/>
      <c r="SMS143" s="139"/>
      <c r="SMT143" s="139"/>
      <c r="SMU143" s="139"/>
      <c r="SMV143" s="139"/>
      <c r="SMW143" s="139"/>
      <c r="SMX143" s="139"/>
      <c r="SMY143" s="139"/>
      <c r="SMZ143" s="139"/>
      <c r="SNA143" s="139"/>
      <c r="SNB143" s="139"/>
      <c r="SNC143" s="139"/>
      <c r="SND143" s="139"/>
      <c r="SNE143" s="139"/>
      <c r="SNF143" s="139"/>
      <c r="SNG143" s="139"/>
      <c r="SNH143" s="139"/>
      <c r="SNI143" s="139"/>
      <c r="SNJ143" s="139"/>
      <c r="SNK143" s="139"/>
      <c r="SNL143" s="139"/>
      <c r="SNM143" s="139"/>
      <c r="SNN143" s="139"/>
      <c r="SNO143" s="139"/>
      <c r="SNP143" s="139"/>
      <c r="SNQ143" s="139"/>
      <c r="SNR143" s="139"/>
      <c r="SNS143" s="139"/>
      <c r="SNT143" s="139"/>
      <c r="SNU143" s="139"/>
      <c r="SNV143" s="139"/>
      <c r="SNW143" s="139"/>
      <c r="SNX143" s="139"/>
      <c r="SNY143" s="139"/>
      <c r="SNZ143" s="139"/>
      <c r="SOA143" s="139"/>
      <c r="SOB143" s="139"/>
      <c r="SOC143" s="139"/>
      <c r="SOD143" s="139"/>
      <c r="SOE143" s="139"/>
      <c r="SOF143" s="139"/>
      <c r="SOG143" s="139"/>
      <c r="SOH143" s="139"/>
      <c r="SOI143" s="139"/>
      <c r="SOJ143" s="139"/>
      <c r="SOK143" s="139"/>
      <c r="SOL143" s="139"/>
      <c r="SOM143" s="139"/>
      <c r="SON143" s="139"/>
      <c r="SOO143" s="139"/>
      <c r="SOP143" s="139"/>
      <c r="SOQ143" s="139"/>
      <c r="SOR143" s="139"/>
      <c r="SOS143" s="139"/>
      <c r="SOT143" s="139"/>
      <c r="SOU143" s="139"/>
      <c r="SOV143" s="139"/>
      <c r="SOW143" s="139"/>
      <c r="SOX143" s="139"/>
      <c r="SOY143" s="139"/>
      <c r="SOZ143" s="139"/>
      <c r="SPA143" s="139"/>
      <c r="SPB143" s="139"/>
      <c r="SPC143" s="139"/>
      <c r="SPD143" s="139"/>
      <c r="SPE143" s="139"/>
      <c r="SPF143" s="139"/>
      <c r="SPG143" s="139"/>
      <c r="SPH143" s="139"/>
      <c r="SPI143" s="139"/>
      <c r="SPJ143" s="139"/>
      <c r="SPK143" s="139"/>
      <c r="SPL143" s="139"/>
      <c r="SPM143" s="139"/>
      <c r="SPN143" s="139"/>
      <c r="SPO143" s="139"/>
      <c r="SPP143" s="139"/>
      <c r="SPQ143" s="139"/>
      <c r="SPR143" s="139"/>
      <c r="SPS143" s="139"/>
      <c r="SPT143" s="139"/>
      <c r="SPU143" s="139"/>
      <c r="SPV143" s="139"/>
      <c r="SPW143" s="139"/>
      <c r="SPX143" s="139"/>
      <c r="SPY143" s="139"/>
      <c r="SPZ143" s="139"/>
      <c r="SQA143" s="139"/>
      <c r="SQB143" s="139"/>
      <c r="SQC143" s="139"/>
      <c r="SQD143" s="139"/>
      <c r="SQE143" s="139"/>
      <c r="SQF143" s="139"/>
      <c r="SQG143" s="139"/>
      <c r="SQH143" s="139"/>
      <c r="SQI143" s="139"/>
      <c r="SQJ143" s="139"/>
      <c r="SQK143" s="139"/>
      <c r="SQL143" s="139"/>
      <c r="SQM143" s="139"/>
      <c r="SQN143" s="139"/>
      <c r="SQO143" s="139"/>
      <c r="SQP143" s="139"/>
      <c r="SQQ143" s="139"/>
      <c r="SQR143" s="139"/>
      <c r="SQS143" s="139"/>
      <c r="SQT143" s="139"/>
      <c r="SQU143" s="139"/>
      <c r="SQV143" s="139"/>
      <c r="SQW143" s="139"/>
      <c r="SQX143" s="139"/>
      <c r="SQY143" s="139"/>
      <c r="SQZ143" s="139"/>
      <c r="SRA143" s="139"/>
      <c r="SRB143" s="139"/>
      <c r="SRC143" s="139"/>
      <c r="SRD143" s="139"/>
      <c r="SRE143" s="139"/>
      <c r="SRF143" s="139"/>
      <c r="SRG143" s="139"/>
      <c r="SRH143" s="139"/>
      <c r="SRI143" s="139"/>
      <c r="SRJ143" s="139"/>
      <c r="SRK143" s="139"/>
      <c r="SRL143" s="139"/>
      <c r="SRM143" s="139"/>
      <c r="SRN143" s="139"/>
      <c r="SRO143" s="139"/>
      <c r="SRP143" s="139"/>
      <c r="SRQ143" s="139"/>
      <c r="SRR143" s="139"/>
      <c r="SRS143" s="139"/>
      <c r="SRT143" s="139"/>
      <c r="SRU143" s="139"/>
      <c r="SRV143" s="139"/>
      <c r="SRW143" s="139"/>
      <c r="SRX143" s="139"/>
      <c r="SRY143" s="139"/>
      <c r="SRZ143" s="139"/>
      <c r="SSA143" s="139"/>
      <c r="SSB143" s="139"/>
      <c r="SSC143" s="139"/>
      <c r="SSD143" s="139"/>
      <c r="SSE143" s="139"/>
      <c r="SSF143" s="139"/>
      <c r="SSG143" s="139"/>
      <c r="SSH143" s="139"/>
      <c r="SSI143" s="139"/>
      <c r="SSJ143" s="139"/>
      <c r="SSK143" s="139"/>
      <c r="SSL143" s="139"/>
      <c r="SSM143" s="139"/>
      <c r="SSN143" s="139"/>
      <c r="SSO143" s="139"/>
      <c r="SSP143" s="139"/>
      <c r="SSQ143" s="139"/>
      <c r="SSR143" s="139"/>
      <c r="SSS143" s="139"/>
      <c r="SST143" s="139"/>
      <c r="SSU143" s="139"/>
      <c r="SSV143" s="139"/>
      <c r="SSW143" s="139"/>
      <c r="SSX143" s="139"/>
      <c r="SSY143" s="139"/>
      <c r="SSZ143" s="139"/>
      <c r="STA143" s="139"/>
      <c r="STB143" s="139"/>
      <c r="STC143" s="139"/>
      <c r="STD143" s="139"/>
      <c r="STE143" s="139"/>
      <c r="STF143" s="139"/>
      <c r="STG143" s="139"/>
      <c r="STH143" s="139"/>
      <c r="STI143" s="139"/>
      <c r="STJ143" s="139"/>
      <c r="STK143" s="139"/>
      <c r="STL143" s="139"/>
      <c r="STM143" s="139"/>
      <c r="STN143" s="139"/>
      <c r="STO143" s="139"/>
      <c r="STP143" s="139"/>
      <c r="STQ143" s="139"/>
      <c r="STR143" s="139"/>
      <c r="STS143" s="139"/>
      <c r="STT143" s="139"/>
      <c r="STU143" s="139"/>
      <c r="STV143" s="139"/>
      <c r="STW143" s="139"/>
      <c r="STX143" s="139"/>
      <c r="STY143" s="139"/>
      <c r="STZ143" s="139"/>
      <c r="SUA143" s="139"/>
      <c r="SUB143" s="139"/>
      <c r="SUC143" s="139"/>
      <c r="SUD143" s="139"/>
      <c r="SUE143" s="139"/>
      <c r="SUF143" s="139"/>
      <c r="SUG143" s="139"/>
      <c r="SUH143" s="139"/>
      <c r="SUI143" s="139"/>
      <c r="SUJ143" s="139"/>
      <c r="SUK143" s="139"/>
      <c r="SUL143" s="139"/>
      <c r="SUM143" s="139"/>
      <c r="SUN143" s="139"/>
      <c r="SUO143" s="139"/>
      <c r="SUP143" s="139"/>
      <c r="SUQ143" s="139"/>
      <c r="SUR143" s="139"/>
      <c r="SUS143" s="139"/>
      <c r="SUT143" s="139"/>
      <c r="SUU143" s="139"/>
      <c r="SUV143" s="139"/>
      <c r="SUW143" s="139"/>
      <c r="SUX143" s="139"/>
      <c r="SUY143" s="139"/>
      <c r="SUZ143" s="139"/>
      <c r="SVA143" s="139"/>
      <c r="SVB143" s="139"/>
      <c r="SVC143" s="139"/>
      <c r="SVD143" s="139"/>
      <c r="SVE143" s="139"/>
      <c r="SVF143" s="139"/>
      <c r="SVG143" s="139"/>
      <c r="SVH143" s="139"/>
      <c r="SVI143" s="139"/>
      <c r="SVJ143" s="139"/>
      <c r="SVK143" s="139"/>
      <c r="SVL143" s="139"/>
      <c r="SVM143" s="139"/>
      <c r="SVN143" s="139"/>
      <c r="SVO143" s="139"/>
      <c r="SVP143" s="139"/>
      <c r="SVQ143" s="139"/>
      <c r="SVR143" s="139"/>
      <c r="SVS143" s="139"/>
      <c r="SVT143" s="139"/>
      <c r="SVU143" s="139"/>
      <c r="SVV143" s="139"/>
      <c r="SVW143" s="139"/>
      <c r="SVX143" s="139"/>
      <c r="SVY143" s="139"/>
      <c r="SVZ143" s="139"/>
      <c r="SWA143" s="139"/>
      <c r="SWB143" s="139"/>
      <c r="SWC143" s="139"/>
      <c r="SWD143" s="139"/>
      <c r="SWE143" s="139"/>
      <c r="SWF143" s="139"/>
      <c r="SWG143" s="139"/>
      <c r="SWH143" s="139"/>
      <c r="SWI143" s="139"/>
      <c r="SWJ143" s="139"/>
      <c r="SWK143" s="139"/>
      <c r="SWL143" s="139"/>
      <c r="SWM143" s="139"/>
      <c r="SWN143" s="139"/>
      <c r="SWO143" s="139"/>
      <c r="SWP143" s="139"/>
      <c r="SWQ143" s="139"/>
      <c r="SWR143" s="139"/>
      <c r="SWS143" s="139"/>
      <c r="SWT143" s="139"/>
      <c r="SWU143" s="139"/>
      <c r="SWV143" s="139"/>
      <c r="SWW143" s="139"/>
      <c r="SWX143" s="139"/>
      <c r="SWY143" s="139"/>
      <c r="SWZ143" s="139"/>
      <c r="SXA143" s="139"/>
      <c r="SXB143" s="139"/>
      <c r="SXC143" s="139"/>
      <c r="SXD143" s="139"/>
      <c r="SXE143" s="139"/>
      <c r="SXF143" s="139"/>
      <c r="SXG143" s="139"/>
      <c r="SXH143" s="139"/>
      <c r="SXI143" s="139"/>
      <c r="SXJ143" s="139"/>
      <c r="SXK143" s="139"/>
      <c r="SXL143" s="139"/>
      <c r="SXM143" s="139"/>
      <c r="SXN143" s="139"/>
      <c r="SXO143" s="139"/>
      <c r="SXP143" s="139"/>
      <c r="SXQ143" s="139"/>
      <c r="SXR143" s="139"/>
      <c r="SXS143" s="139"/>
      <c r="SXT143" s="139"/>
      <c r="SXU143" s="139"/>
      <c r="SXV143" s="139"/>
      <c r="SXW143" s="139"/>
      <c r="SXX143" s="139"/>
      <c r="SXY143" s="139"/>
      <c r="SXZ143" s="139"/>
      <c r="SYA143" s="139"/>
      <c r="SYB143" s="139"/>
      <c r="SYC143" s="139"/>
      <c r="SYD143" s="139"/>
      <c r="SYE143" s="139"/>
      <c r="SYF143" s="139"/>
      <c r="SYG143" s="139"/>
      <c r="SYH143" s="139"/>
      <c r="SYI143" s="139"/>
      <c r="SYJ143" s="139"/>
      <c r="SYK143" s="139"/>
      <c r="SYL143" s="139"/>
      <c r="SYM143" s="139"/>
      <c r="SYN143" s="139"/>
      <c r="SYO143" s="139"/>
      <c r="SYP143" s="139"/>
      <c r="SYQ143" s="139"/>
      <c r="SYR143" s="139"/>
      <c r="SYS143" s="139"/>
      <c r="SYT143" s="139"/>
      <c r="SYU143" s="139"/>
      <c r="SYV143" s="139"/>
      <c r="SYW143" s="139"/>
      <c r="SYX143" s="139"/>
      <c r="SYY143" s="139"/>
      <c r="SYZ143" s="139"/>
      <c r="SZA143" s="139"/>
      <c r="SZB143" s="139"/>
      <c r="SZC143" s="139"/>
      <c r="SZD143" s="139"/>
      <c r="SZE143" s="139"/>
      <c r="SZF143" s="139"/>
      <c r="SZG143" s="139"/>
      <c r="SZH143" s="139"/>
      <c r="SZI143" s="139"/>
      <c r="SZJ143" s="139"/>
      <c r="SZK143" s="139"/>
      <c r="SZL143" s="139"/>
      <c r="SZM143" s="139"/>
      <c r="SZN143" s="139"/>
      <c r="SZO143" s="139"/>
      <c r="SZP143" s="139"/>
      <c r="SZQ143" s="139"/>
      <c r="SZR143" s="139"/>
      <c r="SZS143" s="139"/>
      <c r="SZT143" s="139"/>
      <c r="SZU143" s="139"/>
      <c r="SZV143" s="139"/>
      <c r="SZW143" s="139"/>
      <c r="SZX143" s="139"/>
      <c r="SZY143" s="139"/>
      <c r="SZZ143" s="139"/>
      <c r="TAA143" s="139"/>
      <c r="TAB143" s="139"/>
      <c r="TAC143" s="139"/>
      <c r="TAD143" s="139"/>
      <c r="TAE143" s="139"/>
      <c r="TAF143" s="139"/>
      <c r="TAG143" s="139"/>
      <c r="TAH143" s="139"/>
      <c r="TAI143" s="139"/>
      <c r="TAJ143" s="139"/>
      <c r="TAK143" s="139"/>
      <c r="TAL143" s="139"/>
      <c r="TAM143" s="139"/>
      <c r="TAN143" s="139"/>
      <c r="TAO143" s="139"/>
      <c r="TAP143" s="139"/>
      <c r="TAQ143" s="139"/>
      <c r="TAR143" s="139"/>
      <c r="TAS143" s="139"/>
      <c r="TAT143" s="139"/>
      <c r="TAU143" s="139"/>
      <c r="TAV143" s="139"/>
      <c r="TAW143" s="139"/>
      <c r="TAX143" s="139"/>
      <c r="TAY143" s="139"/>
      <c r="TAZ143" s="139"/>
      <c r="TBA143" s="139"/>
      <c r="TBB143" s="139"/>
      <c r="TBC143" s="139"/>
      <c r="TBD143" s="139"/>
      <c r="TBE143" s="139"/>
      <c r="TBF143" s="139"/>
      <c r="TBG143" s="139"/>
      <c r="TBH143" s="139"/>
      <c r="TBI143" s="139"/>
      <c r="TBJ143" s="139"/>
      <c r="TBK143" s="139"/>
      <c r="TBL143" s="139"/>
      <c r="TBM143" s="139"/>
      <c r="TBN143" s="139"/>
      <c r="TBO143" s="139"/>
      <c r="TBP143" s="139"/>
      <c r="TBQ143" s="139"/>
      <c r="TBR143" s="139"/>
      <c r="TBS143" s="139"/>
      <c r="TBT143" s="139"/>
      <c r="TBU143" s="139"/>
      <c r="TBV143" s="139"/>
      <c r="TBW143" s="139"/>
      <c r="TBX143" s="139"/>
      <c r="TBY143" s="139"/>
      <c r="TBZ143" s="139"/>
      <c r="TCA143" s="139"/>
      <c r="TCB143" s="139"/>
      <c r="TCC143" s="139"/>
      <c r="TCD143" s="139"/>
      <c r="TCE143" s="139"/>
      <c r="TCF143" s="139"/>
      <c r="TCG143" s="139"/>
      <c r="TCH143" s="139"/>
      <c r="TCI143" s="139"/>
      <c r="TCJ143" s="139"/>
      <c r="TCK143" s="139"/>
      <c r="TCL143" s="139"/>
      <c r="TCM143" s="139"/>
      <c r="TCN143" s="139"/>
      <c r="TCO143" s="139"/>
      <c r="TCP143" s="139"/>
      <c r="TCQ143" s="139"/>
      <c r="TCR143" s="139"/>
      <c r="TCS143" s="139"/>
      <c r="TCT143" s="139"/>
      <c r="TCU143" s="139"/>
      <c r="TCV143" s="139"/>
      <c r="TCW143" s="139"/>
      <c r="TCX143" s="139"/>
      <c r="TCY143" s="139"/>
      <c r="TCZ143" s="139"/>
      <c r="TDA143" s="139"/>
      <c r="TDB143" s="139"/>
      <c r="TDC143" s="139"/>
      <c r="TDD143" s="139"/>
      <c r="TDE143" s="139"/>
      <c r="TDF143" s="139"/>
      <c r="TDG143" s="139"/>
      <c r="TDH143" s="139"/>
      <c r="TDI143" s="139"/>
      <c r="TDJ143" s="139"/>
      <c r="TDK143" s="139"/>
      <c r="TDL143" s="139"/>
      <c r="TDM143" s="139"/>
      <c r="TDN143" s="139"/>
      <c r="TDO143" s="139"/>
      <c r="TDP143" s="139"/>
      <c r="TDQ143" s="139"/>
      <c r="TDR143" s="139"/>
      <c r="TDS143" s="139"/>
      <c r="TDT143" s="139"/>
      <c r="TDU143" s="139"/>
      <c r="TDV143" s="139"/>
      <c r="TDW143" s="139"/>
      <c r="TDX143" s="139"/>
      <c r="TDY143" s="139"/>
      <c r="TDZ143" s="139"/>
      <c r="TEA143" s="139"/>
      <c r="TEB143" s="139"/>
      <c r="TEC143" s="139"/>
      <c r="TED143" s="139"/>
      <c r="TEE143" s="139"/>
      <c r="TEF143" s="139"/>
      <c r="TEG143" s="139"/>
      <c r="TEH143" s="139"/>
      <c r="TEI143" s="139"/>
      <c r="TEJ143" s="139"/>
      <c r="TEK143" s="139"/>
      <c r="TEL143" s="139"/>
      <c r="TEM143" s="139"/>
      <c r="TEN143" s="139"/>
      <c r="TEO143" s="139"/>
      <c r="TEP143" s="139"/>
      <c r="TEQ143" s="139"/>
      <c r="TER143" s="139"/>
      <c r="TES143" s="139"/>
      <c r="TET143" s="139"/>
      <c r="TEU143" s="139"/>
      <c r="TEV143" s="139"/>
      <c r="TEW143" s="139"/>
      <c r="TEX143" s="139"/>
      <c r="TEY143" s="139"/>
      <c r="TEZ143" s="139"/>
      <c r="TFA143" s="139"/>
      <c r="TFB143" s="139"/>
      <c r="TFC143" s="139"/>
      <c r="TFD143" s="139"/>
      <c r="TFE143" s="139"/>
      <c r="TFF143" s="139"/>
      <c r="TFG143" s="139"/>
      <c r="TFH143" s="139"/>
      <c r="TFI143" s="139"/>
      <c r="TFJ143" s="139"/>
      <c r="TFK143" s="139"/>
      <c r="TFL143" s="139"/>
      <c r="TFM143" s="139"/>
      <c r="TFN143" s="139"/>
      <c r="TFO143" s="139"/>
      <c r="TFP143" s="139"/>
      <c r="TFQ143" s="139"/>
      <c r="TFR143" s="139"/>
      <c r="TFS143" s="139"/>
      <c r="TFT143" s="139"/>
      <c r="TFU143" s="139"/>
      <c r="TFV143" s="139"/>
      <c r="TFW143" s="139"/>
      <c r="TFX143" s="139"/>
      <c r="TFY143" s="139"/>
      <c r="TFZ143" s="139"/>
      <c r="TGA143" s="139"/>
      <c r="TGB143" s="139"/>
      <c r="TGC143" s="139"/>
      <c r="TGD143" s="139"/>
      <c r="TGE143" s="139"/>
      <c r="TGF143" s="139"/>
      <c r="TGG143" s="139"/>
      <c r="TGH143" s="139"/>
      <c r="TGI143" s="139"/>
      <c r="TGJ143" s="139"/>
      <c r="TGK143" s="139"/>
      <c r="TGL143" s="139"/>
      <c r="TGM143" s="139"/>
      <c r="TGN143" s="139"/>
      <c r="TGO143" s="139"/>
      <c r="TGP143" s="139"/>
      <c r="TGQ143" s="139"/>
      <c r="TGR143" s="139"/>
      <c r="TGS143" s="139"/>
      <c r="TGT143" s="139"/>
      <c r="TGU143" s="139"/>
      <c r="TGV143" s="139"/>
      <c r="TGW143" s="139"/>
      <c r="TGX143" s="139"/>
      <c r="TGY143" s="139"/>
      <c r="TGZ143" s="139"/>
      <c r="THA143" s="139"/>
      <c r="THB143" s="139"/>
      <c r="THC143" s="139"/>
      <c r="THD143" s="139"/>
      <c r="THE143" s="139"/>
      <c r="THF143" s="139"/>
      <c r="THG143" s="139"/>
      <c r="THH143" s="139"/>
      <c r="THI143" s="139"/>
      <c r="THJ143" s="139"/>
      <c r="THK143" s="139"/>
      <c r="THL143" s="139"/>
      <c r="THM143" s="139"/>
      <c r="THN143" s="139"/>
      <c r="THO143" s="139"/>
      <c r="THP143" s="139"/>
      <c r="THQ143" s="139"/>
      <c r="THR143" s="139"/>
      <c r="THS143" s="139"/>
      <c r="THT143" s="139"/>
      <c r="THU143" s="139"/>
      <c r="THV143" s="139"/>
      <c r="THW143" s="139"/>
      <c r="THX143" s="139"/>
      <c r="THY143" s="139"/>
      <c r="THZ143" s="139"/>
      <c r="TIA143" s="139"/>
      <c r="TIB143" s="139"/>
      <c r="TIC143" s="139"/>
      <c r="TID143" s="139"/>
      <c r="TIE143" s="139"/>
      <c r="TIF143" s="139"/>
      <c r="TIG143" s="139"/>
      <c r="TIH143" s="139"/>
      <c r="TII143" s="139"/>
      <c r="TIJ143" s="139"/>
      <c r="TIK143" s="139"/>
      <c r="TIL143" s="139"/>
      <c r="TIM143" s="139"/>
      <c r="TIN143" s="139"/>
      <c r="TIO143" s="139"/>
      <c r="TIP143" s="139"/>
      <c r="TIQ143" s="139"/>
      <c r="TIR143" s="139"/>
      <c r="TIS143" s="139"/>
      <c r="TIT143" s="139"/>
      <c r="TIU143" s="139"/>
      <c r="TIV143" s="139"/>
      <c r="TIW143" s="139"/>
      <c r="TIX143" s="139"/>
      <c r="TIY143" s="139"/>
      <c r="TIZ143" s="139"/>
      <c r="TJA143" s="139"/>
      <c r="TJB143" s="139"/>
      <c r="TJC143" s="139"/>
      <c r="TJD143" s="139"/>
      <c r="TJE143" s="139"/>
      <c r="TJF143" s="139"/>
      <c r="TJG143" s="139"/>
      <c r="TJH143" s="139"/>
      <c r="TJI143" s="139"/>
      <c r="TJJ143" s="139"/>
      <c r="TJK143" s="139"/>
      <c r="TJL143" s="139"/>
      <c r="TJM143" s="139"/>
      <c r="TJN143" s="139"/>
      <c r="TJO143" s="139"/>
      <c r="TJP143" s="139"/>
      <c r="TJQ143" s="139"/>
      <c r="TJR143" s="139"/>
      <c r="TJS143" s="139"/>
      <c r="TJT143" s="139"/>
      <c r="TJU143" s="139"/>
      <c r="TJV143" s="139"/>
      <c r="TJW143" s="139"/>
      <c r="TJX143" s="139"/>
      <c r="TJY143" s="139"/>
      <c r="TJZ143" s="139"/>
      <c r="TKA143" s="139"/>
      <c r="TKB143" s="139"/>
      <c r="TKC143" s="139"/>
      <c r="TKD143" s="139"/>
      <c r="TKE143" s="139"/>
      <c r="TKF143" s="139"/>
      <c r="TKG143" s="139"/>
      <c r="TKH143" s="139"/>
      <c r="TKI143" s="139"/>
      <c r="TKJ143" s="139"/>
      <c r="TKK143" s="139"/>
      <c r="TKL143" s="139"/>
      <c r="TKM143" s="139"/>
      <c r="TKN143" s="139"/>
      <c r="TKO143" s="139"/>
      <c r="TKP143" s="139"/>
      <c r="TKQ143" s="139"/>
      <c r="TKR143" s="139"/>
      <c r="TKS143" s="139"/>
      <c r="TKT143" s="139"/>
      <c r="TKU143" s="139"/>
      <c r="TKV143" s="139"/>
      <c r="TKW143" s="139"/>
      <c r="TKX143" s="139"/>
      <c r="TKY143" s="139"/>
      <c r="TKZ143" s="139"/>
      <c r="TLA143" s="139"/>
      <c r="TLB143" s="139"/>
      <c r="TLC143" s="139"/>
      <c r="TLD143" s="139"/>
      <c r="TLE143" s="139"/>
      <c r="TLF143" s="139"/>
      <c r="TLG143" s="139"/>
      <c r="TLH143" s="139"/>
      <c r="TLI143" s="139"/>
      <c r="TLJ143" s="139"/>
      <c r="TLK143" s="139"/>
      <c r="TLL143" s="139"/>
      <c r="TLM143" s="139"/>
      <c r="TLN143" s="139"/>
      <c r="TLO143" s="139"/>
      <c r="TLP143" s="139"/>
      <c r="TLQ143" s="139"/>
      <c r="TLR143" s="139"/>
      <c r="TLS143" s="139"/>
      <c r="TLT143" s="139"/>
      <c r="TLU143" s="139"/>
      <c r="TLV143" s="139"/>
      <c r="TLW143" s="139"/>
      <c r="TLX143" s="139"/>
      <c r="TLY143" s="139"/>
      <c r="TLZ143" s="139"/>
      <c r="TMA143" s="139"/>
      <c r="TMB143" s="139"/>
      <c r="TMC143" s="139"/>
      <c r="TMD143" s="139"/>
      <c r="TME143" s="139"/>
      <c r="TMF143" s="139"/>
      <c r="TMG143" s="139"/>
      <c r="TMH143" s="139"/>
      <c r="TMI143" s="139"/>
      <c r="TMJ143" s="139"/>
      <c r="TMK143" s="139"/>
      <c r="TML143" s="139"/>
      <c r="TMM143" s="139"/>
      <c r="TMN143" s="139"/>
      <c r="TMO143" s="139"/>
      <c r="TMP143" s="139"/>
      <c r="TMQ143" s="139"/>
      <c r="TMR143" s="139"/>
      <c r="TMS143" s="139"/>
      <c r="TMT143" s="139"/>
      <c r="TMU143" s="139"/>
      <c r="TMV143" s="139"/>
      <c r="TMW143" s="139"/>
      <c r="TMX143" s="139"/>
      <c r="TMY143" s="139"/>
      <c r="TMZ143" s="139"/>
      <c r="TNA143" s="139"/>
      <c r="TNB143" s="139"/>
      <c r="TNC143" s="139"/>
      <c r="TND143" s="139"/>
      <c r="TNE143" s="139"/>
      <c r="TNF143" s="139"/>
      <c r="TNG143" s="139"/>
      <c r="TNH143" s="139"/>
      <c r="TNI143" s="139"/>
      <c r="TNJ143" s="139"/>
      <c r="TNK143" s="139"/>
      <c r="TNL143" s="139"/>
      <c r="TNM143" s="139"/>
      <c r="TNN143" s="139"/>
      <c r="TNO143" s="139"/>
      <c r="TNP143" s="139"/>
      <c r="TNQ143" s="139"/>
      <c r="TNR143" s="139"/>
      <c r="TNS143" s="139"/>
      <c r="TNT143" s="139"/>
      <c r="TNU143" s="139"/>
      <c r="TNV143" s="139"/>
      <c r="TNW143" s="139"/>
      <c r="TNX143" s="139"/>
      <c r="TNY143" s="139"/>
      <c r="TNZ143" s="139"/>
      <c r="TOA143" s="139"/>
      <c r="TOB143" s="139"/>
      <c r="TOC143" s="139"/>
      <c r="TOD143" s="139"/>
      <c r="TOE143" s="139"/>
      <c r="TOF143" s="139"/>
      <c r="TOG143" s="139"/>
      <c r="TOH143" s="139"/>
      <c r="TOI143" s="139"/>
      <c r="TOJ143" s="139"/>
      <c r="TOK143" s="139"/>
      <c r="TOL143" s="139"/>
      <c r="TOM143" s="139"/>
      <c r="TON143" s="139"/>
      <c r="TOO143" s="139"/>
      <c r="TOP143" s="139"/>
      <c r="TOQ143" s="139"/>
      <c r="TOR143" s="139"/>
      <c r="TOS143" s="139"/>
      <c r="TOT143" s="139"/>
      <c r="TOU143" s="139"/>
      <c r="TOV143" s="139"/>
      <c r="TOW143" s="139"/>
      <c r="TOX143" s="139"/>
      <c r="TOY143" s="139"/>
      <c r="TOZ143" s="139"/>
      <c r="TPA143" s="139"/>
      <c r="TPB143" s="139"/>
      <c r="TPC143" s="139"/>
      <c r="TPD143" s="139"/>
      <c r="TPE143" s="139"/>
      <c r="TPF143" s="139"/>
      <c r="TPG143" s="139"/>
      <c r="TPH143" s="139"/>
      <c r="TPI143" s="139"/>
      <c r="TPJ143" s="139"/>
      <c r="TPK143" s="139"/>
      <c r="TPL143" s="139"/>
      <c r="TPM143" s="139"/>
      <c r="TPN143" s="139"/>
      <c r="TPO143" s="139"/>
      <c r="TPP143" s="139"/>
      <c r="TPQ143" s="139"/>
      <c r="TPR143" s="139"/>
      <c r="TPS143" s="139"/>
      <c r="TPT143" s="139"/>
      <c r="TPU143" s="139"/>
      <c r="TPV143" s="139"/>
      <c r="TPW143" s="139"/>
      <c r="TPX143" s="139"/>
      <c r="TPY143" s="139"/>
      <c r="TPZ143" s="139"/>
      <c r="TQA143" s="139"/>
      <c r="TQB143" s="139"/>
      <c r="TQC143" s="139"/>
      <c r="TQD143" s="139"/>
      <c r="TQE143" s="139"/>
      <c r="TQF143" s="139"/>
      <c r="TQG143" s="139"/>
      <c r="TQH143" s="139"/>
      <c r="TQI143" s="139"/>
      <c r="TQJ143" s="139"/>
      <c r="TQK143" s="139"/>
      <c r="TQL143" s="139"/>
      <c r="TQM143" s="139"/>
      <c r="TQN143" s="139"/>
      <c r="TQO143" s="139"/>
      <c r="TQP143" s="139"/>
      <c r="TQQ143" s="139"/>
      <c r="TQR143" s="139"/>
      <c r="TQS143" s="139"/>
      <c r="TQT143" s="139"/>
      <c r="TQU143" s="139"/>
      <c r="TQV143" s="139"/>
      <c r="TQW143" s="139"/>
      <c r="TQX143" s="139"/>
      <c r="TQY143" s="139"/>
      <c r="TQZ143" s="139"/>
      <c r="TRA143" s="139"/>
      <c r="TRB143" s="139"/>
      <c r="TRC143" s="139"/>
      <c r="TRD143" s="139"/>
      <c r="TRE143" s="139"/>
      <c r="TRF143" s="139"/>
      <c r="TRG143" s="139"/>
      <c r="TRH143" s="139"/>
      <c r="TRI143" s="139"/>
      <c r="TRJ143" s="139"/>
      <c r="TRK143" s="139"/>
      <c r="TRL143" s="139"/>
      <c r="TRM143" s="139"/>
      <c r="TRN143" s="139"/>
      <c r="TRO143" s="139"/>
      <c r="TRP143" s="139"/>
      <c r="TRQ143" s="139"/>
      <c r="TRR143" s="139"/>
      <c r="TRS143" s="139"/>
      <c r="TRT143" s="139"/>
      <c r="TRU143" s="139"/>
      <c r="TRV143" s="139"/>
      <c r="TRW143" s="139"/>
      <c r="TRX143" s="139"/>
      <c r="TRY143" s="139"/>
      <c r="TRZ143" s="139"/>
      <c r="TSA143" s="139"/>
      <c r="TSB143" s="139"/>
      <c r="TSC143" s="139"/>
      <c r="TSD143" s="139"/>
      <c r="TSE143" s="139"/>
      <c r="TSF143" s="139"/>
      <c r="TSG143" s="139"/>
      <c r="TSH143" s="139"/>
      <c r="TSI143" s="139"/>
      <c r="TSJ143" s="139"/>
      <c r="TSK143" s="139"/>
      <c r="TSL143" s="139"/>
      <c r="TSM143" s="139"/>
      <c r="TSN143" s="139"/>
      <c r="TSO143" s="139"/>
      <c r="TSP143" s="139"/>
      <c r="TSQ143" s="139"/>
      <c r="TSR143" s="139"/>
      <c r="TSS143" s="139"/>
      <c r="TST143" s="139"/>
      <c r="TSU143" s="139"/>
      <c r="TSV143" s="139"/>
      <c r="TSW143" s="139"/>
      <c r="TSX143" s="139"/>
      <c r="TSY143" s="139"/>
      <c r="TSZ143" s="139"/>
      <c r="TTA143" s="139"/>
      <c r="TTB143" s="139"/>
      <c r="TTC143" s="139"/>
      <c r="TTD143" s="139"/>
      <c r="TTE143" s="139"/>
      <c r="TTF143" s="139"/>
      <c r="TTG143" s="139"/>
      <c r="TTH143" s="139"/>
      <c r="TTI143" s="139"/>
      <c r="TTJ143" s="139"/>
      <c r="TTK143" s="139"/>
      <c r="TTL143" s="139"/>
      <c r="TTM143" s="139"/>
      <c r="TTN143" s="139"/>
      <c r="TTO143" s="139"/>
      <c r="TTP143" s="139"/>
      <c r="TTQ143" s="139"/>
      <c r="TTR143" s="139"/>
      <c r="TTS143" s="139"/>
      <c r="TTT143" s="139"/>
      <c r="TTU143" s="139"/>
      <c r="TTV143" s="139"/>
      <c r="TTW143" s="139"/>
      <c r="TTX143" s="139"/>
      <c r="TTY143" s="139"/>
      <c r="TTZ143" s="139"/>
      <c r="TUA143" s="139"/>
      <c r="TUB143" s="139"/>
      <c r="TUC143" s="139"/>
      <c r="TUD143" s="139"/>
      <c r="TUE143" s="139"/>
      <c r="TUF143" s="139"/>
      <c r="TUG143" s="139"/>
      <c r="TUH143" s="139"/>
      <c r="TUI143" s="139"/>
      <c r="TUJ143" s="139"/>
      <c r="TUK143" s="139"/>
      <c r="TUL143" s="139"/>
      <c r="TUM143" s="139"/>
      <c r="TUN143" s="139"/>
      <c r="TUO143" s="139"/>
      <c r="TUP143" s="139"/>
      <c r="TUQ143" s="139"/>
      <c r="TUR143" s="139"/>
      <c r="TUS143" s="139"/>
      <c r="TUT143" s="139"/>
      <c r="TUU143" s="139"/>
      <c r="TUV143" s="139"/>
      <c r="TUW143" s="139"/>
      <c r="TUX143" s="139"/>
      <c r="TUY143" s="139"/>
      <c r="TUZ143" s="139"/>
      <c r="TVA143" s="139"/>
      <c r="TVB143" s="139"/>
      <c r="TVC143" s="139"/>
      <c r="TVD143" s="139"/>
      <c r="TVE143" s="139"/>
      <c r="TVF143" s="139"/>
      <c r="TVG143" s="139"/>
      <c r="TVH143" s="139"/>
      <c r="TVI143" s="139"/>
      <c r="TVJ143" s="139"/>
      <c r="TVK143" s="139"/>
      <c r="TVL143" s="139"/>
      <c r="TVM143" s="139"/>
      <c r="TVN143" s="139"/>
      <c r="TVO143" s="139"/>
      <c r="TVP143" s="139"/>
      <c r="TVQ143" s="139"/>
      <c r="TVR143" s="139"/>
      <c r="TVS143" s="139"/>
      <c r="TVT143" s="139"/>
      <c r="TVU143" s="139"/>
      <c r="TVV143" s="139"/>
      <c r="TVW143" s="139"/>
      <c r="TVX143" s="139"/>
      <c r="TVY143" s="139"/>
      <c r="TVZ143" s="139"/>
      <c r="TWA143" s="139"/>
      <c r="TWB143" s="139"/>
      <c r="TWC143" s="139"/>
      <c r="TWD143" s="139"/>
      <c r="TWE143" s="139"/>
      <c r="TWF143" s="139"/>
      <c r="TWG143" s="139"/>
      <c r="TWH143" s="139"/>
      <c r="TWI143" s="139"/>
      <c r="TWJ143" s="139"/>
      <c r="TWK143" s="139"/>
      <c r="TWL143" s="139"/>
      <c r="TWM143" s="139"/>
      <c r="TWN143" s="139"/>
      <c r="TWO143" s="139"/>
      <c r="TWP143" s="139"/>
      <c r="TWQ143" s="139"/>
      <c r="TWR143" s="139"/>
      <c r="TWS143" s="139"/>
      <c r="TWT143" s="139"/>
      <c r="TWU143" s="139"/>
      <c r="TWV143" s="139"/>
      <c r="TWW143" s="139"/>
      <c r="TWX143" s="139"/>
      <c r="TWY143" s="139"/>
      <c r="TWZ143" s="139"/>
      <c r="TXA143" s="139"/>
      <c r="TXB143" s="139"/>
      <c r="TXC143" s="139"/>
      <c r="TXD143" s="139"/>
      <c r="TXE143" s="139"/>
      <c r="TXF143" s="139"/>
      <c r="TXG143" s="139"/>
      <c r="TXH143" s="139"/>
      <c r="TXI143" s="139"/>
      <c r="TXJ143" s="139"/>
      <c r="TXK143" s="139"/>
      <c r="TXL143" s="139"/>
      <c r="TXM143" s="139"/>
      <c r="TXN143" s="139"/>
      <c r="TXO143" s="139"/>
      <c r="TXP143" s="139"/>
      <c r="TXQ143" s="139"/>
      <c r="TXR143" s="139"/>
      <c r="TXS143" s="139"/>
      <c r="TXT143" s="139"/>
      <c r="TXU143" s="139"/>
      <c r="TXV143" s="139"/>
      <c r="TXW143" s="139"/>
      <c r="TXX143" s="139"/>
      <c r="TXY143" s="139"/>
      <c r="TXZ143" s="139"/>
      <c r="TYA143" s="139"/>
      <c r="TYB143" s="139"/>
      <c r="TYC143" s="139"/>
      <c r="TYD143" s="139"/>
      <c r="TYE143" s="139"/>
      <c r="TYF143" s="139"/>
      <c r="TYG143" s="139"/>
      <c r="TYH143" s="139"/>
      <c r="TYI143" s="139"/>
      <c r="TYJ143" s="139"/>
      <c r="TYK143" s="139"/>
      <c r="TYL143" s="139"/>
      <c r="TYM143" s="139"/>
      <c r="TYN143" s="139"/>
      <c r="TYO143" s="139"/>
      <c r="TYP143" s="139"/>
      <c r="TYQ143" s="139"/>
      <c r="TYR143" s="139"/>
      <c r="TYS143" s="139"/>
      <c r="TYT143" s="139"/>
      <c r="TYU143" s="139"/>
      <c r="TYV143" s="139"/>
      <c r="TYW143" s="139"/>
      <c r="TYX143" s="139"/>
      <c r="TYY143" s="139"/>
      <c r="TYZ143" s="139"/>
      <c r="TZA143" s="139"/>
      <c r="TZB143" s="139"/>
      <c r="TZC143" s="139"/>
      <c r="TZD143" s="139"/>
      <c r="TZE143" s="139"/>
      <c r="TZF143" s="139"/>
      <c r="TZG143" s="139"/>
      <c r="TZH143" s="139"/>
      <c r="TZI143" s="139"/>
      <c r="TZJ143" s="139"/>
      <c r="TZK143" s="139"/>
      <c r="TZL143" s="139"/>
      <c r="TZM143" s="139"/>
      <c r="TZN143" s="139"/>
      <c r="TZO143" s="139"/>
      <c r="TZP143" s="139"/>
      <c r="TZQ143" s="139"/>
      <c r="TZR143" s="139"/>
      <c r="TZS143" s="139"/>
      <c r="TZT143" s="139"/>
      <c r="TZU143" s="139"/>
      <c r="TZV143" s="139"/>
      <c r="TZW143" s="139"/>
      <c r="TZX143" s="139"/>
      <c r="TZY143" s="139"/>
      <c r="TZZ143" s="139"/>
      <c r="UAA143" s="139"/>
      <c r="UAB143" s="139"/>
      <c r="UAC143" s="139"/>
      <c r="UAD143" s="139"/>
      <c r="UAE143" s="139"/>
      <c r="UAF143" s="139"/>
      <c r="UAG143" s="139"/>
      <c r="UAH143" s="139"/>
      <c r="UAI143" s="139"/>
      <c r="UAJ143" s="139"/>
      <c r="UAK143" s="139"/>
      <c r="UAL143" s="139"/>
      <c r="UAM143" s="139"/>
      <c r="UAN143" s="139"/>
      <c r="UAO143" s="139"/>
      <c r="UAP143" s="139"/>
      <c r="UAQ143" s="139"/>
      <c r="UAR143" s="139"/>
      <c r="UAS143" s="139"/>
      <c r="UAT143" s="139"/>
      <c r="UAU143" s="139"/>
      <c r="UAV143" s="139"/>
      <c r="UAW143" s="139"/>
      <c r="UAX143" s="139"/>
      <c r="UAY143" s="139"/>
      <c r="UAZ143" s="139"/>
      <c r="UBA143" s="139"/>
      <c r="UBB143" s="139"/>
      <c r="UBC143" s="139"/>
      <c r="UBD143" s="139"/>
      <c r="UBE143" s="139"/>
      <c r="UBF143" s="139"/>
      <c r="UBG143" s="139"/>
      <c r="UBH143" s="139"/>
      <c r="UBI143" s="139"/>
      <c r="UBJ143" s="139"/>
      <c r="UBK143" s="139"/>
      <c r="UBL143" s="139"/>
      <c r="UBM143" s="139"/>
      <c r="UBN143" s="139"/>
      <c r="UBO143" s="139"/>
      <c r="UBP143" s="139"/>
      <c r="UBQ143" s="139"/>
      <c r="UBR143" s="139"/>
      <c r="UBS143" s="139"/>
      <c r="UBT143" s="139"/>
      <c r="UBU143" s="139"/>
      <c r="UBV143" s="139"/>
      <c r="UBW143" s="139"/>
      <c r="UBX143" s="139"/>
      <c r="UBY143" s="139"/>
      <c r="UBZ143" s="139"/>
      <c r="UCA143" s="139"/>
      <c r="UCB143" s="139"/>
      <c r="UCC143" s="139"/>
      <c r="UCD143" s="139"/>
      <c r="UCE143" s="139"/>
      <c r="UCF143" s="139"/>
      <c r="UCG143" s="139"/>
      <c r="UCH143" s="139"/>
      <c r="UCI143" s="139"/>
      <c r="UCJ143" s="139"/>
      <c r="UCK143" s="139"/>
      <c r="UCL143" s="139"/>
      <c r="UCM143" s="139"/>
      <c r="UCN143" s="139"/>
      <c r="UCO143" s="139"/>
      <c r="UCP143" s="139"/>
      <c r="UCQ143" s="139"/>
      <c r="UCR143" s="139"/>
      <c r="UCS143" s="139"/>
      <c r="UCT143" s="139"/>
      <c r="UCU143" s="139"/>
      <c r="UCV143" s="139"/>
      <c r="UCW143" s="139"/>
      <c r="UCX143" s="139"/>
      <c r="UCY143" s="139"/>
      <c r="UCZ143" s="139"/>
      <c r="UDA143" s="139"/>
      <c r="UDB143" s="139"/>
      <c r="UDC143" s="139"/>
      <c r="UDD143" s="139"/>
      <c r="UDE143" s="139"/>
      <c r="UDF143" s="139"/>
      <c r="UDG143" s="139"/>
      <c r="UDH143" s="139"/>
      <c r="UDI143" s="139"/>
      <c r="UDJ143" s="139"/>
      <c r="UDK143" s="139"/>
      <c r="UDL143" s="139"/>
      <c r="UDM143" s="139"/>
      <c r="UDN143" s="139"/>
      <c r="UDO143" s="139"/>
      <c r="UDP143" s="139"/>
      <c r="UDQ143" s="139"/>
      <c r="UDR143" s="139"/>
      <c r="UDS143" s="139"/>
      <c r="UDT143" s="139"/>
      <c r="UDU143" s="139"/>
      <c r="UDV143" s="139"/>
      <c r="UDW143" s="139"/>
      <c r="UDX143" s="139"/>
      <c r="UDY143" s="139"/>
      <c r="UDZ143" s="139"/>
      <c r="UEA143" s="139"/>
      <c r="UEB143" s="139"/>
      <c r="UEC143" s="139"/>
      <c r="UED143" s="139"/>
      <c r="UEE143" s="139"/>
      <c r="UEF143" s="139"/>
      <c r="UEG143" s="139"/>
      <c r="UEH143" s="139"/>
      <c r="UEI143" s="139"/>
      <c r="UEJ143" s="139"/>
      <c r="UEK143" s="139"/>
      <c r="UEL143" s="139"/>
      <c r="UEM143" s="139"/>
      <c r="UEN143" s="139"/>
      <c r="UEO143" s="139"/>
      <c r="UEP143" s="139"/>
      <c r="UEQ143" s="139"/>
      <c r="UER143" s="139"/>
      <c r="UES143" s="139"/>
      <c r="UET143" s="139"/>
      <c r="UEU143" s="139"/>
      <c r="UEV143" s="139"/>
      <c r="UEW143" s="139"/>
      <c r="UEX143" s="139"/>
      <c r="UEY143" s="139"/>
      <c r="UEZ143" s="139"/>
      <c r="UFA143" s="139"/>
      <c r="UFB143" s="139"/>
      <c r="UFC143" s="139"/>
      <c r="UFD143" s="139"/>
      <c r="UFE143" s="139"/>
      <c r="UFF143" s="139"/>
      <c r="UFG143" s="139"/>
      <c r="UFH143" s="139"/>
      <c r="UFI143" s="139"/>
      <c r="UFJ143" s="139"/>
      <c r="UFK143" s="139"/>
      <c r="UFL143" s="139"/>
      <c r="UFM143" s="139"/>
      <c r="UFN143" s="139"/>
      <c r="UFO143" s="139"/>
      <c r="UFP143" s="139"/>
      <c r="UFQ143" s="139"/>
      <c r="UFR143" s="139"/>
      <c r="UFS143" s="139"/>
      <c r="UFT143" s="139"/>
      <c r="UFU143" s="139"/>
      <c r="UFV143" s="139"/>
      <c r="UFW143" s="139"/>
      <c r="UFX143" s="139"/>
      <c r="UFY143" s="139"/>
      <c r="UFZ143" s="139"/>
      <c r="UGA143" s="139"/>
      <c r="UGB143" s="139"/>
      <c r="UGC143" s="139"/>
      <c r="UGD143" s="139"/>
      <c r="UGE143" s="139"/>
      <c r="UGF143" s="139"/>
      <c r="UGG143" s="139"/>
      <c r="UGH143" s="139"/>
      <c r="UGI143" s="139"/>
      <c r="UGJ143" s="139"/>
      <c r="UGK143" s="139"/>
      <c r="UGL143" s="139"/>
      <c r="UGM143" s="139"/>
      <c r="UGN143" s="139"/>
      <c r="UGO143" s="139"/>
      <c r="UGP143" s="139"/>
      <c r="UGQ143" s="139"/>
      <c r="UGR143" s="139"/>
      <c r="UGS143" s="139"/>
      <c r="UGT143" s="139"/>
      <c r="UGU143" s="139"/>
      <c r="UGV143" s="139"/>
      <c r="UGW143" s="139"/>
      <c r="UGX143" s="139"/>
      <c r="UGY143" s="139"/>
      <c r="UGZ143" s="139"/>
      <c r="UHA143" s="139"/>
      <c r="UHB143" s="139"/>
      <c r="UHC143" s="139"/>
      <c r="UHD143" s="139"/>
      <c r="UHE143" s="139"/>
      <c r="UHF143" s="139"/>
      <c r="UHG143" s="139"/>
      <c r="UHH143" s="139"/>
      <c r="UHI143" s="139"/>
      <c r="UHJ143" s="139"/>
      <c r="UHK143" s="139"/>
      <c r="UHL143" s="139"/>
      <c r="UHM143" s="139"/>
      <c r="UHN143" s="139"/>
      <c r="UHO143" s="139"/>
      <c r="UHP143" s="139"/>
      <c r="UHQ143" s="139"/>
      <c r="UHR143" s="139"/>
      <c r="UHS143" s="139"/>
      <c r="UHT143" s="139"/>
      <c r="UHU143" s="139"/>
      <c r="UHV143" s="139"/>
      <c r="UHW143" s="139"/>
      <c r="UHX143" s="139"/>
      <c r="UHY143" s="139"/>
      <c r="UHZ143" s="139"/>
      <c r="UIA143" s="139"/>
      <c r="UIB143" s="139"/>
      <c r="UIC143" s="139"/>
      <c r="UID143" s="139"/>
      <c r="UIE143" s="139"/>
      <c r="UIF143" s="139"/>
      <c r="UIG143" s="139"/>
      <c r="UIH143" s="139"/>
      <c r="UII143" s="139"/>
      <c r="UIJ143" s="139"/>
      <c r="UIK143" s="139"/>
      <c r="UIL143" s="139"/>
      <c r="UIM143" s="139"/>
      <c r="UIN143" s="139"/>
      <c r="UIO143" s="139"/>
      <c r="UIP143" s="139"/>
      <c r="UIQ143" s="139"/>
      <c r="UIR143" s="139"/>
      <c r="UIS143" s="139"/>
      <c r="UIT143" s="139"/>
      <c r="UIU143" s="139"/>
      <c r="UIV143" s="139"/>
      <c r="UIW143" s="139"/>
      <c r="UIX143" s="139"/>
      <c r="UIY143" s="139"/>
      <c r="UIZ143" s="139"/>
      <c r="UJA143" s="139"/>
      <c r="UJB143" s="139"/>
      <c r="UJC143" s="139"/>
      <c r="UJD143" s="139"/>
      <c r="UJE143" s="139"/>
      <c r="UJF143" s="139"/>
      <c r="UJG143" s="139"/>
      <c r="UJH143" s="139"/>
      <c r="UJI143" s="139"/>
      <c r="UJJ143" s="139"/>
      <c r="UJK143" s="139"/>
      <c r="UJL143" s="139"/>
      <c r="UJM143" s="139"/>
      <c r="UJN143" s="139"/>
      <c r="UJO143" s="139"/>
      <c r="UJP143" s="139"/>
      <c r="UJQ143" s="139"/>
      <c r="UJR143" s="139"/>
      <c r="UJS143" s="139"/>
      <c r="UJT143" s="139"/>
      <c r="UJU143" s="139"/>
      <c r="UJV143" s="139"/>
      <c r="UJW143" s="139"/>
      <c r="UJX143" s="139"/>
      <c r="UJY143" s="139"/>
      <c r="UJZ143" s="139"/>
      <c r="UKA143" s="139"/>
      <c r="UKB143" s="139"/>
      <c r="UKC143" s="139"/>
      <c r="UKD143" s="139"/>
      <c r="UKE143" s="139"/>
      <c r="UKF143" s="139"/>
      <c r="UKG143" s="139"/>
      <c r="UKH143" s="139"/>
      <c r="UKI143" s="139"/>
      <c r="UKJ143" s="139"/>
      <c r="UKK143" s="139"/>
      <c r="UKL143" s="139"/>
      <c r="UKM143" s="139"/>
      <c r="UKN143" s="139"/>
      <c r="UKO143" s="139"/>
      <c r="UKP143" s="139"/>
      <c r="UKQ143" s="139"/>
      <c r="UKR143" s="139"/>
      <c r="UKS143" s="139"/>
      <c r="UKT143" s="139"/>
      <c r="UKU143" s="139"/>
      <c r="UKV143" s="139"/>
      <c r="UKW143" s="139"/>
      <c r="UKX143" s="139"/>
      <c r="UKY143" s="139"/>
      <c r="UKZ143" s="139"/>
      <c r="ULA143" s="139"/>
      <c r="ULB143" s="139"/>
      <c r="ULC143" s="139"/>
      <c r="ULD143" s="139"/>
      <c r="ULE143" s="139"/>
      <c r="ULF143" s="139"/>
      <c r="ULG143" s="139"/>
      <c r="ULH143" s="139"/>
      <c r="ULI143" s="139"/>
      <c r="ULJ143" s="139"/>
      <c r="ULK143" s="139"/>
      <c r="ULL143" s="139"/>
      <c r="ULM143" s="139"/>
      <c r="ULN143" s="139"/>
      <c r="ULO143" s="139"/>
      <c r="ULP143" s="139"/>
      <c r="ULQ143" s="139"/>
      <c r="ULR143" s="139"/>
      <c r="ULS143" s="139"/>
      <c r="ULT143" s="139"/>
      <c r="ULU143" s="139"/>
      <c r="ULV143" s="139"/>
      <c r="ULW143" s="139"/>
      <c r="ULX143" s="139"/>
      <c r="ULY143" s="139"/>
      <c r="ULZ143" s="139"/>
      <c r="UMA143" s="139"/>
      <c r="UMB143" s="139"/>
      <c r="UMC143" s="139"/>
      <c r="UMD143" s="139"/>
      <c r="UME143" s="139"/>
      <c r="UMF143" s="139"/>
      <c r="UMG143" s="139"/>
      <c r="UMH143" s="139"/>
      <c r="UMI143" s="139"/>
      <c r="UMJ143" s="139"/>
      <c r="UMK143" s="139"/>
      <c r="UML143" s="139"/>
      <c r="UMM143" s="139"/>
      <c r="UMN143" s="139"/>
      <c r="UMO143" s="139"/>
      <c r="UMP143" s="139"/>
      <c r="UMQ143" s="139"/>
      <c r="UMR143" s="139"/>
      <c r="UMS143" s="139"/>
      <c r="UMT143" s="139"/>
      <c r="UMU143" s="139"/>
      <c r="UMV143" s="139"/>
      <c r="UMW143" s="139"/>
      <c r="UMX143" s="139"/>
      <c r="UMY143" s="139"/>
      <c r="UMZ143" s="139"/>
      <c r="UNA143" s="139"/>
      <c r="UNB143" s="139"/>
      <c r="UNC143" s="139"/>
      <c r="UND143" s="139"/>
      <c r="UNE143" s="139"/>
      <c r="UNF143" s="139"/>
      <c r="UNG143" s="139"/>
      <c r="UNH143" s="139"/>
      <c r="UNI143" s="139"/>
      <c r="UNJ143" s="139"/>
      <c r="UNK143" s="139"/>
      <c r="UNL143" s="139"/>
      <c r="UNM143" s="139"/>
      <c r="UNN143" s="139"/>
      <c r="UNO143" s="139"/>
      <c r="UNP143" s="139"/>
      <c r="UNQ143" s="139"/>
      <c r="UNR143" s="139"/>
      <c r="UNS143" s="139"/>
      <c r="UNT143" s="139"/>
      <c r="UNU143" s="139"/>
      <c r="UNV143" s="139"/>
      <c r="UNW143" s="139"/>
      <c r="UNX143" s="139"/>
      <c r="UNY143" s="139"/>
      <c r="UNZ143" s="139"/>
      <c r="UOA143" s="139"/>
      <c r="UOB143" s="139"/>
      <c r="UOC143" s="139"/>
      <c r="UOD143" s="139"/>
      <c r="UOE143" s="139"/>
      <c r="UOF143" s="139"/>
      <c r="UOG143" s="139"/>
      <c r="UOH143" s="139"/>
      <c r="UOI143" s="139"/>
      <c r="UOJ143" s="139"/>
      <c r="UOK143" s="139"/>
      <c r="UOL143" s="139"/>
      <c r="UOM143" s="139"/>
      <c r="UON143" s="139"/>
      <c r="UOO143" s="139"/>
      <c r="UOP143" s="139"/>
      <c r="UOQ143" s="139"/>
      <c r="UOR143" s="139"/>
      <c r="UOS143" s="139"/>
      <c r="UOT143" s="139"/>
      <c r="UOU143" s="139"/>
      <c r="UOV143" s="139"/>
      <c r="UOW143" s="139"/>
      <c r="UOX143" s="139"/>
      <c r="UOY143" s="139"/>
      <c r="UOZ143" s="139"/>
      <c r="UPA143" s="139"/>
      <c r="UPB143" s="139"/>
      <c r="UPC143" s="139"/>
      <c r="UPD143" s="139"/>
      <c r="UPE143" s="139"/>
      <c r="UPF143" s="139"/>
      <c r="UPG143" s="139"/>
      <c r="UPH143" s="139"/>
      <c r="UPI143" s="139"/>
      <c r="UPJ143" s="139"/>
      <c r="UPK143" s="139"/>
      <c r="UPL143" s="139"/>
      <c r="UPM143" s="139"/>
      <c r="UPN143" s="139"/>
      <c r="UPO143" s="139"/>
      <c r="UPP143" s="139"/>
      <c r="UPQ143" s="139"/>
      <c r="UPR143" s="139"/>
      <c r="UPS143" s="139"/>
      <c r="UPT143" s="139"/>
      <c r="UPU143" s="139"/>
      <c r="UPV143" s="139"/>
      <c r="UPW143" s="139"/>
      <c r="UPX143" s="139"/>
      <c r="UPY143" s="139"/>
      <c r="UPZ143" s="139"/>
      <c r="UQA143" s="139"/>
      <c r="UQB143" s="139"/>
      <c r="UQC143" s="139"/>
      <c r="UQD143" s="139"/>
      <c r="UQE143" s="139"/>
      <c r="UQF143" s="139"/>
      <c r="UQG143" s="139"/>
      <c r="UQH143" s="139"/>
      <c r="UQI143" s="139"/>
      <c r="UQJ143" s="139"/>
      <c r="UQK143" s="139"/>
      <c r="UQL143" s="139"/>
      <c r="UQM143" s="139"/>
      <c r="UQN143" s="139"/>
      <c r="UQO143" s="139"/>
      <c r="UQP143" s="139"/>
      <c r="UQQ143" s="139"/>
      <c r="UQR143" s="139"/>
      <c r="UQS143" s="139"/>
      <c r="UQT143" s="139"/>
      <c r="UQU143" s="139"/>
      <c r="UQV143" s="139"/>
      <c r="UQW143" s="139"/>
      <c r="UQX143" s="139"/>
      <c r="UQY143" s="139"/>
      <c r="UQZ143" s="139"/>
      <c r="URA143" s="139"/>
      <c r="URB143" s="139"/>
      <c r="URC143" s="139"/>
      <c r="URD143" s="139"/>
      <c r="URE143" s="139"/>
      <c r="URF143" s="139"/>
      <c r="URG143" s="139"/>
      <c r="URH143" s="139"/>
      <c r="URI143" s="139"/>
      <c r="URJ143" s="139"/>
      <c r="URK143" s="139"/>
      <c r="URL143" s="139"/>
      <c r="URM143" s="139"/>
      <c r="URN143" s="139"/>
      <c r="URO143" s="139"/>
      <c r="URP143" s="139"/>
      <c r="URQ143" s="139"/>
      <c r="URR143" s="139"/>
      <c r="URS143" s="139"/>
      <c r="URT143" s="139"/>
      <c r="URU143" s="139"/>
      <c r="URV143" s="139"/>
      <c r="URW143" s="139"/>
      <c r="URX143" s="139"/>
      <c r="URY143" s="139"/>
      <c r="URZ143" s="139"/>
      <c r="USA143" s="139"/>
      <c r="USB143" s="139"/>
      <c r="USC143" s="139"/>
      <c r="USD143" s="139"/>
      <c r="USE143" s="139"/>
      <c r="USF143" s="139"/>
      <c r="USG143" s="139"/>
      <c r="USH143" s="139"/>
      <c r="USI143" s="139"/>
      <c r="USJ143" s="139"/>
      <c r="USK143" s="139"/>
      <c r="USL143" s="139"/>
      <c r="USM143" s="139"/>
      <c r="USN143" s="139"/>
      <c r="USO143" s="139"/>
      <c r="USP143" s="139"/>
      <c r="USQ143" s="139"/>
      <c r="USR143" s="139"/>
      <c r="USS143" s="139"/>
      <c r="UST143" s="139"/>
      <c r="USU143" s="139"/>
      <c r="USV143" s="139"/>
      <c r="USW143" s="139"/>
      <c r="USX143" s="139"/>
      <c r="USY143" s="139"/>
      <c r="USZ143" s="139"/>
      <c r="UTA143" s="139"/>
      <c r="UTB143" s="139"/>
      <c r="UTC143" s="139"/>
      <c r="UTD143" s="139"/>
      <c r="UTE143" s="139"/>
      <c r="UTF143" s="139"/>
      <c r="UTG143" s="139"/>
      <c r="UTH143" s="139"/>
      <c r="UTI143" s="139"/>
      <c r="UTJ143" s="139"/>
      <c r="UTK143" s="139"/>
      <c r="UTL143" s="139"/>
      <c r="UTM143" s="139"/>
      <c r="UTN143" s="139"/>
      <c r="UTO143" s="139"/>
      <c r="UTP143" s="139"/>
      <c r="UTQ143" s="139"/>
      <c r="UTR143" s="139"/>
      <c r="UTS143" s="139"/>
      <c r="UTT143" s="139"/>
      <c r="UTU143" s="139"/>
      <c r="UTV143" s="139"/>
      <c r="UTW143" s="139"/>
      <c r="UTX143" s="139"/>
      <c r="UTY143" s="139"/>
      <c r="UTZ143" s="139"/>
      <c r="UUA143" s="139"/>
      <c r="UUB143" s="139"/>
      <c r="UUC143" s="139"/>
      <c r="UUD143" s="139"/>
      <c r="UUE143" s="139"/>
      <c r="UUF143" s="139"/>
      <c r="UUG143" s="139"/>
      <c r="UUH143" s="139"/>
      <c r="UUI143" s="139"/>
      <c r="UUJ143" s="139"/>
      <c r="UUK143" s="139"/>
      <c r="UUL143" s="139"/>
      <c r="UUM143" s="139"/>
      <c r="UUN143" s="139"/>
      <c r="UUO143" s="139"/>
      <c r="UUP143" s="139"/>
      <c r="UUQ143" s="139"/>
      <c r="UUR143" s="139"/>
      <c r="UUS143" s="139"/>
      <c r="UUT143" s="139"/>
      <c r="UUU143" s="139"/>
      <c r="UUV143" s="139"/>
      <c r="UUW143" s="139"/>
      <c r="UUX143" s="139"/>
      <c r="UUY143" s="139"/>
      <c r="UUZ143" s="139"/>
      <c r="UVA143" s="139"/>
      <c r="UVB143" s="139"/>
      <c r="UVC143" s="139"/>
      <c r="UVD143" s="139"/>
      <c r="UVE143" s="139"/>
      <c r="UVF143" s="139"/>
      <c r="UVG143" s="139"/>
      <c r="UVH143" s="139"/>
      <c r="UVI143" s="139"/>
      <c r="UVJ143" s="139"/>
      <c r="UVK143" s="139"/>
      <c r="UVL143" s="139"/>
      <c r="UVM143" s="139"/>
      <c r="UVN143" s="139"/>
      <c r="UVO143" s="139"/>
      <c r="UVP143" s="139"/>
      <c r="UVQ143" s="139"/>
      <c r="UVR143" s="139"/>
      <c r="UVS143" s="139"/>
      <c r="UVT143" s="139"/>
      <c r="UVU143" s="139"/>
      <c r="UVV143" s="139"/>
      <c r="UVW143" s="139"/>
      <c r="UVX143" s="139"/>
      <c r="UVY143" s="139"/>
      <c r="UVZ143" s="139"/>
      <c r="UWA143" s="139"/>
      <c r="UWB143" s="139"/>
      <c r="UWC143" s="139"/>
      <c r="UWD143" s="139"/>
      <c r="UWE143" s="139"/>
      <c r="UWF143" s="139"/>
      <c r="UWG143" s="139"/>
      <c r="UWH143" s="139"/>
      <c r="UWI143" s="139"/>
      <c r="UWJ143" s="139"/>
      <c r="UWK143" s="139"/>
      <c r="UWL143" s="139"/>
      <c r="UWM143" s="139"/>
      <c r="UWN143" s="139"/>
      <c r="UWO143" s="139"/>
      <c r="UWP143" s="139"/>
      <c r="UWQ143" s="139"/>
      <c r="UWR143" s="139"/>
      <c r="UWS143" s="139"/>
      <c r="UWT143" s="139"/>
      <c r="UWU143" s="139"/>
      <c r="UWV143" s="139"/>
      <c r="UWW143" s="139"/>
      <c r="UWX143" s="139"/>
      <c r="UWY143" s="139"/>
      <c r="UWZ143" s="139"/>
      <c r="UXA143" s="139"/>
      <c r="UXB143" s="139"/>
      <c r="UXC143" s="139"/>
      <c r="UXD143" s="139"/>
      <c r="UXE143" s="139"/>
      <c r="UXF143" s="139"/>
      <c r="UXG143" s="139"/>
      <c r="UXH143" s="139"/>
      <c r="UXI143" s="139"/>
      <c r="UXJ143" s="139"/>
      <c r="UXK143" s="139"/>
      <c r="UXL143" s="139"/>
      <c r="UXM143" s="139"/>
      <c r="UXN143" s="139"/>
      <c r="UXO143" s="139"/>
      <c r="UXP143" s="139"/>
      <c r="UXQ143" s="139"/>
      <c r="UXR143" s="139"/>
      <c r="UXS143" s="139"/>
      <c r="UXT143" s="139"/>
      <c r="UXU143" s="139"/>
      <c r="UXV143" s="139"/>
      <c r="UXW143" s="139"/>
      <c r="UXX143" s="139"/>
      <c r="UXY143" s="139"/>
      <c r="UXZ143" s="139"/>
      <c r="UYA143" s="139"/>
      <c r="UYB143" s="139"/>
      <c r="UYC143" s="139"/>
      <c r="UYD143" s="139"/>
      <c r="UYE143" s="139"/>
      <c r="UYF143" s="139"/>
      <c r="UYG143" s="139"/>
      <c r="UYH143" s="139"/>
      <c r="UYI143" s="139"/>
      <c r="UYJ143" s="139"/>
      <c r="UYK143" s="139"/>
      <c r="UYL143" s="139"/>
      <c r="UYM143" s="139"/>
      <c r="UYN143" s="139"/>
      <c r="UYO143" s="139"/>
      <c r="UYP143" s="139"/>
      <c r="UYQ143" s="139"/>
      <c r="UYR143" s="139"/>
      <c r="UYS143" s="139"/>
      <c r="UYT143" s="139"/>
      <c r="UYU143" s="139"/>
      <c r="UYV143" s="139"/>
      <c r="UYW143" s="139"/>
      <c r="UYX143" s="139"/>
      <c r="UYY143" s="139"/>
      <c r="UYZ143" s="139"/>
      <c r="UZA143" s="139"/>
      <c r="UZB143" s="139"/>
      <c r="UZC143" s="139"/>
      <c r="UZD143" s="139"/>
      <c r="UZE143" s="139"/>
      <c r="UZF143" s="139"/>
      <c r="UZG143" s="139"/>
      <c r="UZH143" s="139"/>
      <c r="UZI143" s="139"/>
      <c r="UZJ143" s="139"/>
      <c r="UZK143" s="139"/>
      <c r="UZL143" s="139"/>
      <c r="UZM143" s="139"/>
      <c r="UZN143" s="139"/>
      <c r="UZO143" s="139"/>
      <c r="UZP143" s="139"/>
      <c r="UZQ143" s="139"/>
      <c r="UZR143" s="139"/>
      <c r="UZS143" s="139"/>
      <c r="UZT143" s="139"/>
      <c r="UZU143" s="139"/>
      <c r="UZV143" s="139"/>
      <c r="UZW143" s="139"/>
      <c r="UZX143" s="139"/>
      <c r="UZY143" s="139"/>
      <c r="UZZ143" s="139"/>
      <c r="VAA143" s="139"/>
      <c r="VAB143" s="139"/>
      <c r="VAC143" s="139"/>
      <c r="VAD143" s="139"/>
      <c r="VAE143" s="139"/>
      <c r="VAF143" s="139"/>
      <c r="VAG143" s="139"/>
      <c r="VAH143" s="139"/>
      <c r="VAI143" s="139"/>
      <c r="VAJ143" s="139"/>
      <c r="VAK143" s="139"/>
      <c r="VAL143" s="139"/>
      <c r="VAM143" s="139"/>
      <c r="VAN143" s="139"/>
      <c r="VAO143" s="139"/>
      <c r="VAP143" s="139"/>
      <c r="VAQ143" s="139"/>
      <c r="VAR143" s="139"/>
      <c r="VAS143" s="139"/>
      <c r="VAT143" s="139"/>
      <c r="VAU143" s="139"/>
      <c r="VAV143" s="139"/>
      <c r="VAW143" s="139"/>
      <c r="VAX143" s="139"/>
      <c r="VAY143" s="139"/>
      <c r="VAZ143" s="139"/>
      <c r="VBA143" s="139"/>
      <c r="VBB143" s="139"/>
      <c r="VBC143" s="139"/>
      <c r="VBD143" s="139"/>
      <c r="VBE143" s="139"/>
      <c r="VBF143" s="139"/>
      <c r="VBG143" s="139"/>
      <c r="VBH143" s="139"/>
      <c r="VBI143" s="139"/>
      <c r="VBJ143" s="139"/>
      <c r="VBK143" s="139"/>
      <c r="VBL143" s="139"/>
      <c r="VBM143" s="139"/>
      <c r="VBN143" s="139"/>
      <c r="VBO143" s="139"/>
      <c r="VBP143" s="139"/>
      <c r="VBQ143" s="139"/>
      <c r="VBR143" s="139"/>
      <c r="VBS143" s="139"/>
      <c r="VBT143" s="139"/>
      <c r="VBU143" s="139"/>
      <c r="VBV143" s="139"/>
      <c r="VBW143" s="139"/>
      <c r="VBX143" s="139"/>
      <c r="VBY143" s="139"/>
      <c r="VBZ143" s="139"/>
      <c r="VCA143" s="139"/>
      <c r="VCB143" s="139"/>
      <c r="VCC143" s="139"/>
      <c r="VCD143" s="139"/>
      <c r="VCE143" s="139"/>
      <c r="VCF143" s="139"/>
      <c r="VCG143" s="139"/>
      <c r="VCH143" s="139"/>
      <c r="VCI143" s="139"/>
      <c r="VCJ143" s="139"/>
      <c r="VCK143" s="139"/>
      <c r="VCL143" s="139"/>
      <c r="VCM143" s="139"/>
      <c r="VCN143" s="139"/>
      <c r="VCO143" s="139"/>
      <c r="VCP143" s="139"/>
      <c r="VCQ143" s="139"/>
      <c r="VCR143" s="139"/>
      <c r="VCS143" s="139"/>
      <c r="VCT143" s="139"/>
      <c r="VCU143" s="139"/>
      <c r="VCV143" s="139"/>
      <c r="VCW143" s="139"/>
      <c r="VCX143" s="139"/>
      <c r="VCY143" s="139"/>
      <c r="VCZ143" s="139"/>
      <c r="VDA143" s="139"/>
      <c r="VDB143" s="139"/>
      <c r="VDC143" s="139"/>
      <c r="VDD143" s="139"/>
      <c r="VDE143" s="139"/>
      <c r="VDF143" s="139"/>
      <c r="VDG143" s="139"/>
      <c r="VDH143" s="139"/>
      <c r="VDI143" s="139"/>
      <c r="VDJ143" s="139"/>
      <c r="VDK143" s="139"/>
      <c r="VDL143" s="139"/>
      <c r="VDM143" s="139"/>
      <c r="VDN143" s="139"/>
      <c r="VDO143" s="139"/>
      <c r="VDP143" s="139"/>
      <c r="VDQ143" s="139"/>
      <c r="VDR143" s="139"/>
      <c r="VDS143" s="139"/>
      <c r="VDT143" s="139"/>
      <c r="VDU143" s="139"/>
      <c r="VDV143" s="139"/>
      <c r="VDW143" s="139"/>
      <c r="VDX143" s="139"/>
      <c r="VDY143" s="139"/>
      <c r="VDZ143" s="139"/>
      <c r="VEA143" s="139"/>
      <c r="VEB143" s="139"/>
      <c r="VEC143" s="139"/>
      <c r="VED143" s="139"/>
      <c r="VEE143" s="139"/>
      <c r="VEF143" s="139"/>
      <c r="VEG143" s="139"/>
      <c r="VEH143" s="139"/>
      <c r="VEI143" s="139"/>
      <c r="VEJ143" s="139"/>
      <c r="VEK143" s="139"/>
      <c r="VEL143" s="139"/>
      <c r="VEM143" s="139"/>
      <c r="VEN143" s="139"/>
      <c r="VEO143" s="139"/>
      <c r="VEP143" s="139"/>
      <c r="VEQ143" s="139"/>
      <c r="VER143" s="139"/>
      <c r="VES143" s="139"/>
      <c r="VET143" s="139"/>
      <c r="VEU143" s="139"/>
      <c r="VEV143" s="139"/>
      <c r="VEW143" s="139"/>
      <c r="VEX143" s="139"/>
      <c r="VEY143" s="139"/>
      <c r="VEZ143" s="139"/>
      <c r="VFA143" s="139"/>
      <c r="VFB143" s="139"/>
      <c r="VFC143" s="139"/>
      <c r="VFD143" s="139"/>
      <c r="VFE143" s="139"/>
      <c r="VFF143" s="139"/>
      <c r="VFG143" s="139"/>
      <c r="VFH143" s="139"/>
      <c r="VFI143" s="139"/>
      <c r="VFJ143" s="139"/>
      <c r="VFK143" s="139"/>
      <c r="VFL143" s="139"/>
      <c r="VFM143" s="139"/>
      <c r="VFN143" s="139"/>
      <c r="VFO143" s="139"/>
      <c r="VFP143" s="139"/>
      <c r="VFQ143" s="139"/>
      <c r="VFR143" s="139"/>
      <c r="VFS143" s="139"/>
      <c r="VFT143" s="139"/>
      <c r="VFU143" s="139"/>
      <c r="VFV143" s="139"/>
      <c r="VFW143" s="139"/>
      <c r="VFX143" s="139"/>
      <c r="VFY143" s="139"/>
      <c r="VFZ143" s="139"/>
      <c r="VGA143" s="139"/>
      <c r="VGB143" s="139"/>
      <c r="VGC143" s="139"/>
      <c r="VGD143" s="139"/>
      <c r="VGE143" s="139"/>
      <c r="VGF143" s="139"/>
      <c r="VGG143" s="139"/>
      <c r="VGH143" s="139"/>
      <c r="VGI143" s="139"/>
      <c r="VGJ143" s="139"/>
      <c r="VGK143" s="139"/>
      <c r="VGL143" s="139"/>
      <c r="VGM143" s="139"/>
      <c r="VGN143" s="139"/>
      <c r="VGO143" s="139"/>
      <c r="VGP143" s="139"/>
      <c r="VGQ143" s="139"/>
      <c r="VGR143" s="139"/>
      <c r="VGS143" s="139"/>
      <c r="VGT143" s="139"/>
      <c r="VGU143" s="139"/>
      <c r="VGV143" s="139"/>
      <c r="VGW143" s="139"/>
      <c r="VGX143" s="139"/>
      <c r="VGY143" s="139"/>
      <c r="VGZ143" s="139"/>
      <c r="VHA143" s="139"/>
      <c r="VHB143" s="139"/>
      <c r="VHC143" s="139"/>
      <c r="VHD143" s="139"/>
      <c r="VHE143" s="139"/>
      <c r="VHF143" s="139"/>
      <c r="VHG143" s="139"/>
      <c r="VHH143" s="139"/>
      <c r="VHI143" s="139"/>
      <c r="VHJ143" s="139"/>
      <c r="VHK143" s="139"/>
      <c r="VHL143" s="139"/>
      <c r="VHM143" s="139"/>
      <c r="VHN143" s="139"/>
      <c r="VHO143" s="139"/>
      <c r="VHP143" s="139"/>
      <c r="VHQ143" s="139"/>
      <c r="VHR143" s="139"/>
      <c r="VHS143" s="139"/>
      <c r="VHT143" s="139"/>
      <c r="VHU143" s="139"/>
      <c r="VHV143" s="139"/>
      <c r="VHW143" s="139"/>
      <c r="VHX143" s="139"/>
      <c r="VHY143" s="139"/>
      <c r="VHZ143" s="139"/>
      <c r="VIA143" s="139"/>
      <c r="VIB143" s="139"/>
      <c r="VIC143" s="139"/>
      <c r="VID143" s="139"/>
      <c r="VIE143" s="139"/>
      <c r="VIF143" s="139"/>
      <c r="VIG143" s="139"/>
      <c r="VIH143" s="139"/>
      <c r="VII143" s="139"/>
      <c r="VIJ143" s="139"/>
      <c r="VIK143" s="139"/>
      <c r="VIL143" s="139"/>
      <c r="VIM143" s="139"/>
      <c r="VIN143" s="139"/>
      <c r="VIO143" s="139"/>
      <c r="VIP143" s="139"/>
      <c r="VIQ143" s="139"/>
      <c r="VIR143" s="139"/>
      <c r="VIS143" s="139"/>
      <c r="VIT143" s="139"/>
      <c r="VIU143" s="139"/>
      <c r="VIV143" s="139"/>
      <c r="VIW143" s="139"/>
      <c r="VIX143" s="139"/>
      <c r="VIY143" s="139"/>
      <c r="VIZ143" s="139"/>
      <c r="VJA143" s="139"/>
      <c r="VJB143" s="139"/>
      <c r="VJC143" s="139"/>
      <c r="VJD143" s="139"/>
      <c r="VJE143" s="139"/>
      <c r="VJF143" s="139"/>
      <c r="VJG143" s="139"/>
      <c r="VJH143" s="139"/>
      <c r="VJI143" s="139"/>
      <c r="VJJ143" s="139"/>
      <c r="VJK143" s="139"/>
      <c r="VJL143" s="139"/>
      <c r="VJM143" s="139"/>
      <c r="VJN143" s="139"/>
      <c r="VJO143" s="139"/>
      <c r="VJP143" s="139"/>
      <c r="VJQ143" s="139"/>
      <c r="VJR143" s="139"/>
      <c r="VJS143" s="139"/>
      <c r="VJT143" s="139"/>
      <c r="VJU143" s="139"/>
      <c r="VJV143" s="139"/>
      <c r="VJW143" s="139"/>
      <c r="VJX143" s="139"/>
      <c r="VJY143" s="139"/>
      <c r="VJZ143" s="139"/>
      <c r="VKA143" s="139"/>
      <c r="VKB143" s="139"/>
      <c r="VKC143" s="139"/>
      <c r="VKD143" s="139"/>
      <c r="VKE143" s="139"/>
      <c r="VKF143" s="139"/>
      <c r="VKG143" s="139"/>
      <c r="VKH143" s="139"/>
      <c r="VKI143" s="139"/>
      <c r="VKJ143" s="139"/>
      <c r="VKK143" s="139"/>
      <c r="VKL143" s="139"/>
      <c r="VKM143" s="139"/>
      <c r="VKN143" s="139"/>
      <c r="VKO143" s="139"/>
      <c r="VKP143" s="139"/>
      <c r="VKQ143" s="139"/>
      <c r="VKR143" s="139"/>
      <c r="VKS143" s="139"/>
      <c r="VKT143" s="139"/>
      <c r="VKU143" s="139"/>
      <c r="VKV143" s="139"/>
      <c r="VKW143" s="139"/>
      <c r="VKX143" s="139"/>
      <c r="VKY143" s="139"/>
      <c r="VKZ143" s="139"/>
      <c r="VLA143" s="139"/>
      <c r="VLB143" s="139"/>
      <c r="VLC143" s="139"/>
      <c r="VLD143" s="139"/>
      <c r="VLE143" s="139"/>
      <c r="VLF143" s="139"/>
      <c r="VLG143" s="139"/>
      <c r="VLH143" s="139"/>
      <c r="VLI143" s="139"/>
      <c r="VLJ143" s="139"/>
      <c r="VLK143" s="139"/>
      <c r="VLL143" s="139"/>
      <c r="VLM143" s="139"/>
      <c r="VLN143" s="139"/>
      <c r="VLO143" s="139"/>
      <c r="VLP143" s="139"/>
      <c r="VLQ143" s="139"/>
      <c r="VLR143" s="139"/>
      <c r="VLS143" s="139"/>
      <c r="VLT143" s="139"/>
      <c r="VLU143" s="139"/>
      <c r="VLV143" s="139"/>
      <c r="VLW143" s="139"/>
      <c r="VLX143" s="139"/>
      <c r="VLY143" s="139"/>
      <c r="VLZ143" s="139"/>
      <c r="VMA143" s="139"/>
      <c r="VMB143" s="139"/>
      <c r="VMC143" s="139"/>
      <c r="VMD143" s="139"/>
      <c r="VME143" s="139"/>
      <c r="VMF143" s="139"/>
      <c r="VMG143" s="139"/>
      <c r="VMH143" s="139"/>
      <c r="VMI143" s="139"/>
      <c r="VMJ143" s="139"/>
      <c r="VMK143" s="139"/>
      <c r="VML143" s="139"/>
      <c r="VMM143" s="139"/>
      <c r="VMN143" s="139"/>
      <c r="VMO143" s="139"/>
      <c r="VMP143" s="139"/>
      <c r="VMQ143" s="139"/>
      <c r="VMR143" s="139"/>
      <c r="VMS143" s="139"/>
      <c r="VMT143" s="139"/>
      <c r="VMU143" s="139"/>
      <c r="VMV143" s="139"/>
      <c r="VMW143" s="139"/>
      <c r="VMX143" s="139"/>
      <c r="VMY143" s="139"/>
      <c r="VMZ143" s="139"/>
      <c r="VNA143" s="139"/>
      <c r="VNB143" s="139"/>
      <c r="VNC143" s="139"/>
      <c r="VND143" s="139"/>
      <c r="VNE143" s="139"/>
      <c r="VNF143" s="139"/>
      <c r="VNG143" s="139"/>
      <c r="VNH143" s="139"/>
      <c r="VNI143" s="139"/>
      <c r="VNJ143" s="139"/>
      <c r="VNK143" s="139"/>
      <c r="VNL143" s="139"/>
      <c r="VNM143" s="139"/>
      <c r="VNN143" s="139"/>
      <c r="VNO143" s="139"/>
      <c r="VNP143" s="139"/>
      <c r="VNQ143" s="139"/>
      <c r="VNR143" s="139"/>
      <c r="VNS143" s="139"/>
      <c r="VNT143" s="139"/>
      <c r="VNU143" s="139"/>
      <c r="VNV143" s="139"/>
      <c r="VNW143" s="139"/>
      <c r="VNX143" s="139"/>
      <c r="VNY143" s="139"/>
      <c r="VNZ143" s="139"/>
      <c r="VOA143" s="139"/>
      <c r="VOB143" s="139"/>
      <c r="VOC143" s="139"/>
      <c r="VOD143" s="139"/>
      <c r="VOE143" s="139"/>
      <c r="VOF143" s="139"/>
      <c r="VOG143" s="139"/>
      <c r="VOH143" s="139"/>
      <c r="VOI143" s="139"/>
      <c r="VOJ143" s="139"/>
      <c r="VOK143" s="139"/>
      <c r="VOL143" s="139"/>
      <c r="VOM143" s="139"/>
      <c r="VON143" s="139"/>
      <c r="VOO143" s="139"/>
      <c r="VOP143" s="139"/>
      <c r="VOQ143" s="139"/>
      <c r="VOR143" s="139"/>
      <c r="VOS143" s="139"/>
      <c r="VOT143" s="139"/>
      <c r="VOU143" s="139"/>
      <c r="VOV143" s="139"/>
      <c r="VOW143" s="139"/>
      <c r="VOX143" s="139"/>
      <c r="VOY143" s="139"/>
      <c r="VOZ143" s="139"/>
      <c r="VPA143" s="139"/>
      <c r="VPB143" s="139"/>
      <c r="VPC143" s="139"/>
      <c r="VPD143" s="139"/>
      <c r="VPE143" s="139"/>
      <c r="VPF143" s="139"/>
      <c r="VPG143" s="139"/>
      <c r="VPH143" s="139"/>
      <c r="VPI143" s="139"/>
      <c r="VPJ143" s="139"/>
      <c r="VPK143" s="139"/>
      <c r="VPL143" s="139"/>
      <c r="VPM143" s="139"/>
      <c r="VPN143" s="139"/>
      <c r="VPO143" s="139"/>
      <c r="VPP143" s="139"/>
      <c r="VPQ143" s="139"/>
      <c r="VPR143" s="139"/>
      <c r="VPS143" s="139"/>
      <c r="VPT143" s="139"/>
      <c r="VPU143" s="139"/>
      <c r="VPV143" s="139"/>
      <c r="VPW143" s="139"/>
      <c r="VPX143" s="139"/>
      <c r="VPY143" s="139"/>
      <c r="VPZ143" s="139"/>
      <c r="VQA143" s="139"/>
      <c r="VQB143" s="139"/>
      <c r="VQC143" s="139"/>
      <c r="VQD143" s="139"/>
      <c r="VQE143" s="139"/>
      <c r="VQF143" s="139"/>
      <c r="VQG143" s="139"/>
      <c r="VQH143" s="139"/>
      <c r="VQI143" s="139"/>
      <c r="VQJ143" s="139"/>
      <c r="VQK143" s="139"/>
      <c r="VQL143" s="139"/>
      <c r="VQM143" s="139"/>
      <c r="VQN143" s="139"/>
      <c r="VQO143" s="139"/>
      <c r="VQP143" s="139"/>
      <c r="VQQ143" s="139"/>
      <c r="VQR143" s="139"/>
      <c r="VQS143" s="139"/>
      <c r="VQT143" s="139"/>
      <c r="VQU143" s="139"/>
      <c r="VQV143" s="139"/>
      <c r="VQW143" s="139"/>
      <c r="VQX143" s="139"/>
      <c r="VQY143" s="139"/>
      <c r="VQZ143" s="139"/>
      <c r="VRA143" s="139"/>
      <c r="VRB143" s="139"/>
      <c r="VRC143" s="139"/>
      <c r="VRD143" s="139"/>
      <c r="VRE143" s="139"/>
      <c r="VRF143" s="139"/>
      <c r="VRG143" s="139"/>
      <c r="VRH143" s="139"/>
      <c r="VRI143" s="139"/>
      <c r="VRJ143" s="139"/>
      <c r="VRK143" s="139"/>
      <c r="VRL143" s="139"/>
      <c r="VRM143" s="139"/>
      <c r="VRN143" s="139"/>
      <c r="VRO143" s="139"/>
      <c r="VRP143" s="139"/>
      <c r="VRQ143" s="139"/>
      <c r="VRR143" s="139"/>
      <c r="VRS143" s="139"/>
      <c r="VRT143" s="139"/>
      <c r="VRU143" s="139"/>
      <c r="VRV143" s="139"/>
      <c r="VRW143" s="139"/>
      <c r="VRX143" s="139"/>
      <c r="VRY143" s="139"/>
      <c r="VRZ143" s="139"/>
      <c r="VSA143" s="139"/>
      <c r="VSB143" s="139"/>
      <c r="VSC143" s="139"/>
      <c r="VSD143" s="139"/>
      <c r="VSE143" s="139"/>
      <c r="VSF143" s="139"/>
      <c r="VSG143" s="139"/>
      <c r="VSH143" s="139"/>
      <c r="VSI143" s="139"/>
      <c r="VSJ143" s="139"/>
      <c r="VSK143" s="139"/>
      <c r="VSL143" s="139"/>
      <c r="VSM143" s="139"/>
      <c r="VSN143" s="139"/>
      <c r="VSO143" s="139"/>
      <c r="VSP143" s="139"/>
      <c r="VSQ143" s="139"/>
      <c r="VSR143" s="139"/>
      <c r="VSS143" s="139"/>
      <c r="VST143" s="139"/>
      <c r="VSU143" s="139"/>
      <c r="VSV143" s="139"/>
      <c r="VSW143" s="139"/>
      <c r="VSX143" s="139"/>
      <c r="VSY143" s="139"/>
      <c r="VSZ143" s="139"/>
      <c r="VTA143" s="139"/>
      <c r="VTB143" s="139"/>
      <c r="VTC143" s="139"/>
      <c r="VTD143" s="139"/>
      <c r="VTE143" s="139"/>
      <c r="VTF143" s="139"/>
      <c r="VTG143" s="139"/>
      <c r="VTH143" s="139"/>
      <c r="VTI143" s="139"/>
      <c r="VTJ143" s="139"/>
      <c r="VTK143" s="139"/>
      <c r="VTL143" s="139"/>
      <c r="VTM143" s="139"/>
      <c r="VTN143" s="139"/>
      <c r="VTO143" s="139"/>
      <c r="VTP143" s="139"/>
      <c r="VTQ143" s="139"/>
      <c r="VTR143" s="139"/>
      <c r="VTS143" s="139"/>
      <c r="VTT143" s="139"/>
      <c r="VTU143" s="139"/>
      <c r="VTV143" s="139"/>
      <c r="VTW143" s="139"/>
      <c r="VTX143" s="139"/>
      <c r="VTY143" s="139"/>
      <c r="VTZ143" s="139"/>
      <c r="VUA143" s="139"/>
      <c r="VUB143" s="139"/>
      <c r="VUC143" s="139"/>
      <c r="VUD143" s="139"/>
      <c r="VUE143" s="139"/>
      <c r="VUF143" s="139"/>
      <c r="VUG143" s="139"/>
      <c r="VUH143" s="139"/>
      <c r="VUI143" s="139"/>
      <c r="VUJ143" s="139"/>
      <c r="VUK143" s="139"/>
      <c r="VUL143" s="139"/>
      <c r="VUM143" s="139"/>
      <c r="VUN143" s="139"/>
      <c r="VUO143" s="139"/>
      <c r="VUP143" s="139"/>
      <c r="VUQ143" s="139"/>
      <c r="VUR143" s="139"/>
      <c r="VUS143" s="139"/>
      <c r="VUT143" s="139"/>
      <c r="VUU143" s="139"/>
      <c r="VUV143" s="139"/>
      <c r="VUW143" s="139"/>
      <c r="VUX143" s="139"/>
      <c r="VUY143" s="139"/>
      <c r="VUZ143" s="139"/>
      <c r="VVA143" s="139"/>
      <c r="VVB143" s="139"/>
      <c r="VVC143" s="139"/>
      <c r="VVD143" s="139"/>
      <c r="VVE143" s="139"/>
      <c r="VVF143" s="139"/>
      <c r="VVG143" s="139"/>
      <c r="VVH143" s="139"/>
      <c r="VVI143" s="139"/>
      <c r="VVJ143" s="139"/>
      <c r="VVK143" s="139"/>
      <c r="VVL143" s="139"/>
      <c r="VVM143" s="139"/>
      <c r="VVN143" s="139"/>
      <c r="VVO143" s="139"/>
      <c r="VVP143" s="139"/>
      <c r="VVQ143" s="139"/>
      <c r="VVR143" s="139"/>
      <c r="VVS143" s="139"/>
      <c r="VVT143" s="139"/>
      <c r="VVU143" s="139"/>
      <c r="VVV143" s="139"/>
      <c r="VVW143" s="139"/>
      <c r="VVX143" s="139"/>
      <c r="VVY143" s="139"/>
      <c r="VVZ143" s="139"/>
      <c r="VWA143" s="139"/>
      <c r="VWB143" s="139"/>
      <c r="VWC143" s="139"/>
      <c r="VWD143" s="139"/>
      <c r="VWE143" s="139"/>
      <c r="VWF143" s="139"/>
      <c r="VWG143" s="139"/>
      <c r="VWH143" s="139"/>
      <c r="VWI143" s="139"/>
      <c r="VWJ143" s="139"/>
      <c r="VWK143" s="139"/>
      <c r="VWL143" s="139"/>
      <c r="VWM143" s="139"/>
      <c r="VWN143" s="139"/>
      <c r="VWO143" s="139"/>
      <c r="VWP143" s="139"/>
      <c r="VWQ143" s="139"/>
      <c r="VWR143" s="139"/>
      <c r="VWS143" s="139"/>
      <c r="VWT143" s="139"/>
      <c r="VWU143" s="139"/>
      <c r="VWV143" s="139"/>
      <c r="VWW143" s="139"/>
      <c r="VWX143" s="139"/>
      <c r="VWY143" s="139"/>
      <c r="VWZ143" s="139"/>
      <c r="VXA143" s="139"/>
      <c r="VXB143" s="139"/>
      <c r="VXC143" s="139"/>
      <c r="VXD143" s="139"/>
      <c r="VXE143" s="139"/>
      <c r="VXF143" s="139"/>
      <c r="VXG143" s="139"/>
      <c r="VXH143" s="139"/>
      <c r="VXI143" s="139"/>
      <c r="VXJ143" s="139"/>
      <c r="VXK143" s="139"/>
      <c r="VXL143" s="139"/>
      <c r="VXM143" s="139"/>
      <c r="VXN143" s="139"/>
      <c r="VXO143" s="139"/>
      <c r="VXP143" s="139"/>
      <c r="VXQ143" s="139"/>
      <c r="VXR143" s="139"/>
      <c r="VXS143" s="139"/>
      <c r="VXT143" s="139"/>
      <c r="VXU143" s="139"/>
      <c r="VXV143" s="139"/>
      <c r="VXW143" s="139"/>
      <c r="VXX143" s="139"/>
      <c r="VXY143" s="139"/>
      <c r="VXZ143" s="139"/>
      <c r="VYA143" s="139"/>
      <c r="VYB143" s="139"/>
      <c r="VYC143" s="139"/>
      <c r="VYD143" s="139"/>
      <c r="VYE143" s="139"/>
      <c r="VYF143" s="139"/>
      <c r="VYG143" s="139"/>
      <c r="VYH143" s="139"/>
      <c r="VYI143" s="139"/>
      <c r="VYJ143" s="139"/>
      <c r="VYK143" s="139"/>
      <c r="VYL143" s="139"/>
      <c r="VYM143" s="139"/>
      <c r="VYN143" s="139"/>
      <c r="VYO143" s="139"/>
      <c r="VYP143" s="139"/>
      <c r="VYQ143" s="139"/>
      <c r="VYR143" s="139"/>
      <c r="VYS143" s="139"/>
      <c r="VYT143" s="139"/>
      <c r="VYU143" s="139"/>
      <c r="VYV143" s="139"/>
      <c r="VYW143" s="139"/>
      <c r="VYX143" s="139"/>
      <c r="VYY143" s="139"/>
      <c r="VYZ143" s="139"/>
      <c r="VZA143" s="139"/>
      <c r="VZB143" s="139"/>
      <c r="VZC143" s="139"/>
      <c r="VZD143" s="139"/>
      <c r="VZE143" s="139"/>
      <c r="VZF143" s="139"/>
      <c r="VZG143" s="139"/>
      <c r="VZH143" s="139"/>
      <c r="VZI143" s="139"/>
      <c r="VZJ143" s="139"/>
      <c r="VZK143" s="139"/>
      <c r="VZL143" s="139"/>
      <c r="VZM143" s="139"/>
      <c r="VZN143" s="139"/>
      <c r="VZO143" s="139"/>
      <c r="VZP143" s="139"/>
      <c r="VZQ143" s="139"/>
      <c r="VZR143" s="139"/>
      <c r="VZS143" s="139"/>
      <c r="VZT143" s="139"/>
      <c r="VZU143" s="139"/>
      <c r="VZV143" s="139"/>
      <c r="VZW143" s="139"/>
      <c r="VZX143" s="139"/>
      <c r="VZY143" s="139"/>
      <c r="VZZ143" s="139"/>
      <c r="WAA143" s="139"/>
      <c r="WAB143" s="139"/>
      <c r="WAC143" s="139"/>
      <c r="WAD143" s="139"/>
      <c r="WAE143" s="139"/>
      <c r="WAF143" s="139"/>
      <c r="WAG143" s="139"/>
      <c r="WAH143" s="139"/>
      <c r="WAI143" s="139"/>
      <c r="WAJ143" s="139"/>
      <c r="WAK143" s="139"/>
      <c r="WAL143" s="139"/>
      <c r="WAM143" s="139"/>
      <c r="WAN143" s="139"/>
      <c r="WAO143" s="139"/>
      <c r="WAP143" s="139"/>
      <c r="WAQ143" s="139"/>
      <c r="WAR143" s="139"/>
      <c r="WAS143" s="139"/>
      <c r="WAT143" s="139"/>
      <c r="WAU143" s="139"/>
      <c r="WAV143" s="139"/>
      <c r="WAW143" s="139"/>
      <c r="WAX143" s="139"/>
      <c r="WAY143" s="139"/>
      <c r="WAZ143" s="139"/>
      <c r="WBA143" s="139"/>
      <c r="WBB143" s="139"/>
      <c r="WBC143" s="139"/>
      <c r="WBD143" s="139"/>
      <c r="WBE143" s="139"/>
      <c r="WBF143" s="139"/>
      <c r="WBG143" s="139"/>
      <c r="WBH143" s="139"/>
      <c r="WBI143" s="139"/>
      <c r="WBJ143" s="139"/>
      <c r="WBK143" s="139"/>
      <c r="WBL143" s="139"/>
      <c r="WBM143" s="139"/>
      <c r="WBN143" s="139"/>
      <c r="WBO143" s="139"/>
      <c r="WBP143" s="139"/>
      <c r="WBQ143" s="139"/>
      <c r="WBR143" s="139"/>
      <c r="WBS143" s="139"/>
      <c r="WBT143" s="139"/>
      <c r="WBU143" s="139"/>
      <c r="WBV143" s="139"/>
      <c r="WBW143" s="139"/>
      <c r="WBX143" s="139"/>
      <c r="WBY143" s="139"/>
      <c r="WBZ143" s="139"/>
      <c r="WCA143" s="139"/>
      <c r="WCB143" s="139"/>
      <c r="WCC143" s="139"/>
      <c r="WCD143" s="139"/>
      <c r="WCE143" s="139"/>
      <c r="WCF143" s="139"/>
      <c r="WCG143" s="139"/>
      <c r="WCH143" s="139"/>
      <c r="WCI143" s="139"/>
      <c r="WCJ143" s="139"/>
      <c r="WCK143" s="139"/>
      <c r="WCL143" s="139"/>
      <c r="WCM143" s="139"/>
      <c r="WCN143" s="139"/>
      <c r="WCO143" s="139"/>
      <c r="WCP143" s="139"/>
      <c r="WCQ143" s="139"/>
      <c r="WCR143" s="139"/>
      <c r="WCS143" s="139"/>
      <c r="WCT143" s="139"/>
      <c r="WCU143" s="139"/>
      <c r="WCV143" s="139"/>
      <c r="WCW143" s="139"/>
      <c r="WCX143" s="139"/>
      <c r="WCY143" s="139"/>
      <c r="WCZ143" s="139"/>
      <c r="WDA143" s="139"/>
      <c r="WDB143" s="139"/>
      <c r="WDC143" s="139"/>
      <c r="WDD143" s="139"/>
      <c r="WDE143" s="139"/>
      <c r="WDF143" s="139"/>
      <c r="WDG143" s="139"/>
      <c r="WDH143" s="139"/>
      <c r="WDI143" s="139"/>
      <c r="WDJ143" s="139"/>
      <c r="WDK143" s="139"/>
      <c r="WDL143" s="139"/>
      <c r="WDM143" s="139"/>
      <c r="WDN143" s="139"/>
      <c r="WDO143" s="139"/>
      <c r="WDP143" s="139"/>
      <c r="WDQ143" s="139"/>
      <c r="WDR143" s="139"/>
      <c r="WDS143" s="139"/>
      <c r="WDT143" s="139"/>
      <c r="WDU143" s="139"/>
      <c r="WDV143" s="139"/>
      <c r="WDW143" s="139"/>
      <c r="WDX143" s="139"/>
      <c r="WDY143" s="139"/>
      <c r="WDZ143" s="139"/>
      <c r="WEA143" s="139"/>
      <c r="WEB143" s="139"/>
      <c r="WEC143" s="139"/>
      <c r="WED143" s="139"/>
      <c r="WEE143" s="139"/>
      <c r="WEF143" s="139"/>
      <c r="WEG143" s="139"/>
      <c r="WEH143" s="139"/>
      <c r="WEI143" s="139"/>
      <c r="WEJ143" s="139"/>
      <c r="WEK143" s="139"/>
      <c r="WEL143" s="139"/>
      <c r="WEM143" s="139"/>
      <c r="WEN143" s="139"/>
      <c r="WEO143" s="139"/>
      <c r="WEP143" s="139"/>
      <c r="WEQ143" s="139"/>
      <c r="WER143" s="139"/>
      <c r="WES143" s="139"/>
      <c r="WET143" s="139"/>
      <c r="WEU143" s="139"/>
      <c r="WEV143" s="139"/>
      <c r="WEW143" s="139"/>
      <c r="WEX143" s="139"/>
      <c r="WEY143" s="139"/>
      <c r="WEZ143" s="139"/>
      <c r="WFA143" s="139"/>
      <c r="WFB143" s="139"/>
      <c r="WFC143" s="139"/>
      <c r="WFD143" s="139"/>
      <c r="WFE143" s="139"/>
      <c r="WFF143" s="139"/>
      <c r="WFG143" s="139"/>
      <c r="WFH143" s="139"/>
      <c r="WFI143" s="139"/>
      <c r="WFJ143" s="139"/>
      <c r="WFK143" s="139"/>
      <c r="WFL143" s="139"/>
      <c r="WFM143" s="139"/>
      <c r="WFN143" s="139"/>
      <c r="WFO143" s="139"/>
      <c r="WFP143" s="139"/>
      <c r="WFQ143" s="139"/>
      <c r="WFR143" s="139"/>
      <c r="WFS143" s="139"/>
      <c r="WFT143" s="139"/>
      <c r="WFU143" s="139"/>
      <c r="WFV143" s="139"/>
      <c r="WFW143" s="139"/>
      <c r="WFX143" s="139"/>
      <c r="WFY143" s="139"/>
      <c r="WFZ143" s="139"/>
      <c r="WGA143" s="139"/>
      <c r="WGB143" s="139"/>
      <c r="WGC143" s="139"/>
      <c r="WGD143" s="139"/>
      <c r="WGE143" s="139"/>
      <c r="WGF143" s="139"/>
      <c r="WGG143" s="139"/>
      <c r="WGH143" s="139"/>
      <c r="WGI143" s="139"/>
      <c r="WGJ143" s="139"/>
      <c r="WGK143" s="139"/>
      <c r="WGL143" s="139"/>
      <c r="WGM143" s="139"/>
      <c r="WGN143" s="139"/>
      <c r="WGO143" s="139"/>
      <c r="WGP143" s="139"/>
      <c r="WGQ143" s="139"/>
      <c r="WGR143" s="139"/>
      <c r="WGS143" s="139"/>
      <c r="WGT143" s="139"/>
      <c r="WGU143" s="139"/>
      <c r="WGV143" s="139"/>
      <c r="WGW143" s="139"/>
      <c r="WGX143" s="139"/>
      <c r="WGY143" s="139"/>
      <c r="WGZ143" s="139"/>
      <c r="WHA143" s="139"/>
      <c r="WHB143" s="139"/>
      <c r="WHC143" s="139"/>
      <c r="WHD143" s="139"/>
      <c r="WHE143" s="139"/>
      <c r="WHF143" s="139"/>
      <c r="WHG143" s="139"/>
      <c r="WHH143" s="139"/>
      <c r="WHI143" s="139"/>
      <c r="WHJ143" s="139"/>
      <c r="WHK143" s="139"/>
      <c r="WHL143" s="139"/>
      <c r="WHM143" s="139"/>
      <c r="WHN143" s="139"/>
      <c r="WHO143" s="139"/>
      <c r="WHP143" s="139"/>
      <c r="WHQ143" s="139"/>
      <c r="WHR143" s="139"/>
      <c r="WHS143" s="139"/>
      <c r="WHT143" s="139"/>
      <c r="WHU143" s="139"/>
      <c r="WHV143" s="139"/>
      <c r="WHW143" s="139"/>
      <c r="WHX143" s="139"/>
      <c r="WHY143" s="139"/>
      <c r="WHZ143" s="139"/>
      <c r="WIA143" s="139"/>
      <c r="WIB143" s="139"/>
      <c r="WIC143" s="139"/>
      <c r="WID143" s="139"/>
      <c r="WIE143" s="139"/>
      <c r="WIF143" s="139"/>
      <c r="WIG143" s="139"/>
      <c r="WIH143" s="139"/>
      <c r="WII143" s="139"/>
      <c r="WIJ143" s="139"/>
      <c r="WIK143" s="139"/>
      <c r="WIL143" s="139"/>
      <c r="WIM143" s="139"/>
      <c r="WIN143" s="139"/>
      <c r="WIO143" s="139"/>
      <c r="WIP143" s="139"/>
      <c r="WIQ143" s="139"/>
      <c r="WIR143" s="139"/>
      <c r="WIS143" s="139"/>
      <c r="WIT143" s="139"/>
      <c r="WIU143" s="139"/>
      <c r="WIV143" s="139"/>
      <c r="WIW143" s="139"/>
      <c r="WIX143" s="139"/>
      <c r="WIY143" s="139"/>
      <c r="WIZ143" s="139"/>
      <c r="WJA143" s="139"/>
      <c r="WJB143" s="139"/>
      <c r="WJC143" s="139"/>
      <c r="WJD143" s="139"/>
      <c r="WJE143" s="139"/>
      <c r="WJF143" s="139"/>
      <c r="WJG143" s="139"/>
      <c r="WJH143" s="139"/>
      <c r="WJI143" s="139"/>
      <c r="WJJ143" s="139"/>
      <c r="WJK143" s="139"/>
      <c r="WJL143" s="139"/>
      <c r="WJM143" s="139"/>
      <c r="WJN143" s="139"/>
      <c r="WJO143" s="139"/>
      <c r="WJP143" s="139"/>
      <c r="WJQ143" s="139"/>
      <c r="WJR143" s="139"/>
      <c r="WJS143" s="139"/>
      <c r="WJT143" s="139"/>
      <c r="WJU143" s="139"/>
      <c r="WJV143" s="139"/>
      <c r="WJW143" s="139"/>
      <c r="WJX143" s="139"/>
      <c r="WJY143" s="139"/>
      <c r="WJZ143" s="139"/>
      <c r="WKA143" s="139"/>
      <c r="WKB143" s="139"/>
      <c r="WKC143" s="139"/>
      <c r="WKD143" s="139"/>
      <c r="WKE143" s="139"/>
      <c r="WKF143" s="139"/>
      <c r="WKG143" s="139"/>
      <c r="WKH143" s="139"/>
      <c r="WKI143" s="139"/>
      <c r="WKJ143" s="139"/>
      <c r="WKK143" s="139"/>
      <c r="WKL143" s="139"/>
      <c r="WKM143" s="139"/>
      <c r="WKN143" s="139"/>
      <c r="WKO143" s="139"/>
      <c r="WKP143" s="139"/>
      <c r="WKQ143" s="139"/>
      <c r="WKR143" s="139"/>
      <c r="WKS143" s="139"/>
      <c r="WKT143" s="139"/>
      <c r="WKU143" s="139"/>
      <c r="WKV143" s="139"/>
      <c r="WKW143" s="139"/>
      <c r="WKX143" s="139"/>
      <c r="WKY143" s="139"/>
      <c r="WKZ143" s="139"/>
      <c r="WLA143" s="139"/>
      <c r="WLB143" s="139"/>
      <c r="WLC143" s="139"/>
      <c r="WLD143" s="139"/>
      <c r="WLE143" s="139"/>
      <c r="WLF143" s="139"/>
      <c r="WLG143" s="139"/>
      <c r="WLH143" s="139"/>
      <c r="WLI143" s="139"/>
      <c r="WLJ143" s="139"/>
      <c r="WLK143" s="139"/>
      <c r="WLL143" s="139"/>
      <c r="WLM143" s="139"/>
      <c r="WLN143" s="139"/>
      <c r="WLO143" s="139"/>
      <c r="WLP143" s="139"/>
      <c r="WLQ143" s="139"/>
      <c r="WLR143" s="139"/>
      <c r="WLS143" s="139"/>
      <c r="WLT143" s="139"/>
      <c r="WLU143" s="139"/>
      <c r="WLV143" s="139"/>
      <c r="WLW143" s="139"/>
      <c r="WLX143" s="139"/>
      <c r="WLY143" s="139"/>
      <c r="WLZ143" s="139"/>
      <c r="WMA143" s="139"/>
      <c r="WMB143" s="139"/>
      <c r="WMC143" s="139"/>
      <c r="WMD143" s="139"/>
      <c r="WME143" s="139"/>
      <c r="WMF143" s="139"/>
      <c r="WMG143" s="139"/>
      <c r="WMH143" s="139"/>
      <c r="WMI143" s="139"/>
      <c r="WMJ143" s="139"/>
      <c r="WMK143" s="139"/>
      <c r="WML143" s="139"/>
      <c r="WMM143" s="139"/>
      <c r="WMN143" s="139"/>
      <c r="WMO143" s="139"/>
      <c r="WMP143" s="139"/>
      <c r="WMQ143" s="139"/>
      <c r="WMR143" s="139"/>
      <c r="WMS143" s="139"/>
      <c r="WMT143" s="139"/>
      <c r="WMU143" s="139"/>
      <c r="WMV143" s="139"/>
      <c r="WMW143" s="139"/>
      <c r="WMX143" s="139"/>
      <c r="WMY143" s="139"/>
      <c r="WMZ143" s="139"/>
      <c r="WNA143" s="139"/>
      <c r="WNB143" s="139"/>
      <c r="WNC143" s="139"/>
      <c r="WND143" s="139"/>
      <c r="WNE143" s="139"/>
      <c r="WNF143" s="139"/>
      <c r="WNG143" s="139"/>
      <c r="WNH143" s="139"/>
      <c r="WNI143" s="139"/>
      <c r="WNJ143" s="139"/>
      <c r="WNK143" s="139"/>
      <c r="WNL143" s="139"/>
      <c r="WNM143" s="139"/>
      <c r="WNN143" s="139"/>
      <c r="WNO143" s="139"/>
      <c r="WNP143" s="139"/>
      <c r="WNQ143" s="139"/>
      <c r="WNR143" s="139"/>
      <c r="WNS143" s="139"/>
      <c r="WNT143" s="139"/>
      <c r="WNU143" s="139"/>
      <c r="WNV143" s="139"/>
      <c r="WNW143" s="139"/>
      <c r="WNX143" s="139"/>
      <c r="WNY143" s="139"/>
      <c r="WNZ143" s="139"/>
      <c r="WOA143" s="139"/>
      <c r="WOB143" s="139"/>
      <c r="WOC143" s="139"/>
      <c r="WOD143" s="139"/>
      <c r="WOE143" s="139"/>
      <c r="WOF143" s="139"/>
      <c r="WOG143" s="139"/>
      <c r="WOH143" s="139"/>
      <c r="WOI143" s="139"/>
      <c r="WOJ143" s="139"/>
      <c r="WOK143" s="139"/>
      <c r="WOL143" s="139"/>
      <c r="WOM143" s="139"/>
      <c r="WON143" s="139"/>
      <c r="WOO143" s="139"/>
      <c r="WOP143" s="139"/>
      <c r="WOQ143" s="139"/>
      <c r="WOR143" s="139"/>
      <c r="WOS143" s="139"/>
      <c r="WOT143" s="139"/>
      <c r="WOU143" s="139"/>
      <c r="WOV143" s="139"/>
      <c r="WOW143" s="139"/>
      <c r="WOX143" s="139"/>
      <c r="WOY143" s="139"/>
      <c r="WOZ143" s="139"/>
      <c r="WPA143" s="139"/>
      <c r="WPB143" s="139"/>
      <c r="WPC143" s="139"/>
      <c r="WPD143" s="139"/>
      <c r="WPE143" s="139"/>
      <c r="WPF143" s="139"/>
      <c r="WPG143" s="139"/>
      <c r="WPH143" s="139"/>
      <c r="WPI143" s="139"/>
      <c r="WPJ143" s="139"/>
      <c r="WPK143" s="139"/>
      <c r="WPL143" s="139"/>
      <c r="WPM143" s="139"/>
      <c r="WPN143" s="139"/>
      <c r="WPO143" s="139"/>
      <c r="WPP143" s="139"/>
      <c r="WPQ143" s="139"/>
      <c r="WPR143" s="139"/>
      <c r="WPS143" s="139"/>
      <c r="WPT143" s="139"/>
      <c r="WPU143" s="139"/>
      <c r="WPV143" s="139"/>
      <c r="WPW143" s="139"/>
      <c r="WPX143" s="139"/>
      <c r="WPY143" s="139"/>
      <c r="WPZ143" s="139"/>
      <c r="WQA143" s="139"/>
      <c r="WQB143" s="139"/>
      <c r="WQC143" s="139"/>
      <c r="WQD143" s="139"/>
      <c r="WQE143" s="139"/>
      <c r="WQF143" s="139"/>
      <c r="WQG143" s="139"/>
      <c r="WQH143" s="139"/>
      <c r="WQI143" s="139"/>
      <c r="WQJ143" s="139"/>
      <c r="WQK143" s="139"/>
      <c r="WQL143" s="139"/>
      <c r="WQM143" s="139"/>
      <c r="WQN143" s="139"/>
      <c r="WQO143" s="139"/>
      <c r="WQP143" s="139"/>
      <c r="WQQ143" s="139"/>
      <c r="WQR143" s="139"/>
      <c r="WQS143" s="139"/>
      <c r="WQT143" s="139"/>
      <c r="WQU143" s="139"/>
      <c r="WQV143" s="139"/>
      <c r="WQW143" s="139"/>
      <c r="WQX143" s="139"/>
      <c r="WQY143" s="139"/>
      <c r="WQZ143" s="139"/>
      <c r="WRA143" s="139"/>
      <c r="WRB143" s="139"/>
      <c r="WRC143" s="139"/>
      <c r="WRD143" s="139"/>
      <c r="WRE143" s="139"/>
      <c r="WRF143" s="139"/>
      <c r="WRG143" s="139"/>
      <c r="WRH143" s="139"/>
      <c r="WRI143" s="139"/>
      <c r="WRJ143" s="139"/>
      <c r="WRK143" s="139"/>
      <c r="WRL143" s="139"/>
      <c r="WRM143" s="139"/>
      <c r="WRN143" s="139"/>
      <c r="WRO143" s="139"/>
      <c r="WRP143" s="139"/>
      <c r="WRQ143" s="139"/>
      <c r="WRR143" s="139"/>
      <c r="WRS143" s="139"/>
      <c r="WRT143" s="139"/>
      <c r="WRU143" s="139"/>
      <c r="WRV143" s="139"/>
      <c r="WRW143" s="139"/>
      <c r="WRX143" s="139"/>
      <c r="WRY143" s="139"/>
      <c r="WRZ143" s="139"/>
      <c r="WSA143" s="139"/>
      <c r="WSB143" s="139"/>
      <c r="WSC143" s="139"/>
      <c r="WSD143" s="139"/>
      <c r="WSE143" s="139"/>
      <c r="WSF143" s="139"/>
      <c r="WSG143" s="139"/>
      <c r="WSH143" s="139"/>
      <c r="WSI143" s="139"/>
      <c r="WSJ143" s="139"/>
      <c r="WSK143" s="139"/>
      <c r="WSL143" s="139"/>
      <c r="WSM143" s="139"/>
      <c r="WSN143" s="139"/>
      <c r="WSO143" s="139"/>
      <c r="WSP143" s="139"/>
      <c r="WSQ143" s="139"/>
      <c r="WSR143" s="139"/>
      <c r="WSS143" s="139"/>
      <c r="WST143" s="139"/>
      <c r="WSU143" s="139"/>
      <c r="WSV143" s="139"/>
      <c r="WSW143" s="139"/>
      <c r="WSX143" s="139"/>
      <c r="WSY143" s="139"/>
      <c r="WSZ143" s="139"/>
      <c r="WTA143" s="139"/>
      <c r="WTB143" s="139"/>
      <c r="WTC143" s="139"/>
      <c r="WTD143" s="139"/>
      <c r="WTE143" s="139"/>
      <c r="WTF143" s="139"/>
      <c r="WTG143" s="139"/>
      <c r="WTH143" s="139"/>
      <c r="WTI143" s="139"/>
      <c r="WTJ143" s="139"/>
      <c r="WTK143" s="139"/>
      <c r="WTL143" s="139"/>
      <c r="WTM143" s="139"/>
      <c r="WTN143" s="139"/>
      <c r="WTO143" s="139"/>
      <c r="WTP143" s="139"/>
      <c r="WTQ143" s="139"/>
      <c r="WTR143" s="139"/>
      <c r="WTS143" s="139"/>
      <c r="WTT143" s="139"/>
      <c r="WTU143" s="139"/>
      <c r="WTV143" s="139"/>
      <c r="WTW143" s="139"/>
      <c r="WTX143" s="139"/>
      <c r="WTY143" s="139"/>
      <c r="WTZ143" s="139"/>
      <c r="WUA143" s="139"/>
      <c r="WUB143" s="139"/>
      <c r="WUC143" s="139"/>
      <c r="WUD143" s="139"/>
      <c r="WUE143" s="139"/>
      <c r="WUF143" s="139"/>
      <c r="WUG143" s="139"/>
      <c r="WUH143" s="139"/>
      <c r="WUI143" s="139"/>
      <c r="WUJ143" s="139"/>
      <c r="WUK143" s="139"/>
      <c r="WUL143" s="139"/>
      <c r="WUM143" s="139"/>
      <c r="WUN143" s="139"/>
      <c r="WUO143" s="139"/>
      <c r="WUP143" s="139"/>
      <c r="WUQ143" s="139"/>
      <c r="WUR143" s="139"/>
      <c r="WUS143" s="139"/>
      <c r="WUT143" s="139"/>
      <c r="WUU143" s="139"/>
      <c r="WUV143" s="139"/>
      <c r="WUW143" s="139"/>
      <c r="WUX143" s="139"/>
      <c r="WUY143" s="139"/>
      <c r="WUZ143" s="139"/>
      <c r="WVA143" s="139"/>
      <c r="WVB143" s="139"/>
      <c r="WVC143" s="139"/>
      <c r="WVD143" s="139"/>
      <c r="WVE143" s="139"/>
      <c r="WVF143" s="139"/>
      <c r="WVG143" s="139"/>
      <c r="WVH143" s="139"/>
      <c r="WVI143" s="139"/>
      <c r="WVJ143" s="139"/>
      <c r="WVK143" s="139"/>
      <c r="WVL143" s="139"/>
      <c r="WVM143" s="139"/>
      <c r="WVN143" s="139"/>
      <c r="WVO143" s="139"/>
      <c r="WVP143" s="139"/>
      <c r="WVQ143" s="139"/>
      <c r="WVR143" s="139"/>
      <c r="WVS143" s="139"/>
      <c r="WVT143" s="139"/>
      <c r="WVU143" s="139"/>
      <c r="WVV143" s="139"/>
      <c r="WVW143" s="139"/>
      <c r="WVX143" s="139"/>
      <c r="WVY143" s="139"/>
      <c r="WVZ143" s="139"/>
      <c r="WWA143" s="139"/>
      <c r="WWB143" s="139"/>
      <c r="WWC143" s="139"/>
      <c r="WWD143" s="139"/>
      <c r="WWE143" s="139"/>
      <c r="WWF143" s="139"/>
      <c r="WWG143" s="139"/>
      <c r="WWH143" s="139"/>
      <c r="WWI143" s="139"/>
      <c r="WWJ143" s="139"/>
      <c r="WWK143" s="139"/>
      <c r="WWL143" s="139"/>
      <c r="WWM143" s="139"/>
      <c r="WWN143" s="139"/>
      <c r="WWO143" s="139"/>
      <c r="WWP143" s="139"/>
      <c r="WWQ143" s="139"/>
      <c r="WWR143" s="139"/>
      <c r="WWS143" s="139"/>
      <c r="WWT143" s="139"/>
      <c r="WWU143" s="139"/>
      <c r="WWV143" s="139"/>
      <c r="WWW143" s="139"/>
      <c r="WWX143" s="139"/>
      <c r="WWY143" s="139"/>
      <c r="WWZ143" s="139"/>
      <c r="WXA143" s="139"/>
      <c r="WXB143" s="139"/>
      <c r="WXC143" s="139"/>
      <c r="WXD143" s="139"/>
      <c r="WXE143" s="139"/>
      <c r="WXF143" s="139"/>
      <c r="WXG143" s="139"/>
      <c r="WXH143" s="139"/>
      <c r="WXI143" s="139"/>
      <c r="WXJ143" s="139"/>
      <c r="WXK143" s="139"/>
      <c r="WXL143" s="139"/>
      <c r="WXM143" s="139"/>
      <c r="WXN143" s="139"/>
      <c r="WXO143" s="139"/>
      <c r="WXP143" s="139"/>
      <c r="WXQ143" s="139"/>
      <c r="WXR143" s="139"/>
      <c r="WXS143" s="139"/>
      <c r="WXT143" s="139"/>
      <c r="WXU143" s="139"/>
      <c r="WXV143" s="139"/>
      <c r="WXW143" s="139"/>
      <c r="WXX143" s="139"/>
      <c r="WXY143" s="139"/>
      <c r="WXZ143" s="139"/>
      <c r="WYA143" s="139"/>
      <c r="WYB143" s="139"/>
      <c r="WYC143" s="139"/>
      <c r="WYD143" s="139"/>
      <c r="WYE143" s="139"/>
      <c r="WYF143" s="139"/>
      <c r="WYG143" s="139"/>
      <c r="WYH143" s="139"/>
      <c r="WYI143" s="139"/>
      <c r="WYJ143" s="139"/>
      <c r="WYK143" s="139"/>
      <c r="WYL143" s="139"/>
      <c r="WYM143" s="139"/>
      <c r="WYN143" s="139"/>
      <c r="WYO143" s="139"/>
      <c r="WYP143" s="139"/>
      <c r="WYQ143" s="139"/>
      <c r="WYR143" s="139"/>
      <c r="WYS143" s="139"/>
      <c r="WYT143" s="139"/>
      <c r="WYU143" s="139"/>
      <c r="WYV143" s="139"/>
      <c r="WYW143" s="139"/>
      <c r="WYX143" s="139"/>
      <c r="WYY143" s="139"/>
      <c r="WYZ143" s="139"/>
      <c r="WZA143" s="139"/>
      <c r="WZB143" s="139"/>
      <c r="WZC143" s="139"/>
      <c r="WZD143" s="139"/>
      <c r="WZE143" s="139"/>
      <c r="WZF143" s="139"/>
      <c r="WZG143" s="139"/>
      <c r="WZH143" s="139"/>
      <c r="WZI143" s="139"/>
      <c r="WZJ143" s="139"/>
      <c r="WZK143" s="139"/>
      <c r="WZL143" s="139"/>
      <c r="WZM143" s="139"/>
      <c r="WZN143" s="139"/>
      <c r="WZO143" s="139"/>
      <c r="WZP143" s="139"/>
      <c r="WZQ143" s="139"/>
      <c r="WZR143" s="139"/>
      <c r="WZS143" s="139"/>
      <c r="WZT143" s="139"/>
      <c r="WZU143" s="139"/>
      <c r="WZV143" s="139"/>
      <c r="WZW143" s="139"/>
      <c r="WZX143" s="139"/>
      <c r="WZY143" s="139"/>
      <c r="WZZ143" s="139"/>
      <c r="XAA143" s="139"/>
      <c r="XAB143" s="139"/>
      <c r="XAC143" s="139"/>
      <c r="XAD143" s="139"/>
      <c r="XAE143" s="139"/>
      <c r="XAF143" s="139"/>
      <c r="XAG143" s="139"/>
      <c r="XAH143" s="139"/>
      <c r="XAI143" s="139"/>
      <c r="XAJ143" s="139"/>
      <c r="XAK143" s="139"/>
      <c r="XAL143" s="139"/>
      <c r="XAM143" s="139"/>
      <c r="XAN143" s="139"/>
      <c r="XAO143" s="139"/>
      <c r="XAP143" s="139"/>
      <c r="XAQ143" s="139"/>
      <c r="XAR143" s="139"/>
      <c r="XAS143" s="139"/>
      <c r="XAT143" s="139"/>
      <c r="XAU143" s="139"/>
      <c r="XAV143" s="139"/>
      <c r="XAW143" s="139"/>
      <c r="XAX143" s="139"/>
      <c r="XAY143" s="139"/>
      <c r="XAZ143" s="139"/>
      <c r="XBA143" s="139"/>
      <c r="XBB143" s="139"/>
      <c r="XBC143" s="139"/>
      <c r="XBD143" s="139"/>
      <c r="XBE143" s="139"/>
      <c r="XBF143" s="139"/>
      <c r="XBG143" s="139"/>
      <c r="XBH143" s="139"/>
      <c r="XBI143" s="139"/>
      <c r="XBJ143" s="139"/>
      <c r="XBK143" s="139"/>
      <c r="XBL143" s="139"/>
      <c r="XBM143" s="139"/>
      <c r="XBN143" s="139"/>
      <c r="XBO143" s="139"/>
      <c r="XBP143" s="139"/>
      <c r="XBQ143" s="139"/>
      <c r="XBR143" s="139"/>
      <c r="XBS143" s="139"/>
      <c r="XBT143" s="139"/>
      <c r="XBU143" s="139"/>
      <c r="XBV143" s="139"/>
      <c r="XBW143" s="139"/>
      <c r="XBX143" s="139"/>
      <c r="XBY143" s="139"/>
      <c r="XBZ143" s="139"/>
      <c r="XCA143" s="139"/>
      <c r="XCB143" s="139"/>
      <c r="XCC143" s="139"/>
      <c r="XCD143" s="139"/>
      <c r="XCE143" s="139"/>
      <c r="XCF143" s="139"/>
      <c r="XCG143" s="139"/>
      <c r="XCH143" s="139"/>
      <c r="XCI143" s="139"/>
      <c r="XCJ143" s="139"/>
      <c r="XCK143" s="139"/>
      <c r="XCL143" s="139"/>
      <c r="XCM143" s="139"/>
      <c r="XCN143" s="139"/>
      <c r="XCO143" s="139"/>
      <c r="XCP143" s="139"/>
      <c r="XCQ143" s="139"/>
      <c r="XCR143" s="139"/>
      <c r="XCS143" s="139"/>
      <c r="XCT143" s="139"/>
      <c r="XCU143" s="139"/>
      <c r="XCV143" s="139"/>
      <c r="XCW143" s="139"/>
      <c r="XCX143" s="139"/>
      <c r="XCY143" s="139"/>
      <c r="XCZ143" s="139"/>
      <c r="XDA143" s="139"/>
      <c r="XDB143" s="139"/>
      <c r="XDC143" s="139"/>
      <c r="XDD143" s="139"/>
      <c r="XDE143" s="139"/>
      <c r="XDF143" s="139"/>
      <c r="XDG143" s="139"/>
      <c r="XDH143" s="139"/>
      <c r="XDI143" s="139"/>
      <c r="XDJ143" s="139"/>
      <c r="XDK143" s="139"/>
      <c r="XDL143" s="139"/>
      <c r="XDM143" s="139"/>
      <c r="XDN143" s="139"/>
      <c r="XDO143" s="139"/>
      <c r="XDP143" s="139"/>
      <c r="XDQ143" s="139"/>
      <c r="XDR143" s="139"/>
      <c r="XDS143" s="139"/>
      <c r="XDT143" s="139"/>
      <c r="XDU143" s="139"/>
      <c r="XDV143" s="139"/>
      <c r="XDW143" s="139"/>
      <c r="XDX143" s="139"/>
      <c r="XDY143" s="139"/>
      <c r="XDZ143" s="139"/>
      <c r="XEA143" s="139"/>
      <c r="XEB143" s="139"/>
      <c r="XEC143" s="139"/>
      <c r="XED143" s="139"/>
      <c r="XEE143" s="139"/>
      <c r="XEF143" s="139"/>
      <c r="XEG143" s="139"/>
      <c r="XEH143" s="139"/>
      <c r="XEI143" s="139"/>
      <c r="XEJ143" s="139"/>
      <c r="XEK143" s="139"/>
      <c r="XEL143" s="139"/>
      <c r="XEM143" s="139"/>
      <c r="XEN143" s="139"/>
      <c r="XEO143" s="139"/>
      <c r="XEP143" s="139"/>
      <c r="XEQ143" s="139"/>
      <c r="XER143" s="139"/>
      <c r="XES143" s="139"/>
      <c r="XET143" s="139"/>
      <c r="XEU143" s="139"/>
      <c r="XEV143" s="139"/>
      <c r="XEW143" s="139"/>
      <c r="XEX143" s="139"/>
      <c r="XEY143" s="139"/>
      <c r="XEZ143" s="139"/>
      <c r="XFA143" s="139"/>
      <c r="XFB143" s="139"/>
      <c r="XFC143" s="139"/>
      <c r="XFD143" s="139"/>
    </row>
    <row r="144" spans="1:16384" hidden="1">
      <c r="B144" s="137"/>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row>
    <row r="145" spans="1:68" hidden="1">
      <c r="A145" s="15" t="s">
        <v>1012</v>
      </c>
    </row>
    <row r="146" spans="1:68" s="14" customFormat="1" hidden="1">
      <c r="A146" s="1" t="s">
        <v>1</v>
      </c>
      <c r="B146" s="1" t="s">
        <v>961</v>
      </c>
      <c r="C146" s="1" t="s">
        <v>962</v>
      </c>
      <c r="D146" s="1" t="s">
        <v>963</v>
      </c>
      <c r="E146" s="1" t="s">
        <v>1013</v>
      </c>
      <c r="F146" s="1" t="s">
        <v>965</v>
      </c>
      <c r="G146" s="1" t="s">
        <v>966</v>
      </c>
      <c r="H146" s="1" t="s">
        <v>967</v>
      </c>
      <c r="I146" s="1" t="s">
        <v>1014</v>
      </c>
      <c r="J146" s="1" t="s">
        <v>969</v>
      </c>
      <c r="K146" s="1" t="s">
        <v>970</v>
      </c>
      <c r="L146" s="1" t="s">
        <v>971</v>
      </c>
      <c r="M146" s="1" t="s">
        <v>1015</v>
      </c>
      <c r="N146" s="1" t="s">
        <v>973</v>
      </c>
      <c r="O146" s="1" t="s">
        <v>974</v>
      </c>
      <c r="P146" s="1" t="s">
        <v>975</v>
      </c>
      <c r="Q146" s="1" t="s">
        <v>1016</v>
      </c>
      <c r="R146" s="1" t="s">
        <v>977</v>
      </c>
      <c r="S146" s="1" t="s">
        <v>978</v>
      </c>
      <c r="T146" s="1" t="s">
        <v>979</v>
      </c>
      <c r="U146" s="1" t="s">
        <v>1017</v>
      </c>
      <c r="V146" s="1" t="s">
        <v>981</v>
      </c>
      <c r="W146" s="1" t="s">
        <v>982</v>
      </c>
      <c r="X146" s="1" t="s">
        <v>983</v>
      </c>
      <c r="Y146" s="1" t="s">
        <v>1018</v>
      </c>
      <c r="Z146" s="1" t="s">
        <v>985</v>
      </c>
      <c r="AA146" s="1" t="s">
        <v>986</v>
      </c>
      <c r="AB146" s="1" t="s">
        <v>987</v>
      </c>
      <c r="AC146" s="1" t="s">
        <v>1019</v>
      </c>
      <c r="AD146" s="1" t="s">
        <v>989</v>
      </c>
      <c r="AE146" s="1" t="s">
        <v>990</v>
      </c>
      <c r="AF146" s="1" t="s">
        <v>991</v>
      </c>
      <c r="AG146" s="1" t="s">
        <v>1020</v>
      </c>
      <c r="AH146" s="1" t="s">
        <v>993</v>
      </c>
      <c r="AI146" s="1" t="s">
        <v>994</v>
      </c>
      <c r="AJ146" s="1" t="s">
        <v>995</v>
      </c>
      <c r="AK146" s="1" t="s">
        <v>1021</v>
      </c>
      <c r="AL146" s="1" t="s">
        <v>997</v>
      </c>
      <c r="AM146" s="1" t="s">
        <v>998</v>
      </c>
      <c r="AN146" s="1" t="s">
        <v>999</v>
      </c>
      <c r="AO146" s="1" t="s">
        <v>1022</v>
      </c>
      <c r="AP146" s="1" t="s">
        <v>1001</v>
      </c>
      <c r="AQ146" s="1" t="s">
        <v>1002</v>
      </c>
      <c r="AR146" s="1" t="s">
        <v>1003</v>
      </c>
      <c r="AS146" s="1" t="s">
        <v>1023</v>
      </c>
      <c r="AT146" s="1" t="s">
        <v>1005</v>
      </c>
      <c r="AU146" s="1" t="s">
        <v>1006</v>
      </c>
      <c r="AV146" s="1" t="s">
        <v>1007</v>
      </c>
      <c r="AW146" s="1" t="s">
        <v>1024</v>
      </c>
      <c r="AX146" s="1" t="s">
        <v>1009</v>
      </c>
      <c r="AY146" s="1" t="s">
        <v>1010</v>
      </c>
      <c r="AZ146" s="1" t="s">
        <v>1113</v>
      </c>
      <c r="BA146" s="11"/>
      <c r="BB146" s="11"/>
      <c r="BC146" s="11"/>
      <c r="BD146" s="11"/>
      <c r="BE146" s="11"/>
      <c r="BF146" s="11"/>
      <c r="BG146" s="11"/>
      <c r="BH146" s="11"/>
      <c r="BI146" s="11"/>
      <c r="BJ146" s="11"/>
      <c r="BK146" s="11"/>
      <c r="BL146" s="11"/>
      <c r="BM146" s="11"/>
      <c r="BN146" s="11"/>
      <c r="BO146" s="11"/>
      <c r="BP146" s="11"/>
    </row>
    <row r="147" spans="1:68" hidden="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68" hidden="1">
      <c r="A148" s="1" t="s">
        <v>136</v>
      </c>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68" hidden="1">
      <c r="A149" s="1" t="s">
        <v>137</v>
      </c>
      <c r="B149" s="1">
        <v>2101575</v>
      </c>
      <c r="C149" s="1">
        <v>1910888</v>
      </c>
      <c r="D149" s="1">
        <v>1932376</v>
      </c>
      <c r="E149" s="1">
        <v>2079293.77</v>
      </c>
      <c r="F149" s="1">
        <v>2107822</v>
      </c>
      <c r="G149" s="1">
        <v>1968223</v>
      </c>
      <c r="H149" s="1">
        <v>1928768</v>
      </c>
      <c r="I149" s="1">
        <v>2272236</v>
      </c>
      <c r="J149" s="1">
        <v>2339147</v>
      </c>
      <c r="K149" s="1">
        <v>1981117</v>
      </c>
      <c r="L149" s="1">
        <v>2103857</v>
      </c>
      <c r="M149" s="1">
        <v>2591738.75</v>
      </c>
      <c r="N149" s="1">
        <v>2914145</v>
      </c>
      <c r="O149" s="1">
        <v>2568050</v>
      </c>
      <c r="P149" s="1">
        <v>2713218</v>
      </c>
      <c r="Q149" s="1">
        <v>2967781.64</v>
      </c>
      <c r="R149" s="1">
        <v>3617770</v>
      </c>
      <c r="S149" s="1">
        <v>3443697</v>
      </c>
      <c r="T149" s="1">
        <v>3372412</v>
      </c>
      <c r="U149" s="1">
        <v>4069955.08</v>
      </c>
      <c r="V149" s="1">
        <v>4419962</v>
      </c>
      <c r="W149" s="1">
        <v>4100460</v>
      </c>
      <c r="X149" s="1">
        <v>4055085</v>
      </c>
      <c r="Y149" s="1">
        <v>4520463.1119999997</v>
      </c>
      <c r="Z149" s="1">
        <v>4544348</v>
      </c>
      <c r="AA149" s="1">
        <v>4266770</v>
      </c>
      <c r="AB149" s="1">
        <v>4284646</v>
      </c>
      <c r="AC149" s="1">
        <v>4896504.07</v>
      </c>
      <c r="AD149" s="1">
        <v>5046726</v>
      </c>
      <c r="AE149" s="1">
        <v>4490796</v>
      </c>
      <c r="AF149" s="1">
        <v>4379286</v>
      </c>
      <c r="AG149" s="1">
        <v>4962828.5250000004</v>
      </c>
      <c r="AH149" s="1">
        <v>5191993</v>
      </c>
      <c r="AI149" s="1">
        <v>4771236</v>
      </c>
      <c r="AJ149" s="1">
        <v>4640971</v>
      </c>
      <c r="AK149" s="1">
        <v>4843967.8099999996</v>
      </c>
      <c r="AL149" s="1">
        <v>5166687</v>
      </c>
      <c r="AM149" s="1">
        <v>4702290</v>
      </c>
      <c r="AN149" s="1">
        <v>4783125</v>
      </c>
      <c r="AO149" s="1">
        <v>5162327.4610000001</v>
      </c>
      <c r="AP149" s="1">
        <v>5608511</v>
      </c>
      <c r="AQ149" s="1">
        <v>5056536</v>
      </c>
      <c r="AR149" s="1">
        <v>5215636</v>
      </c>
      <c r="AS149" s="1">
        <v>5382300.9239999996</v>
      </c>
      <c r="AT149" s="1">
        <v>5511904</v>
      </c>
      <c r="AU149" s="1">
        <v>5087662</v>
      </c>
      <c r="AV149" s="1">
        <v>4847735</v>
      </c>
      <c r="AW149" s="1">
        <v>5175444.0360000003</v>
      </c>
      <c r="AX149" s="1">
        <v>4497216</v>
      </c>
      <c r="AY149" s="1">
        <v>2245220</v>
      </c>
      <c r="AZ149" s="1">
        <v>2993559</v>
      </c>
      <c r="BA149" s="137"/>
      <c r="BB149" s="137"/>
      <c r="BC149" s="137"/>
      <c r="BD149" s="137"/>
      <c r="BE149" s="137"/>
      <c r="BF149" s="137"/>
      <c r="BG149" s="137"/>
      <c r="BH149" s="137"/>
      <c r="BI149" s="137"/>
      <c r="BJ149" s="137"/>
      <c r="BK149" s="137"/>
      <c r="BL149" s="137"/>
      <c r="BM149" s="137"/>
      <c r="BN149" s="137"/>
      <c r="BO149" s="137"/>
      <c r="BP149" s="137"/>
    </row>
    <row r="150" spans="1:68" hidden="1">
      <c r="A150" s="1" t="s">
        <v>1187</v>
      </c>
      <c r="B150" s="1">
        <v>0</v>
      </c>
      <c r="C150" s="1">
        <v>0</v>
      </c>
      <c r="D150" s="1">
        <v>0</v>
      </c>
      <c r="E150" s="1">
        <v>0</v>
      </c>
      <c r="F150" s="1">
        <v>0</v>
      </c>
      <c r="G150" s="1">
        <v>1521860</v>
      </c>
      <c r="H150" s="1">
        <v>0</v>
      </c>
      <c r="I150" s="1">
        <v>0</v>
      </c>
      <c r="J150" s="1">
        <v>709774</v>
      </c>
      <c r="K150" s="1">
        <v>0</v>
      </c>
      <c r="L150" s="1">
        <v>0</v>
      </c>
      <c r="M150" s="1">
        <v>0</v>
      </c>
      <c r="N150" s="1">
        <v>0</v>
      </c>
      <c r="O150" s="1">
        <v>0</v>
      </c>
      <c r="P150" s="1">
        <v>0</v>
      </c>
      <c r="Q150" s="1">
        <v>0</v>
      </c>
      <c r="R150" s="1">
        <v>0</v>
      </c>
      <c r="S150" s="1">
        <v>0</v>
      </c>
      <c r="T150" s="1">
        <v>0</v>
      </c>
      <c r="U150" s="1">
        <v>2064638.97575</v>
      </c>
      <c r="V150" s="1">
        <v>2150406</v>
      </c>
      <c r="W150" s="1">
        <v>2386037</v>
      </c>
      <c r="X150" s="1">
        <v>2194986</v>
      </c>
      <c r="Y150" s="1">
        <v>2327159.1069999998</v>
      </c>
      <c r="Z150" s="1">
        <v>2286423</v>
      </c>
      <c r="AA150" s="1">
        <v>2584317</v>
      </c>
      <c r="AB150" s="1">
        <v>1801491</v>
      </c>
      <c r="AC150" s="1">
        <v>2546904.7000000002</v>
      </c>
      <c r="AD150" s="1">
        <v>2412889</v>
      </c>
      <c r="AE150" s="1">
        <v>2619826</v>
      </c>
      <c r="AF150" s="1">
        <v>2468437</v>
      </c>
      <c r="AG150" s="1">
        <v>2593364.7940000002</v>
      </c>
      <c r="AH150" s="1">
        <v>2489340</v>
      </c>
      <c r="AI150" s="1">
        <v>2840349</v>
      </c>
      <c r="AJ150" s="1">
        <v>2604412</v>
      </c>
      <c r="AK150" s="1">
        <v>2594991.25</v>
      </c>
      <c r="AL150" s="1">
        <v>2571137</v>
      </c>
      <c r="AM150" s="1">
        <v>2751950</v>
      </c>
      <c r="AN150" s="1">
        <v>2744839</v>
      </c>
      <c r="AO150" s="1">
        <v>2824698.4139999999</v>
      </c>
      <c r="AP150" s="1">
        <v>2774431</v>
      </c>
      <c r="AQ150" s="1">
        <v>3025786</v>
      </c>
      <c r="AR150" s="1">
        <v>3089772</v>
      </c>
      <c r="AS150" s="1">
        <v>3009006.2829999998</v>
      </c>
      <c r="AT150" s="1">
        <v>2867481</v>
      </c>
      <c r="AU150" s="1">
        <v>3198041</v>
      </c>
      <c r="AV150" s="1">
        <v>3059098</v>
      </c>
      <c r="AW150" s="1">
        <v>3059567.8450000002</v>
      </c>
      <c r="AX150" s="1">
        <v>2779272</v>
      </c>
      <c r="AY150" s="1">
        <v>2177345</v>
      </c>
      <c r="AZ150" s="1">
        <v>2564203</v>
      </c>
      <c r="BA150" s="137"/>
      <c r="BB150" s="137"/>
      <c r="BC150" s="137"/>
      <c r="BD150" s="137"/>
      <c r="BE150" s="137"/>
      <c r="BF150" s="137"/>
      <c r="BG150" s="137"/>
      <c r="BH150" s="137"/>
      <c r="BI150" s="137"/>
      <c r="BJ150" s="137"/>
      <c r="BK150" s="137"/>
      <c r="BL150" s="137"/>
      <c r="BM150" s="137"/>
      <c r="BN150" s="137"/>
      <c r="BO150" s="137"/>
      <c r="BP150" s="137"/>
    </row>
    <row r="151" spans="1:68" hidden="1">
      <c r="A151" s="1" t="s">
        <v>138</v>
      </c>
      <c r="B151" s="1">
        <v>0</v>
      </c>
      <c r="C151" s="1">
        <v>0</v>
      </c>
      <c r="D151" s="1">
        <v>0</v>
      </c>
      <c r="E151" s="1">
        <v>0</v>
      </c>
      <c r="F151" s="1">
        <v>0</v>
      </c>
      <c r="G151" s="1">
        <v>446363</v>
      </c>
      <c r="H151" s="1">
        <v>1928768</v>
      </c>
      <c r="I151" s="1">
        <v>2272236</v>
      </c>
      <c r="J151" s="1">
        <v>1629373</v>
      </c>
      <c r="K151" s="1">
        <v>1981117</v>
      </c>
      <c r="L151" s="1">
        <v>2103857</v>
      </c>
      <c r="M151" s="1">
        <v>2591738.75</v>
      </c>
      <c r="N151" s="1">
        <v>2914145</v>
      </c>
      <c r="O151" s="1">
        <v>2568050</v>
      </c>
      <c r="P151" s="1">
        <v>2713218</v>
      </c>
      <c r="Q151" s="1">
        <v>2967781.64</v>
      </c>
      <c r="R151" s="1">
        <v>3617770</v>
      </c>
      <c r="S151" s="1">
        <v>3443697</v>
      </c>
      <c r="T151" s="1">
        <v>3372412</v>
      </c>
      <c r="U151" s="1">
        <v>-4188600.8229999999</v>
      </c>
      <c r="V151" s="1">
        <v>2269556</v>
      </c>
      <c r="W151" s="1">
        <v>1714423</v>
      </c>
      <c r="X151" s="1">
        <v>1860099</v>
      </c>
      <c r="Y151" s="1">
        <v>2193304.0049999999</v>
      </c>
      <c r="Z151" s="1">
        <v>2257925</v>
      </c>
      <c r="AA151" s="1">
        <v>1682453</v>
      </c>
      <c r="AB151" s="1">
        <v>2483155</v>
      </c>
      <c r="AC151" s="1">
        <v>2349599.37</v>
      </c>
      <c r="AD151" s="1">
        <v>2633837</v>
      </c>
      <c r="AE151" s="1">
        <v>1870970</v>
      </c>
      <c r="AF151" s="1">
        <v>1910849</v>
      </c>
      <c r="AG151" s="1">
        <v>2369463.7310000001</v>
      </c>
      <c r="AH151" s="1">
        <v>2702653</v>
      </c>
      <c r="AI151" s="1">
        <v>1930887</v>
      </c>
      <c r="AJ151" s="1">
        <v>2036559</v>
      </c>
      <c r="AK151" s="1">
        <v>2248976.56</v>
      </c>
      <c r="AL151" s="1">
        <v>2595550</v>
      </c>
      <c r="AM151" s="1">
        <v>1950340</v>
      </c>
      <c r="AN151" s="1">
        <v>2038286</v>
      </c>
      <c r="AO151" s="1">
        <v>2337629.0469999998</v>
      </c>
      <c r="AP151" s="1">
        <v>2834080</v>
      </c>
      <c r="AQ151" s="1">
        <v>2030750</v>
      </c>
      <c r="AR151" s="1">
        <v>2125864</v>
      </c>
      <c r="AS151" s="1">
        <v>2373294.6409999998</v>
      </c>
      <c r="AT151" s="1">
        <v>2644423</v>
      </c>
      <c r="AU151" s="1">
        <v>1889621</v>
      </c>
      <c r="AV151" s="1">
        <v>1788637</v>
      </c>
      <c r="AW151" s="1">
        <v>2115876.1910000001</v>
      </c>
      <c r="AX151" s="1">
        <v>1717944</v>
      </c>
      <c r="AY151" s="1">
        <v>67875</v>
      </c>
      <c r="AZ151" s="1">
        <v>429356</v>
      </c>
      <c r="BA151" s="137"/>
      <c r="BB151" s="137"/>
      <c r="BC151" s="137"/>
      <c r="BD151" s="137"/>
      <c r="BE151" s="137"/>
      <c r="BF151" s="137"/>
      <c r="BG151" s="137"/>
      <c r="BH151" s="137"/>
      <c r="BI151" s="137"/>
      <c r="BJ151" s="137"/>
      <c r="BK151" s="137"/>
      <c r="BL151" s="137"/>
      <c r="BM151" s="137"/>
      <c r="BN151" s="137"/>
      <c r="BO151" s="137"/>
      <c r="BP151" s="137"/>
    </row>
    <row r="152" spans="1:68" hidden="1">
      <c r="A152" s="1" t="s">
        <v>139</v>
      </c>
      <c r="B152" s="1">
        <v>17561</v>
      </c>
      <c r="C152" s="1">
        <v>19057</v>
      </c>
      <c r="D152" s="1">
        <v>30495</v>
      </c>
      <c r="E152" s="1">
        <v>82135.56</v>
      </c>
      <c r="F152" s="1">
        <v>69634</v>
      </c>
      <c r="G152" s="1">
        <v>49054</v>
      </c>
      <c r="H152" s="1">
        <v>62309</v>
      </c>
      <c r="I152" s="1">
        <v>74250</v>
      </c>
      <c r="J152" s="1">
        <v>210949</v>
      </c>
      <c r="K152" s="1">
        <v>84427</v>
      </c>
      <c r="L152" s="1">
        <v>75077</v>
      </c>
      <c r="M152" s="1">
        <v>113926.42</v>
      </c>
      <c r="N152" s="1">
        <v>109737</v>
      </c>
      <c r="O152" s="1">
        <v>88896</v>
      </c>
      <c r="P152" s="1">
        <v>112289</v>
      </c>
      <c r="Q152" s="1">
        <v>100113.2</v>
      </c>
      <c r="R152" s="1">
        <v>133021</v>
      </c>
      <c r="S152" s="1">
        <v>122752</v>
      </c>
      <c r="T152" s="1">
        <v>120909</v>
      </c>
      <c r="U152" s="1">
        <v>499885.86900000001</v>
      </c>
      <c r="V152" s="1">
        <v>118335</v>
      </c>
      <c r="W152" s="1">
        <v>148469</v>
      </c>
      <c r="X152" s="1">
        <v>65399</v>
      </c>
      <c r="Y152" s="1">
        <v>129177.90300000001</v>
      </c>
      <c r="Z152" s="1">
        <v>105853</v>
      </c>
      <c r="AA152" s="1">
        <v>85414</v>
      </c>
      <c r="AB152" s="1">
        <v>103091</v>
      </c>
      <c r="AC152" s="1">
        <v>199643.89</v>
      </c>
      <c r="AD152" s="1">
        <v>133791</v>
      </c>
      <c r="AE152" s="1">
        <v>57511</v>
      </c>
      <c r="AF152" s="1">
        <v>169397</v>
      </c>
      <c r="AG152" s="1">
        <v>51043.108</v>
      </c>
      <c r="AH152" s="1">
        <v>138671</v>
      </c>
      <c r="AI152" s="1">
        <v>97152</v>
      </c>
      <c r="AJ152" s="1">
        <v>102186</v>
      </c>
      <c r="AK152" s="1">
        <v>120051.9</v>
      </c>
      <c r="AL152" s="1">
        <v>178984</v>
      </c>
      <c r="AM152" s="1">
        <v>97050</v>
      </c>
      <c r="AN152" s="1">
        <v>96959</v>
      </c>
      <c r="AO152" s="1">
        <v>157914.92800000001</v>
      </c>
      <c r="AP152" s="1">
        <v>132766</v>
      </c>
      <c r="AQ152" s="1">
        <v>134518</v>
      </c>
      <c r="AR152" s="1">
        <v>105962</v>
      </c>
      <c r="AS152" s="1">
        <v>131923.97899999999</v>
      </c>
      <c r="AT152" s="1">
        <v>231832</v>
      </c>
      <c r="AU152" s="1">
        <v>137920</v>
      </c>
      <c r="AV152" s="1">
        <v>116829</v>
      </c>
      <c r="AW152" s="1">
        <v>181722.83100000001</v>
      </c>
      <c r="AX152" s="1">
        <v>103949</v>
      </c>
      <c r="AY152" s="1">
        <v>91017</v>
      </c>
      <c r="AZ152" s="1">
        <v>67849</v>
      </c>
      <c r="BA152" s="137"/>
      <c r="BB152" s="137"/>
      <c r="BC152" s="137"/>
      <c r="BD152" s="137"/>
      <c r="BE152" s="137"/>
      <c r="BF152" s="137"/>
      <c r="BG152" s="137"/>
      <c r="BH152" s="137"/>
      <c r="BI152" s="137"/>
      <c r="BJ152" s="137"/>
      <c r="BK152" s="137"/>
      <c r="BL152" s="137"/>
      <c r="BM152" s="137"/>
      <c r="BN152" s="137"/>
      <c r="BO152" s="137"/>
      <c r="BP152" s="137"/>
    </row>
    <row r="153" spans="1:68" hidden="1">
      <c r="A153" s="1" t="s">
        <v>1245</v>
      </c>
      <c r="B153" s="1">
        <v>0</v>
      </c>
      <c r="C153" s="1">
        <v>0</v>
      </c>
      <c r="D153" s="1">
        <v>0</v>
      </c>
      <c r="E153" s="1">
        <v>0</v>
      </c>
      <c r="F153" s="1">
        <v>0</v>
      </c>
      <c r="G153" s="1">
        <v>0</v>
      </c>
      <c r="H153" s="1">
        <v>0</v>
      </c>
      <c r="I153" s="1">
        <v>0</v>
      </c>
      <c r="J153" s="1">
        <v>0</v>
      </c>
      <c r="K153" s="1">
        <v>0</v>
      </c>
      <c r="L153" s="1">
        <v>0</v>
      </c>
      <c r="M153" s="1">
        <v>0</v>
      </c>
      <c r="N153" s="1">
        <v>0</v>
      </c>
      <c r="O153" s="1">
        <v>0</v>
      </c>
      <c r="P153" s="1">
        <v>0</v>
      </c>
      <c r="Q153" s="1">
        <v>28653.1325</v>
      </c>
      <c r="R153" s="1">
        <v>28516</v>
      </c>
      <c r="S153" s="1">
        <v>28654</v>
      </c>
      <c r="T153" s="1">
        <v>28790</v>
      </c>
      <c r="U153" s="1">
        <v>0</v>
      </c>
      <c r="V153" s="1">
        <v>0</v>
      </c>
      <c r="W153" s="1">
        <v>0</v>
      </c>
      <c r="X153" s="1">
        <v>0</v>
      </c>
      <c r="Y153" s="1">
        <v>0</v>
      </c>
      <c r="Z153" s="1">
        <v>0</v>
      </c>
      <c r="AA153" s="1">
        <v>0</v>
      </c>
      <c r="AB153" s="1">
        <v>0</v>
      </c>
      <c r="AC153" s="1">
        <v>0</v>
      </c>
      <c r="AD153" s="1">
        <v>0</v>
      </c>
      <c r="AE153" s="1">
        <v>0</v>
      </c>
      <c r="AF153" s="1">
        <v>28859</v>
      </c>
      <c r="AG153" s="1">
        <v>28859.528999999999</v>
      </c>
      <c r="AH153" s="1">
        <v>28412</v>
      </c>
      <c r="AI153" s="1">
        <v>28551</v>
      </c>
      <c r="AJ153" s="1">
        <v>28825</v>
      </c>
      <c r="AK153" s="1">
        <v>28824.53</v>
      </c>
      <c r="AL153" s="1">
        <v>28309</v>
      </c>
      <c r="AM153" s="1">
        <v>28585</v>
      </c>
      <c r="AN153" s="1">
        <v>28859</v>
      </c>
      <c r="AO153" s="1">
        <v>28859.528999999999</v>
      </c>
      <c r="AP153" s="1">
        <v>28310</v>
      </c>
      <c r="AQ153" s="1">
        <v>28584</v>
      </c>
      <c r="AR153" s="1">
        <v>28859</v>
      </c>
      <c r="AS153" s="1">
        <v>28859.528999999999</v>
      </c>
      <c r="AT153" s="1">
        <v>28310</v>
      </c>
      <c r="AU153" s="1">
        <v>28584</v>
      </c>
      <c r="AV153" s="1">
        <v>28859</v>
      </c>
      <c r="AW153" s="1">
        <v>28859.528999999999</v>
      </c>
      <c r="AX153" s="1">
        <v>3570</v>
      </c>
      <c r="AY153" s="1">
        <v>3570</v>
      </c>
      <c r="AZ153" s="1">
        <v>3569</v>
      </c>
      <c r="BA153" s="137"/>
      <c r="BB153" s="137"/>
      <c r="BC153" s="137"/>
      <c r="BD153" s="137"/>
      <c r="BE153" s="137"/>
      <c r="BF153" s="137"/>
      <c r="BG153" s="137"/>
      <c r="BH153" s="137"/>
      <c r="BI153" s="137"/>
      <c r="BJ153" s="137"/>
      <c r="BK153" s="137"/>
      <c r="BL153" s="137"/>
      <c r="BM153" s="137"/>
      <c r="BN153" s="137"/>
      <c r="BO153" s="137"/>
      <c r="BP153" s="137"/>
    </row>
    <row r="154" spans="1:68" hidden="1">
      <c r="A154" s="1" t="s">
        <v>140</v>
      </c>
      <c r="B154" s="1">
        <v>-16474</v>
      </c>
      <c r="C154" s="1">
        <v>-16789</v>
      </c>
      <c r="D154" s="1">
        <v>1073</v>
      </c>
      <c r="E154" s="1">
        <v>859.07</v>
      </c>
      <c r="F154" s="1">
        <v>-4112</v>
      </c>
      <c r="G154" s="1">
        <v>0</v>
      </c>
      <c r="H154" s="1">
        <v>1987</v>
      </c>
      <c r="I154" s="1">
        <v>6206</v>
      </c>
      <c r="J154" s="1">
        <v>0</v>
      </c>
      <c r="K154" s="1">
        <v>6334</v>
      </c>
      <c r="L154" s="1">
        <v>5724</v>
      </c>
      <c r="M154" s="1">
        <v>0</v>
      </c>
      <c r="N154" s="1">
        <v>6509</v>
      </c>
      <c r="O154" s="1">
        <v>8152</v>
      </c>
      <c r="P154" s="1">
        <v>6866</v>
      </c>
      <c r="Q154" s="1">
        <v>-2138.19</v>
      </c>
      <c r="R154" s="1">
        <v>6228</v>
      </c>
      <c r="S154" s="1">
        <v>10615</v>
      </c>
      <c r="T154" s="1">
        <v>6779</v>
      </c>
      <c r="U154" s="1">
        <v>0</v>
      </c>
      <c r="V154" s="1">
        <v>0</v>
      </c>
      <c r="W154" s="1">
        <v>0</v>
      </c>
      <c r="X154" s="1">
        <v>0</v>
      </c>
      <c r="Y154" s="1">
        <v>0</v>
      </c>
      <c r="Z154" s="1">
        <v>0</v>
      </c>
      <c r="AA154" s="1">
        <v>0</v>
      </c>
      <c r="AB154" s="1">
        <v>0</v>
      </c>
      <c r="AC154" s="1">
        <v>0</v>
      </c>
      <c r="AD154" s="1">
        <v>0</v>
      </c>
      <c r="AE154" s="1">
        <v>0</v>
      </c>
      <c r="AF154" s="1">
        <v>0</v>
      </c>
      <c r="AG154" s="1">
        <v>0</v>
      </c>
      <c r="AH154" s="1">
        <v>0</v>
      </c>
      <c r="AI154" s="1">
        <v>0</v>
      </c>
      <c r="AJ154" s="1">
        <v>0</v>
      </c>
      <c r="AK154" s="1">
        <v>0</v>
      </c>
      <c r="AL154" s="1">
        <v>0</v>
      </c>
      <c r="AM154" s="1">
        <v>0</v>
      </c>
      <c r="AN154" s="1">
        <v>0</v>
      </c>
      <c r="AO154" s="1">
        <v>0</v>
      </c>
      <c r="AP154" s="1">
        <v>0</v>
      </c>
      <c r="AQ154" s="1">
        <v>0</v>
      </c>
      <c r="AR154" s="1">
        <v>0</v>
      </c>
      <c r="AS154" s="1">
        <v>0</v>
      </c>
      <c r="AT154" s="1">
        <v>0</v>
      </c>
      <c r="AU154" s="1">
        <v>0</v>
      </c>
      <c r="AV154" s="1">
        <v>0</v>
      </c>
      <c r="AW154" s="1">
        <v>0</v>
      </c>
      <c r="AX154" s="1">
        <v>22208</v>
      </c>
      <c r="AY154" s="1">
        <v>25045</v>
      </c>
      <c r="AZ154" s="1">
        <v>21122</v>
      </c>
      <c r="BA154" s="137"/>
      <c r="BB154" s="137"/>
      <c r="BC154" s="137"/>
      <c r="BD154" s="137"/>
      <c r="BE154" s="137"/>
      <c r="BF154" s="137"/>
      <c r="BG154" s="137"/>
      <c r="BH154" s="137"/>
      <c r="BI154" s="137"/>
      <c r="BJ154" s="137"/>
      <c r="BK154" s="137"/>
      <c r="BL154" s="137"/>
      <c r="BM154" s="137"/>
      <c r="BN154" s="137"/>
      <c r="BO154" s="137"/>
      <c r="BP154" s="137"/>
    </row>
    <row r="155" spans="1:68" hidden="1">
      <c r="A155" s="1" t="s">
        <v>141</v>
      </c>
      <c r="B155" s="1">
        <v>34035</v>
      </c>
      <c r="C155" s="1">
        <v>35846</v>
      </c>
      <c r="D155" s="1">
        <v>29422</v>
      </c>
      <c r="E155" s="1">
        <v>81276.5</v>
      </c>
      <c r="F155" s="1">
        <v>73746</v>
      </c>
      <c r="G155" s="1">
        <v>49054</v>
      </c>
      <c r="H155" s="1">
        <v>60322</v>
      </c>
      <c r="I155" s="1">
        <v>68044</v>
      </c>
      <c r="J155" s="1">
        <v>210949</v>
      </c>
      <c r="K155" s="1">
        <v>78093</v>
      </c>
      <c r="L155" s="1">
        <v>69353</v>
      </c>
      <c r="M155" s="1">
        <v>131983.42000000001</v>
      </c>
      <c r="N155" s="1">
        <v>103228</v>
      </c>
      <c r="O155" s="1">
        <v>80744</v>
      </c>
      <c r="P155" s="1">
        <v>105423</v>
      </c>
      <c r="Q155" s="1">
        <v>-12361.14</v>
      </c>
      <c r="R155" s="1">
        <v>98277</v>
      </c>
      <c r="S155" s="1">
        <v>83483</v>
      </c>
      <c r="T155" s="1">
        <v>85340</v>
      </c>
      <c r="U155" s="1">
        <v>609466.86899999995</v>
      </c>
      <c r="V155" s="1">
        <v>118335</v>
      </c>
      <c r="W155" s="1">
        <v>148469</v>
      </c>
      <c r="X155" s="1">
        <v>65399</v>
      </c>
      <c r="Y155" s="1">
        <v>129177.90300000001</v>
      </c>
      <c r="Z155" s="1">
        <v>105853</v>
      </c>
      <c r="AA155" s="1">
        <v>85414</v>
      </c>
      <c r="AB155" s="1">
        <v>103091</v>
      </c>
      <c r="AC155" s="1">
        <v>199643.89</v>
      </c>
      <c r="AD155" s="1">
        <v>133791</v>
      </c>
      <c r="AE155" s="1">
        <v>57511</v>
      </c>
      <c r="AF155" s="1">
        <v>140538</v>
      </c>
      <c r="AG155" s="1">
        <v>22183.579000000002</v>
      </c>
      <c r="AH155" s="1">
        <v>110259</v>
      </c>
      <c r="AI155" s="1">
        <v>68601</v>
      </c>
      <c r="AJ155" s="1">
        <v>73361</v>
      </c>
      <c r="AK155" s="1">
        <v>91227.37</v>
      </c>
      <c r="AL155" s="1">
        <v>150675</v>
      </c>
      <c r="AM155" s="1">
        <v>68465</v>
      </c>
      <c r="AN155" s="1">
        <v>68100</v>
      </c>
      <c r="AO155" s="1">
        <v>129055.399</v>
      </c>
      <c r="AP155" s="1">
        <v>104456</v>
      </c>
      <c r="AQ155" s="1">
        <v>105934</v>
      </c>
      <c r="AR155" s="1">
        <v>77103</v>
      </c>
      <c r="AS155" s="1">
        <v>103064.45</v>
      </c>
      <c r="AT155" s="1">
        <v>203522</v>
      </c>
      <c r="AU155" s="1">
        <v>109336</v>
      </c>
      <c r="AV155" s="1">
        <v>87970</v>
      </c>
      <c r="AW155" s="1">
        <v>152863.302</v>
      </c>
      <c r="AX155" s="1">
        <v>78171</v>
      </c>
      <c r="AY155" s="1">
        <v>62402</v>
      </c>
      <c r="AZ155" s="1">
        <v>43158</v>
      </c>
      <c r="BA155" s="137"/>
      <c r="BB155" s="137"/>
      <c r="BC155" s="137"/>
      <c r="BD155" s="137"/>
      <c r="BE155" s="137"/>
      <c r="BF155" s="137"/>
      <c r="BG155" s="137"/>
      <c r="BH155" s="137"/>
      <c r="BI155" s="137"/>
      <c r="BJ155" s="137"/>
      <c r="BK155" s="137"/>
      <c r="BL155" s="137"/>
      <c r="BM155" s="137"/>
      <c r="BN155" s="137"/>
      <c r="BO155" s="137"/>
      <c r="BP155" s="137"/>
    </row>
    <row r="156" spans="1:68" hidden="1">
      <c r="A156" s="1" t="s">
        <v>142</v>
      </c>
      <c r="B156" s="1">
        <v>20707</v>
      </c>
      <c r="C156" s="1">
        <v>-19878</v>
      </c>
      <c r="D156" s="1">
        <v>0</v>
      </c>
      <c r="E156" s="1">
        <v>4102.66</v>
      </c>
      <c r="F156" s="1">
        <v>37001</v>
      </c>
      <c r="G156" s="1">
        <v>65500</v>
      </c>
      <c r="H156" s="1">
        <v>39427</v>
      </c>
      <c r="I156" s="1">
        <v>-17146</v>
      </c>
      <c r="J156" s="1">
        <v>23383</v>
      </c>
      <c r="K156" s="1">
        <v>0</v>
      </c>
      <c r="L156" s="1">
        <v>0</v>
      </c>
      <c r="M156" s="1">
        <v>0</v>
      </c>
      <c r="N156" s="1">
        <v>52039</v>
      </c>
      <c r="O156" s="1">
        <v>-4040</v>
      </c>
      <c r="P156" s="1">
        <v>-3391</v>
      </c>
      <c r="Q156" s="1">
        <v>33374.69</v>
      </c>
      <c r="R156" s="1">
        <v>57236</v>
      </c>
      <c r="S156" s="1">
        <v>-28948</v>
      </c>
      <c r="T156" s="1">
        <v>3056</v>
      </c>
      <c r="U156" s="1">
        <v>27744.708999999999</v>
      </c>
      <c r="V156" s="1">
        <v>37611</v>
      </c>
      <c r="W156" s="1">
        <v>-8036</v>
      </c>
      <c r="X156" s="1">
        <v>-5530</v>
      </c>
      <c r="Y156" s="1">
        <v>-2511.5639999999999</v>
      </c>
      <c r="Z156" s="1">
        <v>24377</v>
      </c>
      <c r="AA156" s="1">
        <v>651</v>
      </c>
      <c r="AB156" s="1">
        <v>1454</v>
      </c>
      <c r="AC156" s="1">
        <v>-26362.35</v>
      </c>
      <c r="AD156" s="1">
        <v>19654</v>
      </c>
      <c r="AE156" s="1">
        <v>8455</v>
      </c>
      <c r="AF156" s="1">
        <v>10427</v>
      </c>
      <c r="AG156" s="1">
        <v>0</v>
      </c>
      <c r="AH156" s="1">
        <v>14192</v>
      </c>
      <c r="AI156" s="1">
        <v>37301</v>
      </c>
      <c r="AJ156" s="1">
        <v>12037</v>
      </c>
      <c r="AK156" s="1">
        <v>-29498.47</v>
      </c>
      <c r="AL156" s="1">
        <v>14332</v>
      </c>
      <c r="AM156" s="1">
        <v>6409</v>
      </c>
      <c r="AN156" s="1">
        <v>9062</v>
      </c>
      <c r="AO156" s="1">
        <v>0</v>
      </c>
      <c r="AP156" s="1">
        <v>21007</v>
      </c>
      <c r="AQ156" s="1">
        <v>6887</v>
      </c>
      <c r="AR156" s="1">
        <v>13947</v>
      </c>
      <c r="AS156" s="1">
        <v>-6453.2240000000002</v>
      </c>
      <c r="AT156" s="1">
        <v>7900</v>
      </c>
      <c r="AU156" s="1">
        <v>6970</v>
      </c>
      <c r="AV156" s="1">
        <v>8297</v>
      </c>
      <c r="AW156" s="1">
        <v>6232.5680000000002</v>
      </c>
      <c r="AX156" s="1">
        <v>7611</v>
      </c>
      <c r="AY156" s="1">
        <v>7519</v>
      </c>
      <c r="AZ156" s="1">
        <v>7459</v>
      </c>
      <c r="BA156" s="137"/>
      <c r="BB156" s="137"/>
      <c r="BC156" s="137"/>
      <c r="BD156" s="137"/>
      <c r="BE156" s="137"/>
      <c r="BF156" s="137"/>
      <c r="BG156" s="137"/>
      <c r="BH156" s="137"/>
      <c r="BI156" s="137"/>
      <c r="BJ156" s="137"/>
      <c r="BK156" s="137"/>
      <c r="BL156" s="137"/>
      <c r="BM156" s="137"/>
      <c r="BN156" s="137"/>
      <c r="BO156" s="137"/>
      <c r="BP156" s="137"/>
    </row>
    <row r="157" spans="1:68" hidden="1">
      <c r="A157" s="1" t="s">
        <v>143</v>
      </c>
      <c r="B157" s="1">
        <v>2139843</v>
      </c>
      <c r="C157" s="1">
        <v>1929945</v>
      </c>
      <c r="D157" s="1">
        <v>1962871</v>
      </c>
      <c r="E157" s="1">
        <v>2177839.9700000002</v>
      </c>
      <c r="F157" s="1">
        <v>2214457</v>
      </c>
      <c r="G157" s="1">
        <v>2082777</v>
      </c>
      <c r="H157" s="1">
        <v>2030504</v>
      </c>
      <c r="I157" s="1">
        <v>2329341.2400000002</v>
      </c>
      <c r="J157" s="1">
        <v>2573479</v>
      </c>
      <c r="K157" s="1">
        <v>2065544</v>
      </c>
      <c r="L157" s="1">
        <v>2178934</v>
      </c>
      <c r="M157" s="1">
        <v>2705665.18</v>
      </c>
      <c r="N157" s="1">
        <v>3075921</v>
      </c>
      <c r="O157" s="1">
        <v>2656946</v>
      </c>
      <c r="P157" s="1">
        <v>2825507</v>
      </c>
      <c r="Q157" s="1">
        <v>3101269.53</v>
      </c>
      <c r="R157" s="1">
        <v>3808027</v>
      </c>
      <c r="S157" s="1">
        <v>3566449</v>
      </c>
      <c r="T157" s="1">
        <v>3496377</v>
      </c>
      <c r="U157" s="1">
        <v>4597585.6579999998</v>
      </c>
      <c r="V157" s="1">
        <v>4575908</v>
      </c>
      <c r="W157" s="1">
        <v>4248929</v>
      </c>
      <c r="X157" s="1">
        <v>4120484</v>
      </c>
      <c r="Y157" s="1">
        <v>4647129.4510000004</v>
      </c>
      <c r="Z157" s="1">
        <v>4674578</v>
      </c>
      <c r="AA157" s="1">
        <v>4352835</v>
      </c>
      <c r="AB157" s="1">
        <v>4389191</v>
      </c>
      <c r="AC157" s="1">
        <v>5069785.6100000003</v>
      </c>
      <c r="AD157" s="1">
        <v>5200171</v>
      </c>
      <c r="AE157" s="1">
        <v>4556762</v>
      </c>
      <c r="AF157" s="1">
        <v>4559110</v>
      </c>
      <c r="AG157" s="1">
        <v>4975335.6330000004</v>
      </c>
      <c r="AH157" s="1">
        <v>5344856</v>
      </c>
      <c r="AI157" s="1">
        <v>4905689</v>
      </c>
      <c r="AJ157" s="1">
        <v>4755194</v>
      </c>
      <c r="AK157" s="1">
        <v>4934521.24</v>
      </c>
      <c r="AL157" s="1">
        <v>5360003</v>
      </c>
      <c r="AM157" s="1">
        <v>4805749</v>
      </c>
      <c r="AN157" s="1">
        <v>4889146</v>
      </c>
      <c r="AO157" s="1">
        <v>5290439.3890000004</v>
      </c>
      <c r="AP157" s="1">
        <v>5762284</v>
      </c>
      <c r="AQ157" s="1">
        <v>5197941</v>
      </c>
      <c r="AR157" s="1">
        <v>5335545</v>
      </c>
      <c r="AS157" s="1">
        <v>5507771.6789999995</v>
      </c>
      <c r="AT157" s="1">
        <v>5751636</v>
      </c>
      <c r="AU157" s="1">
        <v>5232552</v>
      </c>
      <c r="AV157" s="1">
        <v>4972861</v>
      </c>
      <c r="AW157" s="1">
        <v>5363399.4349999996</v>
      </c>
      <c r="AX157" s="1">
        <v>4608776</v>
      </c>
      <c r="AY157" s="1">
        <v>2343756</v>
      </c>
      <c r="AZ157" s="1">
        <v>3068867</v>
      </c>
      <c r="BA157" s="137"/>
      <c r="BB157" s="137"/>
      <c r="BC157" s="137"/>
      <c r="BD157" s="137"/>
      <c r="BE157" s="137"/>
      <c r="BF157" s="137"/>
      <c r="BG157" s="137"/>
      <c r="BH157" s="137"/>
      <c r="BI157" s="137"/>
      <c r="BJ157" s="137"/>
      <c r="BK157" s="137"/>
      <c r="BL157" s="137"/>
      <c r="BM157" s="137"/>
      <c r="BN157" s="137"/>
      <c r="BO157" s="137"/>
      <c r="BP157" s="137"/>
    </row>
    <row r="158" spans="1:68" hidden="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37"/>
      <c r="BB158" s="137"/>
      <c r="BC158" s="137"/>
      <c r="BD158" s="137"/>
      <c r="BE158" s="137"/>
      <c r="BF158" s="137"/>
      <c r="BG158" s="137"/>
      <c r="BH158" s="137"/>
      <c r="BI158" s="137"/>
      <c r="BJ158" s="137"/>
      <c r="BK158" s="137"/>
      <c r="BL158" s="137"/>
      <c r="BM158" s="137"/>
      <c r="BN158" s="137"/>
      <c r="BO158" s="137"/>
      <c r="BP158" s="137"/>
    </row>
    <row r="159" spans="1:68" hidden="1">
      <c r="A159" s="1" t="s">
        <v>144</v>
      </c>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37"/>
      <c r="BB159" s="137"/>
      <c r="BC159" s="137"/>
      <c r="BD159" s="137"/>
      <c r="BE159" s="137"/>
      <c r="BF159" s="137"/>
      <c r="BG159" s="137"/>
      <c r="BH159" s="137"/>
      <c r="BI159" s="137"/>
      <c r="BJ159" s="137"/>
      <c r="BK159" s="137"/>
      <c r="BL159" s="137"/>
      <c r="BM159" s="137"/>
      <c r="BN159" s="137"/>
      <c r="BO159" s="137"/>
      <c r="BP159" s="137"/>
    </row>
    <row r="160" spans="1:68" hidden="1">
      <c r="A160" s="1" t="s">
        <v>145</v>
      </c>
      <c r="B160" s="1">
        <v>870229</v>
      </c>
      <c r="C160" s="1">
        <v>911148</v>
      </c>
      <c r="D160" s="1">
        <v>923816</v>
      </c>
      <c r="E160" s="1">
        <v>955821.31</v>
      </c>
      <c r="F160" s="1">
        <v>929062</v>
      </c>
      <c r="G160" s="1">
        <v>934600</v>
      </c>
      <c r="H160" s="1">
        <v>934322</v>
      </c>
      <c r="I160" s="1">
        <v>1041945</v>
      </c>
      <c r="J160" s="1">
        <v>1044681</v>
      </c>
      <c r="K160" s="1">
        <v>974815</v>
      </c>
      <c r="L160" s="1">
        <v>1019973</v>
      </c>
      <c r="M160" s="1">
        <v>1190820.52</v>
      </c>
      <c r="N160" s="1">
        <v>1225327</v>
      </c>
      <c r="O160" s="1">
        <v>1235716</v>
      </c>
      <c r="P160" s="1">
        <v>1300420</v>
      </c>
      <c r="Q160" s="1">
        <v>1362558.3</v>
      </c>
      <c r="R160" s="1">
        <v>1528039</v>
      </c>
      <c r="S160" s="1">
        <v>1628261</v>
      </c>
      <c r="T160" s="1">
        <v>1609180</v>
      </c>
      <c r="U160" s="1">
        <v>3904244.2629999998</v>
      </c>
      <c r="V160" s="1">
        <v>2487754</v>
      </c>
      <c r="W160" s="1">
        <v>2500309</v>
      </c>
      <c r="X160" s="1">
        <v>2503279</v>
      </c>
      <c r="Y160" s="1">
        <v>2727231.1359999999</v>
      </c>
      <c r="Z160" s="1">
        <v>2545838</v>
      </c>
      <c r="AA160" s="1">
        <v>2661979</v>
      </c>
      <c r="AB160" s="1">
        <v>2617613</v>
      </c>
      <c r="AC160" s="1">
        <v>2992740.11</v>
      </c>
      <c r="AD160" s="1">
        <v>2773612</v>
      </c>
      <c r="AE160" s="1">
        <v>2749486</v>
      </c>
      <c r="AF160" s="1">
        <v>2712486</v>
      </c>
      <c r="AG160" s="1">
        <v>2898728.1749999998</v>
      </c>
      <c r="AH160" s="1">
        <v>2839390</v>
      </c>
      <c r="AI160" s="1">
        <v>2862329</v>
      </c>
      <c r="AJ160" s="1">
        <v>2845450</v>
      </c>
      <c r="AK160" s="1">
        <v>2908307.9</v>
      </c>
      <c r="AL160" s="1">
        <v>2848022</v>
      </c>
      <c r="AM160" s="1">
        <v>2793669</v>
      </c>
      <c r="AN160" s="1">
        <v>2873924</v>
      </c>
      <c r="AO160" s="1">
        <v>2987197.01</v>
      </c>
      <c r="AP160" s="1">
        <v>3011984</v>
      </c>
      <c r="AQ160" s="1">
        <v>3042197</v>
      </c>
      <c r="AR160" s="1">
        <v>3102167</v>
      </c>
      <c r="AS160" s="1">
        <v>3211963.2620000001</v>
      </c>
      <c r="AT160" s="1">
        <v>3059243</v>
      </c>
      <c r="AU160" s="1">
        <v>3098971</v>
      </c>
      <c r="AV160" s="1">
        <v>3037018</v>
      </c>
      <c r="AW160" s="1">
        <v>2993448.7659999998</v>
      </c>
      <c r="AX160" s="1">
        <v>2721614</v>
      </c>
      <c r="AY160" s="1">
        <v>1669220</v>
      </c>
      <c r="AZ160" s="1">
        <v>2203074</v>
      </c>
      <c r="BA160" s="137"/>
      <c r="BB160" s="137"/>
      <c r="BC160" s="137"/>
      <c r="BD160" s="137"/>
      <c r="BE160" s="137"/>
      <c r="BF160" s="137"/>
      <c r="BG160" s="137"/>
      <c r="BH160" s="137"/>
      <c r="BI160" s="137"/>
      <c r="BJ160" s="137"/>
      <c r="BK160" s="137"/>
      <c r="BL160" s="137"/>
      <c r="BM160" s="137"/>
      <c r="BN160" s="137"/>
      <c r="BO160" s="137"/>
      <c r="BP160" s="137"/>
    </row>
    <row r="161" spans="1:68" hidden="1">
      <c r="A161" s="1" t="s">
        <v>1188</v>
      </c>
      <c r="B161" s="1">
        <v>0</v>
      </c>
      <c r="C161" s="1">
        <v>0</v>
      </c>
      <c r="D161" s="1">
        <v>0</v>
      </c>
      <c r="E161" s="1">
        <v>0</v>
      </c>
      <c r="F161" s="1">
        <v>0</v>
      </c>
      <c r="G161" s="1">
        <v>802478</v>
      </c>
      <c r="H161" s="1">
        <v>0</v>
      </c>
      <c r="I161" s="1">
        <v>0</v>
      </c>
      <c r="J161" s="1">
        <v>1044681</v>
      </c>
      <c r="K161" s="1">
        <v>0</v>
      </c>
      <c r="L161" s="1">
        <v>0</v>
      </c>
      <c r="M161" s="1">
        <v>0</v>
      </c>
      <c r="N161" s="1">
        <v>0</v>
      </c>
      <c r="O161" s="1">
        <v>0</v>
      </c>
      <c r="P161" s="1">
        <v>0</v>
      </c>
      <c r="Q161" s="1">
        <v>0</v>
      </c>
      <c r="R161" s="1">
        <v>0</v>
      </c>
      <c r="S161" s="1">
        <v>0</v>
      </c>
      <c r="T161" s="1">
        <v>0</v>
      </c>
      <c r="U161" s="1">
        <v>1121309.3365</v>
      </c>
      <c r="V161" s="1">
        <v>1190993</v>
      </c>
      <c r="W161" s="1">
        <v>1260214</v>
      </c>
      <c r="X161" s="1">
        <v>1207986</v>
      </c>
      <c r="Y161" s="1">
        <v>1319069.0970000001</v>
      </c>
      <c r="Z161" s="1">
        <v>1290246</v>
      </c>
      <c r="AA161" s="1">
        <v>1440225</v>
      </c>
      <c r="AB161" s="1">
        <v>1395236</v>
      </c>
      <c r="AC161" s="1">
        <v>1411306.51</v>
      </c>
      <c r="AD161" s="1">
        <v>1329090</v>
      </c>
      <c r="AE161" s="1">
        <v>1382861</v>
      </c>
      <c r="AF161" s="1">
        <v>1343711</v>
      </c>
      <c r="AG161" s="1">
        <v>1403433.5560000001</v>
      </c>
      <c r="AH161" s="1">
        <v>1351920</v>
      </c>
      <c r="AI161" s="1">
        <v>1498358</v>
      </c>
      <c r="AJ161" s="1">
        <v>1402849</v>
      </c>
      <c r="AK161" s="1">
        <v>1458116.16</v>
      </c>
      <c r="AL161" s="1">
        <v>1393617</v>
      </c>
      <c r="AM161" s="1">
        <v>1467904</v>
      </c>
      <c r="AN161" s="1">
        <v>1467174</v>
      </c>
      <c r="AO161" s="1">
        <v>1538402.523</v>
      </c>
      <c r="AP161" s="1">
        <v>1500234</v>
      </c>
      <c r="AQ161" s="1">
        <v>1622293</v>
      </c>
      <c r="AR161" s="1">
        <v>1669737</v>
      </c>
      <c r="AS161" s="1">
        <v>1664236.925</v>
      </c>
      <c r="AT161" s="1">
        <v>1569728</v>
      </c>
      <c r="AU161" s="1">
        <v>1743338</v>
      </c>
      <c r="AV161" s="1">
        <v>1693176</v>
      </c>
      <c r="AW161" s="1">
        <v>1694333.0060000001</v>
      </c>
      <c r="AX161" s="1">
        <v>1572056</v>
      </c>
      <c r="AY161" s="1">
        <v>1195443</v>
      </c>
      <c r="AZ161" s="1">
        <v>1486040</v>
      </c>
      <c r="BA161" s="137"/>
      <c r="BB161" s="137"/>
      <c r="BC161" s="137"/>
      <c r="BD161" s="137"/>
      <c r="BE161" s="137"/>
      <c r="BF161" s="137"/>
      <c r="BG161" s="137"/>
      <c r="BH161" s="137"/>
      <c r="BI161" s="137"/>
      <c r="BJ161" s="137"/>
      <c r="BK161" s="137"/>
      <c r="BL161" s="137"/>
      <c r="BM161" s="137"/>
      <c r="BN161" s="137"/>
      <c r="BO161" s="137"/>
      <c r="BP161" s="137"/>
    </row>
    <row r="162" spans="1:68" hidden="1">
      <c r="A162" s="1" t="s">
        <v>146</v>
      </c>
      <c r="B162" s="1">
        <v>0</v>
      </c>
      <c r="C162" s="1">
        <v>0</v>
      </c>
      <c r="D162" s="1">
        <v>0</v>
      </c>
      <c r="E162" s="1">
        <v>0</v>
      </c>
      <c r="F162" s="1">
        <v>0</v>
      </c>
      <c r="G162" s="1">
        <v>132122</v>
      </c>
      <c r="H162" s="1">
        <v>934322</v>
      </c>
      <c r="I162" s="1">
        <v>1041945</v>
      </c>
      <c r="J162" s="1">
        <v>0</v>
      </c>
      <c r="K162" s="1">
        <v>974815</v>
      </c>
      <c r="L162" s="1">
        <v>1019973</v>
      </c>
      <c r="M162" s="1">
        <v>1190820.52</v>
      </c>
      <c r="N162" s="1">
        <v>1225327</v>
      </c>
      <c r="O162" s="1">
        <v>1235716</v>
      </c>
      <c r="P162" s="1">
        <v>1300420</v>
      </c>
      <c r="Q162" s="1">
        <v>1362558.3</v>
      </c>
      <c r="R162" s="1">
        <v>1528039</v>
      </c>
      <c r="S162" s="1">
        <v>1628261</v>
      </c>
      <c r="T162" s="1">
        <v>1609180</v>
      </c>
      <c r="U162" s="1">
        <v>-580993.08299999998</v>
      </c>
      <c r="V162" s="1">
        <v>1296761</v>
      </c>
      <c r="W162" s="1">
        <v>1240095</v>
      </c>
      <c r="X162" s="1">
        <v>1295293</v>
      </c>
      <c r="Y162" s="1">
        <v>1408162.0390000001</v>
      </c>
      <c r="Z162" s="1">
        <v>1255592</v>
      </c>
      <c r="AA162" s="1">
        <v>1221754</v>
      </c>
      <c r="AB162" s="1">
        <v>1222377</v>
      </c>
      <c r="AC162" s="1">
        <v>1581433.6</v>
      </c>
      <c r="AD162" s="1">
        <v>1444522</v>
      </c>
      <c r="AE162" s="1">
        <v>1366625</v>
      </c>
      <c r="AF162" s="1">
        <v>1368775</v>
      </c>
      <c r="AG162" s="1">
        <v>1495294.6189999999</v>
      </c>
      <c r="AH162" s="1">
        <v>1487470</v>
      </c>
      <c r="AI162" s="1">
        <v>1363971</v>
      </c>
      <c r="AJ162" s="1">
        <v>1442601</v>
      </c>
      <c r="AK162" s="1">
        <v>1450191.74</v>
      </c>
      <c r="AL162" s="1">
        <v>1454405</v>
      </c>
      <c r="AM162" s="1">
        <v>1325765</v>
      </c>
      <c r="AN162" s="1">
        <v>1406750</v>
      </c>
      <c r="AO162" s="1">
        <v>1448794.487</v>
      </c>
      <c r="AP162" s="1">
        <v>1511750</v>
      </c>
      <c r="AQ162" s="1">
        <v>1419904</v>
      </c>
      <c r="AR162" s="1">
        <v>1432430</v>
      </c>
      <c r="AS162" s="1">
        <v>1547726.3370000001</v>
      </c>
      <c r="AT162" s="1">
        <v>1489515</v>
      </c>
      <c r="AU162" s="1">
        <v>1355633</v>
      </c>
      <c r="AV162" s="1">
        <v>1343842</v>
      </c>
      <c r="AW162" s="1">
        <v>1299115.76</v>
      </c>
      <c r="AX162" s="1">
        <v>1149558</v>
      </c>
      <c r="AY162" s="1">
        <v>473777</v>
      </c>
      <c r="AZ162" s="1">
        <v>717034</v>
      </c>
      <c r="BA162" s="137"/>
      <c r="BB162" s="137"/>
      <c r="BC162" s="137"/>
      <c r="BD162" s="137"/>
      <c r="BE162" s="137"/>
      <c r="BF162" s="137"/>
      <c r="BG162" s="137"/>
      <c r="BH162" s="137"/>
      <c r="BI162" s="137"/>
      <c r="BJ162" s="137"/>
      <c r="BK162" s="137"/>
      <c r="BL162" s="137"/>
      <c r="BM162" s="137"/>
      <c r="BN162" s="137"/>
      <c r="BO162" s="137"/>
      <c r="BP162" s="137"/>
    </row>
    <row r="163" spans="1:68" hidden="1">
      <c r="A163" s="1" t="s">
        <v>147</v>
      </c>
      <c r="B163" s="1">
        <v>527912</v>
      </c>
      <c r="C163" s="1">
        <v>523322</v>
      </c>
      <c r="D163" s="1">
        <v>923152</v>
      </c>
      <c r="E163" s="1">
        <v>1088285.19</v>
      </c>
      <c r="F163" s="1">
        <v>570239</v>
      </c>
      <c r="G163" s="1">
        <v>560472</v>
      </c>
      <c r="H163" s="1">
        <v>1019368</v>
      </c>
      <c r="I163" s="1">
        <v>1068388</v>
      </c>
      <c r="J163" s="1">
        <v>536621</v>
      </c>
      <c r="K163" s="1">
        <v>1106660</v>
      </c>
      <c r="L163" s="1">
        <v>1168995</v>
      </c>
      <c r="M163" s="1">
        <v>1262859.01</v>
      </c>
      <c r="N163" s="1">
        <v>1229260</v>
      </c>
      <c r="O163" s="1">
        <v>1199168</v>
      </c>
      <c r="P163" s="1">
        <v>1319369</v>
      </c>
      <c r="Q163" s="1">
        <v>1400235.71</v>
      </c>
      <c r="R163" s="1">
        <v>1500909</v>
      </c>
      <c r="S163" s="1">
        <v>1533126</v>
      </c>
      <c r="T163" s="1">
        <v>1329066</v>
      </c>
      <c r="U163" s="1">
        <v>634547.65300000005</v>
      </c>
      <c r="V163" s="1">
        <v>1183027</v>
      </c>
      <c r="W163" s="1">
        <v>1301718</v>
      </c>
      <c r="X163" s="1">
        <v>1136151</v>
      </c>
      <c r="Y163" s="1">
        <v>1403592.352</v>
      </c>
      <c r="Z163" s="1">
        <v>1313198</v>
      </c>
      <c r="AA163" s="1">
        <v>1425782</v>
      </c>
      <c r="AB163" s="1">
        <v>1436838</v>
      </c>
      <c r="AC163" s="1">
        <v>1330066.96</v>
      </c>
      <c r="AD163" s="1">
        <v>1309546</v>
      </c>
      <c r="AE163" s="1">
        <v>1346631</v>
      </c>
      <c r="AF163" s="1">
        <v>1382856</v>
      </c>
      <c r="AG163" s="1">
        <v>1470177.8940000001</v>
      </c>
      <c r="AH163" s="1">
        <v>1429078</v>
      </c>
      <c r="AI163" s="1">
        <v>1511703</v>
      </c>
      <c r="AJ163" s="1">
        <v>1429922</v>
      </c>
      <c r="AK163" s="1">
        <v>1444911.1</v>
      </c>
      <c r="AL163" s="1">
        <v>1429108</v>
      </c>
      <c r="AM163" s="1">
        <v>1539561</v>
      </c>
      <c r="AN163" s="1">
        <v>1487248</v>
      </c>
      <c r="AO163" s="1">
        <v>1629238.5109999999</v>
      </c>
      <c r="AP163" s="1">
        <v>1581918</v>
      </c>
      <c r="AQ163" s="1">
        <v>1659913</v>
      </c>
      <c r="AR163" s="1">
        <v>1649438</v>
      </c>
      <c r="AS163" s="1">
        <v>1626281.23</v>
      </c>
      <c r="AT163" s="1">
        <v>1604609</v>
      </c>
      <c r="AU163" s="1">
        <v>1800269</v>
      </c>
      <c r="AV163" s="1">
        <v>1640166</v>
      </c>
      <c r="AW163" s="1">
        <v>1782726.246</v>
      </c>
      <c r="AX163" s="1">
        <v>1725415</v>
      </c>
      <c r="AY163" s="1">
        <v>1084727</v>
      </c>
      <c r="AZ163" s="1">
        <v>1667168</v>
      </c>
      <c r="BA163" s="137"/>
      <c r="BB163" s="137"/>
      <c r="BC163" s="137"/>
      <c r="BD163" s="137"/>
      <c r="BE163" s="137"/>
      <c r="BF163" s="137"/>
      <c r="BG163" s="137"/>
      <c r="BH163" s="137"/>
      <c r="BI163" s="137"/>
      <c r="BJ163" s="137"/>
      <c r="BK163" s="137"/>
      <c r="BL163" s="137"/>
      <c r="BM163" s="137"/>
      <c r="BN163" s="137"/>
      <c r="BO163" s="137"/>
      <c r="BP163" s="137"/>
    </row>
    <row r="164" spans="1:68" hidden="1">
      <c r="A164" s="1" t="s">
        <v>148</v>
      </c>
      <c r="B164" s="1">
        <v>0</v>
      </c>
      <c r="C164" s="1">
        <v>0</v>
      </c>
      <c r="D164" s="1">
        <v>0</v>
      </c>
      <c r="E164" s="1">
        <v>0</v>
      </c>
      <c r="F164" s="1">
        <v>0</v>
      </c>
      <c r="G164" s="1">
        <v>0</v>
      </c>
      <c r="H164" s="1">
        <v>92753</v>
      </c>
      <c r="I164" s="1">
        <v>119485</v>
      </c>
      <c r="J164" s="1">
        <v>0</v>
      </c>
      <c r="K164" s="1">
        <v>103205</v>
      </c>
      <c r="L164" s="1">
        <v>110574</v>
      </c>
      <c r="M164" s="1">
        <v>127385.49</v>
      </c>
      <c r="N164" s="1">
        <v>119666</v>
      </c>
      <c r="O164" s="1">
        <v>127631</v>
      </c>
      <c r="P164" s="1">
        <v>144277</v>
      </c>
      <c r="Q164" s="1">
        <v>134653.06</v>
      </c>
      <c r="R164" s="1">
        <v>125096</v>
      </c>
      <c r="S164" s="1">
        <v>164104</v>
      </c>
      <c r="T164" s="1">
        <v>149941</v>
      </c>
      <c r="U164" s="1">
        <v>175771.76699999999</v>
      </c>
      <c r="V164" s="1">
        <v>163648</v>
      </c>
      <c r="W164" s="1">
        <v>177770</v>
      </c>
      <c r="X164" s="1">
        <v>187092</v>
      </c>
      <c r="Y164" s="1">
        <v>205694.00599999999</v>
      </c>
      <c r="Z164" s="1">
        <v>186098</v>
      </c>
      <c r="AA164" s="1">
        <v>209835</v>
      </c>
      <c r="AB164" s="1">
        <v>202931</v>
      </c>
      <c r="AC164" s="1">
        <v>240745.04</v>
      </c>
      <c r="AD164" s="1">
        <v>187874</v>
      </c>
      <c r="AE164" s="1">
        <v>217486</v>
      </c>
      <c r="AF164" s="1">
        <v>202684</v>
      </c>
      <c r="AG164" s="1">
        <v>232661.16699999999</v>
      </c>
      <c r="AH164" s="1">
        <v>222449</v>
      </c>
      <c r="AI164" s="1">
        <v>222484</v>
      </c>
      <c r="AJ164" s="1">
        <v>181602</v>
      </c>
      <c r="AK164" s="1">
        <v>196300.9</v>
      </c>
      <c r="AL164" s="1">
        <v>200940</v>
      </c>
      <c r="AM164" s="1">
        <v>220449</v>
      </c>
      <c r="AN164" s="1">
        <v>219451</v>
      </c>
      <c r="AO164" s="1">
        <v>125284.495</v>
      </c>
      <c r="AP164" s="1">
        <v>192702</v>
      </c>
      <c r="AQ164" s="1">
        <v>220947</v>
      </c>
      <c r="AR164" s="1">
        <v>229432</v>
      </c>
      <c r="AS164" s="1">
        <v>208235.758</v>
      </c>
      <c r="AT164" s="1">
        <v>200649</v>
      </c>
      <c r="AU164" s="1">
        <v>227022</v>
      </c>
      <c r="AV164" s="1">
        <v>198827</v>
      </c>
      <c r="AW164" s="1">
        <v>219318.10500000001</v>
      </c>
      <c r="AX164" s="1">
        <v>155907</v>
      </c>
      <c r="AY164" s="1">
        <v>99850</v>
      </c>
      <c r="AZ164" s="1">
        <v>121779</v>
      </c>
      <c r="BA164" s="137"/>
      <c r="BB164" s="137"/>
      <c r="BC164" s="137"/>
      <c r="BD164" s="137"/>
      <c r="BE164" s="137"/>
      <c r="BF164" s="137"/>
      <c r="BG164" s="137"/>
      <c r="BH164" s="137"/>
      <c r="BI164" s="137"/>
      <c r="BJ164" s="137"/>
      <c r="BK164" s="137"/>
      <c r="BL164" s="137"/>
      <c r="BM164" s="137"/>
      <c r="BN164" s="137"/>
      <c r="BO164" s="137"/>
      <c r="BP164" s="137"/>
    </row>
    <row r="165" spans="1:68" hidden="1">
      <c r="A165" s="1" t="s">
        <v>149</v>
      </c>
      <c r="B165" s="1">
        <v>0</v>
      </c>
      <c r="C165" s="1">
        <v>0</v>
      </c>
      <c r="D165" s="1">
        <v>0</v>
      </c>
      <c r="E165" s="1">
        <v>0</v>
      </c>
      <c r="F165" s="1">
        <v>0</v>
      </c>
      <c r="G165" s="1">
        <v>560472</v>
      </c>
      <c r="H165" s="1">
        <v>926615</v>
      </c>
      <c r="I165" s="1">
        <v>948903</v>
      </c>
      <c r="J165" s="1">
        <v>536621</v>
      </c>
      <c r="K165" s="1">
        <v>1003455</v>
      </c>
      <c r="L165" s="1">
        <v>1058421</v>
      </c>
      <c r="M165" s="1">
        <v>1135473.52</v>
      </c>
      <c r="N165" s="1">
        <v>1109594</v>
      </c>
      <c r="O165" s="1">
        <v>1071537</v>
      </c>
      <c r="P165" s="1">
        <v>1175092</v>
      </c>
      <c r="Q165" s="1">
        <v>1265582.6599999999</v>
      </c>
      <c r="R165" s="1">
        <v>1375813</v>
      </c>
      <c r="S165" s="1">
        <v>1369022</v>
      </c>
      <c r="T165" s="1">
        <v>1179125</v>
      </c>
      <c r="U165" s="1">
        <v>458775.886</v>
      </c>
      <c r="V165" s="1">
        <v>1019379</v>
      </c>
      <c r="W165" s="1">
        <v>1123948</v>
      </c>
      <c r="X165" s="1">
        <v>949059</v>
      </c>
      <c r="Y165" s="1">
        <v>1197898.3459999999</v>
      </c>
      <c r="Z165" s="1">
        <v>1127100</v>
      </c>
      <c r="AA165" s="1">
        <v>1215947</v>
      </c>
      <c r="AB165" s="1">
        <v>1233907</v>
      </c>
      <c r="AC165" s="1">
        <v>1089321.92</v>
      </c>
      <c r="AD165" s="1">
        <v>1121672</v>
      </c>
      <c r="AE165" s="1">
        <v>1129145</v>
      </c>
      <c r="AF165" s="1">
        <v>1180172</v>
      </c>
      <c r="AG165" s="1">
        <v>1237516.727</v>
      </c>
      <c r="AH165" s="1">
        <v>1206629</v>
      </c>
      <c r="AI165" s="1">
        <v>1289219</v>
      </c>
      <c r="AJ165" s="1">
        <v>1248320</v>
      </c>
      <c r="AK165" s="1">
        <v>1248610.2</v>
      </c>
      <c r="AL165" s="1">
        <v>1228168</v>
      </c>
      <c r="AM165" s="1">
        <v>1319112</v>
      </c>
      <c r="AN165" s="1">
        <v>1267797</v>
      </c>
      <c r="AO165" s="1">
        <v>1503954.0160000001</v>
      </c>
      <c r="AP165" s="1">
        <v>1389216</v>
      </c>
      <c r="AQ165" s="1">
        <v>1438966</v>
      </c>
      <c r="AR165" s="1">
        <v>1420006</v>
      </c>
      <c r="AS165" s="1">
        <v>1418045.4720000001</v>
      </c>
      <c r="AT165" s="1">
        <v>1403960</v>
      </c>
      <c r="AU165" s="1">
        <v>1573247</v>
      </c>
      <c r="AV165" s="1">
        <v>1441339</v>
      </c>
      <c r="AW165" s="1">
        <v>1563408.1410000001</v>
      </c>
      <c r="AX165" s="1">
        <v>1569508</v>
      </c>
      <c r="AY165" s="1">
        <v>984877</v>
      </c>
      <c r="AZ165" s="1">
        <v>1545389</v>
      </c>
      <c r="BA165" s="137"/>
      <c r="BB165" s="137"/>
      <c r="BC165" s="137"/>
      <c r="BD165" s="137"/>
      <c r="BE165" s="137"/>
      <c r="BF165" s="137"/>
      <c r="BG165" s="137"/>
      <c r="BH165" s="137"/>
      <c r="BI165" s="137"/>
      <c r="BJ165" s="137"/>
      <c r="BK165" s="137"/>
      <c r="BL165" s="137"/>
      <c r="BM165" s="137"/>
      <c r="BN165" s="137"/>
      <c r="BO165" s="137"/>
      <c r="BP165" s="137"/>
    </row>
    <row r="166" spans="1:68" hidden="1">
      <c r="A166" s="1" t="s">
        <v>150</v>
      </c>
      <c r="B166" s="1">
        <v>341488</v>
      </c>
      <c r="C166" s="1">
        <v>382792</v>
      </c>
      <c r="D166" s="1">
        <v>15158</v>
      </c>
      <c r="E166" s="1">
        <v>63582</v>
      </c>
      <c r="F166" s="1">
        <v>481752</v>
      </c>
      <c r="G166" s="1">
        <v>485367</v>
      </c>
      <c r="H166" s="1">
        <v>156000</v>
      </c>
      <c r="I166" s="1">
        <v>0</v>
      </c>
      <c r="J166" s="1">
        <v>611557</v>
      </c>
      <c r="K166" s="1">
        <v>-599577</v>
      </c>
      <c r="L166" s="1">
        <v>0</v>
      </c>
      <c r="M166" s="1">
        <v>0</v>
      </c>
      <c r="N166" s="1">
        <v>9550</v>
      </c>
      <c r="O166" s="1">
        <v>0</v>
      </c>
      <c r="P166" s="1">
        <v>0</v>
      </c>
      <c r="Q166" s="1">
        <v>64146.400000000001</v>
      </c>
      <c r="R166" s="1">
        <v>0</v>
      </c>
      <c r="S166" s="1">
        <v>0</v>
      </c>
      <c r="T166" s="1">
        <v>291764</v>
      </c>
      <c r="U166" s="1">
        <v>0</v>
      </c>
      <c r="V166" s="1">
        <v>0</v>
      </c>
      <c r="W166" s="1">
        <v>0</v>
      </c>
      <c r="X166" s="1">
        <v>0</v>
      </c>
      <c r="Y166" s="1">
        <v>0</v>
      </c>
      <c r="Z166" s="1">
        <v>0</v>
      </c>
      <c r="AA166" s="1">
        <v>0</v>
      </c>
      <c r="AB166" s="1">
        <v>0</v>
      </c>
      <c r="AC166" s="1">
        <v>0</v>
      </c>
      <c r="AD166" s="1">
        <v>0</v>
      </c>
      <c r="AE166" s="1">
        <v>0</v>
      </c>
      <c r="AF166" s="1">
        <v>0</v>
      </c>
      <c r="AG166" s="1">
        <v>0</v>
      </c>
      <c r="AH166" s="1">
        <v>0</v>
      </c>
      <c r="AI166" s="1">
        <v>0</v>
      </c>
      <c r="AJ166" s="1">
        <v>0</v>
      </c>
      <c r="AK166" s="1">
        <v>0</v>
      </c>
      <c r="AL166" s="1">
        <v>0</v>
      </c>
      <c r="AM166" s="1">
        <v>0</v>
      </c>
      <c r="AN166" s="1">
        <v>0</v>
      </c>
      <c r="AO166" s="1">
        <v>0</v>
      </c>
      <c r="AP166" s="1">
        <v>0</v>
      </c>
      <c r="AQ166" s="1">
        <v>0</v>
      </c>
      <c r="AR166" s="1">
        <v>0</v>
      </c>
      <c r="AS166" s="1">
        <v>0</v>
      </c>
      <c r="AT166" s="1">
        <v>0</v>
      </c>
      <c r="AU166" s="1">
        <v>0</v>
      </c>
      <c r="AV166" s="1">
        <v>0</v>
      </c>
      <c r="AW166" s="1">
        <v>0</v>
      </c>
      <c r="AX166" s="1">
        <v>0</v>
      </c>
      <c r="AY166" s="1">
        <v>0</v>
      </c>
      <c r="AZ166" s="1">
        <v>0</v>
      </c>
      <c r="BA166" s="137"/>
      <c r="BB166" s="137"/>
      <c r="BC166" s="137"/>
      <c r="BD166" s="137"/>
      <c r="BE166" s="137"/>
      <c r="BF166" s="137"/>
      <c r="BG166" s="137"/>
      <c r="BH166" s="137"/>
      <c r="BI166" s="137"/>
      <c r="BJ166" s="137"/>
      <c r="BK166" s="137"/>
      <c r="BL166" s="137"/>
      <c r="BM166" s="137"/>
      <c r="BN166" s="137"/>
      <c r="BO166" s="137"/>
      <c r="BP166" s="137"/>
    </row>
    <row r="167" spans="1:68" hidden="1">
      <c r="A167" s="1" t="s">
        <v>1209</v>
      </c>
      <c r="B167" s="1">
        <v>0</v>
      </c>
      <c r="C167" s="1">
        <v>0</v>
      </c>
      <c r="D167" s="1">
        <v>15158</v>
      </c>
      <c r="E167" s="1">
        <v>0</v>
      </c>
      <c r="F167" s="1">
        <v>0</v>
      </c>
      <c r="G167" s="1">
        <v>0</v>
      </c>
      <c r="H167" s="1">
        <v>0</v>
      </c>
      <c r="I167" s="1">
        <v>0</v>
      </c>
      <c r="J167" s="1">
        <v>0</v>
      </c>
      <c r="K167" s="1">
        <v>0</v>
      </c>
      <c r="L167" s="1">
        <v>0</v>
      </c>
      <c r="M167" s="1">
        <v>0</v>
      </c>
      <c r="N167" s="1">
        <v>0</v>
      </c>
      <c r="O167" s="1">
        <v>0</v>
      </c>
      <c r="P167" s="1">
        <v>0</v>
      </c>
      <c r="Q167" s="1">
        <v>0</v>
      </c>
      <c r="R167" s="1">
        <v>0</v>
      </c>
      <c r="S167" s="1">
        <v>0</v>
      </c>
      <c r="T167" s="1">
        <v>0</v>
      </c>
      <c r="U167" s="1">
        <v>0</v>
      </c>
      <c r="V167" s="1">
        <v>0</v>
      </c>
      <c r="W167" s="1">
        <v>0</v>
      </c>
      <c r="X167" s="1">
        <v>0</v>
      </c>
      <c r="Y167" s="1">
        <v>0</v>
      </c>
      <c r="Z167" s="1">
        <v>0</v>
      </c>
      <c r="AA167" s="1">
        <v>0</v>
      </c>
      <c r="AB167" s="1">
        <v>0</v>
      </c>
      <c r="AC167" s="1">
        <v>0</v>
      </c>
      <c r="AD167" s="1">
        <v>0</v>
      </c>
      <c r="AE167" s="1">
        <v>0</v>
      </c>
      <c r="AF167" s="1">
        <v>0</v>
      </c>
      <c r="AG167" s="1">
        <v>0</v>
      </c>
      <c r="AH167" s="1">
        <v>0</v>
      </c>
      <c r="AI167" s="1">
        <v>0</v>
      </c>
      <c r="AJ167" s="1">
        <v>0</v>
      </c>
      <c r="AK167" s="1">
        <v>0</v>
      </c>
      <c r="AL167" s="1">
        <v>0</v>
      </c>
      <c r="AM167" s="1">
        <v>0</v>
      </c>
      <c r="AN167" s="1">
        <v>0</v>
      </c>
      <c r="AO167" s="1">
        <v>0</v>
      </c>
      <c r="AP167" s="1">
        <v>0</v>
      </c>
      <c r="AQ167" s="1">
        <v>0</v>
      </c>
      <c r="AR167" s="1">
        <v>0</v>
      </c>
      <c r="AS167" s="1">
        <v>0</v>
      </c>
      <c r="AT167" s="1">
        <v>0</v>
      </c>
      <c r="AU167" s="1">
        <v>0</v>
      </c>
      <c r="AV167" s="1">
        <v>0</v>
      </c>
      <c r="AW167" s="1">
        <v>0</v>
      </c>
      <c r="AX167" s="1">
        <v>0</v>
      </c>
      <c r="AY167" s="1">
        <v>0</v>
      </c>
      <c r="AZ167" s="1">
        <v>0</v>
      </c>
      <c r="BA167" s="137"/>
      <c r="BB167" s="137"/>
      <c r="BC167" s="137"/>
      <c r="BD167" s="137"/>
      <c r="BE167" s="137"/>
      <c r="BF167" s="137"/>
      <c r="BG167" s="137"/>
      <c r="BH167" s="137"/>
      <c r="BI167" s="137"/>
      <c r="BJ167" s="137"/>
      <c r="BK167" s="137"/>
      <c r="BL167" s="137"/>
      <c r="BM167" s="137"/>
      <c r="BN167" s="137"/>
      <c r="BO167" s="137"/>
      <c r="BP167" s="137"/>
    </row>
    <row r="168" spans="1:68" hidden="1">
      <c r="A168" s="1" t="s">
        <v>1246</v>
      </c>
      <c r="B168" s="1">
        <v>0</v>
      </c>
      <c r="C168" s="1">
        <v>0</v>
      </c>
      <c r="D168" s="1">
        <v>0</v>
      </c>
      <c r="E168" s="1">
        <v>0</v>
      </c>
      <c r="F168" s="1">
        <v>0</v>
      </c>
      <c r="G168" s="1">
        <v>0</v>
      </c>
      <c r="H168" s="1">
        <v>156000</v>
      </c>
      <c r="I168" s="1">
        <v>0</v>
      </c>
      <c r="J168" s="1">
        <v>0</v>
      </c>
      <c r="K168" s="1">
        <v>5990</v>
      </c>
      <c r="L168" s="1">
        <v>0</v>
      </c>
      <c r="M168" s="1">
        <v>0</v>
      </c>
      <c r="N168" s="1">
        <v>9550</v>
      </c>
      <c r="O168" s="1">
        <v>0</v>
      </c>
      <c r="P168" s="1">
        <v>0</v>
      </c>
      <c r="Q168" s="1">
        <v>64146.400000000001</v>
      </c>
      <c r="R168" s="1">
        <v>0</v>
      </c>
      <c r="S168" s="1">
        <v>0</v>
      </c>
      <c r="T168" s="1">
        <v>0</v>
      </c>
      <c r="U168" s="1">
        <v>0</v>
      </c>
      <c r="V168" s="1">
        <v>0</v>
      </c>
      <c r="W168" s="1">
        <v>0</v>
      </c>
      <c r="X168" s="1">
        <v>0</v>
      </c>
      <c r="Y168" s="1">
        <v>0</v>
      </c>
      <c r="Z168" s="1">
        <v>0</v>
      </c>
      <c r="AA168" s="1">
        <v>0</v>
      </c>
      <c r="AB168" s="1">
        <v>0</v>
      </c>
      <c r="AC168" s="1">
        <v>0</v>
      </c>
      <c r="AD168" s="1">
        <v>0</v>
      </c>
      <c r="AE168" s="1">
        <v>0</v>
      </c>
      <c r="AF168" s="1">
        <v>0</v>
      </c>
      <c r="AG168" s="1">
        <v>0</v>
      </c>
      <c r="AH168" s="1">
        <v>0</v>
      </c>
      <c r="AI168" s="1">
        <v>0</v>
      </c>
      <c r="AJ168" s="1">
        <v>0</v>
      </c>
      <c r="AK168" s="1">
        <v>0</v>
      </c>
      <c r="AL168" s="1">
        <v>0</v>
      </c>
      <c r="AM168" s="1">
        <v>0</v>
      </c>
      <c r="AN168" s="1">
        <v>0</v>
      </c>
      <c r="AO168" s="1">
        <v>0</v>
      </c>
      <c r="AP168" s="1">
        <v>0</v>
      </c>
      <c r="AQ168" s="1">
        <v>0</v>
      </c>
      <c r="AR168" s="1">
        <v>0</v>
      </c>
      <c r="AS168" s="1">
        <v>0</v>
      </c>
      <c r="AT168" s="1">
        <v>0</v>
      </c>
      <c r="AU168" s="1">
        <v>0</v>
      </c>
      <c r="AV168" s="1">
        <v>0</v>
      </c>
      <c r="AW168" s="1">
        <v>0</v>
      </c>
      <c r="AX168" s="1">
        <v>0</v>
      </c>
      <c r="AY168" s="1">
        <v>0</v>
      </c>
      <c r="AZ168" s="1">
        <v>0</v>
      </c>
      <c r="BA168" s="137"/>
      <c r="BB168" s="137"/>
      <c r="BC168" s="137"/>
      <c r="BD168" s="137"/>
      <c r="BE168" s="137"/>
      <c r="BF168" s="137"/>
      <c r="BG168" s="137"/>
      <c r="BH168" s="137"/>
      <c r="BI168" s="137"/>
      <c r="BJ168" s="137"/>
      <c r="BK168" s="137"/>
      <c r="BL168" s="137"/>
      <c r="BM168" s="137"/>
      <c r="BN168" s="137"/>
      <c r="BO168" s="137"/>
      <c r="BP168" s="137"/>
    </row>
    <row r="169" spans="1:68" hidden="1">
      <c r="A169" s="1" t="s">
        <v>1247</v>
      </c>
      <c r="B169" s="1">
        <v>0</v>
      </c>
      <c r="C169" s="1">
        <v>0</v>
      </c>
      <c r="D169" s="1">
        <v>0</v>
      </c>
      <c r="E169" s="1">
        <v>0</v>
      </c>
      <c r="F169" s="1">
        <v>0</v>
      </c>
      <c r="G169" s="1">
        <v>196653</v>
      </c>
      <c r="H169" s="1">
        <v>0</v>
      </c>
      <c r="I169" s="1">
        <v>0</v>
      </c>
      <c r="J169" s="1">
        <v>265470</v>
      </c>
      <c r="K169" s="1">
        <v>0</v>
      </c>
      <c r="L169" s="1">
        <v>0</v>
      </c>
      <c r="M169" s="1">
        <v>0</v>
      </c>
      <c r="N169" s="1">
        <v>0</v>
      </c>
      <c r="O169" s="1">
        <v>0</v>
      </c>
      <c r="P169" s="1">
        <v>0</v>
      </c>
      <c r="Q169" s="1">
        <v>0</v>
      </c>
      <c r="R169" s="1">
        <v>0</v>
      </c>
      <c r="S169" s="1">
        <v>0</v>
      </c>
      <c r="T169" s="1">
        <v>291764</v>
      </c>
      <c r="U169" s="1">
        <v>0</v>
      </c>
      <c r="V169" s="1">
        <v>0</v>
      </c>
      <c r="W169" s="1">
        <v>0</v>
      </c>
      <c r="X169" s="1">
        <v>0</v>
      </c>
      <c r="Y169" s="1">
        <v>0</v>
      </c>
      <c r="Z169" s="1">
        <v>0</v>
      </c>
      <c r="AA169" s="1">
        <v>0</v>
      </c>
      <c r="AB169" s="1">
        <v>0</v>
      </c>
      <c r="AC169" s="1">
        <v>0</v>
      </c>
      <c r="AD169" s="1">
        <v>0</v>
      </c>
      <c r="AE169" s="1">
        <v>0</v>
      </c>
      <c r="AF169" s="1">
        <v>0</v>
      </c>
      <c r="AG169" s="1">
        <v>0</v>
      </c>
      <c r="AH169" s="1">
        <v>0</v>
      </c>
      <c r="AI169" s="1">
        <v>0</v>
      </c>
      <c r="AJ169" s="1">
        <v>0</v>
      </c>
      <c r="AK169" s="1">
        <v>0</v>
      </c>
      <c r="AL169" s="1">
        <v>0</v>
      </c>
      <c r="AM169" s="1">
        <v>0</v>
      </c>
      <c r="AN169" s="1">
        <v>0</v>
      </c>
      <c r="AO169" s="1">
        <v>0</v>
      </c>
      <c r="AP169" s="1">
        <v>0</v>
      </c>
      <c r="AQ169" s="1">
        <v>0</v>
      </c>
      <c r="AR169" s="1">
        <v>0</v>
      </c>
      <c r="AS169" s="1">
        <v>0</v>
      </c>
      <c r="AT169" s="1">
        <v>0</v>
      </c>
      <c r="AU169" s="1">
        <v>0</v>
      </c>
      <c r="AV169" s="1">
        <v>0</v>
      </c>
      <c r="AW169" s="1">
        <v>0</v>
      </c>
      <c r="AX169" s="1">
        <v>0</v>
      </c>
      <c r="AY169" s="1">
        <v>0</v>
      </c>
      <c r="AZ169" s="1">
        <v>0</v>
      </c>
      <c r="BA169" s="137"/>
      <c r="BB169" s="137"/>
      <c r="BC169" s="137"/>
      <c r="BD169" s="137"/>
      <c r="BE169" s="137"/>
      <c r="BF169" s="137"/>
      <c r="BG169" s="137"/>
      <c r="BH169" s="137"/>
      <c r="BI169" s="137"/>
      <c r="BJ169" s="137"/>
      <c r="BK169" s="137"/>
      <c r="BL169" s="137"/>
      <c r="BM169" s="137"/>
      <c r="BN169" s="137"/>
      <c r="BO169" s="137"/>
      <c r="BP169" s="137"/>
    </row>
    <row r="170" spans="1:68" hidden="1">
      <c r="A170" s="1" t="s">
        <v>1248</v>
      </c>
      <c r="B170" s="1">
        <v>341488</v>
      </c>
      <c r="C170" s="1">
        <v>382792</v>
      </c>
      <c r="D170" s="1">
        <v>0</v>
      </c>
      <c r="E170" s="1">
        <v>19685</v>
      </c>
      <c r="F170" s="1">
        <v>481752</v>
      </c>
      <c r="G170" s="1">
        <v>288714</v>
      </c>
      <c r="H170" s="1">
        <v>0</v>
      </c>
      <c r="I170" s="1">
        <v>0</v>
      </c>
      <c r="J170" s="1">
        <v>346087</v>
      </c>
      <c r="K170" s="1">
        <v>0</v>
      </c>
      <c r="L170" s="1">
        <v>0</v>
      </c>
      <c r="M170" s="1">
        <v>0</v>
      </c>
      <c r="N170" s="1">
        <v>0</v>
      </c>
      <c r="O170" s="1">
        <v>0</v>
      </c>
      <c r="P170" s="1">
        <v>0</v>
      </c>
      <c r="Q170" s="1">
        <v>0</v>
      </c>
      <c r="R170" s="1">
        <v>0</v>
      </c>
      <c r="S170" s="1">
        <v>0</v>
      </c>
      <c r="T170" s="1">
        <v>0</v>
      </c>
      <c r="U170" s="1">
        <v>0</v>
      </c>
      <c r="V170" s="1">
        <v>0</v>
      </c>
      <c r="W170" s="1">
        <v>0</v>
      </c>
      <c r="X170" s="1">
        <v>0</v>
      </c>
      <c r="Y170" s="1">
        <v>0</v>
      </c>
      <c r="Z170" s="1">
        <v>0</v>
      </c>
      <c r="AA170" s="1">
        <v>0</v>
      </c>
      <c r="AB170" s="1">
        <v>0</v>
      </c>
      <c r="AC170" s="1">
        <v>0</v>
      </c>
      <c r="AD170" s="1">
        <v>0</v>
      </c>
      <c r="AE170" s="1">
        <v>0</v>
      </c>
      <c r="AF170" s="1">
        <v>0</v>
      </c>
      <c r="AG170" s="1">
        <v>0</v>
      </c>
      <c r="AH170" s="1">
        <v>0</v>
      </c>
      <c r="AI170" s="1">
        <v>0</v>
      </c>
      <c r="AJ170" s="1">
        <v>0</v>
      </c>
      <c r="AK170" s="1">
        <v>0</v>
      </c>
      <c r="AL170" s="1">
        <v>0</v>
      </c>
      <c r="AM170" s="1">
        <v>0</v>
      </c>
      <c r="AN170" s="1">
        <v>0</v>
      </c>
      <c r="AO170" s="1">
        <v>0</v>
      </c>
      <c r="AP170" s="1">
        <v>0</v>
      </c>
      <c r="AQ170" s="1">
        <v>0</v>
      </c>
      <c r="AR170" s="1">
        <v>0</v>
      </c>
      <c r="AS170" s="1">
        <v>0</v>
      </c>
      <c r="AT170" s="1">
        <v>0</v>
      </c>
      <c r="AU170" s="1">
        <v>0</v>
      </c>
      <c r="AV170" s="1">
        <v>0</v>
      </c>
      <c r="AW170" s="1">
        <v>0</v>
      </c>
      <c r="AX170" s="1">
        <v>0</v>
      </c>
      <c r="AY170" s="1">
        <v>0</v>
      </c>
      <c r="AZ170" s="1">
        <v>0</v>
      </c>
      <c r="BA170" s="137"/>
      <c r="BB170" s="137"/>
      <c r="BC170" s="137"/>
      <c r="BD170" s="137"/>
      <c r="BE170" s="137"/>
      <c r="BF170" s="137"/>
      <c r="BG170" s="137"/>
      <c r="BH170" s="137"/>
      <c r="BI170" s="137"/>
      <c r="BJ170" s="137"/>
      <c r="BK170" s="137"/>
      <c r="BL170" s="137"/>
      <c r="BM170" s="137"/>
      <c r="BN170" s="137"/>
      <c r="BO170" s="137"/>
      <c r="BP170" s="137"/>
    </row>
    <row r="171" spans="1:68" hidden="1">
      <c r="A171" s="1" t="s">
        <v>151</v>
      </c>
      <c r="B171" s="1">
        <v>167</v>
      </c>
      <c r="C171" s="1">
        <v>1891</v>
      </c>
      <c r="D171" s="1">
        <v>1218</v>
      </c>
      <c r="E171" s="1">
        <v>1059.5</v>
      </c>
      <c r="F171" s="1">
        <v>461</v>
      </c>
      <c r="G171" s="1">
        <v>2126</v>
      </c>
      <c r="H171" s="1">
        <v>1345</v>
      </c>
      <c r="I171" s="1">
        <v>40307</v>
      </c>
      <c r="J171" s="1">
        <v>10780</v>
      </c>
      <c r="K171" s="1">
        <v>11157</v>
      </c>
      <c r="L171" s="1">
        <v>10803</v>
      </c>
      <c r="M171" s="1">
        <v>11521.35</v>
      </c>
      <c r="N171" s="1">
        <v>11993</v>
      </c>
      <c r="O171" s="1">
        <v>11464</v>
      </c>
      <c r="P171" s="1">
        <v>9988</v>
      </c>
      <c r="Q171" s="1">
        <v>13356.23</v>
      </c>
      <c r="R171" s="1">
        <v>9001</v>
      </c>
      <c r="S171" s="1">
        <v>9263</v>
      </c>
      <c r="T171" s="1">
        <v>8794</v>
      </c>
      <c r="U171" s="1">
        <v>0</v>
      </c>
      <c r="V171" s="1">
        <v>0</v>
      </c>
      <c r="W171" s="1">
        <v>0</v>
      </c>
      <c r="X171" s="1">
        <v>0</v>
      </c>
      <c r="Y171" s="1">
        <v>0</v>
      </c>
      <c r="Z171" s="1">
        <v>0</v>
      </c>
      <c r="AA171" s="1">
        <v>0</v>
      </c>
      <c r="AB171" s="1">
        <v>0</v>
      </c>
      <c r="AC171" s="1">
        <v>0</v>
      </c>
      <c r="AD171" s="1">
        <v>0</v>
      </c>
      <c r="AE171" s="1">
        <v>0</v>
      </c>
      <c r="AF171" s="1">
        <v>0</v>
      </c>
      <c r="AG171" s="1">
        <v>0</v>
      </c>
      <c r="AH171" s="1">
        <v>0</v>
      </c>
      <c r="AI171" s="1">
        <v>0</v>
      </c>
      <c r="AJ171" s="1">
        <v>0</v>
      </c>
      <c r="AK171" s="1">
        <v>0</v>
      </c>
      <c r="AL171" s="1">
        <v>0</v>
      </c>
      <c r="AM171" s="1">
        <v>0</v>
      </c>
      <c r="AN171" s="1">
        <v>0</v>
      </c>
      <c r="AO171" s="1">
        <v>0</v>
      </c>
      <c r="AP171" s="1">
        <v>0</v>
      </c>
      <c r="AQ171" s="1">
        <v>0</v>
      </c>
      <c r="AR171" s="1">
        <v>0</v>
      </c>
      <c r="AS171" s="1">
        <v>0</v>
      </c>
      <c r="AT171" s="1">
        <v>0</v>
      </c>
      <c r="AU171" s="1">
        <v>0</v>
      </c>
      <c r="AV171" s="1">
        <v>0</v>
      </c>
      <c r="AW171" s="1">
        <v>0</v>
      </c>
      <c r="AX171" s="1">
        <v>0</v>
      </c>
      <c r="AY171" s="1">
        <v>0</v>
      </c>
      <c r="AZ171" s="1">
        <v>0</v>
      </c>
      <c r="BA171" s="137"/>
      <c r="BB171" s="137"/>
      <c r="BC171" s="137"/>
      <c r="BD171" s="137"/>
      <c r="BE171" s="137"/>
      <c r="BF171" s="137"/>
      <c r="BG171" s="137"/>
      <c r="BH171" s="137"/>
      <c r="BI171" s="137"/>
      <c r="BJ171" s="137"/>
      <c r="BK171" s="137"/>
      <c r="BL171" s="137"/>
      <c r="BM171" s="137"/>
      <c r="BN171" s="137"/>
      <c r="BO171" s="137"/>
      <c r="BP171" s="137"/>
    </row>
    <row r="172" spans="1:68" hidden="1">
      <c r="A172" s="1" t="s">
        <v>152</v>
      </c>
      <c r="B172" s="1">
        <v>0</v>
      </c>
      <c r="C172" s="1">
        <v>19878</v>
      </c>
      <c r="D172" s="1">
        <v>16777</v>
      </c>
      <c r="E172" s="1">
        <v>0</v>
      </c>
      <c r="F172" s="1">
        <v>0</v>
      </c>
      <c r="G172" s="1">
        <v>0</v>
      </c>
      <c r="H172" s="1">
        <v>0</v>
      </c>
      <c r="I172" s="1">
        <v>0</v>
      </c>
      <c r="J172" s="1">
        <v>0</v>
      </c>
      <c r="K172" s="1">
        <v>43185</v>
      </c>
      <c r="L172" s="1">
        <v>13861</v>
      </c>
      <c r="M172" s="1">
        <v>-12681</v>
      </c>
      <c r="N172" s="1">
        <v>0</v>
      </c>
      <c r="O172" s="1">
        <v>4040</v>
      </c>
      <c r="P172" s="1">
        <v>3391</v>
      </c>
      <c r="Q172" s="1">
        <v>0</v>
      </c>
      <c r="R172" s="1">
        <v>0</v>
      </c>
      <c r="S172" s="1">
        <v>28948</v>
      </c>
      <c r="T172" s="1">
        <v>0</v>
      </c>
      <c r="U172" s="1">
        <v>0</v>
      </c>
      <c r="V172" s="1">
        <v>0</v>
      </c>
      <c r="W172" s="1">
        <v>8036</v>
      </c>
      <c r="X172" s="1">
        <v>5530</v>
      </c>
      <c r="Y172" s="1">
        <v>0</v>
      </c>
      <c r="Z172" s="1">
        <v>0</v>
      </c>
      <c r="AA172" s="1">
        <v>0</v>
      </c>
      <c r="AB172" s="1">
        <v>0</v>
      </c>
      <c r="AC172" s="1">
        <v>10819.997499999999</v>
      </c>
      <c r="AD172" s="1">
        <v>0</v>
      </c>
      <c r="AE172" s="1">
        <v>0</v>
      </c>
      <c r="AF172" s="1">
        <v>0</v>
      </c>
      <c r="AG172" s="1">
        <v>18411.344000000001</v>
      </c>
      <c r="AH172" s="1">
        <v>0</v>
      </c>
      <c r="AI172" s="1">
        <v>0</v>
      </c>
      <c r="AJ172" s="1">
        <v>0</v>
      </c>
      <c r="AK172" s="1">
        <v>0</v>
      </c>
      <c r="AL172" s="1">
        <v>0</v>
      </c>
      <c r="AM172" s="1">
        <v>0</v>
      </c>
      <c r="AN172" s="1">
        <v>0</v>
      </c>
      <c r="AO172" s="1">
        <v>8633.7407500000008</v>
      </c>
      <c r="AP172" s="1">
        <v>0</v>
      </c>
      <c r="AQ172" s="1">
        <v>0</v>
      </c>
      <c r="AR172" s="1">
        <v>0</v>
      </c>
      <c r="AS172" s="1">
        <v>0</v>
      </c>
      <c r="AT172" s="1">
        <v>0</v>
      </c>
      <c r="AU172" s="1">
        <v>0</v>
      </c>
      <c r="AV172" s="1">
        <v>0</v>
      </c>
      <c r="AW172" s="1">
        <v>0</v>
      </c>
      <c r="AX172" s="1">
        <v>521</v>
      </c>
      <c r="AY172" s="1">
        <v>2139</v>
      </c>
      <c r="AZ172" s="1">
        <v>30376</v>
      </c>
      <c r="BA172" s="137"/>
      <c r="BB172" s="137"/>
      <c r="BC172" s="137"/>
      <c r="BD172" s="137"/>
      <c r="BE172" s="137"/>
      <c r="BF172" s="137"/>
      <c r="BG172" s="137"/>
      <c r="BH172" s="137"/>
      <c r="BI172" s="137"/>
      <c r="BJ172" s="137"/>
      <c r="BK172" s="137"/>
      <c r="BL172" s="137"/>
      <c r="BM172" s="137"/>
      <c r="BN172" s="137"/>
      <c r="BO172" s="137"/>
      <c r="BP172" s="137"/>
    </row>
    <row r="173" spans="1:68" hidden="1">
      <c r="A173" s="1" t="s">
        <v>153</v>
      </c>
      <c r="B173" s="1">
        <v>1739796</v>
      </c>
      <c r="C173" s="1">
        <v>1839031</v>
      </c>
      <c r="D173" s="1">
        <v>1880121</v>
      </c>
      <c r="E173" s="1">
        <v>2092799.99</v>
      </c>
      <c r="F173" s="1">
        <v>1981514</v>
      </c>
      <c r="G173" s="1">
        <v>1982565</v>
      </c>
      <c r="H173" s="1">
        <v>2111035</v>
      </c>
      <c r="I173" s="1">
        <v>2150641</v>
      </c>
      <c r="J173" s="1">
        <v>2203639</v>
      </c>
      <c r="K173" s="1">
        <v>2135817</v>
      </c>
      <c r="L173" s="1">
        <v>2213632</v>
      </c>
      <c r="M173" s="1">
        <v>2452519.88</v>
      </c>
      <c r="N173" s="1">
        <v>2476130</v>
      </c>
      <c r="O173" s="1">
        <v>2450388</v>
      </c>
      <c r="P173" s="1">
        <v>2633168</v>
      </c>
      <c r="Q173" s="1">
        <v>2840296.65</v>
      </c>
      <c r="R173" s="1">
        <v>3037949</v>
      </c>
      <c r="S173" s="1">
        <v>3199598</v>
      </c>
      <c r="T173" s="1">
        <v>3238804</v>
      </c>
      <c r="U173" s="1">
        <v>3669278.9160000002</v>
      </c>
      <c r="V173" s="1">
        <v>3670781</v>
      </c>
      <c r="W173" s="1">
        <v>3810063</v>
      </c>
      <c r="X173" s="1">
        <v>3644960</v>
      </c>
      <c r="Y173" s="1">
        <v>4130823.4879999999</v>
      </c>
      <c r="Z173" s="1">
        <v>3859036</v>
      </c>
      <c r="AA173" s="1">
        <v>4087761</v>
      </c>
      <c r="AB173" s="1">
        <v>4054451</v>
      </c>
      <c r="AC173" s="1">
        <v>4366087.05</v>
      </c>
      <c r="AD173" s="1">
        <v>4083158</v>
      </c>
      <c r="AE173" s="1">
        <v>4096117</v>
      </c>
      <c r="AF173" s="1">
        <v>4095342</v>
      </c>
      <c r="AG173" s="1">
        <v>4442551.4450000003</v>
      </c>
      <c r="AH173" s="1">
        <v>4268468</v>
      </c>
      <c r="AI173" s="1">
        <v>4374032</v>
      </c>
      <c r="AJ173" s="1">
        <v>4275372</v>
      </c>
      <c r="AK173" s="1">
        <v>4353219</v>
      </c>
      <c r="AL173" s="1">
        <v>4277130</v>
      </c>
      <c r="AM173" s="1">
        <v>4333230</v>
      </c>
      <c r="AN173" s="1">
        <v>4361172</v>
      </c>
      <c r="AO173" s="1">
        <v>4650970.4840000002</v>
      </c>
      <c r="AP173" s="1">
        <v>4593902</v>
      </c>
      <c r="AQ173" s="1">
        <v>4702110</v>
      </c>
      <c r="AR173" s="1">
        <v>4751605</v>
      </c>
      <c r="AS173" s="1">
        <v>4838244.4919999996</v>
      </c>
      <c r="AT173" s="1">
        <v>4663852</v>
      </c>
      <c r="AU173" s="1">
        <v>4899240</v>
      </c>
      <c r="AV173" s="1">
        <v>4677184</v>
      </c>
      <c r="AW173" s="1">
        <v>4776175.0120000001</v>
      </c>
      <c r="AX173" s="1">
        <v>4447550</v>
      </c>
      <c r="AY173" s="1">
        <v>2756086</v>
      </c>
      <c r="AZ173" s="1">
        <v>3900618</v>
      </c>
      <c r="BA173" s="137"/>
      <c r="BB173" s="137"/>
      <c r="BC173" s="137"/>
      <c r="BD173" s="137"/>
      <c r="BE173" s="137"/>
      <c r="BF173" s="137"/>
      <c r="BG173" s="137"/>
      <c r="BH173" s="137"/>
      <c r="BI173" s="137"/>
      <c r="BJ173" s="137"/>
      <c r="BK173" s="137"/>
      <c r="BL173" s="137"/>
      <c r="BM173" s="137"/>
      <c r="BN173" s="137"/>
      <c r="BO173" s="137"/>
      <c r="BP173" s="137"/>
    </row>
    <row r="174" spans="1:68" hidden="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37"/>
      <c r="BB174" s="137"/>
      <c r="BC174" s="137"/>
      <c r="BD174" s="137"/>
      <c r="BE174" s="137"/>
      <c r="BF174" s="137"/>
      <c r="BG174" s="137"/>
      <c r="BH174" s="137"/>
      <c r="BI174" s="137"/>
      <c r="BJ174" s="137"/>
      <c r="BK174" s="137"/>
      <c r="BL174" s="137"/>
      <c r="BM174" s="137"/>
      <c r="BN174" s="137"/>
      <c r="BO174" s="137"/>
      <c r="BP174" s="137"/>
    </row>
    <row r="175" spans="1:68" hidden="1">
      <c r="A175" s="1" t="s">
        <v>154</v>
      </c>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37"/>
      <c r="BB175" s="137"/>
      <c r="BC175" s="137"/>
      <c r="BD175" s="137"/>
      <c r="BE175" s="137"/>
      <c r="BF175" s="137"/>
      <c r="BG175" s="137"/>
      <c r="BH175" s="137"/>
      <c r="BI175" s="137"/>
      <c r="BJ175" s="137"/>
      <c r="BK175" s="137"/>
      <c r="BL175" s="137"/>
      <c r="BM175" s="137"/>
      <c r="BN175" s="137"/>
      <c r="BO175" s="137"/>
      <c r="BP175" s="137"/>
    </row>
    <row r="176" spans="1:68" hidden="1">
      <c r="A176" s="1" t="s">
        <v>155</v>
      </c>
      <c r="B176" s="1">
        <v>400047</v>
      </c>
      <c r="C176" s="1">
        <v>90914</v>
      </c>
      <c r="D176" s="1">
        <v>82750</v>
      </c>
      <c r="E176" s="1">
        <v>85039.98</v>
      </c>
      <c r="F176" s="1">
        <v>232943</v>
      </c>
      <c r="G176" s="1">
        <v>100212</v>
      </c>
      <c r="H176" s="1">
        <v>-80531</v>
      </c>
      <c r="I176" s="1">
        <v>178700.45</v>
      </c>
      <c r="J176" s="1">
        <v>369840</v>
      </c>
      <c r="K176" s="1">
        <v>-70273</v>
      </c>
      <c r="L176" s="1">
        <v>-34698</v>
      </c>
      <c r="M176" s="1">
        <v>253145.3</v>
      </c>
      <c r="N176" s="1">
        <v>599791</v>
      </c>
      <c r="O176" s="1">
        <v>206558</v>
      </c>
      <c r="P176" s="1">
        <v>192339</v>
      </c>
      <c r="Q176" s="1">
        <v>260972.89</v>
      </c>
      <c r="R176" s="1">
        <v>770078</v>
      </c>
      <c r="S176" s="1">
        <v>366851</v>
      </c>
      <c r="T176" s="1">
        <v>257573</v>
      </c>
      <c r="U176" s="1">
        <v>928306.74199999997</v>
      </c>
      <c r="V176" s="1">
        <v>905127</v>
      </c>
      <c r="W176" s="1">
        <v>438866</v>
      </c>
      <c r="X176" s="1">
        <v>475524</v>
      </c>
      <c r="Y176" s="1">
        <v>516305.96299999999</v>
      </c>
      <c r="Z176" s="1">
        <v>815542</v>
      </c>
      <c r="AA176" s="1">
        <v>265074</v>
      </c>
      <c r="AB176" s="1">
        <v>334740</v>
      </c>
      <c r="AC176" s="1">
        <v>703698.55</v>
      </c>
      <c r="AD176" s="1">
        <v>1117013</v>
      </c>
      <c r="AE176" s="1">
        <v>460645</v>
      </c>
      <c r="AF176" s="1">
        <v>463768</v>
      </c>
      <c r="AG176" s="1">
        <v>532784.18799999997</v>
      </c>
      <c r="AH176" s="1">
        <v>1076388</v>
      </c>
      <c r="AI176" s="1">
        <v>531657</v>
      </c>
      <c r="AJ176" s="1">
        <v>479822</v>
      </c>
      <c r="AK176" s="1">
        <v>581302.25</v>
      </c>
      <c r="AL176" s="1">
        <v>1082873</v>
      </c>
      <c r="AM176" s="1">
        <v>472519</v>
      </c>
      <c r="AN176" s="1">
        <v>527974</v>
      </c>
      <c r="AO176" s="1">
        <v>639468.90500000003</v>
      </c>
      <c r="AP176" s="1">
        <v>1168382</v>
      </c>
      <c r="AQ176" s="1">
        <v>495831</v>
      </c>
      <c r="AR176" s="1">
        <v>583940</v>
      </c>
      <c r="AS176" s="1">
        <v>669527.18700000003</v>
      </c>
      <c r="AT176" s="1">
        <v>1087784</v>
      </c>
      <c r="AU176" s="1">
        <v>333312</v>
      </c>
      <c r="AV176" s="1">
        <v>295677</v>
      </c>
      <c r="AW176" s="1">
        <v>587224.42299999995</v>
      </c>
      <c r="AX176" s="1">
        <v>161226</v>
      </c>
      <c r="AY176" s="1">
        <v>-412330</v>
      </c>
      <c r="AZ176" s="1">
        <v>-831751</v>
      </c>
      <c r="BA176" s="137"/>
      <c r="BB176" s="137"/>
      <c r="BC176" s="137"/>
      <c r="BD176" s="137"/>
      <c r="BE176" s="137"/>
      <c r="BF176" s="137"/>
      <c r="BG176" s="137"/>
      <c r="BH176" s="137"/>
      <c r="BI176" s="137"/>
      <c r="BJ176" s="137"/>
      <c r="BK176" s="137"/>
      <c r="BL176" s="137"/>
      <c r="BM176" s="137"/>
      <c r="BN176" s="137"/>
      <c r="BO176" s="137"/>
      <c r="BP176" s="137"/>
    </row>
    <row r="177" spans="1:68" hidden="1">
      <c r="A177" s="1" t="s">
        <v>156</v>
      </c>
      <c r="B177" s="1">
        <v>22773</v>
      </c>
      <c r="C177" s="1">
        <v>20952</v>
      </c>
      <c r="D177" s="1">
        <v>41051</v>
      </c>
      <c r="E177" s="1">
        <v>-58520.62</v>
      </c>
      <c r="F177" s="1">
        <v>42567</v>
      </c>
      <c r="G177" s="1">
        <v>36354</v>
      </c>
      <c r="H177" s="1">
        <v>53632</v>
      </c>
      <c r="I177" s="1">
        <v>69450</v>
      </c>
      <c r="J177" s="1">
        <v>75424</v>
      </c>
      <c r="K177" s="1">
        <v>76174</v>
      </c>
      <c r="L177" s="1">
        <v>70743</v>
      </c>
      <c r="M177" s="1">
        <v>85185.07</v>
      </c>
      <c r="N177" s="1">
        <v>88556</v>
      </c>
      <c r="O177" s="1">
        <v>96359</v>
      </c>
      <c r="P177" s="1">
        <v>112915</v>
      </c>
      <c r="Q177" s="1">
        <v>116242.56</v>
      </c>
      <c r="R177" s="1">
        <v>119603</v>
      </c>
      <c r="S177" s="1">
        <v>122604</v>
      </c>
      <c r="T177" s="1">
        <v>122072</v>
      </c>
      <c r="U177" s="1">
        <v>122063.148</v>
      </c>
      <c r="V177" s="1">
        <v>120647</v>
      </c>
      <c r="W177" s="1">
        <v>129013</v>
      </c>
      <c r="X177" s="1">
        <v>129888</v>
      </c>
      <c r="Y177" s="1">
        <v>127027.636</v>
      </c>
      <c r="Z177" s="1">
        <v>119226</v>
      </c>
      <c r="AA177" s="1">
        <v>114505</v>
      </c>
      <c r="AB177" s="1">
        <v>111141</v>
      </c>
      <c r="AC177" s="1">
        <v>110442.25</v>
      </c>
      <c r="AD177" s="1">
        <v>99429</v>
      </c>
      <c r="AE177" s="1">
        <v>97405</v>
      </c>
      <c r="AF177" s="1">
        <v>97149</v>
      </c>
      <c r="AG177" s="1">
        <v>85566.370999999999</v>
      </c>
      <c r="AH177" s="1">
        <v>82107</v>
      </c>
      <c r="AI177" s="1">
        <v>78782</v>
      </c>
      <c r="AJ177" s="1">
        <v>71528</v>
      </c>
      <c r="AK177" s="1">
        <v>66120.240000000005</v>
      </c>
      <c r="AL177" s="1">
        <v>58569</v>
      </c>
      <c r="AM177" s="1">
        <v>56809</v>
      </c>
      <c r="AN177" s="1">
        <v>53923</v>
      </c>
      <c r="AO177" s="1">
        <v>54576.714999999997</v>
      </c>
      <c r="AP177" s="1">
        <v>49255</v>
      </c>
      <c r="AQ177" s="1">
        <v>52193</v>
      </c>
      <c r="AR177" s="1">
        <v>54228</v>
      </c>
      <c r="AS177" s="1">
        <v>48938.887000000002</v>
      </c>
      <c r="AT177" s="1">
        <v>53579</v>
      </c>
      <c r="AU177" s="1">
        <v>57381</v>
      </c>
      <c r="AV177" s="1">
        <v>51863</v>
      </c>
      <c r="AW177" s="1">
        <v>51198.421999999999</v>
      </c>
      <c r="AX177" s="1">
        <v>170959</v>
      </c>
      <c r="AY177" s="1">
        <v>143128</v>
      </c>
      <c r="AZ177" s="1">
        <v>190971</v>
      </c>
      <c r="BA177" s="137"/>
      <c r="BB177" s="137"/>
      <c r="BC177" s="137"/>
      <c r="BD177" s="137"/>
      <c r="BE177" s="137"/>
      <c r="BF177" s="137"/>
      <c r="BG177" s="137"/>
      <c r="BH177" s="137"/>
      <c r="BI177" s="137"/>
      <c r="BJ177" s="137"/>
      <c r="BK177" s="137"/>
      <c r="BL177" s="137"/>
      <c r="BM177" s="137"/>
      <c r="BN177" s="137"/>
      <c r="BO177" s="137"/>
      <c r="BP177" s="137"/>
    </row>
    <row r="178" spans="1:68" hidden="1">
      <c r="A178" s="1" t="s">
        <v>157</v>
      </c>
      <c r="B178" s="1">
        <v>81371</v>
      </c>
      <c r="C178" s="1">
        <v>35481</v>
      </c>
      <c r="D178" s="1">
        <v>33787</v>
      </c>
      <c r="E178" s="1">
        <v>48402.45</v>
      </c>
      <c r="F178" s="1">
        <v>44404</v>
      </c>
      <c r="G178" s="1">
        <v>36896</v>
      </c>
      <c r="H178" s="1">
        <v>26691</v>
      </c>
      <c r="I178" s="1">
        <v>42384</v>
      </c>
      <c r="J178" s="1">
        <v>66622</v>
      </c>
      <c r="K178" s="1">
        <v>54708</v>
      </c>
      <c r="L178" s="1">
        <v>36312</v>
      </c>
      <c r="M178" s="1">
        <v>62595.44</v>
      </c>
      <c r="N178" s="1">
        <v>89913</v>
      </c>
      <c r="O178" s="1">
        <v>62923</v>
      </c>
      <c r="P178" s="1">
        <v>45103</v>
      </c>
      <c r="Q178" s="1">
        <v>57161.32</v>
      </c>
      <c r="R178" s="1">
        <v>72402</v>
      </c>
      <c r="S178" s="1">
        <v>64793</v>
      </c>
      <c r="T178" s="1">
        <v>33111</v>
      </c>
      <c r="U178" s="1">
        <v>42454.197</v>
      </c>
      <c r="V178" s="1">
        <v>100843</v>
      </c>
      <c r="W178" s="1">
        <v>123638</v>
      </c>
      <c r="X178" s="1">
        <v>142813</v>
      </c>
      <c r="Y178" s="1">
        <v>85350.527000000002</v>
      </c>
      <c r="Z178" s="1">
        <v>130823</v>
      </c>
      <c r="AA178" s="1">
        <v>104560</v>
      </c>
      <c r="AB178" s="1">
        <v>39022</v>
      </c>
      <c r="AC178" s="1">
        <v>91960.53</v>
      </c>
      <c r="AD178" s="1">
        <v>114839</v>
      </c>
      <c r="AE178" s="1">
        <v>129373</v>
      </c>
      <c r="AF178" s="1">
        <v>61941</v>
      </c>
      <c r="AG178" s="1">
        <v>124806.21799999999</v>
      </c>
      <c r="AH178" s="1">
        <v>172964</v>
      </c>
      <c r="AI178" s="1">
        <v>91756</v>
      </c>
      <c r="AJ178" s="1">
        <v>84759</v>
      </c>
      <c r="AK178" s="1">
        <v>65031.47</v>
      </c>
      <c r="AL178" s="1">
        <v>189137</v>
      </c>
      <c r="AM178" s="1">
        <v>17774</v>
      </c>
      <c r="AN178" s="1">
        <v>93120</v>
      </c>
      <c r="AO178" s="1">
        <v>107525.796</v>
      </c>
      <c r="AP178" s="1">
        <v>182405</v>
      </c>
      <c r="AQ178" s="1">
        <v>67580</v>
      </c>
      <c r="AR178" s="1">
        <v>79280</v>
      </c>
      <c r="AS178" s="1">
        <v>109511.2</v>
      </c>
      <c r="AT178" s="1">
        <v>159115</v>
      </c>
      <c r="AU178" s="1">
        <v>43914</v>
      </c>
      <c r="AV178" s="1">
        <v>28731</v>
      </c>
      <c r="AW178" s="1">
        <v>49043.934000000001</v>
      </c>
      <c r="AX178" s="1">
        <v>13384</v>
      </c>
      <c r="AY178" s="1">
        <v>-38533</v>
      </c>
      <c r="AZ178" s="1">
        <v>-67198</v>
      </c>
      <c r="BA178" s="137"/>
      <c r="BB178" s="137"/>
      <c r="BC178" s="137"/>
      <c r="BD178" s="137"/>
      <c r="BE178" s="137"/>
      <c r="BF178" s="137"/>
      <c r="BG178" s="137"/>
      <c r="BH178" s="137"/>
      <c r="BI178" s="137"/>
      <c r="BJ178" s="137"/>
      <c r="BK178" s="137"/>
      <c r="BL178" s="137"/>
      <c r="BM178" s="137"/>
      <c r="BN178" s="137"/>
      <c r="BO178" s="137"/>
      <c r="BP178" s="137"/>
    </row>
    <row r="179" spans="1:68" hidden="1">
      <c r="A179" s="1" t="s">
        <v>158</v>
      </c>
      <c r="B179" s="1">
        <v>0</v>
      </c>
      <c r="C179" s="1">
        <v>0</v>
      </c>
      <c r="D179" s="1">
        <v>0</v>
      </c>
      <c r="E179" s="1">
        <v>-14524.13</v>
      </c>
      <c r="F179" s="1">
        <v>0</v>
      </c>
      <c r="G179" s="1">
        <v>0</v>
      </c>
      <c r="H179" s="1">
        <v>0</v>
      </c>
      <c r="I179" s="1">
        <v>0</v>
      </c>
      <c r="J179" s="1">
        <v>0</v>
      </c>
      <c r="K179" s="1">
        <v>0</v>
      </c>
      <c r="L179" s="1">
        <v>0</v>
      </c>
      <c r="M179" s="1">
        <v>0</v>
      </c>
      <c r="N179" s="1">
        <v>0</v>
      </c>
      <c r="O179" s="1">
        <v>0</v>
      </c>
      <c r="P179" s="1">
        <v>0</v>
      </c>
      <c r="Q179" s="1">
        <v>0</v>
      </c>
      <c r="R179" s="1">
        <v>0</v>
      </c>
      <c r="S179" s="1">
        <v>0</v>
      </c>
      <c r="T179" s="1">
        <v>0</v>
      </c>
      <c r="U179" s="1">
        <v>0</v>
      </c>
      <c r="V179" s="1">
        <v>0</v>
      </c>
      <c r="W179" s="1">
        <v>0</v>
      </c>
      <c r="X179" s="1">
        <v>0</v>
      </c>
      <c r="Y179" s="1">
        <v>0</v>
      </c>
      <c r="Z179" s="1">
        <v>0</v>
      </c>
      <c r="AA179" s="1">
        <v>0</v>
      </c>
      <c r="AB179" s="1">
        <v>0</v>
      </c>
      <c r="AC179" s="1">
        <v>0</v>
      </c>
      <c r="AD179" s="1">
        <v>0</v>
      </c>
      <c r="AE179" s="1">
        <v>0</v>
      </c>
      <c r="AF179" s="1">
        <v>0</v>
      </c>
      <c r="AG179" s="1">
        <v>0</v>
      </c>
      <c r="AH179" s="1">
        <v>0</v>
      </c>
      <c r="AI179" s="1">
        <v>0</v>
      </c>
      <c r="AJ179" s="1">
        <v>0</v>
      </c>
      <c r="AK179" s="1">
        <v>0</v>
      </c>
      <c r="AL179" s="1">
        <v>0</v>
      </c>
      <c r="AM179" s="1">
        <v>0</v>
      </c>
      <c r="AN179" s="1">
        <v>0</v>
      </c>
      <c r="AO179" s="1">
        <v>0</v>
      </c>
      <c r="AP179" s="1">
        <v>0</v>
      </c>
      <c r="AQ179" s="1">
        <v>0</v>
      </c>
      <c r="AR179" s="1">
        <v>0</v>
      </c>
      <c r="AS179" s="1">
        <v>0</v>
      </c>
      <c r="AT179" s="1">
        <v>0</v>
      </c>
      <c r="AU179" s="1">
        <v>0</v>
      </c>
      <c r="AV179" s="1">
        <v>0</v>
      </c>
      <c r="AW179" s="1">
        <v>0</v>
      </c>
      <c r="AX179" s="1">
        <v>0</v>
      </c>
      <c r="AY179" s="1">
        <v>0</v>
      </c>
      <c r="AZ179" s="1">
        <v>0</v>
      </c>
      <c r="BA179" s="137"/>
      <c r="BB179" s="137"/>
      <c r="BC179" s="137"/>
      <c r="BD179" s="137"/>
      <c r="BE179" s="137"/>
      <c r="BF179" s="137"/>
      <c r="BG179" s="137"/>
      <c r="BH179" s="137"/>
      <c r="BI179" s="137"/>
      <c r="BJ179" s="137"/>
      <c r="BK179" s="137"/>
      <c r="BL179" s="137"/>
      <c r="BM179" s="137"/>
      <c r="BN179" s="137"/>
      <c r="BO179" s="137"/>
      <c r="BP179" s="137"/>
    </row>
    <row r="180" spans="1:68" hidden="1">
      <c r="A180" s="1" t="s">
        <v>159</v>
      </c>
      <c r="B180" s="1">
        <v>295903</v>
      </c>
      <c r="C180" s="1">
        <v>34481</v>
      </c>
      <c r="D180" s="1">
        <v>7912</v>
      </c>
      <c r="E180" s="1">
        <v>37061.629999999997</v>
      </c>
      <c r="F180" s="1">
        <v>145972</v>
      </c>
      <c r="G180" s="1">
        <v>26962</v>
      </c>
      <c r="H180" s="1">
        <v>-160854</v>
      </c>
      <c r="I180" s="1">
        <v>66866.09</v>
      </c>
      <c r="J180" s="1">
        <v>227794</v>
      </c>
      <c r="K180" s="1">
        <v>-201155</v>
      </c>
      <c r="L180" s="1">
        <v>-141753</v>
      </c>
      <c r="M180" s="1">
        <v>105364.79</v>
      </c>
      <c r="N180" s="1">
        <v>421322</v>
      </c>
      <c r="O180" s="1">
        <v>47276</v>
      </c>
      <c r="P180" s="1">
        <v>34321</v>
      </c>
      <c r="Q180" s="1">
        <v>87569.01</v>
      </c>
      <c r="R180" s="1">
        <v>578073</v>
      </c>
      <c r="S180" s="1">
        <v>179454</v>
      </c>
      <c r="T180" s="1">
        <v>102390</v>
      </c>
      <c r="U180" s="1">
        <v>763789.397</v>
      </c>
      <c r="V180" s="1">
        <v>683637</v>
      </c>
      <c r="W180" s="1">
        <v>186215</v>
      </c>
      <c r="X180" s="1">
        <v>202823</v>
      </c>
      <c r="Y180" s="1">
        <v>303927.8</v>
      </c>
      <c r="Z180" s="1">
        <v>565493</v>
      </c>
      <c r="AA180" s="1">
        <v>46009</v>
      </c>
      <c r="AB180" s="1">
        <v>184577</v>
      </c>
      <c r="AC180" s="1">
        <v>501295.78</v>
      </c>
      <c r="AD180" s="1">
        <v>902745</v>
      </c>
      <c r="AE180" s="1">
        <v>233867</v>
      </c>
      <c r="AF180" s="1">
        <v>304678</v>
      </c>
      <c r="AG180" s="1">
        <v>322411.59899999999</v>
      </c>
      <c r="AH180" s="1">
        <v>821317</v>
      </c>
      <c r="AI180" s="1">
        <v>361119</v>
      </c>
      <c r="AJ180" s="1">
        <v>323535</v>
      </c>
      <c r="AK180" s="1">
        <v>450150.53</v>
      </c>
      <c r="AL180" s="1">
        <v>835167</v>
      </c>
      <c r="AM180" s="1">
        <v>397936</v>
      </c>
      <c r="AN180" s="1">
        <v>380931</v>
      </c>
      <c r="AO180" s="1">
        <v>477366.39399999997</v>
      </c>
      <c r="AP180" s="1">
        <v>936722</v>
      </c>
      <c r="AQ180" s="1">
        <v>376058</v>
      </c>
      <c r="AR180" s="1">
        <v>450432</v>
      </c>
      <c r="AS180" s="1">
        <v>511077.1</v>
      </c>
      <c r="AT180" s="1">
        <v>875090</v>
      </c>
      <c r="AU180" s="1">
        <v>232017</v>
      </c>
      <c r="AV180" s="1">
        <v>215083</v>
      </c>
      <c r="AW180" s="1">
        <v>486982.06699999998</v>
      </c>
      <c r="AX180" s="1">
        <v>-23117</v>
      </c>
      <c r="AY180" s="1">
        <v>-516925</v>
      </c>
      <c r="AZ180" s="1">
        <v>-955524</v>
      </c>
      <c r="BA180" s="137"/>
      <c r="BB180" s="137"/>
      <c r="BC180" s="137"/>
      <c r="BD180" s="137"/>
      <c r="BE180" s="137"/>
      <c r="BF180" s="137"/>
      <c r="BG180" s="137"/>
      <c r="BH180" s="137"/>
      <c r="BI180" s="137"/>
      <c r="BJ180" s="137"/>
      <c r="BK180" s="137"/>
      <c r="BL180" s="137"/>
      <c r="BM180" s="137"/>
      <c r="BN180" s="137"/>
      <c r="BO180" s="137"/>
      <c r="BP180" s="137"/>
    </row>
    <row r="181" spans="1:68" hidden="1">
      <c r="A181" s="1" t="s">
        <v>160</v>
      </c>
      <c r="B181" s="1">
        <v>270786</v>
      </c>
      <c r="C181" s="1">
        <v>30127</v>
      </c>
      <c r="D181" s="1">
        <v>3935</v>
      </c>
      <c r="E181" s="1">
        <v>18975.009999999998</v>
      </c>
      <c r="F181" s="1">
        <v>125064</v>
      </c>
      <c r="G181" s="1">
        <v>21480</v>
      </c>
      <c r="H181" s="1">
        <v>-166170</v>
      </c>
      <c r="I181" s="1">
        <v>52781.38</v>
      </c>
      <c r="J181" s="1">
        <v>205687</v>
      </c>
      <c r="K181" s="1">
        <v>-204601</v>
      </c>
      <c r="L181" s="1">
        <v>-142978</v>
      </c>
      <c r="M181" s="1">
        <v>90786.71</v>
      </c>
      <c r="N181" s="1">
        <v>400942</v>
      </c>
      <c r="O181" s="1">
        <v>42538</v>
      </c>
      <c r="P181" s="1">
        <v>31896</v>
      </c>
      <c r="Q181" s="1">
        <v>75009.02</v>
      </c>
      <c r="R181" s="1">
        <v>565602</v>
      </c>
      <c r="S181" s="1">
        <v>163732</v>
      </c>
      <c r="T181" s="1">
        <v>103767</v>
      </c>
      <c r="U181" s="1">
        <v>747665.21400000004</v>
      </c>
      <c r="V181" s="1">
        <v>649007</v>
      </c>
      <c r="W181" s="1">
        <v>188627</v>
      </c>
      <c r="X181" s="1">
        <v>193964</v>
      </c>
      <c r="Y181" s="1">
        <v>290322.315</v>
      </c>
      <c r="Z181" s="1">
        <v>501882</v>
      </c>
      <c r="AA181" s="1">
        <v>41656</v>
      </c>
      <c r="AB181" s="1">
        <v>167987</v>
      </c>
      <c r="AC181" s="1">
        <v>476966.59</v>
      </c>
      <c r="AD181" s="1">
        <v>833834</v>
      </c>
      <c r="AE181" s="1">
        <v>246242</v>
      </c>
      <c r="AF181" s="1">
        <v>293595</v>
      </c>
      <c r="AG181" s="1">
        <v>302005</v>
      </c>
      <c r="AH181" s="1">
        <v>757659</v>
      </c>
      <c r="AI181" s="1">
        <v>354020</v>
      </c>
      <c r="AJ181" s="1">
        <v>321942</v>
      </c>
      <c r="AK181" s="1">
        <v>415933.52</v>
      </c>
      <c r="AL181" s="1">
        <v>783013</v>
      </c>
      <c r="AM181" s="1">
        <v>398277</v>
      </c>
      <c r="AN181" s="1">
        <v>368539</v>
      </c>
      <c r="AO181" s="1">
        <v>441560.78700000001</v>
      </c>
      <c r="AP181" s="1">
        <v>883037</v>
      </c>
      <c r="AQ181" s="1">
        <v>371736</v>
      </c>
      <c r="AR181" s="1">
        <v>441747</v>
      </c>
      <c r="AS181" s="1">
        <v>481092.18599999999</v>
      </c>
      <c r="AT181" s="1">
        <v>825914</v>
      </c>
      <c r="AU181" s="1">
        <v>232417</v>
      </c>
      <c r="AV181" s="1">
        <v>214994</v>
      </c>
      <c r="AW181" s="1">
        <v>470917.98300000001</v>
      </c>
      <c r="AX181" s="1">
        <v>-45117</v>
      </c>
      <c r="AY181" s="1">
        <v>-465488</v>
      </c>
      <c r="AZ181" s="1">
        <v>-897423</v>
      </c>
      <c r="BA181" s="137"/>
      <c r="BB181" s="137"/>
      <c r="BC181" s="137"/>
      <c r="BD181" s="137"/>
      <c r="BE181" s="137"/>
      <c r="BF181" s="137"/>
      <c r="BG181" s="137"/>
      <c r="BH181" s="137"/>
      <c r="BI181" s="137"/>
      <c r="BJ181" s="137"/>
      <c r="BK181" s="137"/>
      <c r="BL181" s="137"/>
      <c r="BM181" s="137"/>
      <c r="BN181" s="137"/>
      <c r="BO181" s="137"/>
      <c r="BP181" s="137"/>
    </row>
    <row r="182" spans="1:68" hidden="1">
      <c r="A182" s="1" t="s">
        <v>161</v>
      </c>
      <c r="B182" s="1">
        <v>25117</v>
      </c>
      <c r="C182" s="1">
        <v>4354</v>
      </c>
      <c r="D182" s="1">
        <v>3977</v>
      </c>
      <c r="E182" s="1">
        <v>18086.62</v>
      </c>
      <c r="F182" s="1">
        <v>20908</v>
      </c>
      <c r="G182" s="1">
        <v>5482</v>
      </c>
      <c r="H182" s="1">
        <v>5316</v>
      </c>
      <c r="I182" s="1">
        <v>14085</v>
      </c>
      <c r="J182" s="1">
        <v>22107</v>
      </c>
      <c r="K182" s="1">
        <v>3446</v>
      </c>
      <c r="L182" s="1">
        <v>1225</v>
      </c>
      <c r="M182" s="1">
        <v>14578.08</v>
      </c>
      <c r="N182" s="1">
        <v>20380</v>
      </c>
      <c r="O182" s="1">
        <v>4738</v>
      </c>
      <c r="P182" s="1">
        <v>2425</v>
      </c>
      <c r="Q182" s="1">
        <v>12559.99</v>
      </c>
      <c r="R182" s="1">
        <v>12471</v>
      </c>
      <c r="S182" s="1">
        <v>15722</v>
      </c>
      <c r="T182" s="1">
        <v>-1377</v>
      </c>
      <c r="U182" s="1">
        <v>16124.183000000001</v>
      </c>
      <c r="V182" s="1">
        <v>34630</v>
      </c>
      <c r="W182" s="1">
        <v>-2412</v>
      </c>
      <c r="X182" s="1">
        <v>8859</v>
      </c>
      <c r="Y182" s="1">
        <v>13605.485000000001</v>
      </c>
      <c r="Z182" s="1">
        <v>63611</v>
      </c>
      <c r="AA182" s="1">
        <v>4353</v>
      </c>
      <c r="AB182" s="1">
        <v>16590</v>
      </c>
      <c r="AC182" s="1">
        <v>24329.19</v>
      </c>
      <c r="AD182" s="1">
        <v>68911</v>
      </c>
      <c r="AE182" s="1">
        <v>-12375</v>
      </c>
      <c r="AF182" s="1">
        <v>11083</v>
      </c>
      <c r="AG182" s="1">
        <v>20406.598999999998</v>
      </c>
      <c r="AH182" s="1">
        <v>63658</v>
      </c>
      <c r="AI182" s="1">
        <v>7099</v>
      </c>
      <c r="AJ182" s="1">
        <v>1593</v>
      </c>
      <c r="AK182" s="1">
        <v>34217.019999999997</v>
      </c>
      <c r="AL182" s="1">
        <v>52154</v>
      </c>
      <c r="AM182" s="1">
        <v>-341</v>
      </c>
      <c r="AN182" s="1">
        <v>12392</v>
      </c>
      <c r="AO182" s="1">
        <v>35805.607000000004</v>
      </c>
      <c r="AP182" s="1">
        <v>53685</v>
      </c>
      <c r="AQ182" s="1">
        <v>4322</v>
      </c>
      <c r="AR182" s="1">
        <v>8685</v>
      </c>
      <c r="AS182" s="1">
        <v>29984.914000000001</v>
      </c>
      <c r="AT182" s="1">
        <v>49176</v>
      </c>
      <c r="AU182" s="1">
        <v>-400</v>
      </c>
      <c r="AV182" s="1">
        <v>89</v>
      </c>
      <c r="AW182" s="1">
        <v>16064.084000000001</v>
      </c>
      <c r="AX182" s="1">
        <v>22000</v>
      </c>
      <c r="AY182" s="1">
        <v>-51437</v>
      </c>
      <c r="AZ182" s="1">
        <v>-58101</v>
      </c>
      <c r="BA182" s="137"/>
      <c r="BB182" s="137"/>
      <c r="BC182" s="137"/>
      <c r="BD182" s="137"/>
      <c r="BE182" s="137"/>
      <c r="BF182" s="137"/>
      <c r="BG182" s="137"/>
      <c r="BH182" s="137"/>
      <c r="BI182" s="137"/>
      <c r="BJ182" s="137"/>
      <c r="BK182" s="137"/>
      <c r="BL182" s="137"/>
      <c r="BM182" s="137"/>
      <c r="BN182" s="137"/>
      <c r="BO182" s="137"/>
      <c r="BP182" s="137"/>
    </row>
    <row r="183" spans="1:68" hidden="1">
      <c r="A183" s="1" t="s">
        <v>162</v>
      </c>
      <c r="B183" s="1">
        <v>0.2</v>
      </c>
      <c r="C183" s="1">
        <v>0.02</v>
      </c>
      <c r="D183" s="1">
        <v>0.01</v>
      </c>
      <c r="E183" s="1">
        <v>0.01</v>
      </c>
      <c r="F183" s="1">
        <v>0.09</v>
      </c>
      <c r="G183" s="1">
        <v>0.02</v>
      </c>
      <c r="H183" s="1">
        <v>-0.12</v>
      </c>
      <c r="I183" s="1">
        <v>0.04</v>
      </c>
      <c r="J183" s="1">
        <v>0.15</v>
      </c>
      <c r="K183" s="1">
        <v>-0.15</v>
      </c>
      <c r="L183" s="1">
        <v>-0.11</v>
      </c>
      <c r="M183" s="1">
        <v>7.0000000000000007E-2</v>
      </c>
      <c r="N183" s="1">
        <v>0.3</v>
      </c>
      <c r="O183" s="1">
        <v>0.03</v>
      </c>
      <c r="P183" s="1">
        <v>0.02</v>
      </c>
      <c r="Q183" s="1">
        <v>0.06</v>
      </c>
      <c r="R183" s="1">
        <v>0.42</v>
      </c>
      <c r="S183" s="1">
        <v>0.12</v>
      </c>
      <c r="T183" s="1">
        <v>0.08</v>
      </c>
      <c r="U183" s="1">
        <v>0.55000000000000004</v>
      </c>
      <c r="V183" s="1">
        <v>0.48</v>
      </c>
      <c r="W183" s="1">
        <v>0.13972000000000001</v>
      </c>
      <c r="X183" s="1">
        <v>0.14000000000000001</v>
      </c>
      <c r="Y183" s="1">
        <v>0.21920000000000001</v>
      </c>
      <c r="Z183" s="1">
        <v>0.37175999999999998</v>
      </c>
      <c r="AA183" s="1">
        <v>0.03</v>
      </c>
      <c r="AB183" s="1">
        <v>0.12</v>
      </c>
      <c r="AC183" s="1">
        <v>0.35036</v>
      </c>
      <c r="AD183" s="1">
        <v>0.62</v>
      </c>
      <c r="AE183" s="1">
        <v>0.18</v>
      </c>
      <c r="AF183" s="1">
        <v>0.21748000000000001</v>
      </c>
      <c r="AG183" s="1">
        <v>0.22247</v>
      </c>
      <c r="AH183" s="1">
        <v>0.56123000000000001</v>
      </c>
      <c r="AI183" s="1">
        <v>0.26223999999999997</v>
      </c>
      <c r="AJ183" s="1">
        <v>0.23848</v>
      </c>
      <c r="AK183" s="1">
        <v>0.30809999999999998</v>
      </c>
      <c r="AL183" s="1">
        <v>0.58001000000000003</v>
      </c>
      <c r="AM183" s="1">
        <v>0.29502</v>
      </c>
      <c r="AN183" s="1">
        <v>0.27</v>
      </c>
      <c r="AO183" s="1">
        <v>0.3251</v>
      </c>
      <c r="AP183" s="1">
        <v>0.65</v>
      </c>
      <c r="AQ183" s="1">
        <v>0.28000000000000003</v>
      </c>
      <c r="AR183" s="1">
        <v>0.33</v>
      </c>
      <c r="AS183" s="1">
        <v>0.35304999999999997</v>
      </c>
      <c r="AT183" s="1">
        <v>0.61</v>
      </c>
      <c r="AU183" s="1">
        <v>0.17</v>
      </c>
      <c r="AV183" s="1">
        <v>0.16</v>
      </c>
      <c r="AW183" s="1">
        <v>0.35</v>
      </c>
      <c r="AX183" s="1">
        <v>-0.03</v>
      </c>
      <c r="AY183" s="1">
        <v>-0.34</v>
      </c>
      <c r="AZ183" s="1">
        <v>-0.66476000000000002</v>
      </c>
      <c r="BA183" s="137"/>
      <c r="BB183" s="137"/>
      <c r="BC183" s="137"/>
      <c r="BD183" s="137"/>
      <c r="BE183" s="137"/>
      <c r="BF183" s="137"/>
      <c r="BG183" s="137"/>
      <c r="BH183" s="137"/>
      <c r="BI183" s="137"/>
      <c r="BJ183" s="137"/>
      <c r="BK183" s="137"/>
      <c r="BL183" s="137"/>
      <c r="BM183" s="137"/>
      <c r="BN183" s="137"/>
      <c r="BO183" s="137"/>
      <c r="BP183" s="137"/>
    </row>
    <row r="184" spans="1:68" hidden="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37"/>
      <c r="BB184" s="137"/>
      <c r="BC184" s="137"/>
      <c r="BD184" s="137"/>
      <c r="BE184" s="137"/>
      <c r="BF184" s="137"/>
      <c r="BG184" s="137"/>
      <c r="BH184" s="137"/>
      <c r="BI184" s="137"/>
      <c r="BJ184" s="137"/>
      <c r="BK184" s="137"/>
      <c r="BL184" s="137"/>
      <c r="BM184" s="137"/>
      <c r="BN184" s="137"/>
      <c r="BO184" s="137"/>
      <c r="BP184" s="137"/>
    </row>
    <row r="185" spans="1:68" hidden="1">
      <c r="A185" s="1" t="s">
        <v>163</v>
      </c>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37"/>
      <c r="BB185" s="137"/>
      <c r="BC185" s="137"/>
      <c r="BD185" s="137"/>
      <c r="BE185" s="137"/>
      <c r="BF185" s="137"/>
      <c r="BG185" s="137"/>
      <c r="BH185" s="137"/>
      <c r="BI185" s="137"/>
      <c r="BJ185" s="137"/>
      <c r="BK185" s="137"/>
      <c r="BL185" s="137"/>
      <c r="BM185" s="137"/>
      <c r="BN185" s="137"/>
      <c r="BO185" s="137"/>
      <c r="BP185" s="137"/>
    </row>
    <row r="186" spans="1:68" hidden="1">
      <c r="A186" s="1" t="s">
        <v>159</v>
      </c>
      <c r="B186" s="1">
        <v>0</v>
      </c>
      <c r="C186" s="1">
        <v>0</v>
      </c>
      <c r="D186" s="1">
        <v>0</v>
      </c>
      <c r="E186" s="1">
        <v>0</v>
      </c>
      <c r="F186" s="1">
        <v>0</v>
      </c>
      <c r="G186" s="1">
        <v>0</v>
      </c>
      <c r="H186" s="1">
        <v>0</v>
      </c>
      <c r="I186" s="1">
        <v>0</v>
      </c>
      <c r="J186" s="1">
        <v>0</v>
      </c>
      <c r="K186" s="1">
        <v>0</v>
      </c>
      <c r="L186" s="1">
        <v>0</v>
      </c>
      <c r="M186" s="1">
        <v>0</v>
      </c>
      <c r="N186" s="1">
        <v>421322</v>
      </c>
      <c r="O186" s="1">
        <v>47276</v>
      </c>
      <c r="P186" s="1">
        <v>34321</v>
      </c>
      <c r="Q186" s="1">
        <v>87569.01</v>
      </c>
      <c r="R186" s="1">
        <v>578073</v>
      </c>
      <c r="S186" s="1">
        <v>179454</v>
      </c>
      <c r="T186" s="1">
        <v>102390</v>
      </c>
      <c r="U186" s="1">
        <v>763789.397</v>
      </c>
      <c r="V186" s="1">
        <v>683637</v>
      </c>
      <c r="W186" s="1">
        <v>186215</v>
      </c>
      <c r="X186" s="1">
        <v>202823</v>
      </c>
      <c r="Y186" s="1">
        <v>303927.8</v>
      </c>
      <c r="Z186" s="1">
        <v>565493</v>
      </c>
      <c r="AA186" s="1">
        <v>46009</v>
      </c>
      <c r="AB186" s="1">
        <v>184577</v>
      </c>
      <c r="AC186" s="1">
        <v>501295.78</v>
      </c>
      <c r="AD186" s="1">
        <v>902745</v>
      </c>
      <c r="AE186" s="1">
        <v>233867</v>
      </c>
      <c r="AF186" s="1">
        <v>304678</v>
      </c>
      <c r="AG186" s="1">
        <v>322411.59899999999</v>
      </c>
      <c r="AH186" s="1">
        <v>821317</v>
      </c>
      <c r="AI186" s="1">
        <v>361119</v>
      </c>
      <c r="AJ186" s="1">
        <v>323535</v>
      </c>
      <c r="AK186" s="1">
        <v>450150.53</v>
      </c>
      <c r="AL186" s="1">
        <v>835167</v>
      </c>
      <c r="AM186" s="1">
        <v>397936</v>
      </c>
      <c r="AN186" s="1">
        <v>380931</v>
      </c>
      <c r="AO186" s="1">
        <v>477366.39399999997</v>
      </c>
      <c r="AP186" s="1">
        <v>936722</v>
      </c>
      <c r="AQ186" s="1">
        <v>376058</v>
      </c>
      <c r="AR186" s="1">
        <v>450432</v>
      </c>
      <c r="AS186" s="1">
        <v>511077.1</v>
      </c>
      <c r="AT186" s="1">
        <v>875090</v>
      </c>
      <c r="AU186" s="1">
        <v>232017</v>
      </c>
      <c r="AV186" s="1">
        <v>215083</v>
      </c>
      <c r="AW186" s="1">
        <v>486982.06699999998</v>
      </c>
      <c r="AX186" s="1">
        <v>-23117</v>
      </c>
      <c r="AY186" s="1">
        <v>-516925</v>
      </c>
      <c r="AZ186" s="1">
        <v>-955524</v>
      </c>
      <c r="BA186" s="137"/>
      <c r="BB186" s="137"/>
      <c r="BC186" s="137"/>
      <c r="BD186" s="137"/>
      <c r="BE186" s="137"/>
      <c r="BF186" s="137"/>
      <c r="BG186" s="137"/>
      <c r="BH186" s="137"/>
      <c r="BI186" s="137"/>
      <c r="BJ186" s="137"/>
      <c r="BK186" s="137"/>
      <c r="BL186" s="137"/>
      <c r="BM186" s="137"/>
      <c r="BN186" s="137"/>
      <c r="BO186" s="137"/>
      <c r="BP186" s="137"/>
    </row>
    <row r="187" spans="1:68" hidden="1">
      <c r="A187" s="1" t="s">
        <v>1249</v>
      </c>
      <c r="B187" s="1">
        <v>0</v>
      </c>
      <c r="C187" s="1">
        <v>0</v>
      </c>
      <c r="D187" s="1">
        <v>0</v>
      </c>
      <c r="E187" s="1">
        <v>0</v>
      </c>
      <c r="F187" s="1">
        <v>0</v>
      </c>
      <c r="G187" s="1">
        <v>0</v>
      </c>
      <c r="H187" s="1">
        <v>0</v>
      </c>
      <c r="I187" s="1">
        <v>0</v>
      </c>
      <c r="J187" s="1">
        <v>0</v>
      </c>
      <c r="K187" s="1">
        <v>0</v>
      </c>
      <c r="L187" s="1">
        <v>0</v>
      </c>
      <c r="M187" s="1">
        <v>0</v>
      </c>
      <c r="N187" s="1">
        <v>0</v>
      </c>
      <c r="O187" s="1">
        <v>0</v>
      </c>
      <c r="P187" s="1">
        <v>0</v>
      </c>
      <c r="Q187" s="1">
        <v>0</v>
      </c>
      <c r="R187" s="1">
        <v>0</v>
      </c>
      <c r="S187" s="1">
        <v>0</v>
      </c>
      <c r="T187" s="1">
        <v>0</v>
      </c>
      <c r="U187" s="1">
        <v>529962.05325</v>
      </c>
      <c r="V187" s="1">
        <v>0</v>
      </c>
      <c r="W187" s="1">
        <v>0</v>
      </c>
      <c r="X187" s="1">
        <v>0</v>
      </c>
      <c r="Y187" s="1">
        <v>98476.066500000001</v>
      </c>
      <c r="Z187" s="1">
        <v>0</v>
      </c>
      <c r="AA187" s="1">
        <v>0</v>
      </c>
      <c r="AB187" s="1">
        <v>0</v>
      </c>
      <c r="AC187" s="1">
        <v>0</v>
      </c>
      <c r="AD187" s="1">
        <v>0</v>
      </c>
      <c r="AE187" s="1">
        <v>0</v>
      </c>
      <c r="AF187" s="1">
        <v>0</v>
      </c>
      <c r="AG187" s="1">
        <v>0</v>
      </c>
      <c r="AH187" s="1">
        <v>0</v>
      </c>
      <c r="AI187" s="1">
        <v>0</v>
      </c>
      <c r="AJ187" s="1">
        <v>0</v>
      </c>
      <c r="AK187" s="1">
        <v>0</v>
      </c>
      <c r="AL187" s="1">
        <v>0</v>
      </c>
      <c r="AM187" s="1">
        <v>0</v>
      </c>
      <c r="AN187" s="1">
        <v>0</v>
      </c>
      <c r="AO187" s="1">
        <v>0</v>
      </c>
      <c r="AP187" s="1">
        <v>0</v>
      </c>
      <c r="AQ187" s="1">
        <v>0</v>
      </c>
      <c r="AR187" s="1">
        <v>0</v>
      </c>
      <c r="AS187" s="1">
        <v>0</v>
      </c>
      <c r="AT187" s="1">
        <v>0</v>
      </c>
      <c r="AU187" s="1">
        <v>0</v>
      </c>
      <c r="AV187" s="1">
        <v>0</v>
      </c>
      <c r="AW187" s="1">
        <v>0</v>
      </c>
      <c r="AX187" s="1">
        <v>0</v>
      </c>
      <c r="AY187" s="1">
        <v>0</v>
      </c>
      <c r="AZ187" s="1">
        <v>0</v>
      </c>
      <c r="BA187" s="137"/>
      <c r="BB187" s="137"/>
      <c r="BC187" s="137"/>
      <c r="BD187" s="137"/>
      <c r="BE187" s="137"/>
      <c r="BF187" s="137"/>
      <c r="BG187" s="137"/>
      <c r="BH187" s="137"/>
      <c r="BI187" s="137"/>
      <c r="BJ187" s="137"/>
      <c r="BK187" s="137"/>
      <c r="BL187" s="137"/>
      <c r="BM187" s="137"/>
      <c r="BN187" s="137"/>
      <c r="BO187" s="137"/>
      <c r="BP187" s="137"/>
    </row>
    <row r="188" spans="1:68" hidden="1">
      <c r="A188" s="1" t="s">
        <v>164</v>
      </c>
      <c r="B188" s="1">
        <v>0</v>
      </c>
      <c r="C188" s="1">
        <v>0</v>
      </c>
      <c r="D188" s="1">
        <v>0</v>
      </c>
      <c r="E188" s="1">
        <v>0</v>
      </c>
      <c r="F188" s="1">
        <v>0</v>
      </c>
      <c r="G188" s="1">
        <v>0</v>
      </c>
      <c r="H188" s="1">
        <v>0</v>
      </c>
      <c r="I188" s="1">
        <v>0</v>
      </c>
      <c r="J188" s="1">
        <v>0</v>
      </c>
      <c r="K188" s="1">
        <v>0</v>
      </c>
      <c r="L188" s="1">
        <v>0</v>
      </c>
      <c r="M188" s="1">
        <v>0</v>
      </c>
      <c r="N188" s="1">
        <v>0</v>
      </c>
      <c r="O188" s="1">
        <v>-11</v>
      </c>
      <c r="P188" s="1">
        <v>-25</v>
      </c>
      <c r="Q188" s="1">
        <v>20.07</v>
      </c>
      <c r="R188" s="1">
        <v>57</v>
      </c>
      <c r="S188" s="1">
        <v>17</v>
      </c>
      <c r="T188" s="1">
        <v>59</v>
      </c>
      <c r="U188" s="1">
        <v>106.312</v>
      </c>
      <c r="V188" s="1">
        <v>110</v>
      </c>
      <c r="W188" s="1">
        <v>10741</v>
      </c>
      <c r="X188" s="1">
        <v>-96</v>
      </c>
      <c r="Y188" s="1">
        <v>-57.709000000000003</v>
      </c>
      <c r="Z188" s="1">
        <v>78</v>
      </c>
      <c r="AA188" s="1">
        <v>71</v>
      </c>
      <c r="AB188" s="1">
        <v>137</v>
      </c>
      <c r="AC188" s="1">
        <v>-83.29</v>
      </c>
      <c r="AD188" s="1">
        <v>44</v>
      </c>
      <c r="AE188" s="1">
        <v>-14</v>
      </c>
      <c r="AF188" s="1">
        <v>-25</v>
      </c>
      <c r="AG188" s="1">
        <v>144.47900000000001</v>
      </c>
      <c r="AH188" s="1">
        <v>7</v>
      </c>
      <c r="AI188" s="1">
        <v>42</v>
      </c>
      <c r="AJ188" s="1">
        <v>-21</v>
      </c>
      <c r="AK188" s="1">
        <v>-55.54</v>
      </c>
      <c r="AL188" s="1">
        <v>27</v>
      </c>
      <c r="AM188" s="1">
        <v>58</v>
      </c>
      <c r="AN188" s="1">
        <v>7</v>
      </c>
      <c r="AO188" s="1">
        <v>52.997999999999998</v>
      </c>
      <c r="AP188" s="1">
        <v>-122</v>
      </c>
      <c r="AQ188" s="1">
        <v>-148</v>
      </c>
      <c r="AR188" s="1">
        <v>154</v>
      </c>
      <c r="AS188" s="1">
        <v>-183.74199999999999</v>
      </c>
      <c r="AT188" s="1">
        <v>120</v>
      </c>
      <c r="AU188" s="1">
        <v>29</v>
      </c>
      <c r="AV188" s="1">
        <v>-78</v>
      </c>
      <c r="AW188" s="1">
        <v>-29.86</v>
      </c>
      <c r="AX188" s="1">
        <v>0</v>
      </c>
      <c r="AY188" s="1">
        <v>0</v>
      </c>
      <c r="AZ188" s="1">
        <v>-13</v>
      </c>
      <c r="BA188" s="137"/>
      <c r="BB188" s="137"/>
      <c r="BC188" s="137"/>
      <c r="BD188" s="137"/>
      <c r="BE188" s="137"/>
      <c r="BF188" s="137"/>
      <c r="BG188" s="137"/>
      <c r="BH188" s="137"/>
      <c r="BI188" s="137"/>
      <c r="BJ188" s="137"/>
      <c r="BK188" s="137"/>
      <c r="BL188" s="137"/>
      <c r="BM188" s="137"/>
      <c r="BN188" s="137"/>
      <c r="BO188" s="137"/>
      <c r="BP188" s="137"/>
    </row>
    <row r="189" spans="1:68" hidden="1">
      <c r="A189" s="1" t="s">
        <v>165</v>
      </c>
      <c r="B189" s="1">
        <v>0</v>
      </c>
      <c r="C189" s="1">
        <v>0</v>
      </c>
      <c r="D189" s="1">
        <v>0</v>
      </c>
      <c r="E189" s="1">
        <v>0</v>
      </c>
      <c r="F189" s="1">
        <v>0</v>
      </c>
      <c r="G189" s="1">
        <v>0</v>
      </c>
      <c r="H189" s="1">
        <v>0</v>
      </c>
      <c r="I189" s="1">
        <v>0</v>
      </c>
      <c r="J189" s="1">
        <v>0</v>
      </c>
      <c r="K189" s="1">
        <v>0</v>
      </c>
      <c r="L189" s="1">
        <v>0</v>
      </c>
      <c r="M189" s="1">
        <v>0</v>
      </c>
      <c r="N189" s="1">
        <v>0</v>
      </c>
      <c r="O189" s="1">
        <v>0</v>
      </c>
      <c r="P189" s="1">
        <v>0</v>
      </c>
      <c r="Q189" s="1">
        <v>0</v>
      </c>
      <c r="R189" s="1">
        <v>0</v>
      </c>
      <c r="S189" s="1">
        <v>0</v>
      </c>
      <c r="T189" s="1">
        <v>0</v>
      </c>
      <c r="U189" s="1">
        <v>19788.193500000001</v>
      </c>
      <c r="V189" s="1">
        <v>0</v>
      </c>
      <c r="W189" s="1">
        <v>0</v>
      </c>
      <c r="X189" s="1">
        <v>0</v>
      </c>
      <c r="Y189" s="1">
        <v>0</v>
      </c>
      <c r="Z189" s="1">
        <v>0</v>
      </c>
      <c r="AA189" s="1">
        <v>0</v>
      </c>
      <c r="AB189" s="1">
        <v>0</v>
      </c>
      <c r="AC189" s="1">
        <v>0</v>
      </c>
      <c r="AD189" s="1">
        <v>0</v>
      </c>
      <c r="AE189" s="1">
        <v>0</v>
      </c>
      <c r="AF189" s="1">
        <v>0</v>
      </c>
      <c r="AG189" s="1">
        <v>-13227.91475</v>
      </c>
      <c r="AH189" s="1">
        <v>0</v>
      </c>
      <c r="AI189" s="1">
        <v>0</v>
      </c>
      <c r="AJ189" s="1">
        <v>0</v>
      </c>
      <c r="AK189" s="1">
        <v>0</v>
      </c>
      <c r="AL189" s="1">
        <v>0</v>
      </c>
      <c r="AM189" s="1">
        <v>0</v>
      </c>
      <c r="AN189" s="1">
        <v>0</v>
      </c>
      <c r="AO189" s="1">
        <v>0</v>
      </c>
      <c r="AP189" s="1">
        <v>0</v>
      </c>
      <c r="AQ189" s="1">
        <v>0</v>
      </c>
      <c r="AR189" s="1">
        <v>0</v>
      </c>
      <c r="AS189" s="1">
        <v>-5466</v>
      </c>
      <c r="AT189" s="1">
        <v>0</v>
      </c>
      <c r="AU189" s="1">
        <v>0</v>
      </c>
      <c r="AV189" s="1">
        <v>0</v>
      </c>
      <c r="AW189" s="1">
        <v>0</v>
      </c>
      <c r="AX189" s="1">
        <v>0</v>
      </c>
      <c r="AY189" s="1">
        <v>0</v>
      </c>
      <c r="AZ189" s="1">
        <v>0</v>
      </c>
      <c r="BA189" s="137"/>
      <c r="BB189" s="137"/>
      <c r="BC189" s="137"/>
      <c r="BD189" s="137"/>
      <c r="BE189" s="137"/>
      <c r="BF189" s="137"/>
      <c r="BG189" s="137"/>
      <c r="BH189" s="137"/>
      <c r="BI189" s="137"/>
      <c r="BJ189" s="137"/>
      <c r="BK189" s="137"/>
      <c r="BL189" s="137"/>
      <c r="BM189" s="137"/>
      <c r="BN189" s="137"/>
      <c r="BO189" s="137"/>
      <c r="BP189" s="137"/>
    </row>
    <row r="190" spans="1:68" hidden="1">
      <c r="A190" s="1" t="s">
        <v>1250</v>
      </c>
      <c r="B190" s="1">
        <v>0</v>
      </c>
      <c r="C190" s="1">
        <v>0</v>
      </c>
      <c r="D190" s="1">
        <v>0</v>
      </c>
      <c r="E190" s="1">
        <v>0</v>
      </c>
      <c r="F190" s="1">
        <v>0</v>
      </c>
      <c r="G190" s="1">
        <v>0</v>
      </c>
      <c r="H190" s="1">
        <v>0</v>
      </c>
      <c r="I190" s="1">
        <v>0</v>
      </c>
      <c r="J190" s="1">
        <v>0</v>
      </c>
      <c r="K190" s="1">
        <v>0</v>
      </c>
      <c r="L190" s="1">
        <v>0</v>
      </c>
      <c r="M190" s="1">
        <v>0</v>
      </c>
      <c r="N190" s="1">
        <v>0</v>
      </c>
      <c r="O190" s="1">
        <v>0</v>
      </c>
      <c r="P190" s="1">
        <v>0</v>
      </c>
      <c r="Q190" s="1">
        <v>0</v>
      </c>
      <c r="R190" s="1">
        <v>0</v>
      </c>
      <c r="S190" s="1">
        <v>24002</v>
      </c>
      <c r="T190" s="1">
        <v>-17585</v>
      </c>
      <c r="U190" s="1">
        <v>-36002.805999999997</v>
      </c>
      <c r="V190" s="1">
        <v>-10557</v>
      </c>
      <c r="W190" s="1">
        <v>33319</v>
      </c>
      <c r="X190" s="1">
        <v>5966</v>
      </c>
      <c r="Y190" s="1">
        <v>56006.521999999997</v>
      </c>
      <c r="Z190" s="1">
        <v>-52884</v>
      </c>
      <c r="AA190" s="1">
        <v>-9251</v>
      </c>
      <c r="AB190" s="1">
        <v>12189</v>
      </c>
      <c r="AC190" s="1">
        <v>11827.65</v>
      </c>
      <c r="AD190" s="1">
        <v>-33376</v>
      </c>
      <c r="AE190" s="1">
        <v>65814</v>
      </c>
      <c r="AF190" s="1">
        <v>34431</v>
      </c>
      <c r="AG190" s="1">
        <v>39007.353999999999</v>
      </c>
      <c r="AH190" s="1">
        <v>-27079</v>
      </c>
      <c r="AI190" s="1">
        <v>507</v>
      </c>
      <c r="AJ190" s="1">
        <v>-13467</v>
      </c>
      <c r="AK190" s="1">
        <v>47050.59</v>
      </c>
      <c r="AL190" s="1">
        <v>-78059</v>
      </c>
      <c r="AM190" s="1">
        <v>-15621</v>
      </c>
      <c r="AN190" s="1">
        <v>-17911</v>
      </c>
      <c r="AO190" s="1">
        <v>-38691.89</v>
      </c>
      <c r="AP190" s="1">
        <v>-77526</v>
      </c>
      <c r="AQ190" s="1">
        <v>108715</v>
      </c>
      <c r="AR190" s="1">
        <v>-31382</v>
      </c>
      <c r="AS190" s="1">
        <v>12050.38</v>
      </c>
      <c r="AT190" s="1">
        <v>-32816</v>
      </c>
      <c r="AU190" s="1">
        <v>-62630</v>
      </c>
      <c r="AV190" s="1">
        <v>-4663</v>
      </c>
      <c r="AW190" s="1">
        <v>-22193.557000000001</v>
      </c>
      <c r="AX190" s="1">
        <v>191731</v>
      </c>
      <c r="AY190" s="1">
        <v>-168638</v>
      </c>
      <c r="AZ190" s="1">
        <v>53370</v>
      </c>
      <c r="BA190" s="137"/>
      <c r="BB190" s="137"/>
      <c r="BC190" s="137"/>
      <c r="BD190" s="137"/>
      <c r="BE190" s="137"/>
      <c r="BF190" s="137"/>
      <c r="BG190" s="137"/>
      <c r="BH190" s="137"/>
      <c r="BI190" s="137"/>
      <c r="BJ190" s="137"/>
      <c r="BK190" s="137"/>
      <c r="BL190" s="137"/>
      <c r="BM190" s="137"/>
      <c r="BN190" s="137"/>
      <c r="BO190" s="137"/>
      <c r="BP190" s="137"/>
    </row>
    <row r="191" spans="1:68" hidden="1">
      <c r="A191" s="1" t="s">
        <v>1251</v>
      </c>
      <c r="B191" s="1">
        <v>0</v>
      </c>
      <c r="C191" s="1">
        <v>0</v>
      </c>
      <c r="D191" s="1">
        <v>0</v>
      </c>
      <c r="E191" s="1">
        <v>0</v>
      </c>
      <c r="F191" s="1">
        <v>0</v>
      </c>
      <c r="G191" s="1">
        <v>0</v>
      </c>
      <c r="H191" s="1">
        <v>0</v>
      </c>
      <c r="I191" s="1">
        <v>0</v>
      </c>
      <c r="J191" s="1">
        <v>0</v>
      </c>
      <c r="K191" s="1">
        <v>0</v>
      </c>
      <c r="L191" s="1">
        <v>0</v>
      </c>
      <c r="M191" s="1">
        <v>0</v>
      </c>
      <c r="N191" s="1">
        <v>0</v>
      </c>
      <c r="O191" s="1">
        <v>0</v>
      </c>
      <c r="P191" s="1">
        <v>0</v>
      </c>
      <c r="Q191" s="1">
        <v>0</v>
      </c>
      <c r="R191" s="1">
        <v>0</v>
      </c>
      <c r="S191" s="1">
        <v>0</v>
      </c>
      <c r="T191" s="1">
        <v>0</v>
      </c>
      <c r="U191" s="1">
        <v>17676.6685</v>
      </c>
      <c r="V191" s="1">
        <v>0</v>
      </c>
      <c r="W191" s="1">
        <v>0</v>
      </c>
      <c r="X191" s="1">
        <v>0</v>
      </c>
      <c r="Y191" s="1">
        <v>0</v>
      </c>
      <c r="Z191" s="1">
        <v>0</v>
      </c>
      <c r="AA191" s="1">
        <v>0</v>
      </c>
      <c r="AB191" s="1">
        <v>0</v>
      </c>
      <c r="AC191" s="1">
        <v>0</v>
      </c>
      <c r="AD191" s="1">
        <v>0</v>
      </c>
      <c r="AE191" s="1">
        <v>0</v>
      </c>
      <c r="AF191" s="1">
        <v>0</v>
      </c>
      <c r="AG191" s="1">
        <v>0</v>
      </c>
      <c r="AH191" s="1">
        <v>0</v>
      </c>
      <c r="AI191" s="1">
        <v>0</v>
      </c>
      <c r="AJ191" s="1">
        <v>0</v>
      </c>
      <c r="AK191" s="1">
        <v>0</v>
      </c>
      <c r="AL191" s="1">
        <v>0</v>
      </c>
      <c r="AM191" s="1">
        <v>0</v>
      </c>
      <c r="AN191" s="1">
        <v>0</v>
      </c>
      <c r="AO191" s="1">
        <v>0</v>
      </c>
      <c r="AP191" s="1">
        <v>0</v>
      </c>
      <c r="AQ191" s="1">
        <v>0</v>
      </c>
      <c r="AR191" s="1">
        <v>0</v>
      </c>
      <c r="AS191" s="1">
        <v>0</v>
      </c>
      <c r="AT191" s="1">
        <v>0</v>
      </c>
      <c r="AU191" s="1">
        <v>0</v>
      </c>
      <c r="AV191" s="1">
        <v>0</v>
      </c>
      <c r="AW191" s="1">
        <v>0</v>
      </c>
      <c r="AX191" s="1">
        <v>-434</v>
      </c>
      <c r="AY191" s="1">
        <v>75</v>
      </c>
      <c r="AZ191" s="1">
        <v>0</v>
      </c>
      <c r="BA191" s="137"/>
      <c r="BB191" s="137"/>
      <c r="BC191" s="137"/>
      <c r="BD191" s="137"/>
      <c r="BE191" s="137"/>
      <c r="BF191" s="137"/>
      <c r="BG191" s="137"/>
      <c r="BH191" s="137"/>
      <c r="BI191" s="137"/>
      <c r="BJ191" s="137"/>
      <c r="BK191" s="137"/>
      <c r="BL191" s="137"/>
      <c r="BM191" s="137"/>
      <c r="BN191" s="137"/>
      <c r="BO191" s="137"/>
      <c r="BP191" s="137"/>
    </row>
    <row r="192" spans="1:68" hidden="1">
      <c r="A192" s="1" t="s">
        <v>1189</v>
      </c>
      <c r="B192" s="1">
        <v>0</v>
      </c>
      <c r="C192" s="1">
        <v>0</v>
      </c>
      <c r="D192" s="1">
        <v>0</v>
      </c>
      <c r="E192" s="1">
        <v>0</v>
      </c>
      <c r="F192" s="1">
        <v>0</v>
      </c>
      <c r="G192" s="1">
        <v>0</v>
      </c>
      <c r="H192" s="1">
        <v>0</v>
      </c>
      <c r="I192" s="1">
        <v>0</v>
      </c>
      <c r="J192" s="1">
        <v>0</v>
      </c>
      <c r="K192" s="1">
        <v>0</v>
      </c>
      <c r="L192" s="1">
        <v>0</v>
      </c>
      <c r="M192" s="1">
        <v>0</v>
      </c>
      <c r="N192" s="1">
        <v>0</v>
      </c>
      <c r="O192" s="1">
        <v>0</v>
      </c>
      <c r="P192" s="1">
        <v>0</v>
      </c>
      <c r="Q192" s="1">
        <v>0</v>
      </c>
      <c r="R192" s="1">
        <v>0</v>
      </c>
      <c r="S192" s="1">
        <v>0</v>
      </c>
      <c r="T192" s="1">
        <v>0</v>
      </c>
      <c r="U192" s="1">
        <v>0</v>
      </c>
      <c r="V192" s="1">
        <v>0</v>
      </c>
      <c r="W192" s="1">
        <v>0</v>
      </c>
      <c r="X192" s="1">
        <v>0</v>
      </c>
      <c r="Y192" s="1">
        <v>0</v>
      </c>
      <c r="Z192" s="1">
        <v>0</v>
      </c>
      <c r="AA192" s="1">
        <v>0</v>
      </c>
      <c r="AB192" s="1">
        <v>0</v>
      </c>
      <c r="AC192" s="1">
        <v>0</v>
      </c>
      <c r="AD192" s="1">
        <v>0</v>
      </c>
      <c r="AE192" s="1">
        <v>0</v>
      </c>
      <c r="AF192" s="1">
        <v>0</v>
      </c>
      <c r="AG192" s="1">
        <v>0</v>
      </c>
      <c r="AH192" s="1">
        <v>0</v>
      </c>
      <c r="AI192" s="1">
        <v>0</v>
      </c>
      <c r="AJ192" s="1">
        <v>0</v>
      </c>
      <c r="AK192" s="1">
        <v>0</v>
      </c>
      <c r="AL192" s="1">
        <v>0</v>
      </c>
      <c r="AM192" s="1">
        <v>0</v>
      </c>
      <c r="AN192" s="1">
        <v>0</v>
      </c>
      <c r="AO192" s="1">
        <v>0</v>
      </c>
      <c r="AP192" s="1">
        <v>24</v>
      </c>
      <c r="AQ192" s="1">
        <v>0</v>
      </c>
      <c r="AR192" s="1">
        <v>0</v>
      </c>
      <c r="AS192" s="1">
        <v>1106.9870000000001</v>
      </c>
      <c r="AT192" s="1">
        <v>-24</v>
      </c>
      <c r="AU192" s="1">
        <v>0</v>
      </c>
      <c r="AV192" s="1">
        <v>0</v>
      </c>
      <c r="AW192" s="1">
        <v>0</v>
      </c>
      <c r="AX192" s="1">
        <v>87</v>
      </c>
      <c r="AY192" s="1">
        <v>-15</v>
      </c>
      <c r="AZ192" s="1">
        <v>2</v>
      </c>
      <c r="BA192" s="137"/>
      <c r="BB192" s="137"/>
      <c r="BC192" s="137"/>
      <c r="BD192" s="137"/>
      <c r="BE192" s="137"/>
      <c r="BF192" s="137"/>
      <c r="BG192" s="137"/>
      <c r="BH192" s="137"/>
      <c r="BI192" s="137"/>
      <c r="BJ192" s="137"/>
      <c r="BK192" s="137"/>
      <c r="BL192" s="137"/>
      <c r="BM192" s="137"/>
      <c r="BN192" s="137"/>
      <c r="BO192" s="137"/>
      <c r="BP192" s="137"/>
    </row>
    <row r="193" spans="1:68" hidden="1">
      <c r="A193" s="1" t="s">
        <v>166</v>
      </c>
      <c r="B193" s="1">
        <v>0</v>
      </c>
      <c r="C193" s="1">
        <v>0</v>
      </c>
      <c r="D193" s="1">
        <v>0</v>
      </c>
      <c r="E193" s="1">
        <v>0</v>
      </c>
      <c r="F193" s="1">
        <v>0</v>
      </c>
      <c r="G193" s="1">
        <v>0</v>
      </c>
      <c r="H193" s="1">
        <v>0</v>
      </c>
      <c r="I193" s="1">
        <v>0</v>
      </c>
      <c r="J193" s="1">
        <v>0</v>
      </c>
      <c r="K193" s="1">
        <v>0</v>
      </c>
      <c r="L193" s="1">
        <v>0</v>
      </c>
      <c r="M193" s="1">
        <v>0</v>
      </c>
      <c r="N193" s="1">
        <v>421322</v>
      </c>
      <c r="O193" s="1">
        <v>47265</v>
      </c>
      <c r="P193" s="1">
        <v>34296</v>
      </c>
      <c r="Q193" s="1">
        <v>87589.08</v>
      </c>
      <c r="R193" s="1">
        <v>578130</v>
      </c>
      <c r="S193" s="1">
        <v>203473</v>
      </c>
      <c r="T193" s="1">
        <v>84864</v>
      </c>
      <c r="U193" s="1">
        <v>2997600.5639999998</v>
      </c>
      <c r="V193" s="1">
        <v>673190</v>
      </c>
      <c r="W193" s="1">
        <v>230275</v>
      </c>
      <c r="X193" s="1">
        <v>208693</v>
      </c>
      <c r="Y193" s="1">
        <v>753780.87899999996</v>
      </c>
      <c r="Z193" s="1">
        <v>512687</v>
      </c>
      <c r="AA193" s="1">
        <v>36829</v>
      </c>
      <c r="AB193" s="1">
        <v>196903</v>
      </c>
      <c r="AC193" s="1">
        <v>513040.15</v>
      </c>
      <c r="AD193" s="1">
        <v>869413</v>
      </c>
      <c r="AE193" s="1">
        <v>299667</v>
      </c>
      <c r="AF193" s="1">
        <v>339084</v>
      </c>
      <c r="AG193" s="1">
        <v>308651.77299999999</v>
      </c>
      <c r="AH193" s="1">
        <v>794245</v>
      </c>
      <c r="AI193" s="1">
        <v>361668</v>
      </c>
      <c r="AJ193" s="1">
        <v>310047</v>
      </c>
      <c r="AK193" s="1">
        <v>497145.59</v>
      </c>
      <c r="AL193" s="1">
        <v>757135</v>
      </c>
      <c r="AM193" s="1">
        <v>382373</v>
      </c>
      <c r="AN193" s="1">
        <v>363027</v>
      </c>
      <c r="AO193" s="1">
        <v>438727.50199999998</v>
      </c>
      <c r="AP193" s="1">
        <v>859098</v>
      </c>
      <c r="AQ193" s="1">
        <v>484625</v>
      </c>
      <c r="AR193" s="1">
        <v>419204</v>
      </c>
      <c r="AS193" s="1">
        <v>505507.68599999999</v>
      </c>
      <c r="AT193" s="1">
        <v>842370</v>
      </c>
      <c r="AU193" s="1">
        <v>169416</v>
      </c>
      <c r="AV193" s="1">
        <v>210342</v>
      </c>
      <c r="AW193" s="1">
        <v>464758.65</v>
      </c>
      <c r="AX193" s="1">
        <v>168267</v>
      </c>
      <c r="AY193" s="1">
        <v>-685503</v>
      </c>
      <c r="AZ193" s="1">
        <v>-902165</v>
      </c>
      <c r="BA193" s="137"/>
      <c r="BB193" s="137"/>
      <c r="BC193" s="137"/>
      <c r="BD193" s="137"/>
      <c r="BE193" s="137"/>
      <c r="BF193" s="137"/>
      <c r="BG193" s="137"/>
      <c r="BH193" s="137"/>
      <c r="BI193" s="137"/>
      <c r="BJ193" s="137"/>
      <c r="BK193" s="137"/>
      <c r="BL193" s="137"/>
      <c r="BM193" s="137"/>
      <c r="BN193" s="137"/>
      <c r="BO193" s="137"/>
      <c r="BP193" s="137"/>
    </row>
    <row r="194" spans="1:68" hidden="1">
      <c r="A194" s="1" t="s">
        <v>167</v>
      </c>
      <c r="B194" s="1">
        <v>0</v>
      </c>
      <c r="C194" s="1">
        <v>0</v>
      </c>
      <c r="D194" s="1">
        <v>0</v>
      </c>
      <c r="E194" s="1">
        <v>0</v>
      </c>
      <c r="F194" s="1">
        <v>0</v>
      </c>
      <c r="G194" s="1">
        <v>0</v>
      </c>
      <c r="H194" s="1">
        <v>0</v>
      </c>
      <c r="I194" s="1">
        <v>0</v>
      </c>
      <c r="J194" s="1">
        <v>0</v>
      </c>
      <c r="K194" s="1">
        <v>0</v>
      </c>
      <c r="L194" s="1">
        <v>0</v>
      </c>
      <c r="M194" s="1">
        <v>0</v>
      </c>
      <c r="N194" s="1">
        <v>400942</v>
      </c>
      <c r="O194" s="1">
        <v>42527</v>
      </c>
      <c r="P194" s="1">
        <v>31871</v>
      </c>
      <c r="Q194" s="1">
        <v>75029.09</v>
      </c>
      <c r="R194" s="1">
        <v>565659</v>
      </c>
      <c r="S194" s="1">
        <v>181750</v>
      </c>
      <c r="T194" s="1">
        <v>90637</v>
      </c>
      <c r="U194" s="1">
        <v>2988286.088</v>
      </c>
      <c r="V194" s="1">
        <v>641199</v>
      </c>
      <c r="W194" s="1">
        <v>221691</v>
      </c>
      <c r="X194" s="1">
        <v>198351</v>
      </c>
      <c r="Y194" s="1">
        <v>724731.27099999995</v>
      </c>
      <c r="Z194" s="1">
        <v>475232</v>
      </c>
      <c r="AA194" s="1">
        <v>46657</v>
      </c>
      <c r="AB194" s="1">
        <v>175658</v>
      </c>
      <c r="AC194" s="1">
        <v>487249.01</v>
      </c>
      <c r="AD194" s="1">
        <v>809073</v>
      </c>
      <c r="AE194" s="1">
        <v>295195</v>
      </c>
      <c r="AF194" s="1">
        <v>319288</v>
      </c>
      <c r="AG194" s="1">
        <v>280609.652</v>
      </c>
      <c r="AH194" s="1">
        <v>737372</v>
      </c>
      <c r="AI194" s="1">
        <v>354480</v>
      </c>
      <c r="AJ194" s="1">
        <v>311824</v>
      </c>
      <c r="AK194" s="1">
        <v>451101.77</v>
      </c>
      <c r="AL194" s="1">
        <v>724589</v>
      </c>
      <c r="AM194" s="1">
        <v>386584</v>
      </c>
      <c r="AN194" s="1">
        <v>355244</v>
      </c>
      <c r="AO194" s="1">
        <v>412686.13299999997</v>
      </c>
      <c r="AP194" s="1">
        <v>824464</v>
      </c>
      <c r="AQ194" s="1">
        <v>452495</v>
      </c>
      <c r="AR194" s="1">
        <v>419260</v>
      </c>
      <c r="AS194" s="1">
        <v>475049.61499999999</v>
      </c>
      <c r="AT194" s="1">
        <v>799040</v>
      </c>
      <c r="AU194" s="1">
        <v>182156</v>
      </c>
      <c r="AV194" s="1">
        <v>211437</v>
      </c>
      <c r="AW194" s="1">
        <v>453023.92800000001</v>
      </c>
      <c r="AX194" s="1">
        <v>123191</v>
      </c>
      <c r="AY194" s="1">
        <v>-608640</v>
      </c>
      <c r="AZ194" s="1">
        <v>-849126</v>
      </c>
      <c r="BA194" s="137"/>
      <c r="BB194" s="137"/>
      <c r="BC194" s="137"/>
      <c r="BD194" s="137"/>
      <c r="BE194" s="137"/>
      <c r="BF194" s="137"/>
      <c r="BG194" s="137"/>
      <c r="BH194" s="137"/>
      <c r="BI194" s="137"/>
      <c r="BJ194" s="137"/>
      <c r="BK194" s="137"/>
      <c r="BL194" s="137"/>
      <c r="BM194" s="137"/>
      <c r="BN194" s="137"/>
      <c r="BO194" s="137"/>
      <c r="BP194" s="137"/>
    </row>
    <row r="195" spans="1:68" hidden="1">
      <c r="A195" s="1" t="s">
        <v>168</v>
      </c>
      <c r="B195" s="1">
        <v>0</v>
      </c>
      <c r="C195" s="1">
        <v>0</v>
      </c>
      <c r="D195" s="1">
        <v>0</v>
      </c>
      <c r="E195" s="1">
        <v>0</v>
      </c>
      <c r="F195" s="1">
        <v>0</v>
      </c>
      <c r="G195" s="1">
        <v>0</v>
      </c>
      <c r="H195" s="1">
        <v>0</v>
      </c>
      <c r="I195" s="1">
        <v>0</v>
      </c>
      <c r="J195" s="1">
        <v>0</v>
      </c>
      <c r="K195" s="1">
        <v>0</v>
      </c>
      <c r="L195" s="1">
        <v>0</v>
      </c>
      <c r="M195" s="1">
        <v>0</v>
      </c>
      <c r="N195" s="1">
        <v>20380</v>
      </c>
      <c r="O195" s="1">
        <v>4738</v>
      </c>
      <c r="P195" s="1">
        <v>2425</v>
      </c>
      <c r="Q195" s="1">
        <v>12559.99</v>
      </c>
      <c r="R195" s="1">
        <v>12471</v>
      </c>
      <c r="S195" s="1">
        <v>21723</v>
      </c>
      <c r="T195" s="1">
        <v>-5773</v>
      </c>
      <c r="U195" s="1">
        <v>9314.4760000000006</v>
      </c>
      <c r="V195" s="1">
        <v>31991</v>
      </c>
      <c r="W195" s="1">
        <v>8584</v>
      </c>
      <c r="X195" s="1">
        <v>10342</v>
      </c>
      <c r="Y195" s="1">
        <v>29049.608</v>
      </c>
      <c r="Z195" s="1">
        <v>37455</v>
      </c>
      <c r="AA195" s="1">
        <v>-9828</v>
      </c>
      <c r="AB195" s="1">
        <v>21245</v>
      </c>
      <c r="AC195" s="1">
        <v>25791.13</v>
      </c>
      <c r="AD195" s="1">
        <v>60340</v>
      </c>
      <c r="AE195" s="1">
        <v>4472</v>
      </c>
      <c r="AF195" s="1">
        <v>19796</v>
      </c>
      <c r="AG195" s="1">
        <v>28042.120999999999</v>
      </c>
      <c r="AH195" s="1">
        <v>56873</v>
      </c>
      <c r="AI195" s="1">
        <v>7188</v>
      </c>
      <c r="AJ195" s="1">
        <v>-1777</v>
      </c>
      <c r="AK195" s="1">
        <v>46043.81</v>
      </c>
      <c r="AL195" s="1">
        <v>32546</v>
      </c>
      <c r="AM195" s="1">
        <v>-4211</v>
      </c>
      <c r="AN195" s="1">
        <v>7783</v>
      </c>
      <c r="AO195" s="1">
        <v>26041.368999999999</v>
      </c>
      <c r="AP195" s="1">
        <v>34634</v>
      </c>
      <c r="AQ195" s="1">
        <v>32130</v>
      </c>
      <c r="AR195" s="1">
        <v>-56</v>
      </c>
      <c r="AS195" s="1">
        <v>30458.071</v>
      </c>
      <c r="AT195" s="1">
        <v>43330</v>
      </c>
      <c r="AU195" s="1">
        <v>-12740</v>
      </c>
      <c r="AV195" s="1">
        <v>-1095</v>
      </c>
      <c r="AW195" s="1">
        <v>11734.722</v>
      </c>
      <c r="AX195" s="1">
        <v>45076</v>
      </c>
      <c r="AY195" s="1">
        <v>-76863</v>
      </c>
      <c r="AZ195" s="1">
        <v>-53039</v>
      </c>
      <c r="BA195" s="137"/>
      <c r="BB195" s="137"/>
      <c r="BC195" s="137"/>
      <c r="BD195" s="137"/>
      <c r="BE195" s="137"/>
      <c r="BF195" s="137"/>
      <c r="BG195" s="137"/>
      <c r="BH195" s="137"/>
      <c r="BI195" s="137"/>
      <c r="BJ195" s="137"/>
      <c r="BK195" s="137"/>
      <c r="BL195" s="137"/>
      <c r="BM195" s="137"/>
      <c r="BN195" s="137"/>
      <c r="BO195" s="137"/>
      <c r="BP195" s="137"/>
    </row>
    <row r="196" spans="1:68" hidden="1">
      <c r="B196" s="137"/>
      <c r="C196" s="137"/>
      <c r="D196" s="137"/>
      <c r="E196" s="137"/>
      <c r="F196" s="137"/>
      <c r="G196" s="137"/>
      <c r="H196" s="137"/>
      <c r="I196" s="137"/>
      <c r="J196" s="137"/>
      <c r="K196" s="137"/>
      <c r="L196" s="137"/>
      <c r="M196" s="137"/>
      <c r="N196" s="137"/>
      <c r="O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row>
    <row r="197" spans="1:68" hidden="1">
      <c r="B197" s="137"/>
      <c r="C197" s="137"/>
      <c r="D197" s="137"/>
      <c r="E197" s="137"/>
      <c r="F197" s="137"/>
      <c r="G197" s="137"/>
      <c r="H197" s="137"/>
      <c r="I197" s="137"/>
      <c r="J197" s="137"/>
      <c r="K197" s="137"/>
      <c r="L197" s="137"/>
      <c r="M197" s="137"/>
      <c r="N197" s="137"/>
      <c r="O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row>
    <row r="198" spans="1:68" hidden="1">
      <c r="B198" s="137"/>
      <c r="C198" s="137"/>
      <c r="D198" s="137"/>
      <c r="E198" s="137"/>
      <c r="F198" s="137"/>
      <c r="G198" s="137"/>
      <c r="H198" s="137"/>
      <c r="I198" s="137"/>
      <c r="J198" s="137"/>
      <c r="K198" s="137"/>
      <c r="L198" s="137"/>
      <c r="M198" s="137"/>
      <c r="N198" s="137"/>
      <c r="O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row>
    <row r="199" spans="1:68" hidden="1">
      <c r="B199" s="137"/>
      <c r="C199" s="137"/>
      <c r="D199" s="137"/>
      <c r="E199" s="137"/>
      <c r="F199" s="137"/>
      <c r="G199" s="137"/>
      <c r="H199" s="137"/>
      <c r="I199" s="137"/>
      <c r="J199" s="137"/>
      <c r="K199" s="137"/>
      <c r="L199" s="137"/>
      <c r="M199" s="137"/>
      <c r="N199" s="137"/>
      <c r="O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row>
    <row r="200" spans="1:68" hidden="1">
      <c r="B200" s="137"/>
      <c r="C200" s="137"/>
      <c r="D200" s="137"/>
      <c r="E200" s="137"/>
      <c r="F200" s="137"/>
      <c r="G200" s="137"/>
      <c r="H200" s="137"/>
      <c r="I200" s="137"/>
      <c r="J200" s="137"/>
      <c r="K200" s="137"/>
      <c r="L200" s="137"/>
      <c r="M200" s="137"/>
      <c r="N200" s="137"/>
      <c r="O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row>
    <row r="201" spans="1:68" hidden="1">
      <c r="B201" s="137"/>
      <c r="C201" s="137"/>
      <c r="D201" s="137"/>
      <c r="E201" s="137"/>
      <c r="F201" s="137"/>
      <c r="G201" s="137"/>
      <c r="H201" s="137"/>
      <c r="I201" s="137"/>
      <c r="J201" s="137"/>
      <c r="K201" s="137"/>
      <c r="L201" s="137"/>
      <c r="M201" s="137"/>
      <c r="N201" s="137"/>
      <c r="O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row>
    <row r="202" spans="1:68" hidden="1">
      <c r="B202" s="137"/>
      <c r="C202" s="137"/>
      <c r="D202" s="137"/>
      <c r="E202" s="137"/>
      <c r="F202" s="137"/>
      <c r="G202" s="137"/>
      <c r="H202" s="137"/>
      <c r="I202" s="137"/>
      <c r="J202" s="137"/>
      <c r="K202" s="137"/>
      <c r="L202" s="137"/>
      <c r="M202" s="137"/>
      <c r="N202" s="137"/>
      <c r="O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row>
    <row r="203" spans="1:68" hidden="1">
      <c r="B203" s="137"/>
      <c r="C203" s="137"/>
      <c r="D203" s="137"/>
      <c r="E203" s="137"/>
      <c r="F203" s="137"/>
      <c r="G203" s="137"/>
      <c r="H203" s="137"/>
      <c r="I203" s="137"/>
      <c r="J203" s="137"/>
      <c r="K203" s="137"/>
      <c r="L203" s="137"/>
      <c r="M203" s="137"/>
      <c r="N203" s="137"/>
      <c r="O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row>
    <row r="204" spans="1:68" hidden="1">
      <c r="B204" s="137"/>
      <c r="C204" s="137"/>
      <c r="D204" s="137"/>
      <c r="E204" s="137"/>
      <c r="F204" s="137"/>
      <c r="G204" s="137"/>
      <c r="H204" s="137"/>
      <c r="I204" s="137"/>
      <c r="J204" s="137"/>
      <c r="K204" s="137"/>
      <c r="L204" s="137"/>
      <c r="M204" s="137"/>
      <c r="N204" s="137"/>
      <c r="O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row>
    <row r="205" spans="1:68" hidden="1">
      <c r="B205" s="137"/>
      <c r="C205" s="137"/>
      <c r="D205" s="137"/>
      <c r="E205" s="137"/>
      <c r="F205" s="137"/>
      <c r="G205" s="137"/>
      <c r="H205" s="137"/>
      <c r="I205" s="137"/>
      <c r="J205" s="137"/>
      <c r="K205" s="137"/>
      <c r="L205" s="137"/>
      <c r="M205" s="137"/>
      <c r="N205" s="137"/>
      <c r="O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row>
    <row r="206" spans="1:68" hidden="1">
      <c r="B206" s="137"/>
      <c r="C206" s="137"/>
      <c r="D206" s="137"/>
      <c r="E206" s="137"/>
      <c r="F206" s="137"/>
      <c r="G206" s="137"/>
      <c r="H206" s="137"/>
      <c r="I206" s="137"/>
      <c r="J206" s="137"/>
      <c r="K206" s="137"/>
      <c r="L206" s="137"/>
      <c r="M206" s="137"/>
      <c r="N206" s="137"/>
      <c r="O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row>
    <row r="207" spans="1:68" hidden="1">
      <c r="B207" s="137"/>
      <c r="C207" s="137"/>
      <c r="D207" s="137"/>
      <c r="E207" s="137"/>
      <c r="F207" s="137"/>
      <c r="G207" s="137"/>
      <c r="H207" s="137"/>
      <c r="I207" s="137"/>
      <c r="J207" s="137"/>
      <c r="K207" s="137"/>
      <c r="L207" s="137"/>
      <c r="M207" s="137"/>
      <c r="N207" s="137"/>
      <c r="O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row>
    <row r="208" spans="1:68" hidden="1">
      <c r="B208" s="137"/>
      <c r="C208" s="137"/>
      <c r="D208" s="137"/>
      <c r="E208" s="137"/>
      <c r="F208" s="137"/>
      <c r="G208" s="137"/>
      <c r="H208" s="137"/>
      <c r="I208" s="137"/>
      <c r="J208" s="137"/>
      <c r="K208" s="137"/>
      <c r="L208" s="137"/>
      <c r="M208" s="137"/>
      <c r="N208" s="137"/>
      <c r="O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row>
    <row r="209" spans="1:117" hidden="1">
      <c r="B209" s="137"/>
      <c r="C209" s="137"/>
      <c r="D209" s="137"/>
      <c r="E209" s="137"/>
      <c r="F209" s="137"/>
      <c r="G209" s="137"/>
      <c r="H209" s="137"/>
      <c r="I209" s="137"/>
      <c r="J209" s="137"/>
      <c r="K209" s="137"/>
      <c r="L209" s="137"/>
      <c r="M209" s="137"/>
      <c r="N209" s="137"/>
      <c r="O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row>
    <row r="210" spans="1:117" hidden="1">
      <c r="B210" s="137"/>
      <c r="C210" s="137"/>
      <c r="D210" s="137"/>
      <c r="E210" s="137"/>
      <c r="F210" s="137"/>
      <c r="G210" s="137"/>
      <c r="H210" s="137"/>
      <c r="I210" s="137"/>
      <c r="J210" s="137"/>
      <c r="K210" s="137"/>
      <c r="L210" s="137"/>
      <c r="M210" s="137"/>
      <c r="N210" s="137"/>
      <c r="O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row>
    <row r="211" spans="1:117" hidden="1">
      <c r="B211" s="137"/>
      <c r="C211" s="137"/>
      <c r="D211" s="137"/>
      <c r="E211" s="137"/>
      <c r="F211" s="137"/>
      <c r="G211" s="137"/>
      <c r="H211" s="137"/>
      <c r="I211" s="137"/>
      <c r="J211" s="137"/>
      <c r="K211" s="137"/>
      <c r="L211" s="137"/>
      <c r="M211" s="137"/>
      <c r="N211" s="137"/>
      <c r="O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row>
    <row r="212" spans="1:117" hidden="1">
      <c r="B212" s="137"/>
      <c r="C212" s="137"/>
      <c r="D212" s="137"/>
      <c r="E212" s="137"/>
      <c r="F212" s="137"/>
      <c r="G212" s="137"/>
      <c r="H212" s="137"/>
      <c r="I212" s="137"/>
      <c r="J212" s="137"/>
      <c r="K212" s="137"/>
      <c r="L212" s="137"/>
      <c r="M212" s="137"/>
      <c r="N212" s="137"/>
      <c r="O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row>
    <row r="213" spans="1:117" hidden="1">
      <c r="B213" s="137"/>
      <c r="C213" s="137"/>
      <c r="D213" s="137"/>
      <c r="E213" s="137"/>
      <c r="F213" s="137"/>
      <c r="G213" s="137"/>
      <c r="H213" s="137"/>
      <c r="I213" s="137"/>
      <c r="J213" s="137"/>
      <c r="K213" s="137"/>
      <c r="L213" s="137"/>
      <c r="M213" s="137"/>
      <c r="N213" s="137"/>
      <c r="O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row>
    <row r="214" spans="1:117" hidden="1">
      <c r="B214" s="137"/>
      <c r="C214" s="137"/>
      <c r="D214" s="137"/>
      <c r="E214" s="137"/>
      <c r="F214" s="137"/>
      <c r="G214" s="137"/>
      <c r="H214" s="137"/>
      <c r="I214" s="137"/>
      <c r="J214" s="137"/>
      <c r="K214" s="137"/>
      <c r="L214" s="137"/>
      <c r="M214" s="137"/>
      <c r="N214" s="137"/>
      <c r="O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row>
    <row r="215" spans="1:117" hidden="1">
      <c r="B215" s="137"/>
      <c r="C215" s="137"/>
      <c r="D215" s="137"/>
      <c r="E215" s="137"/>
      <c r="F215" s="137"/>
      <c r="G215" s="137"/>
      <c r="H215" s="137"/>
      <c r="I215" s="137"/>
      <c r="J215" s="137"/>
      <c r="K215" s="137"/>
      <c r="L215" s="137"/>
      <c r="M215" s="137"/>
      <c r="N215" s="137"/>
      <c r="O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row>
    <row r="216" spans="1:117" hidden="1">
      <c r="B216" s="137"/>
      <c r="C216" s="137"/>
      <c r="D216" s="137"/>
      <c r="E216" s="137"/>
      <c r="F216" s="137"/>
      <c r="G216" s="137"/>
      <c r="H216" s="137"/>
      <c r="I216" s="137"/>
      <c r="J216" s="137"/>
      <c r="K216" s="137"/>
      <c r="L216" s="137"/>
      <c r="M216" s="137"/>
      <c r="N216" s="137"/>
      <c r="O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row>
    <row r="217" spans="1:117" hidden="1">
      <c r="B217" s="137"/>
      <c r="C217" s="137"/>
      <c r="D217" s="137"/>
      <c r="E217" s="137"/>
      <c r="F217" s="137"/>
      <c r="G217" s="137"/>
      <c r="H217" s="137"/>
      <c r="I217" s="137"/>
      <c r="J217" s="137"/>
      <c r="K217" s="137"/>
      <c r="L217" s="137"/>
      <c r="M217" s="137"/>
      <c r="N217" s="137"/>
      <c r="O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row>
    <row r="218" spans="1:117" hidden="1"/>
    <row r="219" spans="1:117" hidden="1">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row>
    <row r="220" spans="1:117" hidden="1">
      <c r="A220" s="138" t="s">
        <v>1309</v>
      </c>
      <c r="B220" s="137">
        <f>B166+B172</f>
        <v>341488</v>
      </c>
      <c r="C220" s="137">
        <f t="shared" ref="C220:AZ220" si="3">C166+C172</f>
        <v>402670</v>
      </c>
      <c r="D220" s="137">
        <f t="shared" si="3"/>
        <v>31935</v>
      </c>
      <c r="E220" s="137">
        <f t="shared" si="3"/>
        <v>63582</v>
      </c>
      <c r="F220" s="137">
        <f t="shared" si="3"/>
        <v>481752</v>
      </c>
      <c r="G220" s="137">
        <f t="shared" si="3"/>
        <v>485367</v>
      </c>
      <c r="H220" s="137">
        <f t="shared" si="3"/>
        <v>156000</v>
      </c>
      <c r="I220" s="137">
        <f t="shared" si="3"/>
        <v>0</v>
      </c>
      <c r="J220" s="137">
        <f t="shared" si="3"/>
        <v>611557</v>
      </c>
      <c r="K220" s="137">
        <f t="shared" si="3"/>
        <v>-556392</v>
      </c>
      <c r="L220" s="137">
        <f t="shared" si="3"/>
        <v>13861</v>
      </c>
      <c r="M220" s="137">
        <f t="shared" si="3"/>
        <v>-12681</v>
      </c>
      <c r="N220" s="137">
        <f t="shared" si="3"/>
        <v>9550</v>
      </c>
      <c r="O220" s="137">
        <f t="shared" si="3"/>
        <v>4040</v>
      </c>
      <c r="P220" s="137">
        <f t="shared" si="3"/>
        <v>3391</v>
      </c>
      <c r="Q220" s="137">
        <f t="shared" si="3"/>
        <v>64146.400000000001</v>
      </c>
      <c r="R220" s="137">
        <f t="shared" si="3"/>
        <v>0</v>
      </c>
      <c r="S220" s="137">
        <f t="shared" si="3"/>
        <v>28948</v>
      </c>
      <c r="T220" s="137">
        <f t="shared" si="3"/>
        <v>291764</v>
      </c>
      <c r="U220" s="137">
        <f t="shared" si="3"/>
        <v>0</v>
      </c>
      <c r="V220" s="137">
        <f t="shared" si="3"/>
        <v>0</v>
      </c>
      <c r="W220" s="137">
        <f t="shared" si="3"/>
        <v>8036</v>
      </c>
      <c r="X220" s="137">
        <f t="shared" si="3"/>
        <v>5530</v>
      </c>
      <c r="Y220" s="137">
        <f t="shared" si="3"/>
        <v>0</v>
      </c>
      <c r="Z220" s="137">
        <f t="shared" si="3"/>
        <v>0</v>
      </c>
      <c r="AA220" s="137">
        <f t="shared" si="3"/>
        <v>0</v>
      </c>
      <c r="AB220" s="137">
        <f t="shared" si="3"/>
        <v>0</v>
      </c>
      <c r="AC220" s="137">
        <f t="shared" si="3"/>
        <v>10819.997499999999</v>
      </c>
      <c r="AD220" s="137">
        <f t="shared" si="3"/>
        <v>0</v>
      </c>
      <c r="AE220" s="137">
        <f t="shared" si="3"/>
        <v>0</v>
      </c>
      <c r="AF220" s="137">
        <f t="shared" si="3"/>
        <v>0</v>
      </c>
      <c r="AG220" s="137">
        <f t="shared" si="3"/>
        <v>18411.344000000001</v>
      </c>
      <c r="AH220" s="137">
        <f t="shared" si="3"/>
        <v>0</v>
      </c>
      <c r="AI220" s="137">
        <f t="shared" si="3"/>
        <v>0</v>
      </c>
      <c r="AJ220" s="137">
        <f t="shared" si="3"/>
        <v>0</v>
      </c>
      <c r="AK220" s="137">
        <f t="shared" si="3"/>
        <v>0</v>
      </c>
      <c r="AL220" s="137">
        <f t="shared" si="3"/>
        <v>0</v>
      </c>
      <c r="AM220" s="137">
        <f t="shared" si="3"/>
        <v>0</v>
      </c>
      <c r="AN220" s="137">
        <f t="shared" si="3"/>
        <v>0</v>
      </c>
      <c r="AO220" s="137">
        <f t="shared" si="3"/>
        <v>8633.7407500000008</v>
      </c>
      <c r="AP220" s="137">
        <f t="shared" si="3"/>
        <v>0</v>
      </c>
      <c r="AQ220" s="137">
        <f t="shared" si="3"/>
        <v>0</v>
      </c>
      <c r="AR220" s="137">
        <f t="shared" si="3"/>
        <v>0</v>
      </c>
      <c r="AS220" s="137">
        <f t="shared" si="3"/>
        <v>0</v>
      </c>
      <c r="AT220" s="137">
        <f t="shared" si="3"/>
        <v>0</v>
      </c>
      <c r="AU220" s="137">
        <f t="shared" si="3"/>
        <v>0</v>
      </c>
      <c r="AV220" s="137">
        <f t="shared" si="3"/>
        <v>0</v>
      </c>
      <c r="AW220" s="137">
        <f t="shared" si="3"/>
        <v>0</v>
      </c>
      <c r="AX220" s="137">
        <f t="shared" si="3"/>
        <v>521</v>
      </c>
      <c r="AY220" s="137">
        <f t="shared" si="3"/>
        <v>2139</v>
      </c>
      <c r="AZ220" s="137">
        <f t="shared" si="3"/>
        <v>30376</v>
      </c>
      <c r="BA220" s="137"/>
      <c r="BB220" s="137"/>
      <c r="BC220" s="137"/>
      <c r="BD220" s="137"/>
      <c r="BE220" s="137"/>
      <c r="BF220" s="137"/>
      <c r="BG220" s="137"/>
      <c r="BH220" s="137"/>
      <c r="BI220" s="137"/>
      <c r="BJ220" s="137"/>
      <c r="BK220" s="137"/>
      <c r="BL220" s="137"/>
      <c r="BM220" s="137"/>
      <c r="BN220" s="137"/>
      <c r="BO220" s="137"/>
      <c r="BP220" s="137"/>
    </row>
    <row r="221" spans="1:117" hidden="1">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row>
    <row r="222" spans="1:117" hidden="1"/>
    <row r="223" spans="1:117" hidden="1">
      <c r="A223" s="12" t="s">
        <v>1025</v>
      </c>
    </row>
    <row r="224" spans="1:117" hidden="1">
      <c r="A224" s="1" t="s">
        <v>1</v>
      </c>
      <c r="B224" s="1" t="s">
        <v>961</v>
      </c>
      <c r="C224" s="1" t="s">
        <v>962</v>
      </c>
      <c r="D224" s="1" t="s">
        <v>963</v>
      </c>
      <c r="E224" s="1" t="s">
        <v>964</v>
      </c>
      <c r="F224" s="1" t="s">
        <v>965</v>
      </c>
      <c r="G224" s="1" t="s">
        <v>966</v>
      </c>
      <c r="H224" s="1" t="s">
        <v>967</v>
      </c>
      <c r="I224" s="1" t="s">
        <v>968</v>
      </c>
      <c r="J224" s="1" t="s">
        <v>969</v>
      </c>
      <c r="K224" s="1" t="s">
        <v>970</v>
      </c>
      <c r="L224" s="1" t="s">
        <v>971</v>
      </c>
      <c r="M224" s="1" t="s">
        <v>972</v>
      </c>
      <c r="N224" s="1" t="s">
        <v>973</v>
      </c>
      <c r="O224" s="1" t="s">
        <v>974</v>
      </c>
      <c r="P224" s="1" t="s">
        <v>975</v>
      </c>
      <c r="Q224" s="1" t="s">
        <v>976</v>
      </c>
      <c r="R224" s="1" t="s">
        <v>977</v>
      </c>
      <c r="S224" s="1" t="s">
        <v>978</v>
      </c>
      <c r="T224" s="1" t="s">
        <v>979</v>
      </c>
      <c r="U224" s="1" t="s">
        <v>980</v>
      </c>
      <c r="V224" s="1" t="s">
        <v>981</v>
      </c>
      <c r="W224" s="1" t="s">
        <v>982</v>
      </c>
      <c r="X224" s="1" t="s">
        <v>983</v>
      </c>
      <c r="Y224" s="1" t="s">
        <v>984</v>
      </c>
      <c r="Z224" s="1" t="s">
        <v>985</v>
      </c>
      <c r="AA224" s="1" t="s">
        <v>986</v>
      </c>
      <c r="AB224" s="1" t="s">
        <v>987</v>
      </c>
      <c r="AC224" s="1" t="s">
        <v>988</v>
      </c>
      <c r="AD224" s="1" t="s">
        <v>989</v>
      </c>
      <c r="AE224" s="1" t="s">
        <v>990</v>
      </c>
      <c r="AF224" s="1" t="s">
        <v>991</v>
      </c>
      <c r="AG224" s="1" t="s">
        <v>992</v>
      </c>
      <c r="AH224" s="1" t="s">
        <v>993</v>
      </c>
      <c r="AI224" s="1" t="s">
        <v>994</v>
      </c>
      <c r="AJ224" s="1" t="s">
        <v>995</v>
      </c>
      <c r="AK224" s="1" t="s">
        <v>996</v>
      </c>
      <c r="AL224" s="1" t="s">
        <v>997</v>
      </c>
      <c r="AM224" s="1" t="s">
        <v>998</v>
      </c>
      <c r="AN224" s="1" t="s">
        <v>999</v>
      </c>
      <c r="AO224" s="1" t="s">
        <v>1000</v>
      </c>
      <c r="AP224" s="1" t="s">
        <v>1001</v>
      </c>
      <c r="AQ224" s="1" t="s">
        <v>1002</v>
      </c>
      <c r="AR224" s="1" t="s">
        <v>1003</v>
      </c>
      <c r="AS224" s="1" t="s">
        <v>1004</v>
      </c>
      <c r="AT224" s="1" t="s">
        <v>1005</v>
      </c>
      <c r="AU224" s="1" t="s">
        <v>1006</v>
      </c>
      <c r="AV224" s="1" t="s">
        <v>1007</v>
      </c>
      <c r="AW224" s="1" t="s">
        <v>1008</v>
      </c>
      <c r="AX224" s="1" t="s">
        <v>1009</v>
      </c>
      <c r="AY224" s="1" t="s">
        <v>1010</v>
      </c>
      <c r="AZ224" s="1" t="s">
        <v>1113</v>
      </c>
    </row>
    <row r="225" spans="1:53" hidden="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3" hidden="1">
      <c r="A226" s="1" t="s">
        <v>170</v>
      </c>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3" hidden="1">
      <c r="A227" s="1" t="s">
        <v>171</v>
      </c>
      <c r="B227" s="1">
        <v>0</v>
      </c>
      <c r="C227" s="1">
        <v>0</v>
      </c>
      <c r="D227" s="1">
        <v>0</v>
      </c>
      <c r="E227" s="1">
        <v>0</v>
      </c>
      <c r="F227" s="1">
        <v>0</v>
      </c>
      <c r="G227" s="1">
        <v>0</v>
      </c>
      <c r="H227" s="1">
        <v>0</v>
      </c>
      <c r="I227" s="1">
        <v>0</v>
      </c>
      <c r="J227" s="1">
        <v>0</v>
      </c>
      <c r="K227" s="1">
        <v>0</v>
      </c>
      <c r="L227" s="1">
        <v>0</v>
      </c>
      <c r="M227" s="1">
        <v>0</v>
      </c>
      <c r="N227" s="1">
        <v>0</v>
      </c>
      <c r="O227" s="1">
        <v>0</v>
      </c>
      <c r="P227" s="1">
        <v>0</v>
      </c>
      <c r="Q227" s="1">
        <v>0</v>
      </c>
      <c r="R227" s="1">
        <v>0</v>
      </c>
      <c r="S227" s="1">
        <v>894722</v>
      </c>
      <c r="T227" s="1">
        <v>1030223</v>
      </c>
      <c r="U227" s="1">
        <v>1836466.594</v>
      </c>
      <c r="V227" s="1">
        <v>784480</v>
      </c>
      <c r="W227" s="1">
        <v>1094333</v>
      </c>
      <c r="X227" s="1">
        <v>1439969</v>
      </c>
      <c r="Y227" s="1">
        <v>1829247.327</v>
      </c>
      <c r="Z227" s="1">
        <v>696316</v>
      </c>
      <c r="AA227" s="1">
        <v>846885</v>
      </c>
      <c r="AB227" s="1">
        <v>1070483</v>
      </c>
      <c r="AC227" s="1">
        <v>1663739.31</v>
      </c>
      <c r="AD227" s="1">
        <v>0</v>
      </c>
      <c r="AE227" s="1">
        <v>0</v>
      </c>
      <c r="AF227" s="1">
        <v>0</v>
      </c>
      <c r="AG227" s="1">
        <v>0</v>
      </c>
      <c r="AH227" s="1">
        <v>0</v>
      </c>
      <c r="AI227" s="1">
        <v>0</v>
      </c>
      <c r="AJ227" s="1">
        <v>0</v>
      </c>
      <c r="AK227" s="1">
        <v>0</v>
      </c>
      <c r="AL227" s="1">
        <v>0</v>
      </c>
      <c r="AM227" s="1">
        <v>0</v>
      </c>
      <c r="AN227" s="1">
        <v>0</v>
      </c>
      <c r="AO227" s="1">
        <v>0</v>
      </c>
      <c r="AP227" s="1">
        <v>1119127</v>
      </c>
      <c r="AQ227" s="1">
        <v>1562765</v>
      </c>
      <c r="AR227" s="1">
        <v>2092477</v>
      </c>
      <c r="AS227" s="1">
        <v>2713065.3</v>
      </c>
      <c r="AT227" s="1">
        <v>1034205</v>
      </c>
      <c r="AU227" s="1">
        <v>1310136</v>
      </c>
      <c r="AV227" s="1">
        <v>1553950</v>
      </c>
      <c r="AW227" s="1">
        <v>2089976.0009999999</v>
      </c>
      <c r="AX227" s="1">
        <v>-9733</v>
      </c>
      <c r="AY227" s="1">
        <v>-565190</v>
      </c>
      <c r="AZ227" s="1">
        <v>-1587912</v>
      </c>
    </row>
    <row r="228" spans="1:53" hidden="1">
      <c r="A228" s="1" t="s">
        <v>172</v>
      </c>
      <c r="B228" s="1">
        <v>295903</v>
      </c>
      <c r="C228" s="1">
        <v>330384</v>
      </c>
      <c r="D228" s="1">
        <v>338296</v>
      </c>
      <c r="E228" s="1">
        <v>375357.63</v>
      </c>
      <c r="F228" s="1">
        <v>145972</v>
      </c>
      <c r="G228" s="1">
        <v>192873</v>
      </c>
      <c r="H228" s="1">
        <v>32019</v>
      </c>
      <c r="I228" s="1">
        <v>98885</v>
      </c>
      <c r="J228" s="1">
        <v>227794</v>
      </c>
      <c r="K228" s="1">
        <v>26639</v>
      </c>
      <c r="L228" s="1">
        <v>-115114</v>
      </c>
      <c r="M228" s="1">
        <v>-9749.2099999999991</v>
      </c>
      <c r="N228" s="1">
        <v>421322</v>
      </c>
      <c r="O228" s="1">
        <v>468598</v>
      </c>
      <c r="P228" s="1">
        <v>502919</v>
      </c>
      <c r="Q228" s="1">
        <v>590488.01</v>
      </c>
      <c r="R228" s="1">
        <v>578073</v>
      </c>
      <c r="S228" s="1">
        <v>0</v>
      </c>
      <c r="T228" s="1">
        <v>0</v>
      </c>
      <c r="U228" s="1">
        <v>0</v>
      </c>
      <c r="V228" s="1">
        <v>0</v>
      </c>
      <c r="W228" s="1">
        <v>0</v>
      </c>
      <c r="X228" s="1">
        <v>0</v>
      </c>
      <c r="Y228" s="1">
        <v>0</v>
      </c>
      <c r="Z228" s="1">
        <v>0</v>
      </c>
      <c r="AA228" s="1">
        <v>0</v>
      </c>
      <c r="AB228" s="1">
        <v>0</v>
      </c>
      <c r="AC228" s="1">
        <v>0</v>
      </c>
      <c r="AD228" s="1">
        <v>902745</v>
      </c>
      <c r="AE228" s="1">
        <v>1136612</v>
      </c>
      <c r="AF228" s="1">
        <v>1441290</v>
      </c>
      <c r="AG228" s="1">
        <v>1763701.5989999999</v>
      </c>
      <c r="AH228" s="1">
        <v>821317</v>
      </c>
      <c r="AI228" s="1">
        <v>1182436</v>
      </c>
      <c r="AJ228" s="1">
        <v>1505971</v>
      </c>
      <c r="AK228" s="1">
        <v>1956121.53</v>
      </c>
      <c r="AL228" s="1">
        <v>835167</v>
      </c>
      <c r="AM228" s="1">
        <v>1233103</v>
      </c>
      <c r="AN228" s="1">
        <v>1614034</v>
      </c>
      <c r="AO228" s="1">
        <v>2091400.3940000001</v>
      </c>
      <c r="AP228" s="1">
        <v>0</v>
      </c>
      <c r="AQ228" s="1">
        <v>0</v>
      </c>
      <c r="AR228" s="1">
        <v>0</v>
      </c>
      <c r="AS228" s="1">
        <v>0</v>
      </c>
      <c r="AT228" s="1">
        <v>0</v>
      </c>
      <c r="AU228" s="1">
        <v>0</v>
      </c>
      <c r="AV228" s="1">
        <v>0</v>
      </c>
      <c r="AW228" s="1">
        <v>0</v>
      </c>
      <c r="AX228" s="1">
        <v>0</v>
      </c>
      <c r="AY228" s="1">
        <v>0</v>
      </c>
      <c r="AZ228" s="1">
        <v>0</v>
      </c>
      <c r="BA228" s="140"/>
    </row>
    <row r="229" spans="1:53" hidden="1">
      <c r="A229" s="1" t="s">
        <v>173</v>
      </c>
      <c r="B229" s="1">
        <v>183329</v>
      </c>
      <c r="C229" s="1">
        <v>373752</v>
      </c>
      <c r="D229" s="1">
        <v>591025</v>
      </c>
      <c r="E229" s="1">
        <v>756378.13</v>
      </c>
      <c r="F229" s="1">
        <v>242723</v>
      </c>
      <c r="G229" s="1">
        <v>464664</v>
      </c>
      <c r="H229" s="1">
        <v>541422</v>
      </c>
      <c r="I229" s="1">
        <v>768613</v>
      </c>
      <c r="J229" s="1">
        <v>293901</v>
      </c>
      <c r="K229" s="1">
        <v>484427</v>
      </c>
      <c r="L229" s="1">
        <v>737835</v>
      </c>
      <c r="M229" s="1">
        <v>1013564.4</v>
      </c>
      <c r="N229" s="1">
        <v>207438</v>
      </c>
      <c r="O229" s="1">
        <v>474406</v>
      </c>
      <c r="P229" s="1">
        <v>701340</v>
      </c>
      <c r="Q229" s="1">
        <v>913657.94</v>
      </c>
      <c r="R229" s="1">
        <v>307659</v>
      </c>
      <c r="S229" s="1">
        <v>613609</v>
      </c>
      <c r="T229" s="1">
        <v>866993</v>
      </c>
      <c r="U229" s="1">
        <v>1177801.368</v>
      </c>
      <c r="V229" s="1">
        <v>399155</v>
      </c>
      <c r="W229" s="1">
        <v>738884</v>
      </c>
      <c r="X229" s="1">
        <v>1143059</v>
      </c>
      <c r="Y229" s="1">
        <v>1577965.014</v>
      </c>
      <c r="Z229" s="1">
        <v>411882</v>
      </c>
      <c r="AA229" s="1">
        <v>736764</v>
      </c>
      <c r="AB229" s="1">
        <v>1245194</v>
      </c>
      <c r="AC229" s="1">
        <v>1734988.6</v>
      </c>
      <c r="AD229" s="1">
        <v>449637</v>
      </c>
      <c r="AE229" s="1">
        <v>911790</v>
      </c>
      <c r="AF229" s="1">
        <v>1317459</v>
      </c>
      <c r="AG229" s="1">
        <v>2092876.7560000001</v>
      </c>
      <c r="AH229" s="1">
        <v>497600</v>
      </c>
      <c r="AI229" s="1">
        <v>984905</v>
      </c>
      <c r="AJ229" s="1">
        <v>1416255</v>
      </c>
      <c r="AK229" s="1">
        <v>2081571.59</v>
      </c>
      <c r="AL229" s="1">
        <v>438379</v>
      </c>
      <c r="AM229" s="1">
        <v>895883</v>
      </c>
      <c r="AN229" s="1">
        <v>1443895</v>
      </c>
      <c r="AO229" s="1">
        <v>1913964.3910000001</v>
      </c>
      <c r="AP229" s="1">
        <v>399089</v>
      </c>
      <c r="AQ229" s="1">
        <v>906571</v>
      </c>
      <c r="AR229" s="1">
        <v>1519045</v>
      </c>
      <c r="AS229" s="1">
        <v>2044917.764</v>
      </c>
      <c r="AT229" s="1">
        <v>510050</v>
      </c>
      <c r="AU229" s="1">
        <v>1025878</v>
      </c>
      <c r="AV229" s="1">
        <v>1530478</v>
      </c>
      <c r="AW229" s="1">
        <v>2037218.8019999999</v>
      </c>
      <c r="AX229" s="1">
        <v>854284</v>
      </c>
      <c r="AY229" s="1">
        <v>1706673</v>
      </c>
      <c r="AZ229" s="1">
        <v>2570728</v>
      </c>
    </row>
    <row r="230" spans="1:53" hidden="1">
      <c r="A230" s="1" t="s">
        <v>174</v>
      </c>
      <c r="B230" s="1">
        <v>209489</v>
      </c>
      <c r="C230" s="1">
        <v>427107</v>
      </c>
      <c r="D230" s="1">
        <v>617633</v>
      </c>
      <c r="E230" s="1">
        <v>820405.07</v>
      </c>
      <c r="F230" s="1">
        <v>242723</v>
      </c>
      <c r="G230" s="1">
        <v>0</v>
      </c>
      <c r="H230" s="1">
        <v>661778</v>
      </c>
      <c r="I230" s="1">
        <v>928986</v>
      </c>
      <c r="J230" s="1">
        <v>0</v>
      </c>
      <c r="K230" s="1">
        <v>564436</v>
      </c>
      <c r="L230" s="1">
        <v>853804</v>
      </c>
      <c r="M230" s="1">
        <v>1229511.8899999999</v>
      </c>
      <c r="N230" s="1">
        <v>262410</v>
      </c>
      <c r="O230" s="1">
        <v>578003</v>
      </c>
      <c r="P230" s="1">
        <v>860882</v>
      </c>
      <c r="Q230" s="1">
        <v>1095013.21</v>
      </c>
      <c r="R230" s="1">
        <v>0</v>
      </c>
      <c r="S230" s="1">
        <v>0</v>
      </c>
      <c r="T230" s="1">
        <v>0</v>
      </c>
      <c r="U230" s="1">
        <v>1351426.4169999999</v>
      </c>
      <c r="V230" s="1">
        <v>399155</v>
      </c>
      <c r="W230" s="1">
        <v>0</v>
      </c>
      <c r="X230" s="1">
        <v>1143059</v>
      </c>
      <c r="Y230" s="1">
        <v>0</v>
      </c>
      <c r="Z230" s="1">
        <v>0</v>
      </c>
      <c r="AA230" s="1">
        <v>736764</v>
      </c>
      <c r="AB230" s="1">
        <v>1245194</v>
      </c>
      <c r="AC230" s="1">
        <v>0</v>
      </c>
      <c r="AD230" s="1">
        <v>449637</v>
      </c>
      <c r="AE230" s="1">
        <v>911790</v>
      </c>
      <c r="AF230" s="1">
        <v>0</v>
      </c>
      <c r="AG230" s="1">
        <v>2092876.7560000001</v>
      </c>
      <c r="AH230" s="1">
        <v>0</v>
      </c>
      <c r="AI230" s="1">
        <v>0</v>
      </c>
      <c r="AJ230" s="1">
        <v>0</v>
      </c>
      <c r="AK230" s="1">
        <v>0</v>
      </c>
      <c r="AL230" s="1">
        <v>0</v>
      </c>
      <c r="AM230" s="1">
        <v>0</v>
      </c>
      <c r="AN230" s="1">
        <v>1443895</v>
      </c>
      <c r="AO230" s="1">
        <v>0</v>
      </c>
      <c r="AP230" s="1">
        <v>0</v>
      </c>
      <c r="AQ230" s="1">
        <v>906571</v>
      </c>
      <c r="AR230" s="1">
        <v>1519045</v>
      </c>
      <c r="AS230" s="1">
        <v>0</v>
      </c>
      <c r="AT230" s="1">
        <v>0</v>
      </c>
      <c r="AU230" s="1">
        <v>1025878</v>
      </c>
      <c r="AV230" s="1">
        <v>1530478</v>
      </c>
      <c r="AW230" s="1">
        <v>2037218.8019999999</v>
      </c>
      <c r="AX230" s="1">
        <v>0</v>
      </c>
      <c r="AY230" s="1">
        <v>0</v>
      </c>
      <c r="AZ230" s="1">
        <v>0</v>
      </c>
    </row>
    <row r="231" spans="1:53" hidden="1">
      <c r="A231" s="1" t="s">
        <v>175</v>
      </c>
      <c r="B231" s="1">
        <v>-26160</v>
      </c>
      <c r="C231" s="1">
        <v>-53355</v>
      </c>
      <c r="D231" s="1">
        <v>-26608</v>
      </c>
      <c r="E231" s="1">
        <v>-64026.94</v>
      </c>
      <c r="F231" s="1">
        <v>0</v>
      </c>
      <c r="G231" s="1">
        <v>0</v>
      </c>
      <c r="H231" s="1">
        <v>-120356</v>
      </c>
      <c r="I231" s="1">
        <v>-160373</v>
      </c>
      <c r="J231" s="1">
        <v>293901</v>
      </c>
      <c r="K231" s="1">
        <v>-80009</v>
      </c>
      <c r="L231" s="1">
        <v>-115969</v>
      </c>
      <c r="M231" s="1">
        <v>-215947.48</v>
      </c>
      <c r="N231" s="1">
        <v>-54972</v>
      </c>
      <c r="O231" s="1">
        <v>-103597</v>
      </c>
      <c r="P231" s="1">
        <v>-159542</v>
      </c>
      <c r="Q231" s="1">
        <v>-181355.27</v>
      </c>
      <c r="R231" s="1">
        <v>0</v>
      </c>
      <c r="S231" s="1">
        <v>0</v>
      </c>
      <c r="T231" s="1">
        <v>0</v>
      </c>
      <c r="U231" s="1">
        <v>-173625.049</v>
      </c>
      <c r="V231" s="1">
        <v>0</v>
      </c>
      <c r="W231" s="1">
        <v>0</v>
      </c>
      <c r="X231" s="1">
        <v>0</v>
      </c>
      <c r="Y231" s="1">
        <v>0</v>
      </c>
      <c r="Z231" s="1">
        <v>0</v>
      </c>
      <c r="AA231" s="1">
        <v>0</v>
      </c>
      <c r="AB231" s="1">
        <v>0</v>
      </c>
      <c r="AC231" s="1">
        <v>0</v>
      </c>
      <c r="AD231" s="1">
        <v>0</v>
      </c>
      <c r="AE231" s="1">
        <v>0</v>
      </c>
      <c r="AF231" s="1">
        <v>0</v>
      </c>
      <c r="AG231" s="1">
        <v>0</v>
      </c>
      <c r="AH231" s="1">
        <v>0</v>
      </c>
      <c r="AI231" s="1">
        <v>0</v>
      </c>
      <c r="AJ231" s="1">
        <v>0</v>
      </c>
      <c r="AK231" s="1">
        <v>0</v>
      </c>
      <c r="AL231" s="1">
        <v>0</v>
      </c>
      <c r="AM231" s="1">
        <v>0</v>
      </c>
      <c r="AN231" s="1">
        <v>0</v>
      </c>
      <c r="AO231" s="1">
        <v>0</v>
      </c>
      <c r="AP231" s="1">
        <v>0</v>
      </c>
      <c r="AQ231" s="1">
        <v>0</v>
      </c>
      <c r="AR231" s="1">
        <v>0</v>
      </c>
      <c r="AS231" s="1">
        <v>0</v>
      </c>
      <c r="AT231" s="1">
        <v>0</v>
      </c>
      <c r="AU231" s="1">
        <v>0</v>
      </c>
      <c r="AV231" s="1">
        <v>0</v>
      </c>
      <c r="AW231" s="1">
        <v>0</v>
      </c>
      <c r="AX231" s="1">
        <v>0</v>
      </c>
      <c r="AY231" s="1">
        <v>0</v>
      </c>
      <c r="AZ231" s="1">
        <v>0</v>
      </c>
    </row>
    <row r="232" spans="1:53" hidden="1">
      <c r="A232" s="1" t="s">
        <v>176</v>
      </c>
      <c r="B232" s="1">
        <v>0</v>
      </c>
      <c r="C232" s="1">
        <v>0</v>
      </c>
      <c r="D232" s="1">
        <v>0</v>
      </c>
      <c r="E232" s="1">
        <v>0</v>
      </c>
      <c r="F232" s="1">
        <v>0</v>
      </c>
      <c r="G232" s="1">
        <v>-363</v>
      </c>
      <c r="H232" s="1">
        <v>-287</v>
      </c>
      <c r="I232" s="1">
        <v>-538</v>
      </c>
      <c r="J232" s="1">
        <v>193</v>
      </c>
      <c r="K232" s="1">
        <v>-161</v>
      </c>
      <c r="L232" s="1">
        <v>-157</v>
      </c>
      <c r="M232" s="1">
        <v>-677.09</v>
      </c>
      <c r="N232" s="1">
        <v>422</v>
      </c>
      <c r="O232" s="1">
        <v>578</v>
      </c>
      <c r="P232" s="1">
        <v>619</v>
      </c>
      <c r="Q232" s="1">
        <v>-1281.6500000000001</v>
      </c>
      <c r="R232" s="1">
        <v>-890</v>
      </c>
      <c r="S232" s="1">
        <v>-103</v>
      </c>
      <c r="T232" s="1">
        <v>1037</v>
      </c>
      <c r="U232" s="1">
        <v>1071.73</v>
      </c>
      <c r="V232" s="1">
        <v>9511</v>
      </c>
      <c r="W232" s="1">
        <v>17645</v>
      </c>
      <c r="X232" s="1">
        <v>18525</v>
      </c>
      <c r="Y232" s="1">
        <v>19981.312999999998</v>
      </c>
      <c r="Z232" s="1">
        <v>18794</v>
      </c>
      <c r="AA232" s="1">
        <v>33200</v>
      </c>
      <c r="AB232" s="1">
        <v>29180</v>
      </c>
      <c r="AC232" s="1">
        <v>16716.55</v>
      </c>
      <c r="AD232" s="1">
        <v>3594</v>
      </c>
      <c r="AE232" s="1">
        <v>2806</v>
      </c>
      <c r="AF232" s="1">
        <v>3072</v>
      </c>
      <c r="AG232" s="1">
        <v>5704.902</v>
      </c>
      <c r="AH232" s="1">
        <v>-153</v>
      </c>
      <c r="AI232" s="1">
        <v>-159</v>
      </c>
      <c r="AJ232" s="1">
        <v>-256</v>
      </c>
      <c r="AK232" s="1">
        <v>692.98</v>
      </c>
      <c r="AL232" s="1">
        <v>442</v>
      </c>
      <c r="AM232" s="1">
        <v>20</v>
      </c>
      <c r="AN232" s="1">
        <v>599</v>
      </c>
      <c r="AO232" s="1">
        <v>6469.7610000000004</v>
      </c>
      <c r="AP232" s="1">
        <v>1139</v>
      </c>
      <c r="AQ232" s="1">
        <v>2134</v>
      </c>
      <c r="AR232" s="1">
        <v>2697</v>
      </c>
      <c r="AS232" s="1">
        <v>1178.029</v>
      </c>
      <c r="AT232" s="1">
        <v>1070</v>
      </c>
      <c r="AU232" s="1">
        <v>2559</v>
      </c>
      <c r="AV232" s="1">
        <v>2132</v>
      </c>
      <c r="AW232" s="1">
        <v>2024.721</v>
      </c>
      <c r="AX232" s="1">
        <v>-12774</v>
      </c>
      <c r="AY232" s="1">
        <v>-965</v>
      </c>
      <c r="AZ232" s="1">
        <v>11546</v>
      </c>
    </row>
    <row r="233" spans="1:53" hidden="1">
      <c r="A233" s="1" t="s">
        <v>1049</v>
      </c>
      <c r="B233" s="1">
        <v>0</v>
      </c>
      <c r="C233" s="1">
        <v>0</v>
      </c>
      <c r="D233" s="1">
        <v>0</v>
      </c>
      <c r="E233" s="1">
        <v>0</v>
      </c>
      <c r="F233" s="1">
        <v>0</v>
      </c>
      <c r="G233" s="1">
        <v>595</v>
      </c>
      <c r="H233" s="1">
        <v>-155</v>
      </c>
      <c r="I233" s="1">
        <v>4069</v>
      </c>
      <c r="J233" s="1">
        <v>-1047</v>
      </c>
      <c r="K233" s="1">
        <v>-1683</v>
      </c>
      <c r="L233" s="1">
        <v>-2794</v>
      </c>
      <c r="M233" s="1">
        <v>-2000.25</v>
      </c>
      <c r="N233" s="1">
        <v>0</v>
      </c>
      <c r="O233" s="1">
        <v>0</v>
      </c>
      <c r="P233" s="1">
        <v>0</v>
      </c>
      <c r="Q233" s="1">
        <v>0</v>
      </c>
      <c r="R233" s="1">
        <v>0</v>
      </c>
      <c r="S233" s="1">
        <v>-726</v>
      </c>
      <c r="T233" s="1">
        <v>0</v>
      </c>
      <c r="U233" s="1">
        <v>0</v>
      </c>
      <c r="V233" s="1">
        <v>265</v>
      </c>
      <c r="W233" s="1">
        <v>0</v>
      </c>
      <c r="X233" s="1">
        <v>-1391</v>
      </c>
      <c r="Y233" s="1">
        <v>0</v>
      </c>
      <c r="Z233" s="1">
        <v>0</v>
      </c>
      <c r="AA233" s="1">
        <v>0</v>
      </c>
      <c r="AB233" s="1">
        <v>0</v>
      </c>
      <c r="AC233" s="1">
        <v>0</v>
      </c>
      <c r="AD233" s="1">
        <v>0</v>
      </c>
      <c r="AE233" s="1">
        <v>0</v>
      </c>
      <c r="AF233" s="1">
        <v>0</v>
      </c>
      <c r="AG233" s="1">
        <v>-210.583</v>
      </c>
      <c r="AH233" s="1">
        <v>0</v>
      </c>
      <c r="AI233" s="1">
        <v>0</v>
      </c>
      <c r="AJ233" s="1">
        <v>0</v>
      </c>
      <c r="AK233" s="1">
        <v>0</v>
      </c>
      <c r="AL233" s="1">
        <v>0</v>
      </c>
      <c r="AM233" s="1">
        <v>0</v>
      </c>
      <c r="AN233" s="1">
        <v>0</v>
      </c>
      <c r="AO233" s="1">
        <v>0</v>
      </c>
      <c r="AP233" s="1">
        <v>0</v>
      </c>
      <c r="AQ233" s="1">
        <v>237</v>
      </c>
      <c r="AR233" s="1">
        <v>37</v>
      </c>
      <c r="AS233" s="1">
        <v>0</v>
      </c>
      <c r="AT233" s="1">
        <v>0</v>
      </c>
      <c r="AU233" s="1">
        <v>-1497</v>
      </c>
      <c r="AV233" s="1">
        <v>-1428</v>
      </c>
      <c r="AW233" s="1">
        <v>1736.269</v>
      </c>
      <c r="AX233" s="1">
        <v>0</v>
      </c>
      <c r="AY233" s="1">
        <v>0</v>
      </c>
      <c r="AZ233" s="1">
        <v>0</v>
      </c>
    </row>
    <row r="234" spans="1:53" hidden="1">
      <c r="A234" s="1" t="s">
        <v>1253</v>
      </c>
      <c r="B234" s="1">
        <v>0</v>
      </c>
      <c r="C234" s="1">
        <v>0</v>
      </c>
      <c r="D234" s="1">
        <v>0</v>
      </c>
      <c r="E234" s="1">
        <v>0</v>
      </c>
      <c r="F234" s="1">
        <v>0</v>
      </c>
      <c r="G234" s="1">
        <v>0</v>
      </c>
      <c r="H234" s="1">
        <v>0</v>
      </c>
      <c r="I234" s="1">
        <v>0</v>
      </c>
      <c r="J234" s="1">
        <v>0</v>
      </c>
      <c r="K234" s="1">
        <v>0</v>
      </c>
      <c r="L234" s="1">
        <v>0</v>
      </c>
      <c r="M234" s="1">
        <v>0</v>
      </c>
      <c r="N234" s="1">
        <v>0</v>
      </c>
      <c r="O234" s="1">
        <v>0</v>
      </c>
      <c r="P234" s="1">
        <v>0</v>
      </c>
      <c r="Q234" s="1">
        <v>0</v>
      </c>
      <c r="R234" s="1">
        <v>0</v>
      </c>
      <c r="S234" s="1">
        <v>0</v>
      </c>
      <c r="T234" s="1">
        <v>0</v>
      </c>
      <c r="U234" s="1">
        <v>0</v>
      </c>
      <c r="V234" s="1">
        <v>0</v>
      </c>
      <c r="W234" s="1">
        <v>1360</v>
      </c>
      <c r="X234" s="1">
        <v>0</v>
      </c>
      <c r="Y234" s="1">
        <v>-122.524</v>
      </c>
      <c r="Z234" s="1">
        <v>-214</v>
      </c>
      <c r="AA234" s="1">
        <v>-1371</v>
      </c>
      <c r="AB234" s="1">
        <v>-1702</v>
      </c>
      <c r="AC234" s="1">
        <v>934.99</v>
      </c>
      <c r="AD234" s="1">
        <v>885</v>
      </c>
      <c r="AE234" s="1">
        <v>-60</v>
      </c>
      <c r="AF234" s="1">
        <v>-339</v>
      </c>
      <c r="AG234" s="1">
        <v>0</v>
      </c>
      <c r="AH234" s="1">
        <v>-1581</v>
      </c>
      <c r="AI234" s="1">
        <v>-1801</v>
      </c>
      <c r="AJ234" s="1">
        <v>-1846</v>
      </c>
      <c r="AK234" s="1">
        <v>562.95000000000005</v>
      </c>
      <c r="AL234" s="1">
        <v>315</v>
      </c>
      <c r="AM234" s="1">
        <v>-639</v>
      </c>
      <c r="AN234" s="1">
        <v>1612</v>
      </c>
      <c r="AO234" s="1">
        <v>-1856.395</v>
      </c>
      <c r="AP234" s="1">
        <v>420</v>
      </c>
      <c r="AQ234" s="1">
        <v>0</v>
      </c>
      <c r="AR234" s="1">
        <v>0</v>
      </c>
      <c r="AS234" s="1">
        <v>-75.569000000000003</v>
      </c>
      <c r="AT234" s="1">
        <v>2</v>
      </c>
      <c r="AU234" s="1">
        <v>0</v>
      </c>
      <c r="AV234" s="1">
        <v>0</v>
      </c>
      <c r="AW234" s="1">
        <v>0</v>
      </c>
      <c r="AX234" s="1">
        <v>-629</v>
      </c>
      <c r="AY234" s="1">
        <v>-279</v>
      </c>
      <c r="AZ234" s="1">
        <v>-1162</v>
      </c>
    </row>
    <row r="235" spans="1:53" hidden="1">
      <c r="A235" s="1" t="s">
        <v>177</v>
      </c>
      <c r="B235" s="1">
        <v>0</v>
      </c>
      <c r="C235" s="1">
        <v>0</v>
      </c>
      <c r="D235" s="1">
        <v>0</v>
      </c>
      <c r="E235" s="1">
        <v>0</v>
      </c>
      <c r="F235" s="1">
        <v>0</v>
      </c>
      <c r="G235" s="1">
        <v>-102501</v>
      </c>
      <c r="H235" s="1">
        <v>-141928</v>
      </c>
      <c r="I235" s="1">
        <v>-124782</v>
      </c>
      <c r="J235" s="1">
        <v>-23383</v>
      </c>
      <c r="K235" s="1">
        <v>19802</v>
      </c>
      <c r="L235" s="1">
        <v>33663</v>
      </c>
      <c r="M235" s="1">
        <v>20982</v>
      </c>
      <c r="N235" s="1">
        <v>-52039</v>
      </c>
      <c r="O235" s="1">
        <v>-47999</v>
      </c>
      <c r="P235" s="1">
        <v>-44608</v>
      </c>
      <c r="Q235" s="1">
        <v>-77982.69</v>
      </c>
      <c r="R235" s="1">
        <v>-57236</v>
      </c>
      <c r="S235" s="1">
        <v>-28287</v>
      </c>
      <c r="T235" s="1">
        <v>-31344</v>
      </c>
      <c r="U235" s="1">
        <v>-59088.709000000003</v>
      </c>
      <c r="V235" s="1">
        <v>-37611</v>
      </c>
      <c r="W235" s="1">
        <v>-29575</v>
      </c>
      <c r="X235" s="1">
        <v>-24045</v>
      </c>
      <c r="Y235" s="1">
        <v>-21533.436000000002</v>
      </c>
      <c r="Z235" s="1">
        <v>-24376</v>
      </c>
      <c r="AA235" s="1">
        <v>-25028</v>
      </c>
      <c r="AB235" s="1">
        <v>-26481</v>
      </c>
      <c r="AC235" s="1">
        <v>43161.34</v>
      </c>
      <c r="AD235" s="1">
        <v>-19654</v>
      </c>
      <c r="AE235" s="1">
        <v>-28109</v>
      </c>
      <c r="AF235" s="1">
        <v>-38536</v>
      </c>
      <c r="AG235" s="1">
        <v>73645.376000000004</v>
      </c>
      <c r="AH235" s="1">
        <v>-14192</v>
      </c>
      <c r="AI235" s="1">
        <v>-51493</v>
      </c>
      <c r="AJ235" s="1">
        <v>-63530</v>
      </c>
      <c r="AK235" s="1">
        <v>-34031.53</v>
      </c>
      <c r="AL235" s="1">
        <v>-14332</v>
      </c>
      <c r="AM235" s="1">
        <v>-20741</v>
      </c>
      <c r="AN235" s="1">
        <v>-29803</v>
      </c>
      <c r="AO235" s="1">
        <v>34534.963000000003</v>
      </c>
      <c r="AP235" s="1">
        <v>-21007</v>
      </c>
      <c r="AQ235" s="1">
        <v>-27894</v>
      </c>
      <c r="AR235" s="1">
        <v>-41841</v>
      </c>
      <c r="AS235" s="1">
        <v>-35387.775999999998</v>
      </c>
      <c r="AT235" s="1">
        <v>-7900</v>
      </c>
      <c r="AU235" s="1">
        <v>0</v>
      </c>
      <c r="AV235" s="1">
        <v>-23167</v>
      </c>
      <c r="AW235" s="1">
        <v>-29399.567999999999</v>
      </c>
      <c r="AX235" s="1">
        <v>-7090</v>
      </c>
      <c r="AY235" s="1">
        <v>-12470</v>
      </c>
      <c r="AZ235" s="1">
        <v>10447</v>
      </c>
    </row>
    <row r="236" spans="1:53" hidden="1">
      <c r="A236" s="1" t="s">
        <v>178</v>
      </c>
      <c r="B236" s="1">
        <v>0</v>
      </c>
      <c r="C236" s="1">
        <v>0</v>
      </c>
      <c r="D236" s="1">
        <v>0</v>
      </c>
      <c r="E236" s="1">
        <v>0</v>
      </c>
      <c r="F236" s="1">
        <v>0</v>
      </c>
      <c r="G236" s="1">
        <v>1374</v>
      </c>
      <c r="H236" s="1">
        <v>2239</v>
      </c>
      <c r="I236" s="1">
        <v>2616</v>
      </c>
      <c r="J236" s="1">
        <v>1752</v>
      </c>
      <c r="K236" s="1">
        <v>1608</v>
      </c>
      <c r="L236" s="1">
        <v>5156</v>
      </c>
      <c r="M236" s="1">
        <v>6769.3</v>
      </c>
      <c r="N236" s="1">
        <v>-267</v>
      </c>
      <c r="O236" s="1">
        <v>-1049</v>
      </c>
      <c r="P236" s="1">
        <v>-1786</v>
      </c>
      <c r="Q236" s="1">
        <v>-2702.35</v>
      </c>
      <c r="R236" s="1">
        <v>-1665</v>
      </c>
      <c r="S236" s="1">
        <v>65</v>
      </c>
      <c r="T236" s="1">
        <v>-1674</v>
      </c>
      <c r="U236" s="1">
        <v>4068.2689999999998</v>
      </c>
      <c r="V236" s="1">
        <v>-7084</v>
      </c>
      <c r="W236" s="1">
        <v>-4186</v>
      </c>
      <c r="X236" s="1">
        <v>0</v>
      </c>
      <c r="Y236" s="1">
        <v>-7083.8990000000003</v>
      </c>
      <c r="Z236" s="1">
        <v>62</v>
      </c>
      <c r="AA236" s="1">
        <v>0</v>
      </c>
      <c r="AB236" s="1">
        <v>0</v>
      </c>
      <c r="AC236" s="1">
        <v>0</v>
      </c>
      <c r="AD236" s="1">
        <v>0</v>
      </c>
      <c r="AE236" s="1">
        <v>0</v>
      </c>
      <c r="AF236" s="1">
        <v>0</v>
      </c>
      <c r="AG236" s="1">
        <v>0</v>
      </c>
      <c r="AH236" s="1">
        <v>0</v>
      </c>
      <c r="AI236" s="1">
        <v>0</v>
      </c>
      <c r="AJ236" s="1">
        <v>0</v>
      </c>
      <c r="AK236" s="1">
        <v>0</v>
      </c>
      <c r="AL236" s="1">
        <v>0</v>
      </c>
      <c r="AM236" s="1">
        <v>0</v>
      </c>
      <c r="AN236" s="1">
        <v>0</v>
      </c>
      <c r="AO236" s="1">
        <v>0</v>
      </c>
      <c r="AP236" s="1">
        <v>0</v>
      </c>
      <c r="AQ236" s="1">
        <v>0</v>
      </c>
      <c r="AR236" s="1">
        <v>0</v>
      </c>
      <c r="AS236" s="1">
        <v>0</v>
      </c>
      <c r="AT236" s="1">
        <v>0</v>
      </c>
      <c r="AU236" s="1">
        <v>0</v>
      </c>
      <c r="AV236" s="1">
        <v>0</v>
      </c>
      <c r="AW236" s="1">
        <v>0</v>
      </c>
      <c r="AX236" s="1">
        <v>46815</v>
      </c>
      <c r="AY236" s="1">
        <v>-19415</v>
      </c>
      <c r="AZ236" s="1">
        <v>36967</v>
      </c>
    </row>
    <row r="237" spans="1:53" hidden="1">
      <c r="A237" s="1" t="s">
        <v>1197</v>
      </c>
      <c r="B237" s="1">
        <v>0</v>
      </c>
      <c r="C237" s="1">
        <v>0</v>
      </c>
      <c r="D237" s="1">
        <v>0</v>
      </c>
      <c r="E237" s="1">
        <v>0</v>
      </c>
      <c r="F237" s="1">
        <v>0</v>
      </c>
      <c r="G237" s="1">
        <v>0</v>
      </c>
      <c r="H237" s="1">
        <v>21454</v>
      </c>
      <c r="I237" s="1">
        <v>14035</v>
      </c>
      <c r="J237" s="1">
        <v>0</v>
      </c>
      <c r="K237" s="1">
        <v>0</v>
      </c>
      <c r="L237" s="1">
        <v>0</v>
      </c>
      <c r="M237" s="1">
        <v>0</v>
      </c>
      <c r="N237" s="1">
        <v>0</v>
      </c>
      <c r="O237" s="1">
        <v>0</v>
      </c>
      <c r="P237" s="1">
        <v>0</v>
      </c>
      <c r="Q237" s="1">
        <v>0</v>
      </c>
      <c r="R237" s="1">
        <v>0</v>
      </c>
      <c r="S237" s="1">
        <v>0</v>
      </c>
      <c r="T237" s="1">
        <v>0</v>
      </c>
      <c r="U237" s="1">
        <v>0</v>
      </c>
      <c r="V237" s="1">
        <v>0</v>
      </c>
      <c r="W237" s="1">
        <v>0</v>
      </c>
      <c r="X237" s="1">
        <v>0</v>
      </c>
      <c r="Y237" s="1">
        <v>-5882.96</v>
      </c>
      <c r="Z237" s="1">
        <v>0</v>
      </c>
      <c r="AA237" s="1">
        <v>0</v>
      </c>
      <c r="AB237" s="1">
        <v>0</v>
      </c>
      <c r="AC237" s="1">
        <v>25501.85</v>
      </c>
      <c r="AD237" s="1">
        <v>-5424</v>
      </c>
      <c r="AE237" s="1">
        <v>-15167</v>
      </c>
      <c r="AF237" s="1">
        <v>0</v>
      </c>
      <c r="AG237" s="1">
        <v>443.47300000000001</v>
      </c>
      <c r="AH237" s="1">
        <v>0</v>
      </c>
      <c r="AI237" s="1">
        <v>0</v>
      </c>
      <c r="AJ237" s="1">
        <v>0</v>
      </c>
      <c r="AK237" s="1">
        <v>0</v>
      </c>
      <c r="AL237" s="1">
        <v>0</v>
      </c>
      <c r="AM237" s="1">
        <v>0</v>
      </c>
      <c r="AN237" s="1">
        <v>-14221</v>
      </c>
      <c r="AO237" s="1">
        <v>0</v>
      </c>
      <c r="AP237" s="1">
        <v>0</v>
      </c>
      <c r="AQ237" s="1">
        <v>-5304</v>
      </c>
      <c r="AR237" s="1">
        <v>-183</v>
      </c>
      <c r="AS237" s="1">
        <v>0</v>
      </c>
      <c r="AT237" s="1">
        <v>0</v>
      </c>
      <c r="AU237" s="1">
        <v>727</v>
      </c>
      <c r="AV237" s="1">
        <v>339</v>
      </c>
      <c r="AW237" s="1">
        <v>0</v>
      </c>
      <c r="AX237" s="1">
        <v>0</v>
      </c>
      <c r="AY237" s="1">
        <v>0</v>
      </c>
      <c r="AZ237" s="1">
        <v>0</v>
      </c>
    </row>
    <row r="238" spans="1:53" hidden="1">
      <c r="A238" s="1" t="s">
        <v>1198</v>
      </c>
      <c r="B238" s="1">
        <v>0</v>
      </c>
      <c r="C238" s="1">
        <v>0</v>
      </c>
      <c r="D238" s="1">
        <v>0</v>
      </c>
      <c r="E238" s="1">
        <v>0</v>
      </c>
      <c r="F238" s="1">
        <v>0</v>
      </c>
      <c r="G238" s="1">
        <v>0</v>
      </c>
      <c r="H238" s="1">
        <v>0</v>
      </c>
      <c r="I238" s="1">
        <v>0</v>
      </c>
      <c r="J238" s="1">
        <v>0</v>
      </c>
      <c r="K238" s="1">
        <v>0</v>
      </c>
      <c r="L238" s="1">
        <v>0</v>
      </c>
      <c r="M238" s="1">
        <v>0</v>
      </c>
      <c r="N238" s="1">
        <v>0</v>
      </c>
      <c r="O238" s="1">
        <v>0</v>
      </c>
      <c r="P238" s="1">
        <v>0</v>
      </c>
      <c r="Q238" s="1">
        <v>0</v>
      </c>
      <c r="R238" s="1">
        <v>0</v>
      </c>
      <c r="S238" s="1">
        <v>0</v>
      </c>
      <c r="T238" s="1">
        <v>0</v>
      </c>
      <c r="U238" s="1">
        <v>0</v>
      </c>
      <c r="V238" s="1">
        <v>0</v>
      </c>
      <c r="W238" s="1">
        <v>0</v>
      </c>
      <c r="X238" s="1">
        <v>0</v>
      </c>
      <c r="Y238" s="1">
        <v>-1228.172</v>
      </c>
      <c r="Z238" s="1">
        <v>0</v>
      </c>
      <c r="AA238" s="1">
        <v>0</v>
      </c>
      <c r="AB238" s="1">
        <v>0</v>
      </c>
      <c r="AC238" s="1">
        <v>-2730.54</v>
      </c>
      <c r="AD238" s="1">
        <v>0</v>
      </c>
      <c r="AE238" s="1">
        <v>0</v>
      </c>
      <c r="AF238" s="1">
        <v>0</v>
      </c>
      <c r="AG238" s="1">
        <v>0</v>
      </c>
      <c r="AH238" s="1">
        <v>0</v>
      </c>
      <c r="AI238" s="1">
        <v>0</v>
      </c>
      <c r="AJ238" s="1">
        <v>0</v>
      </c>
      <c r="AK238" s="1">
        <v>0</v>
      </c>
      <c r="AL238" s="1">
        <v>0</v>
      </c>
      <c r="AM238" s="1">
        <v>0</v>
      </c>
      <c r="AN238" s="1">
        <v>0</v>
      </c>
      <c r="AO238" s="1">
        <v>0</v>
      </c>
      <c r="AP238" s="1">
        <v>0</v>
      </c>
      <c r="AQ238" s="1">
        <v>0</v>
      </c>
      <c r="AR238" s="1">
        <v>0</v>
      </c>
      <c r="AS238" s="1">
        <v>0</v>
      </c>
      <c r="AT238" s="1">
        <v>0</v>
      </c>
      <c r="AU238" s="1">
        <v>0</v>
      </c>
      <c r="AV238" s="1">
        <v>0</v>
      </c>
      <c r="AW238" s="1">
        <v>0</v>
      </c>
      <c r="AX238" s="1">
        <v>0</v>
      </c>
      <c r="AY238" s="1">
        <v>0</v>
      </c>
      <c r="AZ238" s="1">
        <v>0</v>
      </c>
    </row>
    <row r="239" spans="1:53" hidden="1">
      <c r="A239" s="1" t="s">
        <v>1199</v>
      </c>
      <c r="B239" s="1">
        <v>0</v>
      </c>
      <c r="C239" s="1">
        <v>0</v>
      </c>
      <c r="D239" s="1">
        <v>0</v>
      </c>
      <c r="E239" s="1">
        <v>0</v>
      </c>
      <c r="F239" s="1">
        <v>0</v>
      </c>
      <c r="G239" s="1">
        <v>0</v>
      </c>
      <c r="H239" s="1">
        <v>23127</v>
      </c>
      <c r="I239" s="1">
        <v>29162</v>
      </c>
      <c r="J239" s="1">
        <v>0</v>
      </c>
      <c r="K239" s="1">
        <v>0</v>
      </c>
      <c r="L239" s="1">
        <v>0</v>
      </c>
      <c r="M239" s="1">
        <v>0</v>
      </c>
      <c r="N239" s="1">
        <v>0</v>
      </c>
      <c r="O239" s="1">
        <v>0</v>
      </c>
      <c r="P239" s="1">
        <v>0</v>
      </c>
      <c r="Q239" s="1">
        <v>0</v>
      </c>
      <c r="R239" s="1">
        <v>0</v>
      </c>
      <c r="S239" s="1">
        <v>0</v>
      </c>
      <c r="T239" s="1">
        <v>0</v>
      </c>
      <c r="U239" s="1">
        <v>0</v>
      </c>
      <c r="V239" s="1">
        <v>0</v>
      </c>
      <c r="W239" s="1">
        <v>0</v>
      </c>
      <c r="X239" s="1">
        <v>0</v>
      </c>
      <c r="Y239" s="1">
        <v>0</v>
      </c>
      <c r="Z239" s="1">
        <v>9534</v>
      </c>
      <c r="AA239" s="1">
        <v>0</v>
      </c>
      <c r="AB239" s="1">
        <v>0</v>
      </c>
      <c r="AC239" s="1">
        <v>0</v>
      </c>
      <c r="AD239" s="1">
        <v>0</v>
      </c>
      <c r="AE239" s="1">
        <v>0</v>
      </c>
      <c r="AF239" s="1">
        <v>-21861</v>
      </c>
      <c r="AG239" s="1">
        <v>0</v>
      </c>
      <c r="AH239" s="1">
        <v>-12808</v>
      </c>
      <c r="AI239" s="1">
        <v>-28380</v>
      </c>
      <c r="AJ239" s="1">
        <v>-34816</v>
      </c>
      <c r="AK239" s="1">
        <v>0</v>
      </c>
      <c r="AL239" s="1">
        <v>-7881</v>
      </c>
      <c r="AM239" s="1">
        <v>-10933</v>
      </c>
      <c r="AN239" s="1">
        <v>0</v>
      </c>
      <c r="AO239" s="1">
        <v>0</v>
      </c>
      <c r="AP239" s="1">
        <v>-1394</v>
      </c>
      <c r="AQ239" s="1">
        <v>0</v>
      </c>
      <c r="AR239" s="1">
        <v>0</v>
      </c>
      <c r="AS239" s="1">
        <v>0</v>
      </c>
      <c r="AT239" s="1">
        <v>-239</v>
      </c>
      <c r="AU239" s="1">
        <v>0</v>
      </c>
      <c r="AV239" s="1">
        <v>0</v>
      </c>
      <c r="AW239" s="1">
        <v>0</v>
      </c>
      <c r="AX239" s="1">
        <v>20376</v>
      </c>
      <c r="AY239" s="1">
        <v>33874</v>
      </c>
      <c r="AZ239" s="1">
        <v>27546</v>
      </c>
    </row>
    <row r="240" spans="1:53" hidden="1">
      <c r="A240" s="1" t="s">
        <v>1200</v>
      </c>
      <c r="B240" s="1">
        <v>0</v>
      </c>
      <c r="C240" s="1">
        <v>0</v>
      </c>
      <c r="D240" s="1">
        <v>0</v>
      </c>
      <c r="E240" s="1">
        <v>0</v>
      </c>
      <c r="F240" s="1">
        <v>0</v>
      </c>
      <c r="G240" s="1">
        <v>0</v>
      </c>
      <c r="H240" s="1">
        <v>0</v>
      </c>
      <c r="I240" s="1">
        <v>0</v>
      </c>
      <c r="J240" s="1">
        <v>0</v>
      </c>
      <c r="K240" s="1">
        <v>0</v>
      </c>
      <c r="L240" s="1">
        <v>0</v>
      </c>
      <c r="M240" s="1">
        <v>0</v>
      </c>
      <c r="N240" s="1">
        <v>0</v>
      </c>
      <c r="O240" s="1">
        <v>0</v>
      </c>
      <c r="P240" s="1">
        <v>0</v>
      </c>
      <c r="Q240" s="1">
        <v>0</v>
      </c>
      <c r="R240" s="1">
        <v>0</v>
      </c>
      <c r="S240" s="1">
        <v>0</v>
      </c>
      <c r="T240" s="1">
        <v>0</v>
      </c>
      <c r="U240" s="1">
        <v>-146029.47700000001</v>
      </c>
      <c r="V240" s="1">
        <v>0</v>
      </c>
      <c r="W240" s="1">
        <v>0</v>
      </c>
      <c r="X240" s="1">
        <v>0</v>
      </c>
      <c r="Y240" s="1">
        <v>0</v>
      </c>
      <c r="Z240" s="1">
        <v>0</v>
      </c>
      <c r="AA240" s="1">
        <v>0</v>
      </c>
      <c r="AB240" s="1">
        <v>0</v>
      </c>
      <c r="AC240" s="1">
        <v>0</v>
      </c>
      <c r="AD240" s="1">
        <v>0</v>
      </c>
      <c r="AE240" s="1">
        <v>0</v>
      </c>
      <c r="AF240" s="1">
        <v>0</v>
      </c>
      <c r="AG240" s="1">
        <v>0</v>
      </c>
      <c r="AH240" s="1">
        <v>0</v>
      </c>
      <c r="AI240" s="1">
        <v>0</v>
      </c>
      <c r="AJ240" s="1">
        <v>0</v>
      </c>
      <c r="AK240" s="1">
        <v>0</v>
      </c>
      <c r="AL240" s="1">
        <v>0</v>
      </c>
      <c r="AM240" s="1">
        <v>0</v>
      </c>
      <c r="AN240" s="1">
        <v>0</v>
      </c>
      <c r="AO240" s="1">
        <v>0</v>
      </c>
      <c r="AP240" s="1">
        <v>0</v>
      </c>
      <c r="AQ240" s="1">
        <v>0</v>
      </c>
      <c r="AR240" s="1">
        <v>0</v>
      </c>
      <c r="AS240" s="1">
        <v>0</v>
      </c>
      <c r="AT240" s="1">
        <v>0</v>
      </c>
      <c r="AU240" s="1">
        <v>0</v>
      </c>
      <c r="AV240" s="1">
        <v>0</v>
      </c>
      <c r="AW240" s="1">
        <v>0</v>
      </c>
      <c r="AX240" s="1">
        <v>0</v>
      </c>
      <c r="AY240" s="1">
        <v>0</v>
      </c>
      <c r="AZ240" s="1">
        <v>0</v>
      </c>
    </row>
    <row r="241" spans="1:52" hidden="1">
      <c r="A241" s="1" t="s">
        <v>1201</v>
      </c>
      <c r="B241" s="1">
        <v>0</v>
      </c>
      <c r="C241" s="1">
        <v>0</v>
      </c>
      <c r="D241" s="1">
        <v>0</v>
      </c>
      <c r="E241" s="1">
        <v>0</v>
      </c>
      <c r="F241" s="1">
        <v>0</v>
      </c>
      <c r="G241" s="1">
        <v>0</v>
      </c>
      <c r="H241" s="1">
        <v>0</v>
      </c>
      <c r="I241" s="1">
        <v>0</v>
      </c>
      <c r="J241" s="1">
        <v>0</v>
      </c>
      <c r="K241" s="1">
        <v>0</v>
      </c>
      <c r="L241" s="1">
        <v>0</v>
      </c>
      <c r="M241" s="1">
        <v>0</v>
      </c>
      <c r="N241" s="1">
        <v>0</v>
      </c>
      <c r="O241" s="1">
        <v>0</v>
      </c>
      <c r="P241" s="1">
        <v>0</v>
      </c>
      <c r="Q241" s="1">
        <v>0</v>
      </c>
      <c r="R241" s="1">
        <v>0</v>
      </c>
      <c r="S241" s="1">
        <v>0</v>
      </c>
      <c r="T241" s="1">
        <v>0</v>
      </c>
      <c r="U241" s="1">
        <v>0</v>
      </c>
      <c r="V241" s="1">
        <v>0</v>
      </c>
      <c r="W241" s="1">
        <v>0</v>
      </c>
      <c r="X241" s="1">
        <v>0</v>
      </c>
      <c r="Y241" s="1">
        <v>0</v>
      </c>
      <c r="Z241" s="1">
        <v>0</v>
      </c>
      <c r="AA241" s="1">
        <v>0</v>
      </c>
      <c r="AB241" s="1">
        <v>0</v>
      </c>
      <c r="AC241" s="1">
        <v>0</v>
      </c>
      <c r="AD241" s="1">
        <v>0</v>
      </c>
      <c r="AE241" s="1">
        <v>0</v>
      </c>
      <c r="AF241" s="1">
        <v>0</v>
      </c>
      <c r="AG241" s="1">
        <v>0</v>
      </c>
      <c r="AH241" s="1">
        <v>0</v>
      </c>
      <c r="AI241" s="1">
        <v>0</v>
      </c>
      <c r="AJ241" s="1">
        <v>0</v>
      </c>
      <c r="AK241" s="1">
        <v>0</v>
      </c>
      <c r="AL241" s="1">
        <v>0</v>
      </c>
      <c r="AM241" s="1">
        <v>0</v>
      </c>
      <c r="AN241" s="1">
        <v>0</v>
      </c>
      <c r="AO241" s="1">
        <v>0</v>
      </c>
      <c r="AP241" s="1">
        <v>0</v>
      </c>
      <c r="AQ241" s="1">
        <v>0</v>
      </c>
      <c r="AR241" s="1">
        <v>0</v>
      </c>
      <c r="AS241" s="1">
        <v>0</v>
      </c>
      <c r="AT241" s="1">
        <v>0</v>
      </c>
      <c r="AU241" s="1">
        <v>0</v>
      </c>
      <c r="AV241" s="1">
        <v>0</v>
      </c>
      <c r="AW241" s="1">
        <v>0</v>
      </c>
      <c r="AX241" s="1">
        <v>-788862</v>
      </c>
      <c r="AY241" s="1">
        <v>0</v>
      </c>
      <c r="AZ241" s="1">
        <v>0</v>
      </c>
    </row>
    <row r="242" spans="1:52" hidden="1">
      <c r="A242" s="1" t="s">
        <v>179</v>
      </c>
      <c r="B242" s="1">
        <v>0</v>
      </c>
      <c r="C242" s="1">
        <v>0</v>
      </c>
      <c r="D242" s="1">
        <v>0</v>
      </c>
      <c r="E242" s="1">
        <v>0</v>
      </c>
      <c r="F242" s="1">
        <v>0</v>
      </c>
      <c r="G242" s="1">
        <v>44858</v>
      </c>
      <c r="H242" s="1">
        <v>14116</v>
      </c>
      <c r="I242" s="1">
        <v>20841</v>
      </c>
      <c r="J242" s="1">
        <v>5465</v>
      </c>
      <c r="K242" s="1">
        <v>9718</v>
      </c>
      <c r="L242" s="1">
        <v>16123</v>
      </c>
      <c r="M242" s="1">
        <v>19666.439999999999</v>
      </c>
      <c r="N242" s="1">
        <v>5017</v>
      </c>
      <c r="O242" s="1">
        <v>7458</v>
      </c>
      <c r="P242" s="1">
        <v>9198</v>
      </c>
      <c r="Q242" s="1">
        <v>31148.92</v>
      </c>
      <c r="R242" s="1">
        <v>138</v>
      </c>
      <c r="S242" s="1">
        <v>7787</v>
      </c>
      <c r="T242" s="1">
        <v>11437</v>
      </c>
      <c r="U242" s="1">
        <v>0</v>
      </c>
      <c r="V242" s="1">
        <v>0</v>
      </c>
      <c r="W242" s="1">
        <v>11036</v>
      </c>
      <c r="X242" s="1">
        <v>37047</v>
      </c>
      <c r="Y242" s="1">
        <v>0</v>
      </c>
      <c r="Z242" s="1">
        <v>10321</v>
      </c>
      <c r="AA242" s="1">
        <v>21077</v>
      </c>
      <c r="AB242" s="1">
        <v>68535</v>
      </c>
      <c r="AC242" s="1">
        <v>89924.52</v>
      </c>
      <c r="AD242" s="1">
        <v>15740</v>
      </c>
      <c r="AE242" s="1">
        <v>7007</v>
      </c>
      <c r="AF242" s="1">
        <v>30778</v>
      </c>
      <c r="AG242" s="1">
        <v>95834.777000000002</v>
      </c>
      <c r="AH242" s="1">
        <v>27637</v>
      </c>
      <c r="AI242" s="1">
        <v>61828</v>
      </c>
      <c r="AJ242" s="1">
        <v>73463</v>
      </c>
      <c r="AK242" s="1">
        <v>132003.99</v>
      </c>
      <c r="AL242" s="1">
        <v>34421</v>
      </c>
      <c r="AM242" s="1">
        <v>50926</v>
      </c>
      <c r="AN242" s="1">
        <v>94615</v>
      </c>
      <c r="AO242" s="1">
        <v>114772.14</v>
      </c>
      <c r="AP242" s="1">
        <v>31333</v>
      </c>
      <c r="AQ242" s="1">
        <v>47991</v>
      </c>
      <c r="AR242" s="1">
        <v>66650</v>
      </c>
      <c r="AS242" s="1">
        <v>94056.803</v>
      </c>
      <c r="AT242" s="1">
        <v>22041</v>
      </c>
      <c r="AU242" s="1">
        <v>44523</v>
      </c>
      <c r="AV242" s="1">
        <v>56325</v>
      </c>
      <c r="AW242" s="1">
        <v>113244.60400000001</v>
      </c>
      <c r="AX242" s="1">
        <v>39148</v>
      </c>
      <c r="AY242" s="1">
        <v>19388</v>
      </c>
      <c r="AZ242" s="1">
        <v>27250</v>
      </c>
    </row>
    <row r="243" spans="1:52" hidden="1">
      <c r="A243" s="1" t="s">
        <v>1254</v>
      </c>
      <c r="B243" s="1">
        <v>0</v>
      </c>
      <c r="C243" s="1">
        <v>0</v>
      </c>
      <c r="D243" s="1">
        <v>0</v>
      </c>
      <c r="E243" s="1">
        <v>0</v>
      </c>
      <c r="F243" s="1">
        <v>0</v>
      </c>
      <c r="G243" s="1">
        <v>0</v>
      </c>
      <c r="H243" s="1">
        <v>0</v>
      </c>
      <c r="I243" s="1">
        <v>0</v>
      </c>
      <c r="J243" s="1">
        <v>0</v>
      </c>
      <c r="K243" s="1">
        <v>0</v>
      </c>
      <c r="L243" s="1">
        <v>0</v>
      </c>
      <c r="M243" s="1">
        <v>0</v>
      </c>
      <c r="N243" s="1">
        <v>0</v>
      </c>
      <c r="O243" s="1">
        <v>0</v>
      </c>
      <c r="P243" s="1">
        <v>0</v>
      </c>
      <c r="Q243" s="1">
        <v>0</v>
      </c>
      <c r="R243" s="1">
        <v>0</v>
      </c>
      <c r="S243" s="1">
        <v>0</v>
      </c>
      <c r="T243" s="1">
        <v>0</v>
      </c>
      <c r="U243" s="1">
        <v>0</v>
      </c>
      <c r="V243" s="1">
        <v>0</v>
      </c>
      <c r="W243" s="1">
        <v>0</v>
      </c>
      <c r="X243" s="1">
        <v>0</v>
      </c>
      <c r="Y243" s="1">
        <v>0</v>
      </c>
      <c r="Z243" s="1">
        <v>0</v>
      </c>
      <c r="AA243" s="1">
        <v>0</v>
      </c>
      <c r="AB243" s="1">
        <v>0</v>
      </c>
      <c r="AC243" s="1">
        <v>0</v>
      </c>
      <c r="AD243" s="1">
        <v>0</v>
      </c>
      <c r="AE243" s="1">
        <v>0</v>
      </c>
      <c r="AF243" s="1">
        <v>0</v>
      </c>
      <c r="AG243" s="1">
        <v>0</v>
      </c>
      <c r="AH243" s="1">
        <v>0</v>
      </c>
      <c r="AI243" s="1">
        <v>0</v>
      </c>
      <c r="AJ243" s="1">
        <v>0</v>
      </c>
      <c r="AK243" s="1">
        <v>0</v>
      </c>
      <c r="AL243" s="1">
        <v>0</v>
      </c>
      <c r="AM243" s="1">
        <v>0</v>
      </c>
      <c r="AN243" s="1">
        <v>1603</v>
      </c>
      <c r="AO243" s="1">
        <v>0</v>
      </c>
      <c r="AP243" s="1">
        <v>0</v>
      </c>
      <c r="AQ243" s="1">
        <v>0</v>
      </c>
      <c r="AR243" s="1">
        <v>0</v>
      </c>
      <c r="AS243" s="1">
        <v>0</v>
      </c>
      <c r="AT243" s="1">
        <v>0</v>
      </c>
      <c r="AU243" s="1">
        <v>0</v>
      </c>
      <c r="AV243" s="1">
        <v>0</v>
      </c>
      <c r="AW243" s="1">
        <v>0</v>
      </c>
      <c r="AX243" s="1">
        <v>0</v>
      </c>
      <c r="AY243" s="1">
        <v>0</v>
      </c>
      <c r="AZ243" s="1">
        <v>0</v>
      </c>
    </row>
    <row r="244" spans="1:52" hidden="1">
      <c r="A244" s="1" t="s">
        <v>180</v>
      </c>
      <c r="B244" s="1">
        <v>0</v>
      </c>
      <c r="C244" s="1">
        <v>0</v>
      </c>
      <c r="D244" s="1">
        <v>0</v>
      </c>
      <c r="E244" s="1">
        <v>0</v>
      </c>
      <c r="F244" s="1">
        <v>0</v>
      </c>
      <c r="G244" s="1">
        <v>0</v>
      </c>
      <c r="H244" s="1">
        <v>0</v>
      </c>
      <c r="I244" s="1">
        <v>0</v>
      </c>
      <c r="J244" s="1">
        <v>0</v>
      </c>
      <c r="K244" s="1">
        <v>0</v>
      </c>
      <c r="L244" s="1">
        <v>0</v>
      </c>
      <c r="M244" s="1">
        <v>0</v>
      </c>
      <c r="N244" s="1">
        <v>0</v>
      </c>
      <c r="O244" s="1">
        <v>0</v>
      </c>
      <c r="P244" s="1">
        <v>0</v>
      </c>
      <c r="Q244" s="1">
        <v>0</v>
      </c>
      <c r="R244" s="1">
        <v>0</v>
      </c>
      <c r="S244" s="1">
        <v>0</v>
      </c>
      <c r="T244" s="1">
        <v>0</v>
      </c>
      <c r="U244" s="1">
        <v>-312138.587</v>
      </c>
      <c r="V244" s="1">
        <v>0</v>
      </c>
      <c r="W244" s="1">
        <v>0</v>
      </c>
      <c r="X244" s="1">
        <v>0</v>
      </c>
      <c r="Y244" s="1">
        <v>0</v>
      </c>
      <c r="Z244" s="1">
        <v>0</v>
      </c>
      <c r="AA244" s="1">
        <v>0</v>
      </c>
      <c r="AB244" s="1">
        <v>0</v>
      </c>
      <c r="AC244" s="1">
        <v>-16597.580000000002</v>
      </c>
      <c r="AD244" s="1">
        <v>0</v>
      </c>
      <c r="AE244" s="1">
        <v>0</v>
      </c>
      <c r="AF244" s="1">
        <v>0</v>
      </c>
      <c r="AG244" s="1">
        <v>0</v>
      </c>
      <c r="AH244" s="1">
        <v>0</v>
      </c>
      <c r="AI244" s="1">
        <v>0</v>
      </c>
      <c r="AJ244" s="1">
        <v>0</v>
      </c>
      <c r="AK244" s="1">
        <v>0</v>
      </c>
      <c r="AL244" s="1">
        <v>0</v>
      </c>
      <c r="AM244" s="1">
        <v>0</v>
      </c>
      <c r="AN244" s="1">
        <v>0</v>
      </c>
      <c r="AO244" s="1">
        <v>0</v>
      </c>
      <c r="AP244" s="1">
        <v>0</v>
      </c>
      <c r="AQ244" s="1">
        <v>0</v>
      </c>
      <c r="AR244" s="1">
        <v>0</v>
      </c>
      <c r="AS244" s="1">
        <v>0</v>
      </c>
      <c r="AT244" s="1">
        <v>0</v>
      </c>
      <c r="AU244" s="1">
        <v>0</v>
      </c>
      <c r="AV244" s="1">
        <v>0</v>
      </c>
      <c r="AW244" s="1">
        <v>0</v>
      </c>
      <c r="AX244" s="1">
        <v>0</v>
      </c>
      <c r="AY244" s="1">
        <v>0</v>
      </c>
      <c r="AZ244" s="1">
        <v>0</v>
      </c>
    </row>
    <row r="245" spans="1:52" hidden="1">
      <c r="A245" s="1" t="s">
        <v>181</v>
      </c>
      <c r="B245" s="1">
        <v>0</v>
      </c>
      <c r="C245" s="1">
        <v>0</v>
      </c>
      <c r="D245" s="1">
        <v>0</v>
      </c>
      <c r="E245" s="1">
        <v>0</v>
      </c>
      <c r="F245" s="1">
        <v>0</v>
      </c>
      <c r="G245" s="1">
        <v>0</v>
      </c>
      <c r="H245" s="1">
        <v>14678</v>
      </c>
      <c r="I245" s="1">
        <v>28074</v>
      </c>
      <c r="J245" s="1">
        <v>0</v>
      </c>
      <c r="K245" s="1">
        <v>9852</v>
      </c>
      <c r="L245" s="1">
        <v>7219</v>
      </c>
      <c r="M245" s="1">
        <v>15652.88</v>
      </c>
      <c r="N245" s="1">
        <v>0</v>
      </c>
      <c r="O245" s="1">
        <v>0</v>
      </c>
      <c r="P245" s="1">
        <v>0</v>
      </c>
      <c r="Q245" s="1">
        <v>0</v>
      </c>
      <c r="R245" s="1">
        <v>0</v>
      </c>
      <c r="S245" s="1">
        <v>0</v>
      </c>
      <c r="T245" s="1">
        <v>0</v>
      </c>
      <c r="U245" s="1">
        <v>14198.656000000001</v>
      </c>
      <c r="V245" s="1">
        <v>274</v>
      </c>
      <c r="W245" s="1">
        <v>0</v>
      </c>
      <c r="X245" s="1">
        <v>0</v>
      </c>
      <c r="Y245" s="1">
        <v>33506.298000000003</v>
      </c>
      <c r="Z245" s="1">
        <v>0</v>
      </c>
      <c r="AA245" s="1">
        <v>0</v>
      </c>
      <c r="AB245" s="1">
        <v>0</v>
      </c>
      <c r="AC245" s="1">
        <v>0</v>
      </c>
      <c r="AD245" s="1">
        <v>0</v>
      </c>
      <c r="AE245" s="1">
        <v>0</v>
      </c>
      <c r="AF245" s="1">
        <v>0</v>
      </c>
      <c r="AG245" s="1">
        <v>0</v>
      </c>
      <c r="AH245" s="1">
        <v>0</v>
      </c>
      <c r="AI245" s="1">
        <v>0</v>
      </c>
      <c r="AJ245" s="1">
        <v>0</v>
      </c>
      <c r="AK245" s="1">
        <v>0</v>
      </c>
      <c r="AL245" s="1">
        <v>0</v>
      </c>
      <c r="AM245" s="1">
        <v>0</v>
      </c>
      <c r="AN245" s="1">
        <v>0</v>
      </c>
      <c r="AO245" s="1">
        <v>0</v>
      </c>
      <c r="AP245" s="1">
        <v>0</v>
      </c>
      <c r="AQ245" s="1">
        <v>0</v>
      </c>
      <c r="AR245" s="1">
        <v>0</v>
      </c>
      <c r="AS245" s="1">
        <v>0</v>
      </c>
      <c r="AT245" s="1">
        <v>0</v>
      </c>
      <c r="AU245" s="1">
        <v>0</v>
      </c>
      <c r="AV245" s="1">
        <v>0</v>
      </c>
      <c r="AW245" s="1">
        <v>0</v>
      </c>
      <c r="AX245" s="1">
        <v>0</v>
      </c>
      <c r="AY245" s="1">
        <v>0</v>
      </c>
      <c r="AZ245" s="1">
        <v>0</v>
      </c>
    </row>
    <row r="246" spans="1:52" hidden="1">
      <c r="A246" s="1" t="s">
        <v>1202</v>
      </c>
      <c r="B246" s="1">
        <v>0</v>
      </c>
      <c r="C246" s="1">
        <v>0</v>
      </c>
      <c r="D246" s="1">
        <v>0</v>
      </c>
      <c r="E246" s="1">
        <v>0</v>
      </c>
      <c r="F246" s="1">
        <v>0</v>
      </c>
      <c r="G246" s="1">
        <v>0</v>
      </c>
      <c r="H246" s="1">
        <v>0</v>
      </c>
      <c r="I246" s="1">
        <v>0</v>
      </c>
      <c r="J246" s="1">
        <v>0</v>
      </c>
      <c r="K246" s="1">
        <v>0</v>
      </c>
      <c r="L246" s="1">
        <v>0</v>
      </c>
      <c r="M246" s="1">
        <v>0</v>
      </c>
      <c r="N246" s="1">
        <v>0</v>
      </c>
      <c r="O246" s="1">
        <v>0</v>
      </c>
      <c r="P246" s="1">
        <v>0</v>
      </c>
      <c r="Q246" s="1">
        <v>0</v>
      </c>
      <c r="R246" s="1">
        <v>0</v>
      </c>
      <c r="S246" s="1">
        <v>0</v>
      </c>
      <c r="T246" s="1">
        <v>0</v>
      </c>
      <c r="U246" s="1">
        <v>0</v>
      </c>
      <c r="V246" s="1">
        <v>0</v>
      </c>
      <c r="W246" s="1">
        <v>0</v>
      </c>
      <c r="X246" s="1">
        <v>0</v>
      </c>
      <c r="Y246" s="1">
        <v>0</v>
      </c>
      <c r="Z246" s="1">
        <v>0</v>
      </c>
      <c r="AA246" s="1">
        <v>0</v>
      </c>
      <c r="AB246" s="1">
        <v>10655</v>
      </c>
      <c r="AC246" s="1">
        <v>0</v>
      </c>
      <c r="AD246" s="1">
        <v>0</v>
      </c>
      <c r="AE246" s="1">
        <v>0</v>
      </c>
      <c r="AF246" s="1">
        <v>15</v>
      </c>
      <c r="AG246" s="1">
        <v>0</v>
      </c>
      <c r="AH246" s="1">
        <v>0</v>
      </c>
      <c r="AI246" s="1">
        <v>0</v>
      </c>
      <c r="AJ246" s="1">
        <v>1527</v>
      </c>
      <c r="AK246" s="1">
        <v>2011.05</v>
      </c>
      <c r="AL246" s="1">
        <v>0</v>
      </c>
      <c r="AM246" s="1">
        <v>0</v>
      </c>
      <c r="AN246" s="1">
        <v>0</v>
      </c>
      <c r="AO246" s="1">
        <v>0</v>
      </c>
      <c r="AP246" s="1">
        <v>0</v>
      </c>
      <c r="AQ246" s="1">
        <v>905</v>
      </c>
      <c r="AR246" s="1">
        <v>174</v>
      </c>
      <c r="AS246" s="1">
        <v>1235.356</v>
      </c>
      <c r="AT246" s="1">
        <v>24</v>
      </c>
      <c r="AU246" s="1">
        <v>24</v>
      </c>
      <c r="AV246" s="1">
        <v>24</v>
      </c>
      <c r="AW246" s="1">
        <v>1335.4349999999999</v>
      </c>
      <c r="AX246" s="1">
        <v>89</v>
      </c>
      <c r="AY246" s="1">
        <v>806</v>
      </c>
      <c r="AZ246" s="1">
        <v>977</v>
      </c>
    </row>
    <row r="247" spans="1:52" hidden="1">
      <c r="A247" s="1" t="s">
        <v>1255</v>
      </c>
      <c r="B247" s="1">
        <v>0</v>
      </c>
      <c r="C247" s="1">
        <v>0</v>
      </c>
      <c r="D247" s="1">
        <v>0</v>
      </c>
      <c r="E247" s="1">
        <v>0</v>
      </c>
      <c r="F247" s="1">
        <v>0</v>
      </c>
      <c r="G247" s="1">
        <v>0</v>
      </c>
      <c r="H247" s="1">
        <v>0</v>
      </c>
      <c r="I247" s="1">
        <v>0</v>
      </c>
      <c r="J247" s="1">
        <v>0</v>
      </c>
      <c r="K247" s="1">
        <v>0</v>
      </c>
      <c r="L247" s="1">
        <v>0</v>
      </c>
      <c r="M247" s="1">
        <v>0</v>
      </c>
      <c r="N247" s="1">
        <v>0</v>
      </c>
      <c r="O247" s="1">
        <v>0</v>
      </c>
      <c r="P247" s="1">
        <v>0</v>
      </c>
      <c r="Q247" s="1">
        <v>0</v>
      </c>
      <c r="R247" s="1">
        <v>0</v>
      </c>
      <c r="S247" s="1">
        <v>0</v>
      </c>
      <c r="T247" s="1">
        <v>0</v>
      </c>
      <c r="U247" s="1">
        <v>0</v>
      </c>
      <c r="V247" s="1">
        <v>0</v>
      </c>
      <c r="W247" s="1">
        <v>0</v>
      </c>
      <c r="X247" s="1">
        <v>0</v>
      </c>
      <c r="Y247" s="1">
        <v>0</v>
      </c>
      <c r="Z247" s="1">
        <v>0</v>
      </c>
      <c r="AA247" s="1">
        <v>0</v>
      </c>
      <c r="AB247" s="1">
        <v>1764</v>
      </c>
      <c r="AC247" s="1">
        <v>0</v>
      </c>
      <c r="AD247" s="1">
        <v>0</v>
      </c>
      <c r="AE247" s="1">
        <v>0</v>
      </c>
      <c r="AF247" s="1">
        <v>0</v>
      </c>
      <c r="AG247" s="1">
        <v>0</v>
      </c>
      <c r="AH247" s="1">
        <v>0</v>
      </c>
      <c r="AI247" s="1">
        <v>0</v>
      </c>
      <c r="AJ247" s="1">
        <v>0</v>
      </c>
      <c r="AK247" s="1">
        <v>0</v>
      </c>
      <c r="AL247" s="1">
        <v>0</v>
      </c>
      <c r="AM247" s="1">
        <v>0</v>
      </c>
      <c r="AN247" s="1">
        <v>0</v>
      </c>
      <c r="AO247" s="1">
        <v>2086.2710000000002</v>
      </c>
      <c r="AP247" s="1">
        <v>0</v>
      </c>
      <c r="AQ247" s="1">
        <v>0</v>
      </c>
      <c r="AR247" s="1">
        <v>0</v>
      </c>
      <c r="AS247" s="1">
        <v>0</v>
      </c>
      <c r="AT247" s="1">
        <v>0</v>
      </c>
      <c r="AU247" s="1">
        <v>0</v>
      </c>
      <c r="AV247" s="1">
        <v>0</v>
      </c>
      <c r="AW247" s="1">
        <v>0</v>
      </c>
      <c r="AX247" s="1">
        <v>0</v>
      </c>
      <c r="AY247" s="1">
        <v>0</v>
      </c>
      <c r="AZ247" s="1">
        <v>0</v>
      </c>
    </row>
    <row r="248" spans="1:52" hidden="1">
      <c r="A248" s="1" t="s">
        <v>156</v>
      </c>
      <c r="B248" s="1">
        <v>0</v>
      </c>
      <c r="C248" s="1">
        <v>0</v>
      </c>
      <c r="D248" s="1">
        <v>0</v>
      </c>
      <c r="E248" s="1">
        <v>0</v>
      </c>
      <c r="F248" s="1">
        <v>0</v>
      </c>
      <c r="G248" s="1">
        <v>83033</v>
      </c>
      <c r="H248" s="1">
        <v>136665</v>
      </c>
      <c r="I248" s="1">
        <v>206115</v>
      </c>
      <c r="J248" s="1">
        <v>75424</v>
      </c>
      <c r="K248" s="1">
        <v>151598</v>
      </c>
      <c r="L248" s="1">
        <v>222341</v>
      </c>
      <c r="M248" s="1">
        <v>307526.06</v>
      </c>
      <c r="N248" s="1">
        <v>88556</v>
      </c>
      <c r="O248" s="1">
        <v>184915</v>
      </c>
      <c r="P248" s="1">
        <v>297830</v>
      </c>
      <c r="Q248" s="1">
        <v>414072.56</v>
      </c>
      <c r="R248" s="1">
        <v>119603</v>
      </c>
      <c r="S248" s="1">
        <v>242207</v>
      </c>
      <c r="T248" s="1">
        <v>364279</v>
      </c>
      <c r="U248" s="1">
        <v>486342.14799999999</v>
      </c>
      <c r="V248" s="1">
        <v>120676</v>
      </c>
      <c r="W248" s="1">
        <v>249660</v>
      </c>
      <c r="X248" s="1">
        <v>379548</v>
      </c>
      <c r="Y248" s="1">
        <v>506575.636</v>
      </c>
      <c r="Z248" s="1">
        <v>119226</v>
      </c>
      <c r="AA248" s="1">
        <v>233731</v>
      </c>
      <c r="AB248" s="1">
        <v>344872</v>
      </c>
      <c r="AC248" s="1">
        <v>455314.25</v>
      </c>
      <c r="AD248" s="1">
        <v>99429</v>
      </c>
      <c r="AE248" s="1">
        <v>196834</v>
      </c>
      <c r="AF248" s="1">
        <v>293983</v>
      </c>
      <c r="AG248" s="1">
        <v>379549.37099999998</v>
      </c>
      <c r="AH248" s="1">
        <v>82107</v>
      </c>
      <c r="AI248" s="1">
        <v>160889</v>
      </c>
      <c r="AJ248" s="1">
        <v>232417</v>
      </c>
      <c r="AK248" s="1">
        <v>298537.24</v>
      </c>
      <c r="AL248" s="1">
        <v>58569</v>
      </c>
      <c r="AM248" s="1">
        <v>115378</v>
      </c>
      <c r="AN248" s="1">
        <v>169301</v>
      </c>
      <c r="AO248" s="1">
        <v>223877.715</v>
      </c>
      <c r="AP248" s="1">
        <v>49255</v>
      </c>
      <c r="AQ248" s="1">
        <v>101448</v>
      </c>
      <c r="AR248" s="1">
        <v>155676</v>
      </c>
      <c r="AS248" s="1">
        <v>204614.88699999999</v>
      </c>
      <c r="AT248" s="1">
        <v>53579</v>
      </c>
      <c r="AU248" s="1">
        <v>0</v>
      </c>
      <c r="AV248" s="1">
        <v>162823</v>
      </c>
      <c r="AW248" s="1">
        <v>214021.42199999999</v>
      </c>
      <c r="AX248" s="1">
        <v>170959</v>
      </c>
      <c r="AY248" s="1">
        <v>330574</v>
      </c>
      <c r="AZ248" s="1">
        <v>505058</v>
      </c>
    </row>
    <row r="249" spans="1:52" hidden="1">
      <c r="A249" s="1" t="s">
        <v>157</v>
      </c>
      <c r="B249" s="1">
        <v>0</v>
      </c>
      <c r="C249" s="1">
        <v>0</v>
      </c>
      <c r="D249" s="1">
        <v>0</v>
      </c>
      <c r="E249" s="1">
        <v>0</v>
      </c>
      <c r="F249" s="1">
        <v>0</v>
      </c>
      <c r="G249" s="1">
        <v>81300</v>
      </c>
      <c r="H249" s="1">
        <v>107991</v>
      </c>
      <c r="I249" s="1">
        <v>150375</v>
      </c>
      <c r="J249" s="1">
        <v>66622</v>
      </c>
      <c r="K249" s="1">
        <v>121330</v>
      </c>
      <c r="L249" s="1">
        <v>157642</v>
      </c>
      <c r="M249" s="1">
        <v>220237.44</v>
      </c>
      <c r="N249" s="1">
        <v>89913</v>
      </c>
      <c r="O249" s="1">
        <v>152836</v>
      </c>
      <c r="P249" s="1">
        <v>197939</v>
      </c>
      <c r="Q249" s="1">
        <v>255100.32</v>
      </c>
      <c r="R249" s="1">
        <v>72402</v>
      </c>
      <c r="S249" s="1">
        <v>0</v>
      </c>
      <c r="T249" s="1">
        <v>0</v>
      </c>
      <c r="U249" s="1">
        <v>0</v>
      </c>
      <c r="V249" s="1">
        <v>0</v>
      </c>
      <c r="W249" s="1">
        <v>0</v>
      </c>
      <c r="X249" s="1">
        <v>0</v>
      </c>
      <c r="Y249" s="1">
        <v>0</v>
      </c>
      <c r="Z249" s="1">
        <v>0</v>
      </c>
      <c r="AA249" s="1">
        <v>0</v>
      </c>
      <c r="AB249" s="1">
        <v>0</v>
      </c>
      <c r="AC249" s="1">
        <v>0</v>
      </c>
      <c r="AD249" s="1">
        <v>114839</v>
      </c>
      <c r="AE249" s="1">
        <v>244212</v>
      </c>
      <c r="AF249" s="1">
        <v>306153</v>
      </c>
      <c r="AG249" s="1">
        <v>430959.21799999999</v>
      </c>
      <c r="AH249" s="1">
        <v>172964</v>
      </c>
      <c r="AI249" s="1">
        <v>264720</v>
      </c>
      <c r="AJ249" s="1">
        <v>349479</v>
      </c>
      <c r="AK249" s="1">
        <v>414510.47</v>
      </c>
      <c r="AL249" s="1">
        <v>189137</v>
      </c>
      <c r="AM249" s="1">
        <v>206911</v>
      </c>
      <c r="AN249" s="1">
        <v>300031</v>
      </c>
      <c r="AO249" s="1">
        <v>407556.79599999997</v>
      </c>
      <c r="AP249" s="1">
        <v>0</v>
      </c>
      <c r="AQ249" s="1">
        <v>0</v>
      </c>
      <c r="AR249" s="1">
        <v>0</v>
      </c>
      <c r="AS249" s="1">
        <v>0</v>
      </c>
      <c r="AT249" s="1">
        <v>0</v>
      </c>
      <c r="AU249" s="1">
        <v>0</v>
      </c>
      <c r="AV249" s="1">
        <v>0</v>
      </c>
      <c r="AW249" s="1">
        <v>0</v>
      </c>
      <c r="AX249" s="1">
        <v>0</v>
      </c>
      <c r="AY249" s="1">
        <v>0</v>
      </c>
      <c r="AZ249" s="1">
        <v>0</v>
      </c>
    </row>
    <row r="250" spans="1:52" hidden="1">
      <c r="A250" s="1" t="s">
        <v>182</v>
      </c>
      <c r="B250" s="1">
        <v>110901</v>
      </c>
      <c r="C250" s="1">
        <v>213412</v>
      </c>
      <c r="D250" s="1">
        <v>326543</v>
      </c>
      <c r="E250" s="1">
        <v>463619.88</v>
      </c>
      <c r="F250" s="1">
        <v>6913</v>
      </c>
      <c r="G250" s="1">
        <v>-109088</v>
      </c>
      <c r="H250" s="1">
        <v>156000</v>
      </c>
      <c r="I250" s="1">
        <v>156000</v>
      </c>
      <c r="J250" s="1">
        <v>-41152</v>
      </c>
      <c r="K250" s="1">
        <v>11980</v>
      </c>
      <c r="L250" s="1">
        <v>11980</v>
      </c>
      <c r="M250" s="1">
        <v>11980</v>
      </c>
      <c r="N250" s="1">
        <v>12980</v>
      </c>
      <c r="O250" s="1">
        <v>20875</v>
      </c>
      <c r="P250" s="1">
        <v>32650</v>
      </c>
      <c r="Q250" s="1">
        <v>109925.65</v>
      </c>
      <c r="R250" s="1">
        <v>-33338</v>
      </c>
      <c r="S250" s="1">
        <v>-71933</v>
      </c>
      <c r="T250" s="1">
        <v>21302</v>
      </c>
      <c r="U250" s="1">
        <v>87767.645000000004</v>
      </c>
      <c r="V250" s="1">
        <v>-54038</v>
      </c>
      <c r="W250" s="1">
        <v>-95133</v>
      </c>
      <c r="X250" s="1">
        <v>-148192</v>
      </c>
      <c r="Y250" s="1">
        <v>-191294.62100000001</v>
      </c>
      <c r="Z250" s="1">
        <v>-46561</v>
      </c>
      <c r="AA250" s="1">
        <v>-109943</v>
      </c>
      <c r="AB250" s="1">
        <v>-133084</v>
      </c>
      <c r="AC250" s="1">
        <v>-266538.46999999997</v>
      </c>
      <c r="AD250" s="1">
        <v>-28998</v>
      </c>
      <c r="AE250" s="1">
        <v>-66844</v>
      </c>
      <c r="AF250" s="1">
        <v>-158710</v>
      </c>
      <c r="AG250" s="1">
        <v>-123494.848</v>
      </c>
      <c r="AH250" s="1">
        <v>-65724</v>
      </c>
      <c r="AI250" s="1">
        <v>-134076</v>
      </c>
      <c r="AJ250" s="1">
        <v>-164209</v>
      </c>
      <c r="AK250" s="1">
        <v>-206347.34</v>
      </c>
      <c r="AL250" s="1">
        <v>-54159</v>
      </c>
      <c r="AM250" s="1">
        <v>-116758</v>
      </c>
      <c r="AN250" s="1">
        <v>-41778</v>
      </c>
      <c r="AO250" s="1">
        <v>-181903.9</v>
      </c>
      <c r="AP250" s="1">
        <v>-82587</v>
      </c>
      <c r="AQ250" s="1">
        <v>-79289</v>
      </c>
      <c r="AR250" s="1">
        <v>-106582</v>
      </c>
      <c r="AS250" s="1">
        <v>-255497.7</v>
      </c>
      <c r="AT250" s="1">
        <v>-139855</v>
      </c>
      <c r="AU250" s="1">
        <v>-99798</v>
      </c>
      <c r="AV250" s="1">
        <v>-24018</v>
      </c>
      <c r="AW250" s="1">
        <v>-102172.549</v>
      </c>
      <c r="AX250" s="1">
        <v>776733</v>
      </c>
      <c r="AY250" s="1">
        <v>-191788</v>
      </c>
      <c r="AZ250" s="1">
        <v>-205406</v>
      </c>
    </row>
    <row r="251" spans="1:52" hidden="1">
      <c r="A251" s="1" t="s">
        <v>183</v>
      </c>
      <c r="B251" s="1">
        <v>590133</v>
      </c>
      <c r="C251" s="1">
        <v>917548</v>
      </c>
      <c r="D251" s="1">
        <v>1255864</v>
      </c>
      <c r="E251" s="1">
        <v>1595355.64</v>
      </c>
      <c r="F251" s="1">
        <v>395608</v>
      </c>
      <c r="G251" s="1">
        <v>656745</v>
      </c>
      <c r="H251" s="1">
        <v>907341</v>
      </c>
      <c r="I251" s="1">
        <v>1353463.62</v>
      </c>
      <c r="J251" s="1">
        <v>605569</v>
      </c>
      <c r="K251" s="1">
        <v>835110</v>
      </c>
      <c r="L251" s="1">
        <v>1073894</v>
      </c>
      <c r="M251" s="1">
        <v>1603951.99</v>
      </c>
      <c r="N251" s="1">
        <v>773342</v>
      </c>
      <c r="O251" s="1">
        <v>1260618</v>
      </c>
      <c r="P251" s="1">
        <v>1696101</v>
      </c>
      <c r="Q251" s="1">
        <v>2232426.7000000002</v>
      </c>
      <c r="R251" s="1">
        <v>984746</v>
      </c>
      <c r="S251" s="1">
        <v>1657341</v>
      </c>
      <c r="T251" s="1">
        <v>2262253</v>
      </c>
      <c r="U251" s="1">
        <v>3090459.6370000001</v>
      </c>
      <c r="V251" s="1">
        <v>1215628</v>
      </c>
      <c r="W251" s="1">
        <v>1984024</v>
      </c>
      <c r="X251" s="1">
        <v>2844520</v>
      </c>
      <c r="Y251" s="1">
        <v>3740129.9759999998</v>
      </c>
      <c r="Z251" s="1">
        <v>1194984</v>
      </c>
      <c r="AA251" s="1">
        <v>1735315</v>
      </c>
      <c r="AB251" s="1">
        <v>2609416</v>
      </c>
      <c r="AC251" s="1">
        <v>3744414.81</v>
      </c>
      <c r="AD251" s="1">
        <v>1532793</v>
      </c>
      <c r="AE251" s="1">
        <v>2389081</v>
      </c>
      <c r="AF251" s="1">
        <v>3173304</v>
      </c>
      <c r="AG251" s="1">
        <v>4719010.0410000002</v>
      </c>
      <c r="AH251" s="1">
        <v>1507167</v>
      </c>
      <c r="AI251" s="1">
        <v>2438869</v>
      </c>
      <c r="AJ251" s="1">
        <v>3314455</v>
      </c>
      <c r="AK251" s="1">
        <v>4645632.93</v>
      </c>
      <c r="AL251" s="1">
        <v>1480058</v>
      </c>
      <c r="AM251" s="1">
        <v>2353150</v>
      </c>
      <c r="AN251" s="1">
        <v>3539888</v>
      </c>
      <c r="AO251" s="1">
        <v>4610902.1359999999</v>
      </c>
      <c r="AP251" s="1">
        <v>1495375</v>
      </c>
      <c r="AQ251" s="1">
        <v>2509564</v>
      </c>
      <c r="AR251" s="1">
        <v>3688150</v>
      </c>
      <c r="AS251" s="1">
        <v>4768107.0939999996</v>
      </c>
      <c r="AT251" s="1">
        <v>1472977</v>
      </c>
      <c r="AU251" s="1">
        <v>2282552</v>
      </c>
      <c r="AV251" s="1">
        <v>3257458</v>
      </c>
      <c r="AW251" s="1">
        <v>4327985.1370000001</v>
      </c>
      <c r="AX251" s="1">
        <v>1089316</v>
      </c>
      <c r="AY251" s="1">
        <v>1301208</v>
      </c>
      <c r="AZ251" s="1">
        <v>1396039</v>
      </c>
    </row>
    <row r="252" spans="1:52" hidden="1">
      <c r="A252" s="1" t="s">
        <v>184</v>
      </c>
      <c r="B252" s="1">
        <v>-32604</v>
      </c>
      <c r="C252" s="1">
        <v>22831</v>
      </c>
      <c r="D252" s="1">
        <v>-330064</v>
      </c>
      <c r="E252" s="1">
        <v>-468570.23</v>
      </c>
      <c r="F252" s="1">
        <v>23561</v>
      </c>
      <c r="G252" s="1">
        <v>177091</v>
      </c>
      <c r="H252" s="1">
        <v>127144</v>
      </c>
      <c r="I252" s="1">
        <v>-65405</v>
      </c>
      <c r="J252" s="1">
        <v>17583</v>
      </c>
      <c r="K252" s="1">
        <v>99566</v>
      </c>
      <c r="L252" s="1">
        <v>79488</v>
      </c>
      <c r="M252" s="1">
        <v>29296.35</v>
      </c>
      <c r="N252" s="1">
        <v>-27077</v>
      </c>
      <c r="O252" s="1">
        <v>76589</v>
      </c>
      <c r="P252" s="1">
        <v>-133993</v>
      </c>
      <c r="Q252" s="1">
        <v>-126543.64</v>
      </c>
      <c r="R252" s="1">
        <v>-95994</v>
      </c>
      <c r="S252" s="1">
        <v>75999</v>
      </c>
      <c r="T252" s="1">
        <v>123003</v>
      </c>
      <c r="U252" s="1">
        <v>-9327.9740000000002</v>
      </c>
      <c r="V252" s="1">
        <v>-68534</v>
      </c>
      <c r="W252" s="1">
        <v>5183</v>
      </c>
      <c r="X252" s="1">
        <v>-62695</v>
      </c>
      <c r="Y252" s="1">
        <v>-204487.34099999999</v>
      </c>
      <c r="Z252" s="1">
        <v>106691</v>
      </c>
      <c r="AA252" s="1">
        <v>199783</v>
      </c>
      <c r="AB252" s="1">
        <v>127780</v>
      </c>
      <c r="AC252" s="1">
        <v>-182734</v>
      </c>
      <c r="AD252" s="1">
        <v>-37286</v>
      </c>
      <c r="AE252" s="1">
        <v>116388</v>
      </c>
      <c r="AF252" s="1">
        <v>71299</v>
      </c>
      <c r="AG252" s="1">
        <v>-234139.33799999999</v>
      </c>
      <c r="AH252" s="1">
        <v>-153197</v>
      </c>
      <c r="AI252" s="1">
        <v>103975</v>
      </c>
      <c r="AJ252" s="1">
        <v>15676</v>
      </c>
      <c r="AK252" s="1">
        <v>-96598.77</v>
      </c>
      <c r="AL252" s="1">
        <v>-32057</v>
      </c>
      <c r="AM252" s="1">
        <v>248264</v>
      </c>
      <c r="AN252" s="1">
        <v>207277</v>
      </c>
      <c r="AO252" s="1">
        <v>-30414.468000000001</v>
      </c>
      <c r="AP252" s="1">
        <v>-38958</v>
      </c>
      <c r="AQ252" s="1">
        <v>66627</v>
      </c>
      <c r="AR252" s="1">
        <v>62682</v>
      </c>
      <c r="AS252" s="1">
        <v>-99838.466</v>
      </c>
      <c r="AT252" s="1">
        <v>33824</v>
      </c>
      <c r="AU252" s="1">
        <v>180418</v>
      </c>
      <c r="AV252" s="1">
        <v>69104</v>
      </c>
      <c r="AW252" s="1">
        <v>35061.296999999999</v>
      </c>
      <c r="AX252" s="1">
        <v>67053</v>
      </c>
      <c r="AY252" s="1">
        <v>254982</v>
      </c>
      <c r="AZ252" s="1">
        <v>413607</v>
      </c>
    </row>
    <row r="253" spans="1:52" hidden="1">
      <c r="A253" s="1" t="s">
        <v>185</v>
      </c>
      <c r="B253" s="1">
        <v>0</v>
      </c>
      <c r="C253" s="1">
        <v>0</v>
      </c>
      <c r="D253" s="1">
        <v>0</v>
      </c>
      <c r="E253" s="1">
        <v>0</v>
      </c>
      <c r="F253" s="1">
        <v>0</v>
      </c>
      <c r="G253" s="1">
        <v>81692</v>
      </c>
      <c r="H253" s="1">
        <v>46988</v>
      </c>
      <c r="I253" s="1">
        <v>-42184</v>
      </c>
      <c r="J253" s="1">
        <v>0</v>
      </c>
      <c r="K253" s="1">
        <v>132155</v>
      </c>
      <c r="L253" s="1">
        <v>114123</v>
      </c>
      <c r="M253" s="1">
        <v>33894.519999999997</v>
      </c>
      <c r="N253" s="1">
        <v>-22977</v>
      </c>
      <c r="O253" s="1">
        <v>85583</v>
      </c>
      <c r="P253" s="1">
        <v>67761</v>
      </c>
      <c r="Q253" s="1">
        <v>-97546.02</v>
      </c>
      <c r="R253" s="1">
        <v>-75812</v>
      </c>
      <c r="S253" s="1">
        <v>-182562</v>
      </c>
      <c r="T253" s="1">
        <v>11847</v>
      </c>
      <c r="U253" s="1">
        <v>-89585.845000000001</v>
      </c>
      <c r="V253" s="1">
        <v>10308</v>
      </c>
      <c r="W253" s="1">
        <v>-25065</v>
      </c>
      <c r="X253" s="1">
        <v>-19844</v>
      </c>
      <c r="Y253" s="1">
        <v>-100085.15</v>
      </c>
      <c r="Z253" s="1">
        <v>86865</v>
      </c>
      <c r="AA253" s="1">
        <v>164614</v>
      </c>
      <c r="AB253" s="1">
        <v>162606</v>
      </c>
      <c r="AC253" s="1">
        <v>-153042.09</v>
      </c>
      <c r="AD253" s="1">
        <v>-55583</v>
      </c>
      <c r="AE253" s="1">
        <v>97718</v>
      </c>
      <c r="AF253" s="1">
        <v>75378</v>
      </c>
      <c r="AG253" s="1">
        <v>-142164.44500000001</v>
      </c>
      <c r="AH253" s="1">
        <v>-175450</v>
      </c>
      <c r="AI253" s="1">
        <v>82320</v>
      </c>
      <c r="AJ253" s="1">
        <v>86241</v>
      </c>
      <c r="AK253" s="1">
        <v>-15464.19</v>
      </c>
      <c r="AL253" s="1">
        <v>-134729</v>
      </c>
      <c r="AM253" s="1">
        <v>148931</v>
      </c>
      <c r="AN253" s="1">
        <v>83906</v>
      </c>
      <c r="AO253" s="1">
        <v>45748.243000000002</v>
      </c>
      <c r="AP253" s="1">
        <v>-89255</v>
      </c>
      <c r="AQ253" s="1">
        <v>18075</v>
      </c>
      <c r="AR253" s="1">
        <v>31032</v>
      </c>
      <c r="AS253" s="1">
        <v>-4577.3329999999996</v>
      </c>
      <c r="AT253" s="1">
        <v>-28330</v>
      </c>
      <c r="AU253" s="1">
        <v>174389</v>
      </c>
      <c r="AV253" s="1">
        <v>81059</v>
      </c>
      <c r="AW253" s="1">
        <v>96900.921000000002</v>
      </c>
      <c r="AX253" s="1">
        <v>-58493</v>
      </c>
      <c r="AY253" s="1">
        <v>88507</v>
      </c>
      <c r="AZ253" s="1">
        <v>255889</v>
      </c>
    </row>
    <row r="254" spans="1:52" hidden="1">
      <c r="A254" s="1" t="s">
        <v>186</v>
      </c>
      <c r="B254" s="1">
        <v>0</v>
      </c>
      <c r="C254" s="1">
        <v>0</v>
      </c>
      <c r="D254" s="1">
        <v>0</v>
      </c>
      <c r="E254" s="1">
        <v>0</v>
      </c>
      <c r="F254" s="1">
        <v>0</v>
      </c>
      <c r="G254" s="1">
        <v>0</v>
      </c>
      <c r="H254" s="1">
        <v>-7013</v>
      </c>
      <c r="I254" s="1">
        <v>-19170</v>
      </c>
      <c r="J254" s="1">
        <v>0</v>
      </c>
      <c r="K254" s="1">
        <v>-13036</v>
      </c>
      <c r="L254" s="1">
        <v>-23258</v>
      </c>
      <c r="M254" s="1">
        <v>-33676.58</v>
      </c>
      <c r="N254" s="1">
        <v>0</v>
      </c>
      <c r="O254" s="1">
        <v>0</v>
      </c>
      <c r="P254" s="1">
        <v>-42696</v>
      </c>
      <c r="Q254" s="1">
        <v>-38646.15</v>
      </c>
      <c r="R254" s="1">
        <v>0</v>
      </c>
      <c r="S254" s="1">
        <v>0</v>
      </c>
      <c r="T254" s="1">
        <v>0</v>
      </c>
      <c r="U254" s="1">
        <v>0</v>
      </c>
      <c r="V254" s="1">
        <v>0</v>
      </c>
      <c r="W254" s="1">
        <v>0</v>
      </c>
      <c r="X254" s="1">
        <v>0</v>
      </c>
      <c r="Y254" s="1">
        <v>0</v>
      </c>
      <c r="Z254" s="1">
        <v>0</v>
      </c>
      <c r="AA254" s="1">
        <v>0</v>
      </c>
      <c r="AB254" s="1">
        <v>0</v>
      </c>
      <c r="AC254" s="1">
        <v>0</v>
      </c>
      <c r="AD254" s="1">
        <v>0</v>
      </c>
      <c r="AE254" s="1">
        <v>0</v>
      </c>
      <c r="AF254" s="1">
        <v>0</v>
      </c>
      <c r="AG254" s="1">
        <v>0</v>
      </c>
      <c r="AH254" s="1">
        <v>0</v>
      </c>
      <c r="AI254" s="1">
        <v>0</v>
      </c>
      <c r="AJ254" s="1">
        <v>0</v>
      </c>
      <c r="AK254" s="1">
        <v>0</v>
      </c>
      <c r="AL254" s="1">
        <v>0</v>
      </c>
      <c r="AM254" s="1">
        <v>0</v>
      </c>
      <c r="AN254" s="1">
        <v>0</v>
      </c>
      <c r="AO254" s="1">
        <v>0</v>
      </c>
      <c r="AP254" s="1">
        <v>0</v>
      </c>
      <c r="AQ254" s="1">
        <v>0</v>
      </c>
      <c r="AR254" s="1">
        <v>0</v>
      </c>
      <c r="AS254" s="1">
        <v>0</v>
      </c>
      <c r="AT254" s="1">
        <v>0</v>
      </c>
      <c r="AU254" s="1">
        <v>0</v>
      </c>
      <c r="AV254" s="1">
        <v>0</v>
      </c>
      <c r="AW254" s="1">
        <v>0</v>
      </c>
      <c r="AX254" s="1">
        <v>0</v>
      </c>
      <c r="AY254" s="1">
        <v>0</v>
      </c>
      <c r="AZ254" s="1">
        <v>0</v>
      </c>
    </row>
    <row r="255" spans="1:52" hidden="1">
      <c r="A255" s="1" t="s">
        <v>187</v>
      </c>
      <c r="B255" s="1">
        <v>0</v>
      </c>
      <c r="C255" s="1">
        <v>0</v>
      </c>
      <c r="D255" s="1">
        <v>0</v>
      </c>
      <c r="E255" s="1">
        <v>0</v>
      </c>
      <c r="F255" s="1">
        <v>0</v>
      </c>
      <c r="G255" s="1">
        <v>0</v>
      </c>
      <c r="H255" s="1">
        <v>0</v>
      </c>
      <c r="I255" s="1">
        <v>0</v>
      </c>
      <c r="J255" s="1">
        <v>0</v>
      </c>
      <c r="K255" s="1">
        <v>0</v>
      </c>
      <c r="L255" s="1">
        <v>0</v>
      </c>
      <c r="M255" s="1">
        <v>0</v>
      </c>
      <c r="N255" s="1">
        <v>0</v>
      </c>
      <c r="O255" s="1">
        <v>-16246</v>
      </c>
      <c r="P255" s="1">
        <v>0</v>
      </c>
      <c r="Q255" s="1">
        <v>0</v>
      </c>
      <c r="R255" s="1">
        <v>0</v>
      </c>
      <c r="S255" s="1">
        <v>0</v>
      </c>
      <c r="T255" s="1">
        <v>0</v>
      </c>
      <c r="U255" s="1">
        <v>0</v>
      </c>
      <c r="V255" s="1">
        <v>0</v>
      </c>
      <c r="W255" s="1">
        <v>0</v>
      </c>
      <c r="X255" s="1">
        <v>0</v>
      </c>
      <c r="Y255" s="1">
        <v>0</v>
      </c>
      <c r="Z255" s="1">
        <v>0</v>
      </c>
      <c r="AA255" s="1">
        <v>0</v>
      </c>
      <c r="AB255" s="1">
        <v>0</v>
      </c>
      <c r="AC255" s="1">
        <v>0</v>
      </c>
      <c r="AD255" s="1">
        <v>0</v>
      </c>
      <c r="AE255" s="1">
        <v>0</v>
      </c>
      <c r="AF255" s="1">
        <v>0</v>
      </c>
      <c r="AG255" s="1">
        <v>0</v>
      </c>
      <c r="AH255" s="1">
        <v>0</v>
      </c>
      <c r="AI255" s="1">
        <v>0</v>
      </c>
      <c r="AJ255" s="1">
        <v>0</v>
      </c>
      <c r="AK255" s="1">
        <v>0</v>
      </c>
      <c r="AL255" s="1">
        <v>0</v>
      </c>
      <c r="AM255" s="1">
        <v>0</v>
      </c>
      <c r="AN255" s="1">
        <v>0</v>
      </c>
      <c r="AO255" s="1">
        <v>0</v>
      </c>
      <c r="AP255" s="1">
        <v>0</v>
      </c>
      <c r="AQ255" s="1">
        <v>0</v>
      </c>
      <c r="AR255" s="1">
        <v>0</v>
      </c>
      <c r="AS255" s="1">
        <v>0</v>
      </c>
      <c r="AT255" s="1">
        <v>0</v>
      </c>
      <c r="AU255" s="1">
        <v>0</v>
      </c>
      <c r="AV255" s="1">
        <v>0</v>
      </c>
      <c r="AW255" s="1">
        <v>0</v>
      </c>
      <c r="AX255" s="1">
        <v>0</v>
      </c>
      <c r="AY255" s="1">
        <v>0</v>
      </c>
      <c r="AZ255" s="1">
        <v>0</v>
      </c>
    </row>
    <row r="256" spans="1:52" hidden="1">
      <c r="A256" s="1" t="s">
        <v>1203</v>
      </c>
      <c r="B256" s="1">
        <v>0</v>
      </c>
      <c r="C256" s="1">
        <v>0</v>
      </c>
      <c r="D256" s="1">
        <v>0</v>
      </c>
      <c r="E256" s="1">
        <v>0</v>
      </c>
      <c r="F256" s="1">
        <v>0</v>
      </c>
      <c r="G256" s="1">
        <v>0</v>
      </c>
      <c r="H256" s="1">
        <v>0</v>
      </c>
      <c r="I256" s="1">
        <v>0</v>
      </c>
      <c r="J256" s="1">
        <v>0</v>
      </c>
      <c r="K256" s="1">
        <v>0</v>
      </c>
      <c r="L256" s="1">
        <v>0</v>
      </c>
      <c r="M256" s="1">
        <v>0</v>
      </c>
      <c r="N256" s="1">
        <v>-9059</v>
      </c>
      <c r="O256" s="1">
        <v>0</v>
      </c>
      <c r="P256" s="1">
        <v>0</v>
      </c>
      <c r="Q256" s="1">
        <v>0</v>
      </c>
      <c r="R256" s="1">
        <v>0</v>
      </c>
      <c r="S256" s="1">
        <v>0</v>
      </c>
      <c r="T256" s="1">
        <v>0</v>
      </c>
      <c r="U256" s="1">
        <v>0</v>
      </c>
      <c r="V256" s="1">
        <v>0</v>
      </c>
      <c r="W256" s="1">
        <v>0</v>
      </c>
      <c r="X256" s="1">
        <v>0</v>
      </c>
      <c r="Y256" s="1">
        <v>0</v>
      </c>
      <c r="Z256" s="1">
        <v>0</v>
      </c>
      <c r="AA256" s="1">
        <v>0</v>
      </c>
      <c r="AB256" s="1">
        <v>0</v>
      </c>
      <c r="AC256" s="1">
        <v>0</v>
      </c>
      <c r="AD256" s="1">
        <v>0</v>
      </c>
      <c r="AE256" s="1">
        <v>0</v>
      </c>
      <c r="AF256" s="1">
        <v>0</v>
      </c>
      <c r="AG256" s="1">
        <v>0</v>
      </c>
      <c r="AH256" s="1">
        <v>0</v>
      </c>
      <c r="AI256" s="1">
        <v>0</v>
      </c>
      <c r="AJ256" s="1">
        <v>0</v>
      </c>
      <c r="AK256" s="1">
        <v>0</v>
      </c>
      <c r="AL256" s="1">
        <v>0</v>
      </c>
      <c r="AM256" s="1">
        <v>0</v>
      </c>
      <c r="AN256" s="1">
        <v>0</v>
      </c>
      <c r="AO256" s="1">
        <v>0</v>
      </c>
      <c r="AP256" s="1">
        <v>0</v>
      </c>
      <c r="AQ256" s="1">
        <v>0</v>
      </c>
      <c r="AR256" s="1">
        <v>0</v>
      </c>
      <c r="AS256" s="1">
        <v>0</v>
      </c>
      <c r="AT256" s="1">
        <v>0</v>
      </c>
      <c r="AU256" s="1">
        <v>0</v>
      </c>
      <c r="AV256" s="1">
        <v>0</v>
      </c>
      <c r="AW256" s="1">
        <v>0</v>
      </c>
      <c r="AX256" s="1">
        <v>0</v>
      </c>
      <c r="AY256" s="1">
        <v>0</v>
      </c>
      <c r="AZ256" s="1">
        <v>0</v>
      </c>
    </row>
    <row r="257" spans="1:52" hidden="1">
      <c r="A257" s="1" t="s">
        <v>188</v>
      </c>
      <c r="B257" s="1">
        <v>0</v>
      </c>
      <c r="C257" s="1">
        <v>0</v>
      </c>
      <c r="D257" s="1">
        <v>0</v>
      </c>
      <c r="E257" s="1">
        <v>0</v>
      </c>
      <c r="F257" s="1">
        <v>0</v>
      </c>
      <c r="G257" s="1">
        <v>40315</v>
      </c>
      <c r="H257" s="1">
        <v>55644</v>
      </c>
      <c r="I257" s="1">
        <v>21101</v>
      </c>
      <c r="J257" s="1">
        <v>7996</v>
      </c>
      <c r="K257" s="1">
        <v>8444</v>
      </c>
      <c r="L257" s="1">
        <v>12634</v>
      </c>
      <c r="M257" s="1">
        <v>-42708.66</v>
      </c>
      <c r="N257" s="1">
        <v>3552</v>
      </c>
      <c r="O257" s="1">
        <v>-21855</v>
      </c>
      <c r="P257" s="1">
        <v>-76342</v>
      </c>
      <c r="Q257" s="1">
        <v>-96934.54</v>
      </c>
      <c r="R257" s="1">
        <v>-21563</v>
      </c>
      <c r="S257" s="1">
        <v>-57145</v>
      </c>
      <c r="T257" s="1">
        <v>-50410</v>
      </c>
      <c r="U257" s="1">
        <v>-52814.718000000001</v>
      </c>
      <c r="V257" s="1">
        <v>17636</v>
      </c>
      <c r="W257" s="1">
        <v>1269</v>
      </c>
      <c r="X257" s="1">
        <v>-29070</v>
      </c>
      <c r="Y257" s="1">
        <v>-141449.769</v>
      </c>
      <c r="Z257" s="1">
        <v>21459</v>
      </c>
      <c r="AA257" s="1">
        <v>20551</v>
      </c>
      <c r="AB257" s="1">
        <v>11327</v>
      </c>
      <c r="AC257" s="1">
        <v>-19633.79</v>
      </c>
      <c r="AD257" s="1">
        <v>26484</v>
      </c>
      <c r="AE257" s="1">
        <v>48127</v>
      </c>
      <c r="AF257" s="1">
        <v>18303</v>
      </c>
      <c r="AG257" s="1">
        <v>-36990.620000000003</v>
      </c>
      <c r="AH257" s="1">
        <v>28839</v>
      </c>
      <c r="AI257" s="1">
        <v>34723</v>
      </c>
      <c r="AJ257" s="1">
        <v>-30400</v>
      </c>
      <c r="AK257" s="1">
        <v>-106248.8</v>
      </c>
      <c r="AL257" s="1">
        <v>75951</v>
      </c>
      <c r="AM257" s="1">
        <v>108579</v>
      </c>
      <c r="AN257" s="1">
        <v>134335</v>
      </c>
      <c r="AO257" s="1">
        <v>-24459.792000000001</v>
      </c>
      <c r="AP257" s="1">
        <v>65168</v>
      </c>
      <c r="AQ257" s="1">
        <v>86605</v>
      </c>
      <c r="AR257" s="1">
        <v>62103</v>
      </c>
      <c r="AS257" s="1">
        <v>-37666.673999999999</v>
      </c>
      <c r="AT257" s="1">
        <v>55298</v>
      </c>
      <c r="AU257" s="1">
        <v>28137</v>
      </c>
      <c r="AV257" s="1">
        <v>19509</v>
      </c>
      <c r="AW257" s="1">
        <v>-28409.525000000001</v>
      </c>
      <c r="AX257" s="1">
        <v>104816</v>
      </c>
      <c r="AY257" s="1">
        <v>144626</v>
      </c>
      <c r="AZ257" s="1">
        <v>166128</v>
      </c>
    </row>
    <row r="258" spans="1:52" hidden="1">
      <c r="A258" s="1" t="s">
        <v>189</v>
      </c>
      <c r="B258" s="1">
        <v>0</v>
      </c>
      <c r="C258" s="1">
        <v>0</v>
      </c>
      <c r="D258" s="1">
        <v>0</v>
      </c>
      <c r="E258" s="1">
        <v>0</v>
      </c>
      <c r="F258" s="1">
        <v>0</v>
      </c>
      <c r="G258" s="1">
        <v>104637</v>
      </c>
      <c r="H258" s="1">
        <v>245933</v>
      </c>
      <c r="I258" s="1">
        <v>241590</v>
      </c>
      <c r="J258" s="1">
        <v>24330</v>
      </c>
      <c r="K258" s="1">
        <v>-6964</v>
      </c>
      <c r="L258" s="1">
        <v>-14163</v>
      </c>
      <c r="M258" s="1">
        <v>-6064.64</v>
      </c>
      <c r="N258" s="1">
        <v>21641</v>
      </c>
      <c r="O258" s="1">
        <v>37934</v>
      </c>
      <c r="P258" s="1">
        <v>2740</v>
      </c>
      <c r="Q258" s="1">
        <v>214682.69</v>
      </c>
      <c r="R258" s="1">
        <v>-16910</v>
      </c>
      <c r="S258" s="1">
        <v>273915</v>
      </c>
      <c r="T258" s="1">
        <v>175982</v>
      </c>
      <c r="U258" s="1">
        <v>152537.78099999999</v>
      </c>
      <c r="V258" s="1">
        <v>-125997</v>
      </c>
      <c r="W258" s="1">
        <v>-49041</v>
      </c>
      <c r="X258" s="1">
        <v>5458</v>
      </c>
      <c r="Y258" s="1">
        <v>44468.222000000002</v>
      </c>
      <c r="Z258" s="1">
        <v>191</v>
      </c>
      <c r="AA258" s="1">
        <v>8254</v>
      </c>
      <c r="AB258" s="1">
        <v>-24507</v>
      </c>
      <c r="AC258" s="1">
        <v>8813.82</v>
      </c>
      <c r="AD258" s="1">
        <v>-3600</v>
      </c>
      <c r="AE258" s="1">
        <v>-24608</v>
      </c>
      <c r="AF258" s="1">
        <v>-13308</v>
      </c>
      <c r="AG258" s="1">
        <v>-65368.536999999997</v>
      </c>
      <c r="AH258" s="1">
        <v>14998</v>
      </c>
      <c r="AI258" s="1">
        <v>-7692</v>
      </c>
      <c r="AJ258" s="1">
        <v>-29927</v>
      </c>
      <c r="AK258" s="1">
        <v>41611.08</v>
      </c>
      <c r="AL258" s="1">
        <v>16695</v>
      </c>
      <c r="AM258" s="1">
        <v>18172</v>
      </c>
      <c r="AN258" s="1">
        <v>25580</v>
      </c>
      <c r="AO258" s="1">
        <v>-18695.273000000001</v>
      </c>
      <c r="AP258" s="1">
        <v>39162</v>
      </c>
      <c r="AQ258" s="1">
        <v>28228</v>
      </c>
      <c r="AR258" s="1">
        <v>37508</v>
      </c>
      <c r="AS258" s="1">
        <v>31785.413</v>
      </c>
      <c r="AT258" s="1">
        <v>-10262</v>
      </c>
      <c r="AU258" s="1">
        <v>-15499</v>
      </c>
      <c r="AV258" s="1">
        <v>-40229</v>
      </c>
      <c r="AW258" s="1">
        <v>-63248.300999999999</v>
      </c>
      <c r="AX258" s="1">
        <v>10600</v>
      </c>
      <c r="AY258" s="1">
        <v>7458</v>
      </c>
      <c r="AZ258" s="1">
        <v>-22017</v>
      </c>
    </row>
    <row r="259" spans="1:52" hidden="1">
      <c r="A259" s="1" t="s">
        <v>190</v>
      </c>
      <c r="B259" s="1">
        <v>0</v>
      </c>
      <c r="C259" s="1">
        <v>0</v>
      </c>
      <c r="D259" s="1">
        <v>0</v>
      </c>
      <c r="E259" s="1">
        <v>0</v>
      </c>
      <c r="F259" s="1">
        <v>0</v>
      </c>
      <c r="G259" s="1">
        <v>-49553</v>
      </c>
      <c r="H259" s="1">
        <v>-214408</v>
      </c>
      <c r="I259" s="1">
        <v>-266743</v>
      </c>
      <c r="J259" s="1">
        <v>-14743</v>
      </c>
      <c r="K259" s="1">
        <v>-21033</v>
      </c>
      <c r="L259" s="1">
        <v>-9848</v>
      </c>
      <c r="M259" s="1">
        <v>77851.7</v>
      </c>
      <c r="N259" s="1">
        <v>-20234</v>
      </c>
      <c r="O259" s="1">
        <v>-8827</v>
      </c>
      <c r="P259" s="1">
        <v>-85456</v>
      </c>
      <c r="Q259" s="1">
        <v>-108099.61</v>
      </c>
      <c r="R259" s="1">
        <v>18291</v>
      </c>
      <c r="S259" s="1">
        <v>41791</v>
      </c>
      <c r="T259" s="1">
        <v>-14416</v>
      </c>
      <c r="U259" s="1">
        <v>-19465.191999999999</v>
      </c>
      <c r="V259" s="1">
        <v>29519</v>
      </c>
      <c r="W259" s="1">
        <v>78020</v>
      </c>
      <c r="X259" s="1">
        <v>-19239</v>
      </c>
      <c r="Y259" s="1">
        <v>-7420.6440000000002</v>
      </c>
      <c r="Z259" s="1">
        <v>-1824</v>
      </c>
      <c r="AA259" s="1">
        <v>6364</v>
      </c>
      <c r="AB259" s="1">
        <v>-21646</v>
      </c>
      <c r="AC259" s="1">
        <v>-18871.939999999999</v>
      </c>
      <c r="AD259" s="1">
        <v>-4587</v>
      </c>
      <c r="AE259" s="1">
        <v>-4849</v>
      </c>
      <c r="AF259" s="1">
        <v>-9074</v>
      </c>
      <c r="AG259" s="1">
        <v>10384.263999999999</v>
      </c>
      <c r="AH259" s="1">
        <v>-21584</v>
      </c>
      <c r="AI259" s="1">
        <v>-5376</v>
      </c>
      <c r="AJ259" s="1">
        <v>-10238</v>
      </c>
      <c r="AK259" s="1">
        <v>-16496.87</v>
      </c>
      <c r="AL259" s="1">
        <v>10026</v>
      </c>
      <c r="AM259" s="1">
        <v>-27418</v>
      </c>
      <c r="AN259" s="1">
        <v>-36544</v>
      </c>
      <c r="AO259" s="1">
        <v>-33007.646000000001</v>
      </c>
      <c r="AP259" s="1">
        <v>-54033</v>
      </c>
      <c r="AQ259" s="1">
        <v>-66281</v>
      </c>
      <c r="AR259" s="1">
        <v>-67961</v>
      </c>
      <c r="AS259" s="1">
        <v>-89379.872000000003</v>
      </c>
      <c r="AT259" s="1">
        <v>17118</v>
      </c>
      <c r="AU259" s="1">
        <v>-6609</v>
      </c>
      <c r="AV259" s="1">
        <v>8765</v>
      </c>
      <c r="AW259" s="1">
        <v>29818.202000000001</v>
      </c>
      <c r="AX259" s="1">
        <v>10130</v>
      </c>
      <c r="AY259" s="1">
        <v>14391</v>
      </c>
      <c r="AZ259" s="1">
        <v>13607</v>
      </c>
    </row>
    <row r="260" spans="1:52" hidden="1">
      <c r="A260" s="1" t="s">
        <v>191</v>
      </c>
      <c r="B260" s="1">
        <v>60524</v>
      </c>
      <c r="C260" s="1">
        <v>48179</v>
      </c>
      <c r="D260" s="1">
        <v>299661</v>
      </c>
      <c r="E260" s="1">
        <v>237856.31</v>
      </c>
      <c r="F260" s="1">
        <v>-21599</v>
      </c>
      <c r="G260" s="1">
        <v>-95773</v>
      </c>
      <c r="H260" s="1">
        <v>28254</v>
      </c>
      <c r="I260" s="1">
        <v>174389</v>
      </c>
      <c r="J260" s="1">
        <v>-88140</v>
      </c>
      <c r="K260" s="1">
        <v>-143408</v>
      </c>
      <c r="L260" s="1">
        <v>-89217</v>
      </c>
      <c r="M260" s="1">
        <v>105544.29</v>
      </c>
      <c r="N260" s="1">
        <v>-212050</v>
      </c>
      <c r="O260" s="1">
        <v>-228276</v>
      </c>
      <c r="P260" s="1">
        <v>91573</v>
      </c>
      <c r="Q260" s="1">
        <v>282165.08</v>
      </c>
      <c r="R260" s="1">
        <v>-273222</v>
      </c>
      <c r="S260" s="1">
        <v>-349949</v>
      </c>
      <c r="T260" s="1">
        <v>-261675</v>
      </c>
      <c r="U260" s="1">
        <v>-114312.68399999999</v>
      </c>
      <c r="V260" s="1">
        <v>-90665</v>
      </c>
      <c r="W260" s="1">
        <v>-222857</v>
      </c>
      <c r="X260" s="1">
        <v>99438</v>
      </c>
      <c r="Y260" s="1">
        <v>610221.30299999996</v>
      </c>
      <c r="Z260" s="1">
        <v>-356163</v>
      </c>
      <c r="AA260" s="1">
        <v>-172233</v>
      </c>
      <c r="AB260" s="1">
        <v>-80079</v>
      </c>
      <c r="AC260" s="1">
        <v>379056.52</v>
      </c>
      <c r="AD260" s="1">
        <v>-348232</v>
      </c>
      <c r="AE260" s="1">
        <v>-402282</v>
      </c>
      <c r="AF260" s="1">
        <v>-191210</v>
      </c>
      <c r="AG260" s="1">
        <v>-147010.511</v>
      </c>
      <c r="AH260" s="1">
        <v>-124187</v>
      </c>
      <c r="AI260" s="1">
        <v>-106115</v>
      </c>
      <c r="AJ260" s="1">
        <v>-959</v>
      </c>
      <c r="AK260" s="1">
        <v>-8703.86</v>
      </c>
      <c r="AL260" s="1">
        <v>-175963</v>
      </c>
      <c r="AM260" s="1">
        <v>-33349</v>
      </c>
      <c r="AN260" s="1">
        <v>-72931</v>
      </c>
      <c r="AO260" s="1">
        <v>569419.68799999997</v>
      </c>
      <c r="AP260" s="1">
        <v>-367335</v>
      </c>
      <c r="AQ260" s="1">
        <v>-369786</v>
      </c>
      <c r="AR260" s="1">
        <v>-218971</v>
      </c>
      <c r="AS260" s="1">
        <v>-36790.169000000002</v>
      </c>
      <c r="AT260" s="1">
        <v>-180382</v>
      </c>
      <c r="AU260" s="1">
        <v>-232169</v>
      </c>
      <c r="AV260" s="1">
        <v>-160799</v>
      </c>
      <c r="AW260" s="1">
        <v>-86163.876000000004</v>
      </c>
      <c r="AX260" s="1">
        <v>-573168</v>
      </c>
      <c r="AY260" s="1">
        <v>-690692</v>
      </c>
      <c r="AZ260" s="1">
        <v>-481398</v>
      </c>
    </row>
    <row r="261" spans="1:52" hidden="1">
      <c r="A261" s="1" t="s">
        <v>192</v>
      </c>
      <c r="B261" s="1">
        <v>0</v>
      </c>
      <c r="C261" s="1">
        <v>0</v>
      </c>
      <c r="D261" s="1">
        <v>0</v>
      </c>
      <c r="E261" s="1">
        <v>0</v>
      </c>
      <c r="F261" s="1">
        <v>0</v>
      </c>
      <c r="G261" s="1">
        <v>-75245</v>
      </c>
      <c r="H261" s="1">
        <v>-67998</v>
      </c>
      <c r="I261" s="1">
        <v>3022</v>
      </c>
      <c r="J261" s="1">
        <v>-14963</v>
      </c>
      <c r="K261" s="1">
        <v>-34176</v>
      </c>
      <c r="L261" s="1">
        <v>-672</v>
      </c>
      <c r="M261" s="1">
        <v>128680.99</v>
      </c>
      <c r="N261" s="1">
        <v>-56940</v>
      </c>
      <c r="O261" s="1">
        <v>-67795</v>
      </c>
      <c r="P261" s="1">
        <v>-19584</v>
      </c>
      <c r="Q261" s="1">
        <v>259704.69</v>
      </c>
      <c r="R261" s="1">
        <v>-28084</v>
      </c>
      <c r="S261" s="1">
        <v>-83527</v>
      </c>
      <c r="T261" s="1">
        <v>-25468</v>
      </c>
      <c r="U261" s="1">
        <v>41216.209000000003</v>
      </c>
      <c r="V261" s="1">
        <v>-6387</v>
      </c>
      <c r="W261" s="1">
        <v>-221217</v>
      </c>
      <c r="X261" s="1">
        <v>-46533</v>
      </c>
      <c r="Y261" s="1">
        <v>471349.29100000003</v>
      </c>
      <c r="Z261" s="1">
        <v>-372633</v>
      </c>
      <c r="AA261" s="1">
        <v>-190828</v>
      </c>
      <c r="AB261" s="1">
        <v>-71888</v>
      </c>
      <c r="AC261" s="1">
        <v>233253.46</v>
      </c>
      <c r="AD261" s="1">
        <v>-361620</v>
      </c>
      <c r="AE261" s="1">
        <v>-353611</v>
      </c>
      <c r="AF261" s="1">
        <v>-247161</v>
      </c>
      <c r="AG261" s="1">
        <v>-7429.567</v>
      </c>
      <c r="AH261" s="1">
        <v>-174329</v>
      </c>
      <c r="AI261" s="1">
        <v>-185725</v>
      </c>
      <c r="AJ261" s="1">
        <v>-141959</v>
      </c>
      <c r="AK261" s="1">
        <v>-126945.63</v>
      </c>
      <c r="AL261" s="1">
        <v>-172714</v>
      </c>
      <c r="AM261" s="1">
        <v>-99054</v>
      </c>
      <c r="AN261" s="1">
        <v>-43019</v>
      </c>
      <c r="AO261" s="1">
        <v>433482.61300000001</v>
      </c>
      <c r="AP261" s="1">
        <v>-331552</v>
      </c>
      <c r="AQ261" s="1">
        <v>-282196</v>
      </c>
      <c r="AR261" s="1">
        <v>-135289</v>
      </c>
      <c r="AS261" s="1">
        <v>-75823.944000000003</v>
      </c>
      <c r="AT261" s="1">
        <v>-155894</v>
      </c>
      <c r="AU261" s="1">
        <v>-185774</v>
      </c>
      <c r="AV261" s="1">
        <v>-115411</v>
      </c>
      <c r="AW261" s="1">
        <v>-126161.59600000001</v>
      </c>
      <c r="AX261" s="1">
        <v>-496769</v>
      </c>
      <c r="AY261" s="1">
        <v>-606780</v>
      </c>
      <c r="AZ261" s="1">
        <v>-350138</v>
      </c>
    </row>
    <row r="262" spans="1:52" hidden="1">
      <c r="A262" s="1" t="s">
        <v>1256</v>
      </c>
      <c r="B262" s="1">
        <v>0</v>
      </c>
      <c r="C262" s="1">
        <v>0</v>
      </c>
      <c r="D262" s="1">
        <v>0</v>
      </c>
      <c r="E262" s="1">
        <v>0</v>
      </c>
      <c r="F262" s="1">
        <v>0</v>
      </c>
      <c r="G262" s="1">
        <v>0</v>
      </c>
      <c r="H262" s="1">
        <v>4830</v>
      </c>
      <c r="I262" s="1">
        <v>3903</v>
      </c>
      <c r="J262" s="1">
        <v>0</v>
      </c>
      <c r="K262" s="1">
        <v>-433</v>
      </c>
      <c r="L262" s="1">
        <v>-1349</v>
      </c>
      <c r="M262" s="1">
        <v>-3282.31</v>
      </c>
      <c r="N262" s="1">
        <v>0</v>
      </c>
      <c r="O262" s="1">
        <v>0</v>
      </c>
      <c r="P262" s="1">
        <v>0</v>
      </c>
      <c r="Q262" s="1">
        <v>0</v>
      </c>
      <c r="R262" s="1">
        <v>0</v>
      </c>
      <c r="S262" s="1">
        <v>0</v>
      </c>
      <c r="T262" s="1">
        <v>0</v>
      </c>
      <c r="U262" s="1">
        <v>0</v>
      </c>
      <c r="V262" s="1">
        <v>0</v>
      </c>
      <c r="W262" s="1">
        <v>0</v>
      </c>
      <c r="X262" s="1">
        <v>0</v>
      </c>
      <c r="Y262" s="1">
        <v>0</v>
      </c>
      <c r="Z262" s="1">
        <v>0</v>
      </c>
      <c r="AA262" s="1">
        <v>0</v>
      </c>
      <c r="AB262" s="1">
        <v>0</v>
      </c>
      <c r="AC262" s="1">
        <v>0</v>
      </c>
      <c r="AD262" s="1">
        <v>0</v>
      </c>
      <c r="AE262" s="1">
        <v>0</v>
      </c>
      <c r="AF262" s="1">
        <v>0</v>
      </c>
      <c r="AG262" s="1">
        <v>0</v>
      </c>
      <c r="AH262" s="1">
        <v>0</v>
      </c>
      <c r="AI262" s="1">
        <v>0</v>
      </c>
      <c r="AJ262" s="1">
        <v>0</v>
      </c>
      <c r="AK262" s="1">
        <v>0</v>
      </c>
      <c r="AL262" s="1">
        <v>0</v>
      </c>
      <c r="AM262" s="1">
        <v>0</v>
      </c>
      <c r="AN262" s="1">
        <v>0</v>
      </c>
      <c r="AO262" s="1">
        <v>0</v>
      </c>
      <c r="AP262" s="1">
        <v>0</v>
      </c>
      <c r="AQ262" s="1">
        <v>0</v>
      </c>
      <c r="AR262" s="1">
        <v>0</v>
      </c>
      <c r="AS262" s="1">
        <v>0</v>
      </c>
      <c r="AT262" s="1">
        <v>0</v>
      </c>
      <c r="AU262" s="1">
        <v>0</v>
      </c>
      <c r="AV262" s="1">
        <v>0</v>
      </c>
      <c r="AW262" s="1">
        <v>0</v>
      </c>
      <c r="AX262" s="1">
        <v>0</v>
      </c>
      <c r="AY262" s="1">
        <v>0</v>
      </c>
      <c r="AZ262" s="1">
        <v>0</v>
      </c>
    </row>
    <row r="263" spans="1:52" hidden="1">
      <c r="A263" s="1" t="s">
        <v>1204</v>
      </c>
      <c r="B263" s="1">
        <v>0</v>
      </c>
      <c r="C263" s="1">
        <v>0</v>
      </c>
      <c r="D263" s="1">
        <v>0</v>
      </c>
      <c r="E263" s="1">
        <v>0</v>
      </c>
      <c r="F263" s="1">
        <v>0</v>
      </c>
      <c r="G263" s="1">
        <v>798</v>
      </c>
      <c r="H263" s="1">
        <v>0</v>
      </c>
      <c r="I263" s="1">
        <v>0</v>
      </c>
      <c r="J263" s="1">
        <v>3244</v>
      </c>
      <c r="K263" s="1">
        <v>0</v>
      </c>
      <c r="L263" s="1">
        <v>0</v>
      </c>
      <c r="M263" s="1">
        <v>0</v>
      </c>
      <c r="N263" s="1">
        <v>2404</v>
      </c>
      <c r="O263" s="1">
        <v>-1524</v>
      </c>
      <c r="P263" s="1">
        <v>284</v>
      </c>
      <c r="Q263" s="1">
        <v>-2627.79</v>
      </c>
      <c r="R263" s="1">
        <v>0</v>
      </c>
      <c r="S263" s="1">
        <v>0</v>
      </c>
      <c r="T263" s="1">
        <v>0</v>
      </c>
      <c r="U263" s="1">
        <v>0</v>
      </c>
      <c r="V263" s="1">
        <v>0</v>
      </c>
      <c r="W263" s="1">
        <v>0</v>
      </c>
      <c r="X263" s="1">
        <v>0</v>
      </c>
      <c r="Y263" s="1">
        <v>0</v>
      </c>
      <c r="Z263" s="1">
        <v>0</v>
      </c>
      <c r="AA263" s="1">
        <v>0</v>
      </c>
      <c r="AB263" s="1">
        <v>0</v>
      </c>
      <c r="AC263" s="1">
        <v>0</v>
      </c>
      <c r="AD263" s="1">
        <v>0</v>
      </c>
      <c r="AE263" s="1">
        <v>0</v>
      </c>
      <c r="AF263" s="1">
        <v>0</v>
      </c>
      <c r="AG263" s="1">
        <v>0</v>
      </c>
      <c r="AH263" s="1">
        <v>0</v>
      </c>
      <c r="AI263" s="1">
        <v>0</v>
      </c>
      <c r="AJ263" s="1">
        <v>0</v>
      </c>
      <c r="AK263" s="1">
        <v>0</v>
      </c>
      <c r="AL263" s="1">
        <v>0</v>
      </c>
      <c r="AM263" s="1">
        <v>0</v>
      </c>
      <c r="AN263" s="1">
        <v>0</v>
      </c>
      <c r="AO263" s="1">
        <v>0</v>
      </c>
      <c r="AP263" s="1">
        <v>0</v>
      </c>
      <c r="AQ263" s="1">
        <v>0</v>
      </c>
      <c r="AR263" s="1">
        <v>0</v>
      </c>
      <c r="AS263" s="1">
        <v>0</v>
      </c>
      <c r="AT263" s="1">
        <v>0</v>
      </c>
      <c r="AU263" s="1">
        <v>0</v>
      </c>
      <c r="AV263" s="1">
        <v>0</v>
      </c>
      <c r="AW263" s="1">
        <v>0</v>
      </c>
      <c r="AX263" s="1">
        <v>0</v>
      </c>
      <c r="AY263" s="1">
        <v>0</v>
      </c>
      <c r="AZ263" s="1">
        <v>0</v>
      </c>
    </row>
    <row r="264" spans="1:52" hidden="1">
      <c r="A264" s="1" t="s">
        <v>193</v>
      </c>
      <c r="B264" s="1">
        <v>0</v>
      </c>
      <c r="C264" s="1">
        <v>0</v>
      </c>
      <c r="D264" s="1">
        <v>0</v>
      </c>
      <c r="E264" s="1">
        <v>0</v>
      </c>
      <c r="F264" s="1">
        <v>0</v>
      </c>
      <c r="G264" s="1">
        <v>-31447</v>
      </c>
      <c r="H264" s="1">
        <v>129949</v>
      </c>
      <c r="I264" s="1">
        <v>207342</v>
      </c>
      <c r="J264" s="1">
        <v>-76150</v>
      </c>
      <c r="K264" s="1">
        <v>-22241</v>
      </c>
      <c r="L264" s="1">
        <v>-483</v>
      </c>
      <c r="M264" s="1">
        <v>66822.350000000006</v>
      </c>
      <c r="N264" s="1">
        <v>-107790</v>
      </c>
      <c r="O264" s="1">
        <v>-145430</v>
      </c>
      <c r="P264" s="1">
        <v>68742</v>
      </c>
      <c r="Q264" s="1">
        <v>-77203.839999999997</v>
      </c>
      <c r="R264" s="1">
        <v>-166556</v>
      </c>
      <c r="S264" s="1">
        <v>-171220</v>
      </c>
      <c r="T264" s="1">
        <v>-170498</v>
      </c>
      <c r="U264" s="1">
        <v>-92761.52</v>
      </c>
      <c r="V264" s="1">
        <v>-72452</v>
      </c>
      <c r="W264" s="1">
        <v>-29978</v>
      </c>
      <c r="X264" s="1">
        <v>100404</v>
      </c>
      <c r="Y264" s="1">
        <v>8616.2919999999995</v>
      </c>
      <c r="Z264" s="1">
        <v>-49900</v>
      </c>
      <c r="AA264" s="1">
        <v>-85290</v>
      </c>
      <c r="AB264" s="1">
        <v>-126791</v>
      </c>
      <c r="AC264" s="1">
        <v>-87607.6</v>
      </c>
      <c r="AD264" s="1">
        <v>-1136</v>
      </c>
      <c r="AE264" s="1">
        <v>-84674</v>
      </c>
      <c r="AF264" s="1">
        <v>24805</v>
      </c>
      <c r="AG264" s="1">
        <v>-27872.633000000002</v>
      </c>
      <c r="AH264" s="1">
        <v>31966</v>
      </c>
      <c r="AI264" s="1">
        <v>18104</v>
      </c>
      <c r="AJ264" s="1">
        <v>42005</v>
      </c>
      <c r="AK264" s="1">
        <v>28652.22</v>
      </c>
      <c r="AL264" s="1">
        <v>11527</v>
      </c>
      <c r="AM264" s="1">
        <v>10857</v>
      </c>
      <c r="AN264" s="1">
        <v>-30923</v>
      </c>
      <c r="AO264" s="1">
        <v>158921.77600000001</v>
      </c>
      <c r="AP264" s="1">
        <v>-19942</v>
      </c>
      <c r="AQ264" s="1">
        <v>-84782</v>
      </c>
      <c r="AR264" s="1">
        <v>-82029</v>
      </c>
      <c r="AS264" s="1">
        <v>70936.796000000002</v>
      </c>
      <c r="AT264" s="1">
        <v>-16932</v>
      </c>
      <c r="AU264" s="1">
        <v>-43653</v>
      </c>
      <c r="AV264" s="1">
        <v>-41528</v>
      </c>
      <c r="AW264" s="1">
        <v>43339.904999999999</v>
      </c>
      <c r="AX264" s="1">
        <v>-88860</v>
      </c>
      <c r="AY264" s="1">
        <v>-87946</v>
      </c>
      <c r="AZ264" s="1">
        <v>-93873</v>
      </c>
    </row>
    <row r="265" spans="1:52" hidden="1">
      <c r="A265" s="1" t="s">
        <v>194</v>
      </c>
      <c r="B265" s="1">
        <v>0</v>
      </c>
      <c r="C265" s="1">
        <v>0</v>
      </c>
      <c r="D265" s="1">
        <v>0</v>
      </c>
      <c r="E265" s="1">
        <v>0</v>
      </c>
      <c r="F265" s="1">
        <v>0</v>
      </c>
      <c r="G265" s="1">
        <v>10121</v>
      </c>
      <c r="H265" s="1">
        <v>-38527</v>
      </c>
      <c r="I265" s="1">
        <v>-39878</v>
      </c>
      <c r="J265" s="1">
        <v>-271</v>
      </c>
      <c r="K265" s="1">
        <v>-86558</v>
      </c>
      <c r="L265" s="1">
        <v>-86713</v>
      </c>
      <c r="M265" s="1">
        <v>-86676.74</v>
      </c>
      <c r="N265" s="1">
        <v>-49724</v>
      </c>
      <c r="O265" s="1">
        <v>-13527</v>
      </c>
      <c r="P265" s="1">
        <v>42131</v>
      </c>
      <c r="Q265" s="1">
        <v>102292.03</v>
      </c>
      <c r="R265" s="1">
        <v>-78582</v>
      </c>
      <c r="S265" s="1">
        <v>-95202</v>
      </c>
      <c r="T265" s="1">
        <v>-65709</v>
      </c>
      <c r="U265" s="1">
        <v>-62767.373</v>
      </c>
      <c r="V265" s="1">
        <v>-11826</v>
      </c>
      <c r="W265" s="1">
        <v>28338</v>
      </c>
      <c r="X265" s="1">
        <v>45567</v>
      </c>
      <c r="Y265" s="1">
        <v>130255.72</v>
      </c>
      <c r="Z265" s="1">
        <v>66370</v>
      </c>
      <c r="AA265" s="1">
        <v>103885</v>
      </c>
      <c r="AB265" s="1">
        <v>118600</v>
      </c>
      <c r="AC265" s="1">
        <v>233410.67</v>
      </c>
      <c r="AD265" s="1">
        <v>14524</v>
      </c>
      <c r="AE265" s="1">
        <v>36003</v>
      </c>
      <c r="AF265" s="1">
        <v>31146</v>
      </c>
      <c r="AG265" s="1">
        <v>-111708.311</v>
      </c>
      <c r="AH265" s="1">
        <v>18176</v>
      </c>
      <c r="AI265" s="1">
        <v>61506</v>
      </c>
      <c r="AJ265" s="1">
        <v>98995</v>
      </c>
      <c r="AK265" s="1">
        <v>89589.55</v>
      </c>
      <c r="AL265" s="1">
        <v>-14776</v>
      </c>
      <c r="AM265" s="1">
        <v>54848</v>
      </c>
      <c r="AN265" s="1">
        <v>1011</v>
      </c>
      <c r="AO265" s="1">
        <v>-22984.701000000001</v>
      </c>
      <c r="AP265" s="1">
        <v>-15841</v>
      </c>
      <c r="AQ265" s="1">
        <v>-2808</v>
      </c>
      <c r="AR265" s="1">
        <v>-1653</v>
      </c>
      <c r="AS265" s="1">
        <v>-31903.021000000001</v>
      </c>
      <c r="AT265" s="1">
        <v>-7556</v>
      </c>
      <c r="AU265" s="1">
        <v>-2742</v>
      </c>
      <c r="AV265" s="1">
        <v>-3860</v>
      </c>
      <c r="AW265" s="1">
        <v>-3342.1849999999999</v>
      </c>
      <c r="AX265" s="1">
        <v>12461</v>
      </c>
      <c r="AY265" s="1">
        <v>4034</v>
      </c>
      <c r="AZ265" s="1">
        <v>-37387</v>
      </c>
    </row>
    <row r="266" spans="1:52" hidden="1">
      <c r="A266" s="1" t="s">
        <v>195</v>
      </c>
      <c r="B266" s="1">
        <v>618053</v>
      </c>
      <c r="C266" s="1">
        <v>988558</v>
      </c>
      <c r="D266" s="1">
        <v>1225461</v>
      </c>
      <c r="E266" s="1">
        <v>1364641.72</v>
      </c>
      <c r="F266" s="1">
        <v>397570</v>
      </c>
      <c r="G266" s="1">
        <v>738063</v>
      </c>
      <c r="H266" s="1">
        <v>1062739</v>
      </c>
      <c r="I266" s="1">
        <v>1462447.63</v>
      </c>
      <c r="J266" s="1">
        <v>535012</v>
      </c>
      <c r="K266" s="1">
        <v>791268</v>
      </c>
      <c r="L266" s="1">
        <v>1064165</v>
      </c>
      <c r="M266" s="1">
        <v>1738792.63</v>
      </c>
      <c r="N266" s="1">
        <v>534215</v>
      </c>
      <c r="O266" s="1">
        <v>1108931</v>
      </c>
      <c r="P266" s="1">
        <v>1653681</v>
      </c>
      <c r="Q266" s="1">
        <v>2388048.15</v>
      </c>
      <c r="R266" s="1">
        <v>615530</v>
      </c>
      <c r="S266" s="1">
        <v>1383391</v>
      </c>
      <c r="T266" s="1">
        <v>2123581</v>
      </c>
      <c r="U266" s="1">
        <v>2966818.9789999998</v>
      </c>
      <c r="V266" s="1">
        <v>1056429</v>
      </c>
      <c r="W266" s="1">
        <v>1766350</v>
      </c>
      <c r="X266" s="1">
        <v>2881263</v>
      </c>
      <c r="Y266" s="1">
        <v>4145863.9380000001</v>
      </c>
      <c r="Z266" s="1">
        <v>945512</v>
      </c>
      <c r="AA266" s="1">
        <v>1762865</v>
      </c>
      <c r="AB266" s="1">
        <v>2657117</v>
      </c>
      <c r="AC266" s="1">
        <v>3940737.33</v>
      </c>
      <c r="AD266" s="1">
        <v>1147275</v>
      </c>
      <c r="AE266" s="1">
        <v>2103187</v>
      </c>
      <c r="AF266" s="1">
        <v>3053393</v>
      </c>
      <c r="AG266" s="1">
        <v>4337860.1919999998</v>
      </c>
      <c r="AH266" s="1">
        <v>1229783</v>
      </c>
      <c r="AI266" s="1">
        <v>2436729</v>
      </c>
      <c r="AJ266" s="1">
        <v>3329172</v>
      </c>
      <c r="AK266" s="1">
        <v>4540330.29</v>
      </c>
      <c r="AL266" s="1">
        <v>1272038</v>
      </c>
      <c r="AM266" s="1">
        <v>2568065</v>
      </c>
      <c r="AN266" s="1">
        <v>3674234</v>
      </c>
      <c r="AO266" s="1">
        <v>5149907.3559999997</v>
      </c>
      <c r="AP266" s="1">
        <v>1089082</v>
      </c>
      <c r="AQ266" s="1">
        <v>2206405</v>
      </c>
      <c r="AR266" s="1">
        <v>3531861</v>
      </c>
      <c r="AS266" s="1">
        <v>4631478.4589999998</v>
      </c>
      <c r="AT266" s="1">
        <v>1326419</v>
      </c>
      <c r="AU266" s="1">
        <v>2230801</v>
      </c>
      <c r="AV266" s="1">
        <v>3165763</v>
      </c>
      <c r="AW266" s="1">
        <v>4276882.5580000002</v>
      </c>
      <c r="AX266" s="1">
        <v>583201</v>
      </c>
      <c r="AY266" s="1">
        <v>865498</v>
      </c>
      <c r="AZ266" s="1">
        <v>1328248</v>
      </c>
    </row>
    <row r="267" spans="1:52" hidden="1">
      <c r="A267" s="1" t="s">
        <v>196</v>
      </c>
      <c r="B267" s="1">
        <v>0</v>
      </c>
      <c r="C267" s="1">
        <v>0</v>
      </c>
      <c r="D267" s="1">
        <v>0</v>
      </c>
      <c r="E267" s="1">
        <v>0</v>
      </c>
      <c r="F267" s="1">
        <v>0</v>
      </c>
      <c r="G267" s="1">
        <v>0</v>
      </c>
      <c r="H267" s="1">
        <v>0</v>
      </c>
      <c r="I267" s="1">
        <v>0</v>
      </c>
      <c r="J267" s="1">
        <v>0</v>
      </c>
      <c r="K267" s="1">
        <v>0</v>
      </c>
      <c r="L267" s="1">
        <v>0</v>
      </c>
      <c r="M267" s="1">
        <v>0</v>
      </c>
      <c r="N267" s="1">
        <v>0</v>
      </c>
      <c r="O267" s="1">
        <v>0</v>
      </c>
      <c r="P267" s="1">
        <v>0</v>
      </c>
      <c r="Q267" s="1">
        <v>0</v>
      </c>
      <c r="R267" s="1">
        <v>0</v>
      </c>
      <c r="S267" s="1">
        <v>0</v>
      </c>
      <c r="T267" s="1">
        <v>0</v>
      </c>
      <c r="U267" s="1">
        <v>0</v>
      </c>
      <c r="V267" s="1">
        <v>0</v>
      </c>
      <c r="W267" s="1">
        <v>0</v>
      </c>
      <c r="X267" s="1">
        <v>0</v>
      </c>
      <c r="Y267" s="1">
        <v>0</v>
      </c>
      <c r="Z267" s="1">
        <v>0</v>
      </c>
      <c r="AA267" s="1">
        <v>0</v>
      </c>
      <c r="AB267" s="1">
        <v>0</v>
      </c>
      <c r="AC267" s="1">
        <v>0</v>
      </c>
      <c r="AD267" s="1">
        <v>0</v>
      </c>
      <c r="AE267" s="1">
        <v>0</v>
      </c>
      <c r="AF267" s="1">
        <v>0</v>
      </c>
      <c r="AG267" s="1">
        <v>0</v>
      </c>
      <c r="AH267" s="1">
        <v>0</v>
      </c>
      <c r="AI267" s="1">
        <v>0</v>
      </c>
      <c r="AJ267" s="1">
        <v>0</v>
      </c>
      <c r="AK267" s="1">
        <v>0</v>
      </c>
      <c r="AL267" s="1">
        <v>0</v>
      </c>
      <c r="AM267" s="1">
        <v>0</v>
      </c>
      <c r="AN267" s="1">
        <v>0</v>
      </c>
      <c r="AO267" s="1">
        <v>0</v>
      </c>
      <c r="AP267" s="1">
        <v>0</v>
      </c>
      <c r="AQ267" s="1">
        <v>-15352</v>
      </c>
      <c r="AR267" s="1">
        <v>-22857</v>
      </c>
      <c r="AS267" s="1">
        <v>0</v>
      </c>
      <c r="AT267" s="1">
        <v>0</v>
      </c>
      <c r="AU267" s="1">
        <v>-36579</v>
      </c>
      <c r="AV267" s="1">
        <v>-55576</v>
      </c>
      <c r="AW267" s="1">
        <v>-81815.243000000002</v>
      </c>
      <c r="AX267" s="1">
        <v>0</v>
      </c>
      <c r="AY267" s="1">
        <v>0</v>
      </c>
      <c r="AZ267" s="1">
        <v>0</v>
      </c>
    </row>
    <row r="268" spans="1:52" hidden="1">
      <c r="A268" s="1" t="s">
        <v>197</v>
      </c>
      <c r="B268" s="1">
        <v>0</v>
      </c>
      <c r="C268" s="1">
        <v>0</v>
      </c>
      <c r="D268" s="1">
        <v>0</v>
      </c>
      <c r="E268" s="1">
        <v>0</v>
      </c>
      <c r="F268" s="1">
        <v>0</v>
      </c>
      <c r="G268" s="1">
        <v>0</v>
      </c>
      <c r="H268" s="1">
        <v>0</v>
      </c>
      <c r="I268" s="1">
        <v>0</v>
      </c>
      <c r="J268" s="1">
        <v>0</v>
      </c>
      <c r="K268" s="1">
        <v>0</v>
      </c>
      <c r="L268" s="1">
        <v>0</v>
      </c>
      <c r="M268" s="1">
        <v>0</v>
      </c>
      <c r="N268" s="1">
        <v>0</v>
      </c>
      <c r="O268" s="1">
        <v>0</v>
      </c>
      <c r="P268" s="1">
        <v>0</v>
      </c>
      <c r="Q268" s="1">
        <v>0</v>
      </c>
      <c r="R268" s="1">
        <v>0</v>
      </c>
      <c r="S268" s="1">
        <v>0</v>
      </c>
      <c r="T268" s="1">
        <v>0</v>
      </c>
      <c r="U268" s="1">
        <v>0</v>
      </c>
      <c r="V268" s="1">
        <v>0</v>
      </c>
      <c r="W268" s="1">
        <v>0</v>
      </c>
      <c r="X268" s="1">
        <v>0</v>
      </c>
      <c r="Y268" s="1">
        <v>0</v>
      </c>
      <c r="Z268" s="1">
        <v>0</v>
      </c>
      <c r="AA268" s="1">
        <v>0</v>
      </c>
      <c r="AB268" s="1">
        <v>0</v>
      </c>
      <c r="AC268" s="1">
        <v>0</v>
      </c>
      <c r="AD268" s="1">
        <v>0</v>
      </c>
      <c r="AE268" s="1">
        <v>0</v>
      </c>
      <c r="AF268" s="1">
        <v>0</v>
      </c>
      <c r="AG268" s="1">
        <v>0</v>
      </c>
      <c r="AH268" s="1">
        <v>0</v>
      </c>
      <c r="AI268" s="1">
        <v>0</v>
      </c>
      <c r="AJ268" s="1">
        <v>0</v>
      </c>
      <c r="AK268" s="1">
        <v>0</v>
      </c>
      <c r="AL268" s="1">
        <v>0</v>
      </c>
      <c r="AM268" s="1">
        <v>0</v>
      </c>
      <c r="AN268" s="1">
        <v>0</v>
      </c>
      <c r="AO268" s="1">
        <v>0</v>
      </c>
      <c r="AP268" s="1">
        <v>0</v>
      </c>
      <c r="AQ268" s="1">
        <v>0</v>
      </c>
      <c r="AR268" s="1">
        <v>0</v>
      </c>
      <c r="AS268" s="1">
        <v>0</v>
      </c>
      <c r="AT268" s="1">
        <v>0</v>
      </c>
      <c r="AU268" s="1">
        <v>110960</v>
      </c>
      <c r="AV268" s="1">
        <v>0</v>
      </c>
      <c r="AW268" s="1">
        <v>0</v>
      </c>
      <c r="AX268" s="1">
        <v>0</v>
      </c>
      <c r="AY268" s="1">
        <v>0</v>
      </c>
      <c r="AZ268" s="1">
        <v>0</v>
      </c>
    </row>
    <row r="269" spans="1:52" hidden="1">
      <c r="A269" s="1" t="s">
        <v>198</v>
      </c>
      <c r="B269" s="1">
        <v>0</v>
      </c>
      <c r="C269" s="1">
        <v>0</v>
      </c>
      <c r="D269" s="1">
        <v>0</v>
      </c>
      <c r="E269" s="1">
        <v>0</v>
      </c>
      <c r="F269" s="1">
        <v>0</v>
      </c>
      <c r="G269" s="1">
        <v>-76529</v>
      </c>
      <c r="H269" s="1">
        <v>-152573</v>
      </c>
      <c r="I269" s="1">
        <v>-153630</v>
      </c>
      <c r="J269" s="1">
        <v>2058</v>
      </c>
      <c r="K269" s="1">
        <v>-73370</v>
      </c>
      <c r="L269" s="1">
        <v>-137456</v>
      </c>
      <c r="M269" s="1">
        <v>-138648.92000000001</v>
      </c>
      <c r="N269" s="1">
        <v>-1807</v>
      </c>
      <c r="O269" s="1">
        <v>-158305</v>
      </c>
      <c r="P269" s="1">
        <v>-241085</v>
      </c>
      <c r="Q269" s="1">
        <v>-234545.04</v>
      </c>
      <c r="R269" s="1">
        <v>0</v>
      </c>
      <c r="S269" s="1">
        <v>-141700</v>
      </c>
      <c r="T269" s="1">
        <v>-254264</v>
      </c>
      <c r="U269" s="1">
        <v>-257370.18900000001</v>
      </c>
      <c r="V269" s="1">
        <v>0</v>
      </c>
      <c r="W269" s="1">
        <v>-113851</v>
      </c>
      <c r="X269" s="1">
        <v>-224529</v>
      </c>
      <c r="Y269" s="1">
        <v>-232378.68299999999</v>
      </c>
      <c r="Z269" s="1">
        <v>0</v>
      </c>
      <c r="AA269" s="1">
        <v>-76521</v>
      </c>
      <c r="AB269" s="1">
        <v>-159589</v>
      </c>
      <c r="AC269" s="1">
        <v>-199679.64</v>
      </c>
      <c r="AD269" s="1">
        <v>0</v>
      </c>
      <c r="AE269" s="1">
        <v>-85797</v>
      </c>
      <c r="AF269" s="1">
        <v>-246000</v>
      </c>
      <c r="AG269" s="1">
        <v>-226636.26300000001</v>
      </c>
      <c r="AH269" s="1">
        <v>-9622</v>
      </c>
      <c r="AI269" s="1">
        <v>-158072</v>
      </c>
      <c r="AJ269" s="1">
        <v>-304316</v>
      </c>
      <c r="AK269" s="1">
        <v>-364702.91</v>
      </c>
      <c r="AL269" s="1">
        <v>-58762</v>
      </c>
      <c r="AM269" s="1">
        <v>-143475</v>
      </c>
      <c r="AN269" s="1">
        <v>-299860</v>
      </c>
      <c r="AO269" s="1">
        <v>-328483.63500000001</v>
      </c>
      <c r="AP269" s="1">
        <v>-34049</v>
      </c>
      <c r="AQ269" s="1">
        <v>-206708</v>
      </c>
      <c r="AR269" s="1">
        <v>-393245</v>
      </c>
      <c r="AS269" s="1">
        <v>-418401.82699999999</v>
      </c>
      <c r="AT269" s="1">
        <v>-16874</v>
      </c>
      <c r="AU269" s="1">
        <v>-211616</v>
      </c>
      <c r="AV269" s="1">
        <v>-347344</v>
      </c>
      <c r="AW269" s="1">
        <v>-381800.98100000003</v>
      </c>
      <c r="AX269" s="1">
        <v>-24030</v>
      </c>
      <c r="AY269" s="1">
        <v>-27134</v>
      </c>
      <c r="AZ269" s="1">
        <v>-105411</v>
      </c>
    </row>
    <row r="270" spans="1:52" hidden="1">
      <c r="A270" s="1" t="s">
        <v>199</v>
      </c>
      <c r="B270" s="1">
        <v>618053</v>
      </c>
      <c r="C270" s="1">
        <v>988558</v>
      </c>
      <c r="D270" s="1">
        <v>1225461</v>
      </c>
      <c r="E270" s="1">
        <v>1364641.72</v>
      </c>
      <c r="F270" s="1">
        <v>397570</v>
      </c>
      <c r="G270" s="1">
        <v>661534</v>
      </c>
      <c r="H270" s="1">
        <v>910166</v>
      </c>
      <c r="I270" s="1">
        <v>1308817.98</v>
      </c>
      <c r="J270" s="1">
        <v>537070</v>
      </c>
      <c r="K270" s="1">
        <v>717898</v>
      </c>
      <c r="L270" s="1">
        <v>926709</v>
      </c>
      <c r="M270" s="1">
        <v>1600143.71</v>
      </c>
      <c r="N270" s="1">
        <v>532408</v>
      </c>
      <c r="O270" s="1">
        <v>950626</v>
      </c>
      <c r="P270" s="1">
        <v>1412596</v>
      </c>
      <c r="Q270" s="1">
        <v>2153503.11</v>
      </c>
      <c r="R270" s="1">
        <v>615530</v>
      </c>
      <c r="S270" s="1">
        <v>1241691</v>
      </c>
      <c r="T270" s="1">
        <v>1869317</v>
      </c>
      <c r="U270" s="1">
        <v>2709448.79</v>
      </c>
      <c r="V270" s="1">
        <v>1056429</v>
      </c>
      <c r="W270" s="1">
        <v>1652499</v>
      </c>
      <c r="X270" s="1">
        <v>2656734</v>
      </c>
      <c r="Y270" s="1">
        <v>3913485.2549999999</v>
      </c>
      <c r="Z270" s="1">
        <v>945512</v>
      </c>
      <c r="AA270" s="1">
        <v>1686344</v>
      </c>
      <c r="AB270" s="1">
        <v>2497528</v>
      </c>
      <c r="AC270" s="1">
        <v>3741057.69</v>
      </c>
      <c r="AD270" s="1">
        <v>1147275</v>
      </c>
      <c r="AE270" s="1">
        <v>2017390</v>
      </c>
      <c r="AF270" s="1">
        <v>2807393</v>
      </c>
      <c r="AG270" s="1">
        <v>4111223.929</v>
      </c>
      <c r="AH270" s="1">
        <v>1220161</v>
      </c>
      <c r="AI270" s="1">
        <v>2278657</v>
      </c>
      <c r="AJ270" s="1">
        <v>3024856</v>
      </c>
      <c r="AK270" s="1">
        <v>4175627.38</v>
      </c>
      <c r="AL270" s="1">
        <v>1213276</v>
      </c>
      <c r="AM270" s="1">
        <v>2424590</v>
      </c>
      <c r="AN270" s="1">
        <v>3374374</v>
      </c>
      <c r="AO270" s="1">
        <v>4821423.7209999999</v>
      </c>
      <c r="AP270" s="1">
        <v>1055033</v>
      </c>
      <c r="AQ270" s="1">
        <v>1984345</v>
      </c>
      <c r="AR270" s="1">
        <v>3115759</v>
      </c>
      <c r="AS270" s="1">
        <v>4213076.6320000002</v>
      </c>
      <c r="AT270" s="1">
        <v>1309545</v>
      </c>
      <c r="AU270" s="1">
        <v>2093566</v>
      </c>
      <c r="AV270" s="1">
        <v>2762843</v>
      </c>
      <c r="AW270" s="1">
        <v>3813266.3339999998</v>
      </c>
      <c r="AX270" s="1">
        <v>559171</v>
      </c>
      <c r="AY270" s="1">
        <v>838364</v>
      </c>
      <c r="AZ270" s="1">
        <v>1222837</v>
      </c>
    </row>
    <row r="271" spans="1:52" hidden="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idden="1">
      <c r="A272" s="1" t="s">
        <v>200</v>
      </c>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idden="1">
      <c r="A273" s="1" t="s">
        <v>201</v>
      </c>
      <c r="B273" s="1">
        <v>0</v>
      </c>
      <c r="C273" s="1">
        <v>0</v>
      </c>
      <c r="D273" s="1">
        <v>0</v>
      </c>
      <c r="E273" s="1">
        <v>0</v>
      </c>
      <c r="F273" s="1">
        <v>0</v>
      </c>
      <c r="G273" s="1">
        <v>0</v>
      </c>
      <c r="H273" s="1">
        <v>0</v>
      </c>
      <c r="I273" s="1">
        <v>0</v>
      </c>
      <c r="J273" s="1">
        <v>-80000</v>
      </c>
      <c r="K273" s="1">
        <v>0</v>
      </c>
      <c r="L273" s="1">
        <v>0</v>
      </c>
      <c r="M273" s="1">
        <v>0</v>
      </c>
      <c r="N273" s="1">
        <v>0</v>
      </c>
      <c r="O273" s="1">
        <v>0</v>
      </c>
      <c r="P273" s="1">
        <v>0</v>
      </c>
      <c r="Q273" s="1">
        <v>0</v>
      </c>
      <c r="R273" s="1">
        <v>0</v>
      </c>
      <c r="S273" s="1">
        <v>0</v>
      </c>
      <c r="T273" s="1">
        <v>0</v>
      </c>
      <c r="U273" s="1">
        <v>0</v>
      </c>
      <c r="V273" s="1">
        <v>0</v>
      </c>
      <c r="W273" s="1">
        <v>0</v>
      </c>
      <c r="X273" s="1">
        <v>0</v>
      </c>
      <c r="Y273" s="1">
        <v>3960.2559999999999</v>
      </c>
      <c r="Z273" s="1">
        <v>0</v>
      </c>
      <c r="AA273" s="1">
        <v>0</v>
      </c>
      <c r="AB273" s="1">
        <v>0</v>
      </c>
      <c r="AC273" s="1">
        <v>0</v>
      </c>
      <c r="AD273" s="1">
        <v>0</v>
      </c>
      <c r="AE273" s="1">
        <v>0</v>
      </c>
      <c r="AF273" s="1">
        <v>0</v>
      </c>
      <c r="AG273" s="1">
        <v>0</v>
      </c>
      <c r="AH273" s="1">
        <v>0</v>
      </c>
      <c r="AI273" s="1">
        <v>0</v>
      </c>
      <c r="AJ273" s="1">
        <v>0</v>
      </c>
      <c r="AK273" s="1">
        <v>-53746.05</v>
      </c>
      <c r="AL273" s="1">
        <v>-649604</v>
      </c>
      <c r="AM273" s="1">
        <v>-549966</v>
      </c>
      <c r="AN273" s="1">
        <v>53641</v>
      </c>
      <c r="AO273" s="1">
        <v>55703.35</v>
      </c>
      <c r="AP273" s="1">
        <v>-195652</v>
      </c>
      <c r="AQ273" s="1">
        <v>-381458</v>
      </c>
      <c r="AR273" s="1">
        <v>-499177</v>
      </c>
      <c r="AS273" s="1">
        <v>-800646.86199999996</v>
      </c>
      <c r="AT273" s="1">
        <v>-178085</v>
      </c>
      <c r="AU273" s="1">
        <v>-434315</v>
      </c>
      <c r="AV273" s="1">
        <v>-576335</v>
      </c>
      <c r="AW273" s="1">
        <v>110750.46</v>
      </c>
      <c r="AX273" s="1">
        <v>0</v>
      </c>
      <c r="AY273" s="1">
        <v>0</v>
      </c>
      <c r="AZ273" s="1">
        <v>0</v>
      </c>
    </row>
    <row r="274" spans="1:52" hidden="1">
      <c r="A274" s="1" t="s">
        <v>1205</v>
      </c>
      <c r="B274" s="1">
        <v>0</v>
      </c>
      <c r="C274" s="1">
        <v>0</v>
      </c>
      <c r="D274" s="1">
        <v>0</v>
      </c>
      <c r="E274" s="1">
        <v>0</v>
      </c>
      <c r="F274" s="1">
        <v>0</v>
      </c>
      <c r="G274" s="1">
        <v>0</v>
      </c>
      <c r="H274" s="1">
        <v>0</v>
      </c>
      <c r="I274" s="1">
        <v>0</v>
      </c>
      <c r="J274" s="1">
        <v>0</v>
      </c>
      <c r="K274" s="1">
        <v>0</v>
      </c>
      <c r="L274" s="1">
        <v>0</v>
      </c>
      <c r="M274" s="1">
        <v>0</v>
      </c>
      <c r="N274" s="1">
        <v>0</v>
      </c>
      <c r="O274" s="1">
        <v>0</v>
      </c>
      <c r="P274" s="1">
        <v>0</v>
      </c>
      <c r="Q274" s="1">
        <v>0</v>
      </c>
      <c r="R274" s="1">
        <v>0</v>
      </c>
      <c r="S274" s="1">
        <v>0</v>
      </c>
      <c r="T274" s="1">
        <v>0</v>
      </c>
      <c r="U274" s="1">
        <v>0</v>
      </c>
      <c r="V274" s="1">
        <v>0</v>
      </c>
      <c r="W274" s="1">
        <v>0</v>
      </c>
      <c r="X274" s="1">
        <v>0</v>
      </c>
      <c r="Y274" s="1">
        <v>0</v>
      </c>
      <c r="Z274" s="1">
        <v>0</v>
      </c>
      <c r="AA274" s="1">
        <v>0</v>
      </c>
      <c r="AB274" s="1">
        <v>0</v>
      </c>
      <c r="AC274" s="1">
        <v>0</v>
      </c>
      <c r="AD274" s="1">
        <v>0</v>
      </c>
      <c r="AE274" s="1">
        <v>0</v>
      </c>
      <c r="AF274" s="1">
        <v>0</v>
      </c>
      <c r="AG274" s="1">
        <v>0</v>
      </c>
      <c r="AH274" s="1">
        <v>0</v>
      </c>
      <c r="AI274" s="1">
        <v>0</v>
      </c>
      <c r="AJ274" s="1">
        <v>0</v>
      </c>
      <c r="AK274" s="1">
        <v>0</v>
      </c>
      <c r="AL274" s="1">
        <v>0</v>
      </c>
      <c r="AM274" s="1">
        <v>0</v>
      </c>
      <c r="AN274" s="1">
        <v>0</v>
      </c>
      <c r="AO274" s="1">
        <v>0</v>
      </c>
      <c r="AP274" s="1">
        <v>0</v>
      </c>
      <c r="AQ274" s="1">
        <v>0</v>
      </c>
      <c r="AR274" s="1">
        <v>0</v>
      </c>
      <c r="AS274" s="1">
        <v>0</v>
      </c>
      <c r="AT274" s="1">
        <v>0</v>
      </c>
      <c r="AU274" s="1">
        <v>0</v>
      </c>
      <c r="AV274" s="1">
        <v>0</v>
      </c>
      <c r="AW274" s="1">
        <v>0</v>
      </c>
      <c r="AX274" s="1">
        <v>0</v>
      </c>
      <c r="AY274" s="1">
        <v>191933</v>
      </c>
      <c r="AZ274" s="1">
        <v>692965</v>
      </c>
    </row>
    <row r="275" spans="1:52" hidden="1">
      <c r="A275" s="1" t="s">
        <v>1257</v>
      </c>
      <c r="B275" s="1">
        <v>0</v>
      </c>
      <c r="C275" s="1">
        <v>0</v>
      </c>
      <c r="D275" s="1">
        <v>0</v>
      </c>
      <c r="E275" s="1">
        <v>0</v>
      </c>
      <c r="F275" s="1">
        <v>0</v>
      </c>
      <c r="G275" s="1">
        <v>0</v>
      </c>
      <c r="H275" s="1">
        <v>0</v>
      </c>
      <c r="I275" s="1">
        <v>0</v>
      </c>
      <c r="J275" s="1">
        <v>0</v>
      </c>
      <c r="K275" s="1">
        <v>0</v>
      </c>
      <c r="L275" s="1">
        <v>0</v>
      </c>
      <c r="M275" s="1">
        <v>0</v>
      </c>
      <c r="N275" s="1">
        <v>0</v>
      </c>
      <c r="O275" s="1">
        <v>0</v>
      </c>
      <c r="P275" s="1">
        <v>0</v>
      </c>
      <c r="Q275" s="1">
        <v>0</v>
      </c>
      <c r="R275" s="1">
        <v>0</v>
      </c>
      <c r="S275" s="1">
        <v>0</v>
      </c>
      <c r="T275" s="1">
        <v>0</v>
      </c>
      <c r="U275" s="1">
        <v>0</v>
      </c>
      <c r="V275" s="1">
        <v>0</v>
      </c>
      <c r="W275" s="1">
        <v>0</v>
      </c>
      <c r="X275" s="1">
        <v>0</v>
      </c>
      <c r="Y275" s="1">
        <v>0</v>
      </c>
      <c r="Z275" s="1">
        <v>0</v>
      </c>
      <c r="AA275" s="1">
        <v>0</v>
      </c>
      <c r="AB275" s="1">
        <v>0</v>
      </c>
      <c r="AC275" s="1">
        <v>0</v>
      </c>
      <c r="AD275" s="1">
        <v>0</v>
      </c>
      <c r="AE275" s="1">
        <v>0</v>
      </c>
      <c r="AF275" s="1">
        <v>0</v>
      </c>
      <c r="AG275" s="1">
        <v>0</v>
      </c>
      <c r="AH275" s="1">
        <v>0</v>
      </c>
      <c r="AI275" s="1">
        <v>0</v>
      </c>
      <c r="AJ275" s="1">
        <v>0</v>
      </c>
      <c r="AK275" s="1">
        <v>0</v>
      </c>
      <c r="AL275" s="1">
        <v>0</v>
      </c>
      <c r="AM275" s="1">
        <v>0</v>
      </c>
      <c r="AN275" s="1">
        <v>0</v>
      </c>
      <c r="AO275" s="1">
        <v>0</v>
      </c>
      <c r="AP275" s="1">
        <v>0</v>
      </c>
      <c r="AQ275" s="1">
        <v>0</v>
      </c>
      <c r="AR275" s="1">
        <v>0</v>
      </c>
      <c r="AS275" s="1">
        <v>0</v>
      </c>
      <c r="AT275" s="1">
        <v>0</v>
      </c>
      <c r="AU275" s="1">
        <v>0</v>
      </c>
      <c r="AV275" s="1">
        <v>0</v>
      </c>
      <c r="AW275" s="1">
        <v>0</v>
      </c>
      <c r="AX275" s="1">
        <v>0</v>
      </c>
      <c r="AY275" s="1">
        <v>191933</v>
      </c>
      <c r="AZ275" s="1">
        <v>692965</v>
      </c>
    </row>
    <row r="276" spans="1:52" hidden="1">
      <c r="A276" s="1" t="s">
        <v>202</v>
      </c>
      <c r="B276" s="1">
        <v>0</v>
      </c>
      <c r="C276" s="1">
        <v>0</v>
      </c>
      <c r="D276" s="1">
        <v>0</v>
      </c>
      <c r="E276" s="1">
        <v>0</v>
      </c>
      <c r="F276" s="1">
        <v>0</v>
      </c>
      <c r="G276" s="1">
        <v>0</v>
      </c>
      <c r="H276" s="1">
        <v>-18128</v>
      </c>
      <c r="I276" s="1">
        <v>-18129</v>
      </c>
      <c r="J276" s="1">
        <v>0</v>
      </c>
      <c r="K276" s="1">
        <v>4898</v>
      </c>
      <c r="L276" s="1">
        <v>4898</v>
      </c>
      <c r="M276" s="1">
        <v>4898.05</v>
      </c>
      <c r="N276" s="1">
        <v>0</v>
      </c>
      <c r="O276" s="1">
        <v>0</v>
      </c>
      <c r="P276" s="1">
        <v>-761808</v>
      </c>
      <c r="Q276" s="1">
        <v>-761807.56</v>
      </c>
      <c r="R276" s="1">
        <v>-322030</v>
      </c>
      <c r="S276" s="1">
        <v>-437813</v>
      </c>
      <c r="T276" s="1">
        <v>-437813</v>
      </c>
      <c r="U276" s="1">
        <v>-744017.973</v>
      </c>
      <c r="V276" s="1">
        <v>-120000</v>
      </c>
      <c r="W276" s="1">
        <v>-120000</v>
      </c>
      <c r="X276" s="1">
        <v>-120000</v>
      </c>
      <c r="Y276" s="1">
        <v>-120000</v>
      </c>
      <c r="Z276" s="1">
        <v>0</v>
      </c>
      <c r="AA276" s="1">
        <v>0</v>
      </c>
      <c r="AB276" s="1">
        <v>0</v>
      </c>
      <c r="AC276" s="1">
        <v>-105196.08</v>
      </c>
      <c r="AD276" s="1">
        <v>0</v>
      </c>
      <c r="AE276" s="1">
        <v>0</v>
      </c>
      <c r="AF276" s="1">
        <v>0</v>
      </c>
      <c r="AG276" s="1">
        <v>0</v>
      </c>
      <c r="AH276" s="1">
        <v>0</v>
      </c>
      <c r="AI276" s="1">
        <v>0</v>
      </c>
      <c r="AJ276" s="1">
        <v>0</v>
      </c>
      <c r="AK276" s="1">
        <v>0</v>
      </c>
      <c r="AL276" s="1">
        <v>0</v>
      </c>
      <c r="AM276" s="1">
        <v>-1888</v>
      </c>
      <c r="AN276" s="1">
        <v>-1888</v>
      </c>
      <c r="AO276" s="1">
        <v>-1887.6659999999999</v>
      </c>
      <c r="AP276" s="1">
        <v>0</v>
      </c>
      <c r="AQ276" s="1">
        <v>0</v>
      </c>
      <c r="AR276" s="1">
        <v>0</v>
      </c>
      <c r="AS276" s="1">
        <v>-297195.788</v>
      </c>
      <c r="AT276" s="1">
        <v>-64639</v>
      </c>
      <c r="AU276" s="1">
        <v>0</v>
      </c>
      <c r="AV276" s="1">
        <v>0</v>
      </c>
      <c r="AW276" s="1">
        <v>0</v>
      </c>
      <c r="AX276" s="1">
        <v>-1126323</v>
      </c>
      <c r="AY276" s="1">
        <v>-1312654</v>
      </c>
      <c r="AZ276" s="1">
        <v>-1390545</v>
      </c>
    </row>
    <row r="277" spans="1:52" hidden="1">
      <c r="A277" s="1" t="s">
        <v>203</v>
      </c>
      <c r="B277" s="1">
        <v>0</v>
      </c>
      <c r="C277" s="1">
        <v>0</v>
      </c>
      <c r="D277" s="1">
        <v>0</v>
      </c>
      <c r="E277" s="1">
        <v>0</v>
      </c>
      <c r="F277" s="1">
        <v>0</v>
      </c>
      <c r="G277" s="1">
        <v>0</v>
      </c>
      <c r="H277" s="1">
        <v>-18128</v>
      </c>
      <c r="I277" s="1">
        <v>-18129</v>
      </c>
      <c r="J277" s="1">
        <v>0</v>
      </c>
      <c r="K277" s="1">
        <v>0</v>
      </c>
      <c r="L277" s="1">
        <v>0</v>
      </c>
      <c r="M277" s="1">
        <v>4898.05</v>
      </c>
      <c r="N277" s="1">
        <v>0</v>
      </c>
      <c r="O277" s="1">
        <v>0</v>
      </c>
      <c r="P277" s="1">
        <v>-761808</v>
      </c>
      <c r="Q277" s="1">
        <v>-761807.56</v>
      </c>
      <c r="R277" s="1">
        <v>-322030</v>
      </c>
      <c r="S277" s="1">
        <v>-437813</v>
      </c>
      <c r="T277" s="1">
        <v>-437813</v>
      </c>
      <c r="U277" s="1">
        <v>-756174.96</v>
      </c>
      <c r="V277" s="1">
        <v>-120000</v>
      </c>
      <c r="W277" s="1">
        <v>-120000</v>
      </c>
      <c r="X277" s="1">
        <v>-120000</v>
      </c>
      <c r="Y277" s="1">
        <v>-120000</v>
      </c>
      <c r="Z277" s="1">
        <v>0</v>
      </c>
      <c r="AA277" s="1">
        <v>0</v>
      </c>
      <c r="AB277" s="1">
        <v>0</v>
      </c>
      <c r="AC277" s="1">
        <v>-105196.08</v>
      </c>
      <c r="AD277" s="1">
        <v>0</v>
      </c>
      <c r="AE277" s="1">
        <v>0</v>
      </c>
      <c r="AF277" s="1">
        <v>0</v>
      </c>
      <c r="AG277" s="1">
        <v>0</v>
      </c>
      <c r="AH277" s="1">
        <v>0</v>
      </c>
      <c r="AI277" s="1">
        <v>0</v>
      </c>
      <c r="AJ277" s="1">
        <v>0</v>
      </c>
      <c r="AK277" s="1">
        <v>0</v>
      </c>
      <c r="AL277" s="1">
        <v>0</v>
      </c>
      <c r="AM277" s="1">
        <v>-1888</v>
      </c>
      <c r="AN277" s="1">
        <v>-1888</v>
      </c>
      <c r="AO277" s="1">
        <v>-1887.6659999999999</v>
      </c>
      <c r="AP277" s="1">
        <v>0</v>
      </c>
      <c r="AQ277" s="1">
        <v>0</v>
      </c>
      <c r="AR277" s="1">
        <v>0</v>
      </c>
      <c r="AS277" s="1">
        <v>-297195.788</v>
      </c>
      <c r="AT277" s="1">
        <v>-64639</v>
      </c>
      <c r="AU277" s="1">
        <v>0</v>
      </c>
      <c r="AV277" s="1">
        <v>0</v>
      </c>
      <c r="AW277" s="1">
        <v>0</v>
      </c>
      <c r="AX277" s="1">
        <v>-1126323</v>
      </c>
      <c r="AY277" s="1">
        <v>-1312654</v>
      </c>
      <c r="AZ277" s="1">
        <v>-1390545</v>
      </c>
    </row>
    <row r="278" spans="1:52" hidden="1">
      <c r="A278" s="1" t="s">
        <v>1258</v>
      </c>
      <c r="B278" s="1">
        <v>0</v>
      </c>
      <c r="C278" s="1">
        <v>0</v>
      </c>
      <c r="D278" s="1">
        <v>0</v>
      </c>
      <c r="E278" s="1">
        <v>0</v>
      </c>
      <c r="F278" s="1">
        <v>0</v>
      </c>
      <c r="G278" s="1">
        <v>0</v>
      </c>
      <c r="H278" s="1">
        <v>0</v>
      </c>
      <c r="I278" s="1">
        <v>0</v>
      </c>
      <c r="J278" s="1">
        <v>0</v>
      </c>
      <c r="K278" s="1">
        <v>4898</v>
      </c>
      <c r="L278" s="1">
        <v>4898</v>
      </c>
      <c r="M278" s="1">
        <v>0</v>
      </c>
      <c r="N278" s="1">
        <v>0</v>
      </c>
      <c r="O278" s="1">
        <v>0</v>
      </c>
      <c r="P278" s="1">
        <v>0</v>
      </c>
      <c r="Q278" s="1">
        <v>0</v>
      </c>
      <c r="R278" s="1">
        <v>0</v>
      </c>
      <c r="S278" s="1">
        <v>0</v>
      </c>
      <c r="T278" s="1">
        <v>0</v>
      </c>
      <c r="U278" s="1">
        <v>12156.986999999999</v>
      </c>
      <c r="V278" s="1">
        <v>0</v>
      </c>
      <c r="W278" s="1">
        <v>0</v>
      </c>
      <c r="X278" s="1">
        <v>0</v>
      </c>
      <c r="Y278" s="1">
        <v>0</v>
      </c>
      <c r="Z278" s="1">
        <v>0</v>
      </c>
      <c r="AA278" s="1">
        <v>0</v>
      </c>
      <c r="AB278" s="1">
        <v>0</v>
      </c>
      <c r="AC278" s="1">
        <v>0</v>
      </c>
      <c r="AD278" s="1">
        <v>0</v>
      </c>
      <c r="AE278" s="1">
        <v>0</v>
      </c>
      <c r="AF278" s="1">
        <v>0</v>
      </c>
      <c r="AG278" s="1">
        <v>0</v>
      </c>
      <c r="AH278" s="1">
        <v>0</v>
      </c>
      <c r="AI278" s="1">
        <v>0</v>
      </c>
      <c r="AJ278" s="1">
        <v>0</v>
      </c>
      <c r="AK278" s="1">
        <v>0</v>
      </c>
      <c r="AL278" s="1">
        <v>0</v>
      </c>
      <c r="AM278" s="1">
        <v>0</v>
      </c>
      <c r="AN278" s="1">
        <v>0</v>
      </c>
      <c r="AO278" s="1">
        <v>0</v>
      </c>
      <c r="AP278" s="1">
        <v>0</v>
      </c>
      <c r="AQ278" s="1">
        <v>0</v>
      </c>
      <c r="AR278" s="1">
        <v>0</v>
      </c>
      <c r="AS278" s="1">
        <v>0</v>
      </c>
      <c r="AT278" s="1">
        <v>0</v>
      </c>
      <c r="AU278" s="1">
        <v>0</v>
      </c>
      <c r="AV278" s="1">
        <v>0</v>
      </c>
      <c r="AW278" s="1">
        <v>0</v>
      </c>
      <c r="AX278" s="1">
        <v>0</v>
      </c>
      <c r="AY278" s="1">
        <v>0</v>
      </c>
      <c r="AZ278" s="1">
        <v>0</v>
      </c>
    </row>
    <row r="279" spans="1:52" hidden="1">
      <c r="A279" s="1" t="s">
        <v>204</v>
      </c>
      <c r="B279" s="1">
        <v>0</v>
      </c>
      <c r="C279" s="1">
        <v>-6993</v>
      </c>
      <c r="D279" s="1">
        <v>6</v>
      </c>
      <c r="E279" s="1">
        <v>-912952.83</v>
      </c>
      <c r="F279" s="1">
        <v>-185</v>
      </c>
      <c r="G279" s="1">
        <v>-437</v>
      </c>
      <c r="H279" s="1">
        <v>0</v>
      </c>
      <c r="I279" s="1">
        <v>0</v>
      </c>
      <c r="J279" s="1">
        <v>4898</v>
      </c>
      <c r="K279" s="1">
        <v>0</v>
      </c>
      <c r="L279" s="1">
        <v>0</v>
      </c>
      <c r="M279" s="1">
        <v>0</v>
      </c>
      <c r="N279" s="1">
        <v>0</v>
      </c>
      <c r="O279" s="1">
        <v>0</v>
      </c>
      <c r="P279" s="1">
        <v>0</v>
      </c>
      <c r="Q279" s="1">
        <v>0</v>
      </c>
      <c r="R279" s="1">
        <v>0</v>
      </c>
      <c r="S279" s="1">
        <v>0</v>
      </c>
      <c r="T279" s="1">
        <v>0</v>
      </c>
      <c r="U279" s="1">
        <v>0</v>
      </c>
      <c r="V279" s="1">
        <v>0</v>
      </c>
      <c r="W279" s="1">
        <v>0</v>
      </c>
      <c r="X279" s="1">
        <v>0</v>
      </c>
      <c r="Y279" s="1">
        <v>8271.5370000000003</v>
      </c>
      <c r="Z279" s="1">
        <v>9520</v>
      </c>
      <c r="AA279" s="1">
        <v>0</v>
      </c>
      <c r="AB279" s="1">
        <v>0</v>
      </c>
      <c r="AC279" s="1">
        <v>9520.3799999999992</v>
      </c>
      <c r="AD279" s="1">
        <v>0</v>
      </c>
      <c r="AE279" s="1">
        <v>0</v>
      </c>
      <c r="AF279" s="1">
        <v>0</v>
      </c>
      <c r="AG279" s="1">
        <v>0</v>
      </c>
      <c r="AH279" s="1">
        <v>6342</v>
      </c>
      <c r="AI279" s="1">
        <v>6342</v>
      </c>
      <c r="AJ279" s="1">
        <v>6342</v>
      </c>
      <c r="AK279" s="1">
        <v>6341.51</v>
      </c>
      <c r="AL279" s="1">
        <v>6325</v>
      </c>
      <c r="AM279" s="1">
        <v>0</v>
      </c>
      <c r="AN279" s="1">
        <v>0</v>
      </c>
      <c r="AO279" s="1">
        <v>0</v>
      </c>
      <c r="AP279" s="1">
        <v>0</v>
      </c>
      <c r="AQ279" s="1">
        <v>0</v>
      </c>
      <c r="AR279" s="1">
        <v>0</v>
      </c>
      <c r="AS279" s="1">
        <v>0</v>
      </c>
      <c r="AT279" s="1">
        <v>0</v>
      </c>
      <c r="AU279" s="1">
        <v>-170949</v>
      </c>
      <c r="AV279" s="1">
        <v>-265392</v>
      </c>
      <c r="AW279" s="1">
        <v>-559136.56499999994</v>
      </c>
      <c r="AX279" s="1">
        <v>3609</v>
      </c>
      <c r="AY279" s="1">
        <v>7257</v>
      </c>
      <c r="AZ279" s="1">
        <v>10948</v>
      </c>
    </row>
    <row r="280" spans="1:52" hidden="1">
      <c r="A280" s="1" t="s">
        <v>205</v>
      </c>
      <c r="B280" s="1">
        <v>0</v>
      </c>
      <c r="C280" s="1">
        <v>0</v>
      </c>
      <c r="D280" s="1">
        <v>0</v>
      </c>
      <c r="E280" s="1">
        <v>0</v>
      </c>
      <c r="F280" s="1">
        <v>0</v>
      </c>
      <c r="G280" s="1">
        <v>-437</v>
      </c>
      <c r="H280" s="1">
        <v>0</v>
      </c>
      <c r="I280" s="1">
        <v>0</v>
      </c>
      <c r="J280" s="1">
        <v>0</v>
      </c>
      <c r="K280" s="1">
        <v>0</v>
      </c>
      <c r="L280" s="1">
        <v>0</v>
      </c>
      <c r="M280" s="1">
        <v>0</v>
      </c>
      <c r="N280" s="1">
        <v>0</v>
      </c>
      <c r="O280" s="1">
        <v>0</v>
      </c>
      <c r="P280" s="1">
        <v>0</v>
      </c>
      <c r="Q280" s="1">
        <v>0</v>
      </c>
      <c r="R280" s="1">
        <v>0</v>
      </c>
      <c r="S280" s="1">
        <v>0</v>
      </c>
      <c r="T280" s="1">
        <v>0</v>
      </c>
      <c r="U280" s="1">
        <v>0</v>
      </c>
      <c r="V280" s="1">
        <v>0</v>
      </c>
      <c r="W280" s="1">
        <v>0</v>
      </c>
      <c r="X280" s="1">
        <v>0</v>
      </c>
      <c r="Y280" s="1">
        <v>0</v>
      </c>
      <c r="Z280" s="1">
        <v>0</v>
      </c>
      <c r="AA280" s="1">
        <v>0</v>
      </c>
      <c r="AB280" s="1">
        <v>0</v>
      </c>
      <c r="AC280" s="1">
        <v>0</v>
      </c>
      <c r="AD280" s="1">
        <v>0</v>
      </c>
      <c r="AE280" s="1">
        <v>0</v>
      </c>
      <c r="AF280" s="1">
        <v>0</v>
      </c>
      <c r="AG280" s="1">
        <v>0</v>
      </c>
      <c r="AH280" s="1">
        <v>0</v>
      </c>
      <c r="AI280" s="1">
        <v>0</v>
      </c>
      <c r="AJ280" s="1">
        <v>0</v>
      </c>
      <c r="AK280" s="1">
        <v>0</v>
      </c>
      <c r="AL280" s="1">
        <v>0</v>
      </c>
      <c r="AM280" s="1">
        <v>0</v>
      </c>
      <c r="AN280" s="1">
        <v>0</v>
      </c>
      <c r="AO280" s="1">
        <v>0</v>
      </c>
      <c r="AP280" s="1">
        <v>0</v>
      </c>
      <c r="AQ280" s="1">
        <v>0</v>
      </c>
      <c r="AR280" s="1">
        <v>0</v>
      </c>
      <c r="AS280" s="1">
        <v>0</v>
      </c>
      <c r="AT280" s="1">
        <v>0</v>
      </c>
      <c r="AU280" s="1">
        <v>-170949</v>
      </c>
      <c r="AV280" s="1">
        <v>-265392</v>
      </c>
      <c r="AW280" s="1">
        <v>-559136.56499999994</v>
      </c>
      <c r="AX280" s="1">
        <v>0</v>
      </c>
      <c r="AY280" s="1">
        <v>0</v>
      </c>
      <c r="AZ280" s="1">
        <v>0</v>
      </c>
    </row>
    <row r="281" spans="1:52" hidden="1">
      <c r="A281" s="1" t="s">
        <v>1259</v>
      </c>
      <c r="B281" s="1">
        <v>0</v>
      </c>
      <c r="C281" s="1">
        <v>0</v>
      </c>
      <c r="D281" s="1">
        <v>0</v>
      </c>
      <c r="E281" s="1">
        <v>0</v>
      </c>
      <c r="F281" s="1">
        <v>0</v>
      </c>
      <c r="G281" s="1">
        <v>0</v>
      </c>
      <c r="H281" s="1">
        <v>0</v>
      </c>
      <c r="I281" s="1">
        <v>0</v>
      </c>
      <c r="J281" s="1">
        <v>4898</v>
      </c>
      <c r="K281" s="1">
        <v>0</v>
      </c>
      <c r="L281" s="1">
        <v>0</v>
      </c>
      <c r="M281" s="1">
        <v>0</v>
      </c>
      <c r="N281" s="1">
        <v>0</v>
      </c>
      <c r="O281" s="1">
        <v>0</v>
      </c>
      <c r="P281" s="1">
        <v>0</v>
      </c>
      <c r="Q281" s="1">
        <v>0</v>
      </c>
      <c r="R281" s="1">
        <v>0</v>
      </c>
      <c r="S281" s="1">
        <v>0</v>
      </c>
      <c r="T281" s="1">
        <v>0</v>
      </c>
      <c r="U281" s="1">
        <v>0</v>
      </c>
      <c r="V281" s="1">
        <v>0</v>
      </c>
      <c r="W281" s="1">
        <v>0</v>
      </c>
      <c r="X281" s="1">
        <v>0</v>
      </c>
      <c r="Y281" s="1">
        <v>8271.5370000000003</v>
      </c>
      <c r="Z281" s="1">
        <v>9520</v>
      </c>
      <c r="AA281" s="1">
        <v>0</v>
      </c>
      <c r="AB281" s="1">
        <v>0</v>
      </c>
      <c r="AC281" s="1">
        <v>9520.3799999999992</v>
      </c>
      <c r="AD281" s="1">
        <v>0</v>
      </c>
      <c r="AE281" s="1">
        <v>0</v>
      </c>
      <c r="AF281" s="1">
        <v>0</v>
      </c>
      <c r="AG281" s="1">
        <v>0</v>
      </c>
      <c r="AH281" s="1">
        <v>6342</v>
      </c>
      <c r="AI281" s="1">
        <v>6342</v>
      </c>
      <c r="AJ281" s="1">
        <v>6342</v>
      </c>
      <c r="AK281" s="1">
        <v>6341.51</v>
      </c>
      <c r="AL281" s="1">
        <v>6325</v>
      </c>
      <c r="AM281" s="1">
        <v>0</v>
      </c>
      <c r="AN281" s="1">
        <v>0</v>
      </c>
      <c r="AO281" s="1">
        <v>0</v>
      </c>
      <c r="AP281" s="1">
        <v>0</v>
      </c>
      <c r="AQ281" s="1">
        <v>0</v>
      </c>
      <c r="AR281" s="1">
        <v>0</v>
      </c>
      <c r="AS281" s="1">
        <v>0</v>
      </c>
      <c r="AT281" s="1">
        <v>0</v>
      </c>
      <c r="AU281" s="1">
        <v>0</v>
      </c>
      <c r="AV281" s="1">
        <v>0</v>
      </c>
      <c r="AW281" s="1">
        <v>0</v>
      </c>
      <c r="AX281" s="1">
        <v>3609</v>
      </c>
      <c r="AY281" s="1">
        <v>7257</v>
      </c>
      <c r="AZ281" s="1">
        <v>10948</v>
      </c>
    </row>
    <row r="282" spans="1:52" hidden="1">
      <c r="A282" s="1" t="s">
        <v>206</v>
      </c>
      <c r="B282" s="1">
        <v>0</v>
      </c>
      <c r="C282" s="1">
        <v>0</v>
      </c>
      <c r="D282" s="1">
        <v>0</v>
      </c>
      <c r="E282" s="1">
        <v>0</v>
      </c>
      <c r="F282" s="1">
        <v>0</v>
      </c>
      <c r="G282" s="1">
        <v>0</v>
      </c>
      <c r="H282" s="1">
        <v>0</v>
      </c>
      <c r="I282" s="1">
        <v>0</v>
      </c>
      <c r="J282" s="1">
        <v>0</v>
      </c>
      <c r="K282" s="1">
        <v>0</v>
      </c>
      <c r="L282" s="1">
        <v>0</v>
      </c>
      <c r="M282" s="1">
        <v>0</v>
      </c>
      <c r="N282" s="1">
        <v>0</v>
      </c>
      <c r="O282" s="1">
        <v>0</v>
      </c>
      <c r="P282" s="1">
        <v>0</v>
      </c>
      <c r="Q282" s="1">
        <v>0</v>
      </c>
      <c r="R282" s="1">
        <v>0</v>
      </c>
      <c r="S282" s="1">
        <v>0</v>
      </c>
      <c r="T282" s="1">
        <v>0</v>
      </c>
      <c r="U282" s="1">
        <v>0</v>
      </c>
      <c r="V282" s="1">
        <v>0</v>
      </c>
      <c r="W282" s="1">
        <v>0</v>
      </c>
      <c r="X282" s="1">
        <v>0</v>
      </c>
      <c r="Y282" s="1">
        <v>0</v>
      </c>
      <c r="Z282" s="1">
        <v>0</v>
      </c>
      <c r="AA282" s="1">
        <v>-4464</v>
      </c>
      <c r="AB282" s="1">
        <v>0</v>
      </c>
      <c r="AC282" s="1">
        <v>0</v>
      </c>
      <c r="AD282" s="1">
        <v>0</v>
      </c>
      <c r="AE282" s="1">
        <v>0</v>
      </c>
      <c r="AF282" s="1">
        <v>0</v>
      </c>
      <c r="AG282" s="1">
        <v>5000</v>
      </c>
      <c r="AH282" s="1">
        <v>0</v>
      </c>
      <c r="AI282" s="1">
        <v>0</v>
      </c>
      <c r="AJ282" s="1">
        <v>0</v>
      </c>
      <c r="AK282" s="1">
        <v>0</v>
      </c>
      <c r="AL282" s="1">
        <v>0</v>
      </c>
      <c r="AM282" s="1">
        <v>0</v>
      </c>
      <c r="AN282" s="1">
        <v>0</v>
      </c>
      <c r="AO282" s="1">
        <v>0</v>
      </c>
      <c r="AP282" s="1">
        <v>0</v>
      </c>
      <c r="AQ282" s="1">
        <v>0</v>
      </c>
      <c r="AR282" s="1">
        <v>0</v>
      </c>
      <c r="AS282" s="1">
        <v>0</v>
      </c>
      <c r="AT282" s="1">
        <v>0</v>
      </c>
      <c r="AU282" s="1">
        <v>0</v>
      </c>
      <c r="AV282" s="1">
        <v>0</v>
      </c>
      <c r="AW282" s="1">
        <v>0</v>
      </c>
      <c r="AX282" s="1">
        <v>0</v>
      </c>
      <c r="AY282" s="1">
        <v>0</v>
      </c>
      <c r="AZ282" s="1">
        <v>0</v>
      </c>
    </row>
    <row r="283" spans="1:52" hidden="1">
      <c r="A283" s="1" t="s">
        <v>1260</v>
      </c>
      <c r="B283" s="1">
        <v>0</v>
      </c>
      <c r="C283" s="1">
        <v>0</v>
      </c>
      <c r="D283" s="1">
        <v>0</v>
      </c>
      <c r="E283" s="1">
        <v>0</v>
      </c>
      <c r="F283" s="1">
        <v>0</v>
      </c>
      <c r="G283" s="1">
        <v>0</v>
      </c>
      <c r="H283" s="1">
        <v>0</v>
      </c>
      <c r="I283" s="1">
        <v>0</v>
      </c>
      <c r="J283" s="1">
        <v>0</v>
      </c>
      <c r="K283" s="1">
        <v>0</v>
      </c>
      <c r="L283" s="1">
        <v>0</v>
      </c>
      <c r="M283" s="1">
        <v>0</v>
      </c>
      <c r="N283" s="1">
        <v>0</v>
      </c>
      <c r="O283" s="1">
        <v>0</v>
      </c>
      <c r="P283" s="1">
        <v>0</v>
      </c>
      <c r="Q283" s="1">
        <v>0</v>
      </c>
      <c r="R283" s="1">
        <v>0</v>
      </c>
      <c r="S283" s="1">
        <v>0</v>
      </c>
      <c r="T283" s="1">
        <v>0</v>
      </c>
      <c r="U283" s="1">
        <v>0</v>
      </c>
      <c r="V283" s="1">
        <v>0</v>
      </c>
      <c r="W283" s="1">
        <v>0</v>
      </c>
      <c r="X283" s="1">
        <v>0</v>
      </c>
      <c r="Y283" s="1">
        <v>0</v>
      </c>
      <c r="Z283" s="1">
        <v>0</v>
      </c>
      <c r="AA283" s="1">
        <v>0</v>
      </c>
      <c r="AB283" s="1">
        <v>0</v>
      </c>
      <c r="AC283" s="1">
        <v>0</v>
      </c>
      <c r="AD283" s="1">
        <v>0</v>
      </c>
      <c r="AE283" s="1">
        <v>0</v>
      </c>
      <c r="AF283" s="1">
        <v>0</v>
      </c>
      <c r="AG283" s="1">
        <v>0</v>
      </c>
      <c r="AH283" s="1">
        <v>0</v>
      </c>
      <c r="AI283" s="1">
        <v>0</v>
      </c>
      <c r="AJ283" s="1">
        <v>0</v>
      </c>
      <c r="AK283" s="1">
        <v>0</v>
      </c>
      <c r="AL283" s="1">
        <v>0</v>
      </c>
      <c r="AM283" s="1">
        <v>0</v>
      </c>
      <c r="AN283" s="1">
        <v>5000</v>
      </c>
      <c r="AO283" s="1">
        <v>0</v>
      </c>
      <c r="AP283" s="1">
        <v>0</v>
      </c>
      <c r="AQ283" s="1">
        <v>0</v>
      </c>
      <c r="AR283" s="1">
        <v>0</v>
      </c>
      <c r="AS283" s="1">
        <v>0</v>
      </c>
      <c r="AT283" s="1">
        <v>0</v>
      </c>
      <c r="AU283" s="1">
        <v>0</v>
      </c>
      <c r="AV283" s="1">
        <v>0</v>
      </c>
      <c r="AW283" s="1">
        <v>0</v>
      </c>
      <c r="AX283" s="1">
        <v>0</v>
      </c>
      <c r="AY283" s="1">
        <v>0</v>
      </c>
      <c r="AZ283" s="1">
        <v>0</v>
      </c>
    </row>
    <row r="284" spans="1:52" hidden="1">
      <c r="A284" s="1" t="s">
        <v>1261</v>
      </c>
      <c r="B284" s="1">
        <v>0</v>
      </c>
      <c r="C284" s="1">
        <v>0</v>
      </c>
      <c r="D284" s="1">
        <v>0</v>
      </c>
      <c r="E284" s="1">
        <v>0</v>
      </c>
      <c r="F284" s="1">
        <v>0</v>
      </c>
      <c r="G284" s="1">
        <v>0</v>
      </c>
      <c r="H284" s="1">
        <v>0</v>
      </c>
      <c r="I284" s="1">
        <v>0</v>
      </c>
      <c r="J284" s="1">
        <v>0</v>
      </c>
      <c r="K284" s="1">
        <v>0</v>
      </c>
      <c r="L284" s="1">
        <v>0</v>
      </c>
      <c r="M284" s="1">
        <v>0</v>
      </c>
      <c r="N284" s="1">
        <v>0</v>
      </c>
      <c r="O284" s="1">
        <v>0</v>
      </c>
      <c r="P284" s="1">
        <v>0</v>
      </c>
      <c r="Q284" s="1">
        <v>0</v>
      </c>
      <c r="R284" s="1">
        <v>0</v>
      </c>
      <c r="S284" s="1">
        <v>0</v>
      </c>
      <c r="T284" s="1">
        <v>0</v>
      </c>
      <c r="U284" s="1">
        <v>0</v>
      </c>
      <c r="V284" s="1">
        <v>0</v>
      </c>
      <c r="W284" s="1">
        <v>0</v>
      </c>
      <c r="X284" s="1">
        <v>0</v>
      </c>
      <c r="Y284" s="1">
        <v>0</v>
      </c>
      <c r="Z284" s="1">
        <v>0</v>
      </c>
      <c r="AA284" s="1">
        <v>0</v>
      </c>
      <c r="AB284" s="1">
        <v>0</v>
      </c>
      <c r="AC284" s="1">
        <v>0</v>
      </c>
      <c r="AD284" s="1">
        <v>0</v>
      </c>
      <c r="AE284" s="1">
        <v>0</v>
      </c>
      <c r="AF284" s="1">
        <v>0</v>
      </c>
      <c r="AG284" s="1">
        <v>0</v>
      </c>
      <c r="AH284" s="1">
        <v>0</v>
      </c>
      <c r="AI284" s="1">
        <v>0</v>
      </c>
      <c r="AJ284" s="1">
        <v>0</v>
      </c>
      <c r="AK284" s="1">
        <v>0</v>
      </c>
      <c r="AL284" s="1">
        <v>0</v>
      </c>
      <c r="AM284" s="1">
        <v>0</v>
      </c>
      <c r="AN284" s="1">
        <v>5000</v>
      </c>
      <c r="AO284" s="1">
        <v>0</v>
      </c>
      <c r="AP284" s="1">
        <v>0</v>
      </c>
      <c r="AQ284" s="1">
        <v>0</v>
      </c>
      <c r="AR284" s="1">
        <v>0</v>
      </c>
      <c r="AS284" s="1">
        <v>0</v>
      </c>
      <c r="AT284" s="1">
        <v>0</v>
      </c>
      <c r="AU284" s="1">
        <v>0</v>
      </c>
      <c r="AV284" s="1">
        <v>0</v>
      </c>
      <c r="AW284" s="1">
        <v>0</v>
      </c>
      <c r="AX284" s="1">
        <v>0</v>
      </c>
      <c r="AY284" s="1">
        <v>0</v>
      </c>
      <c r="AZ284" s="1">
        <v>0</v>
      </c>
    </row>
    <row r="285" spans="1:52" hidden="1">
      <c r="A285" s="1" t="s">
        <v>1262</v>
      </c>
      <c r="B285" s="1">
        <v>0</v>
      </c>
      <c r="C285" s="1">
        <v>0</v>
      </c>
      <c r="D285" s="1">
        <v>0</v>
      </c>
      <c r="E285" s="1">
        <v>0</v>
      </c>
      <c r="F285" s="1">
        <v>0</v>
      </c>
      <c r="G285" s="1">
        <v>0</v>
      </c>
      <c r="H285" s="1">
        <v>0</v>
      </c>
      <c r="I285" s="1">
        <v>0</v>
      </c>
      <c r="J285" s="1">
        <v>0</v>
      </c>
      <c r="K285" s="1">
        <v>0</v>
      </c>
      <c r="L285" s="1">
        <v>0</v>
      </c>
      <c r="M285" s="1">
        <v>0</v>
      </c>
      <c r="N285" s="1">
        <v>0</v>
      </c>
      <c r="O285" s="1">
        <v>0</v>
      </c>
      <c r="P285" s="1">
        <v>0</v>
      </c>
      <c r="Q285" s="1">
        <v>0</v>
      </c>
      <c r="R285" s="1">
        <v>0</v>
      </c>
      <c r="S285" s="1">
        <v>0</v>
      </c>
      <c r="T285" s="1">
        <v>0</v>
      </c>
      <c r="U285" s="1">
        <v>0</v>
      </c>
      <c r="V285" s="1">
        <v>0</v>
      </c>
      <c r="W285" s="1">
        <v>0</v>
      </c>
      <c r="X285" s="1">
        <v>0</v>
      </c>
      <c r="Y285" s="1">
        <v>112450.538</v>
      </c>
      <c r="Z285" s="1">
        <v>0</v>
      </c>
      <c r="AA285" s="1">
        <v>0</v>
      </c>
      <c r="AB285" s="1">
        <v>-4464</v>
      </c>
      <c r="AC285" s="1">
        <v>0</v>
      </c>
      <c r="AD285" s="1">
        <v>0</v>
      </c>
      <c r="AE285" s="1">
        <v>5000</v>
      </c>
      <c r="AF285" s="1">
        <v>5000</v>
      </c>
      <c r="AG285" s="1">
        <v>0</v>
      </c>
      <c r="AH285" s="1">
        <v>0</v>
      </c>
      <c r="AI285" s="1">
        <v>2270</v>
      </c>
      <c r="AJ285" s="1">
        <v>5000</v>
      </c>
      <c r="AK285" s="1">
        <v>97221.119999999995</v>
      </c>
      <c r="AL285" s="1">
        <v>0</v>
      </c>
      <c r="AM285" s="1">
        <v>0</v>
      </c>
      <c r="AN285" s="1">
        <v>0</v>
      </c>
      <c r="AO285" s="1">
        <v>5000</v>
      </c>
      <c r="AP285" s="1">
        <v>0</v>
      </c>
      <c r="AQ285" s="1">
        <v>0</v>
      </c>
      <c r="AR285" s="1">
        <v>5000</v>
      </c>
      <c r="AS285" s="1">
        <v>7464.44</v>
      </c>
      <c r="AT285" s="1">
        <v>0</v>
      </c>
      <c r="AU285" s="1">
        <v>0</v>
      </c>
      <c r="AV285" s="1">
        <v>0</v>
      </c>
      <c r="AW285" s="1">
        <v>0</v>
      </c>
      <c r="AX285" s="1">
        <v>0</v>
      </c>
      <c r="AY285" s="1">
        <v>0</v>
      </c>
      <c r="AZ285" s="1">
        <v>0</v>
      </c>
    </row>
    <row r="286" spans="1:52" hidden="1">
      <c r="A286" s="1" t="s">
        <v>1263</v>
      </c>
      <c r="B286" s="1">
        <v>0</v>
      </c>
      <c r="C286" s="1">
        <v>0</v>
      </c>
      <c r="D286" s="1">
        <v>0</v>
      </c>
      <c r="E286" s="1">
        <v>0</v>
      </c>
      <c r="F286" s="1">
        <v>0</v>
      </c>
      <c r="G286" s="1">
        <v>0</v>
      </c>
      <c r="H286" s="1">
        <v>0</v>
      </c>
      <c r="I286" s="1">
        <v>0</v>
      </c>
      <c r="J286" s="1">
        <v>0</v>
      </c>
      <c r="K286" s="1">
        <v>0</v>
      </c>
      <c r="L286" s="1">
        <v>0</v>
      </c>
      <c r="M286" s="1">
        <v>0</v>
      </c>
      <c r="N286" s="1">
        <v>0</v>
      </c>
      <c r="O286" s="1">
        <v>0</v>
      </c>
      <c r="P286" s="1">
        <v>0</v>
      </c>
      <c r="Q286" s="1">
        <v>0</v>
      </c>
      <c r="R286" s="1">
        <v>0</v>
      </c>
      <c r="S286" s="1">
        <v>0</v>
      </c>
      <c r="T286" s="1">
        <v>0</v>
      </c>
      <c r="U286" s="1">
        <v>0</v>
      </c>
      <c r="V286" s="1">
        <v>0</v>
      </c>
      <c r="W286" s="1">
        <v>0</v>
      </c>
      <c r="X286" s="1">
        <v>0</v>
      </c>
      <c r="Y286" s="1">
        <v>-70000</v>
      </c>
      <c r="Z286" s="1">
        <v>0</v>
      </c>
      <c r="AA286" s="1">
        <v>0</v>
      </c>
      <c r="AB286" s="1">
        <v>-4464</v>
      </c>
      <c r="AC286" s="1">
        <v>0</v>
      </c>
      <c r="AD286" s="1">
        <v>0</v>
      </c>
      <c r="AE286" s="1">
        <v>0</v>
      </c>
      <c r="AF286" s="1">
        <v>0</v>
      </c>
      <c r="AG286" s="1">
        <v>0</v>
      </c>
      <c r="AH286" s="1">
        <v>0</v>
      </c>
      <c r="AI286" s="1">
        <v>0</v>
      </c>
      <c r="AJ286" s="1">
        <v>0</v>
      </c>
      <c r="AK286" s="1">
        <v>0</v>
      </c>
      <c r="AL286" s="1">
        <v>0</v>
      </c>
      <c r="AM286" s="1">
        <v>0</v>
      </c>
      <c r="AN286" s="1">
        <v>0</v>
      </c>
      <c r="AO286" s="1">
        <v>0</v>
      </c>
      <c r="AP286" s="1">
        <v>0</v>
      </c>
      <c r="AQ286" s="1">
        <v>0</v>
      </c>
      <c r="AR286" s="1">
        <v>0</v>
      </c>
      <c r="AS286" s="1">
        <v>0</v>
      </c>
      <c r="AT286" s="1">
        <v>0</v>
      </c>
      <c r="AU286" s="1">
        <v>0</v>
      </c>
      <c r="AV286" s="1">
        <v>0</v>
      </c>
      <c r="AW286" s="1">
        <v>0</v>
      </c>
      <c r="AX286" s="1">
        <v>0</v>
      </c>
      <c r="AY286" s="1">
        <v>0</v>
      </c>
      <c r="AZ286" s="1">
        <v>0</v>
      </c>
    </row>
    <row r="287" spans="1:52" hidden="1">
      <c r="A287" s="1" t="s">
        <v>1264</v>
      </c>
      <c r="B287" s="1">
        <v>0</v>
      </c>
      <c r="C287" s="1">
        <v>0</v>
      </c>
      <c r="D287" s="1">
        <v>0</v>
      </c>
      <c r="E287" s="1">
        <v>0</v>
      </c>
      <c r="F287" s="1">
        <v>0</v>
      </c>
      <c r="G287" s="1">
        <v>0</v>
      </c>
      <c r="H287" s="1">
        <v>0</v>
      </c>
      <c r="I287" s="1">
        <v>0</v>
      </c>
      <c r="J287" s="1">
        <v>0</v>
      </c>
      <c r="K287" s="1">
        <v>0</v>
      </c>
      <c r="L287" s="1">
        <v>0</v>
      </c>
      <c r="M287" s="1">
        <v>0</v>
      </c>
      <c r="N287" s="1">
        <v>0</v>
      </c>
      <c r="O287" s="1">
        <v>0</v>
      </c>
      <c r="P287" s="1">
        <v>0</v>
      </c>
      <c r="Q287" s="1">
        <v>0</v>
      </c>
      <c r="R287" s="1">
        <v>0</v>
      </c>
      <c r="S287" s="1">
        <v>0</v>
      </c>
      <c r="T287" s="1">
        <v>0</v>
      </c>
      <c r="U287" s="1">
        <v>0</v>
      </c>
      <c r="V287" s="1">
        <v>0</v>
      </c>
      <c r="W287" s="1">
        <v>0</v>
      </c>
      <c r="X287" s="1">
        <v>0</v>
      </c>
      <c r="Y287" s="1">
        <v>182450.538</v>
      </c>
      <c r="Z287" s="1">
        <v>0</v>
      </c>
      <c r="AA287" s="1">
        <v>0</v>
      </c>
      <c r="AB287" s="1">
        <v>0</v>
      </c>
      <c r="AC287" s="1">
        <v>0</v>
      </c>
      <c r="AD287" s="1">
        <v>0</v>
      </c>
      <c r="AE287" s="1">
        <v>5000</v>
      </c>
      <c r="AF287" s="1">
        <v>0</v>
      </c>
      <c r="AG287" s="1">
        <v>0</v>
      </c>
      <c r="AH287" s="1">
        <v>0</v>
      </c>
      <c r="AI287" s="1">
        <v>2270</v>
      </c>
      <c r="AJ287" s="1">
        <v>5000</v>
      </c>
      <c r="AK287" s="1">
        <v>0</v>
      </c>
      <c r="AL287" s="1">
        <v>0</v>
      </c>
      <c r="AM287" s="1">
        <v>0</v>
      </c>
      <c r="AN287" s="1">
        <v>0</v>
      </c>
      <c r="AO287" s="1">
        <v>5000</v>
      </c>
      <c r="AP287" s="1">
        <v>0</v>
      </c>
      <c r="AQ287" s="1">
        <v>0</v>
      </c>
      <c r="AR287" s="1">
        <v>5000</v>
      </c>
      <c r="AS287" s="1">
        <v>7464.44</v>
      </c>
      <c r="AT287" s="1">
        <v>0</v>
      </c>
      <c r="AU287" s="1">
        <v>0</v>
      </c>
      <c r="AV287" s="1">
        <v>0</v>
      </c>
      <c r="AW287" s="1">
        <v>0</v>
      </c>
      <c r="AX287" s="1">
        <v>0</v>
      </c>
      <c r="AY287" s="1">
        <v>0</v>
      </c>
      <c r="AZ287" s="1">
        <v>0</v>
      </c>
    </row>
    <row r="288" spans="1:52" hidden="1">
      <c r="A288" s="1" t="s">
        <v>1265</v>
      </c>
      <c r="B288" s="1">
        <v>-51000</v>
      </c>
      <c r="C288" s="1">
        <v>-36000</v>
      </c>
      <c r="D288" s="1">
        <v>-36000</v>
      </c>
      <c r="E288" s="1">
        <v>-87975</v>
      </c>
      <c r="F288" s="1">
        <v>0</v>
      </c>
      <c r="G288" s="1">
        <v>0</v>
      </c>
      <c r="H288" s="1">
        <v>-42149</v>
      </c>
      <c r="I288" s="1">
        <v>-176039</v>
      </c>
      <c r="J288" s="1">
        <v>0</v>
      </c>
      <c r="K288" s="1">
        <v>0</v>
      </c>
      <c r="L288" s="1">
        <v>-60000</v>
      </c>
      <c r="M288" s="1">
        <v>-1144.0999999999999</v>
      </c>
      <c r="N288" s="1">
        <v>0</v>
      </c>
      <c r="O288" s="1">
        <v>0</v>
      </c>
      <c r="P288" s="1">
        <v>0</v>
      </c>
      <c r="Q288" s="1">
        <v>0</v>
      </c>
      <c r="R288" s="1">
        <v>0</v>
      </c>
      <c r="S288" s="1">
        <v>0</v>
      </c>
      <c r="T288" s="1">
        <v>0</v>
      </c>
      <c r="U288" s="1">
        <v>0</v>
      </c>
      <c r="V288" s="1">
        <v>0</v>
      </c>
      <c r="W288" s="1">
        <v>0</v>
      </c>
      <c r="X288" s="1">
        <v>116000</v>
      </c>
      <c r="Y288" s="1">
        <v>0</v>
      </c>
      <c r="Z288" s="1">
        <v>0</v>
      </c>
      <c r="AA288" s="1">
        <v>0</v>
      </c>
      <c r="AB288" s="1">
        <v>0</v>
      </c>
      <c r="AC288" s="1">
        <v>0</v>
      </c>
      <c r="AD288" s="1">
        <v>0</v>
      </c>
      <c r="AE288" s="1">
        <v>0</v>
      </c>
      <c r="AF288" s="1">
        <v>0</v>
      </c>
      <c r="AG288" s="1">
        <v>0</v>
      </c>
      <c r="AH288" s="1">
        <v>0</v>
      </c>
      <c r="AI288" s="1">
        <v>0</v>
      </c>
      <c r="AJ288" s="1">
        <v>0</v>
      </c>
      <c r="AK288" s="1">
        <v>0</v>
      </c>
      <c r="AL288" s="1">
        <v>0</v>
      </c>
      <c r="AM288" s="1">
        <v>0</v>
      </c>
      <c r="AN288" s="1">
        <v>0</v>
      </c>
      <c r="AO288" s="1">
        <v>0</v>
      </c>
      <c r="AP288" s="1">
        <v>0</v>
      </c>
      <c r="AQ288" s="1">
        <v>-79391</v>
      </c>
      <c r="AR288" s="1">
        <v>-119350</v>
      </c>
      <c r="AS288" s="1">
        <v>0</v>
      </c>
      <c r="AT288" s="1">
        <v>0</v>
      </c>
      <c r="AU288" s="1">
        <v>0</v>
      </c>
      <c r="AV288" s="1">
        <v>0</v>
      </c>
      <c r="AW288" s="1">
        <v>0</v>
      </c>
      <c r="AX288" s="1">
        <v>0</v>
      </c>
      <c r="AY288" s="1">
        <v>0</v>
      </c>
      <c r="AZ288" s="1">
        <v>0</v>
      </c>
    </row>
    <row r="289" spans="1:52" hidden="1">
      <c r="A289" s="1" t="s">
        <v>1266</v>
      </c>
      <c r="B289" s="1">
        <v>0</v>
      </c>
      <c r="C289" s="1">
        <v>0</v>
      </c>
      <c r="D289" s="1">
        <v>0</v>
      </c>
      <c r="E289" s="1">
        <v>0</v>
      </c>
      <c r="F289" s="1">
        <v>0</v>
      </c>
      <c r="G289" s="1">
        <v>0</v>
      </c>
      <c r="H289" s="1">
        <v>-42149</v>
      </c>
      <c r="I289" s="1">
        <v>-176039</v>
      </c>
      <c r="J289" s="1">
        <v>0</v>
      </c>
      <c r="K289" s="1">
        <v>0</v>
      </c>
      <c r="L289" s="1">
        <v>-60000</v>
      </c>
      <c r="M289" s="1">
        <v>-1144.0999999999999</v>
      </c>
      <c r="N289" s="1">
        <v>0</v>
      </c>
      <c r="O289" s="1">
        <v>0</v>
      </c>
      <c r="P289" s="1">
        <v>0</v>
      </c>
      <c r="Q289" s="1">
        <v>0</v>
      </c>
      <c r="R289" s="1">
        <v>0</v>
      </c>
      <c r="S289" s="1">
        <v>0</v>
      </c>
      <c r="T289" s="1">
        <v>0</v>
      </c>
      <c r="U289" s="1">
        <v>0</v>
      </c>
      <c r="V289" s="1">
        <v>0</v>
      </c>
      <c r="W289" s="1">
        <v>0</v>
      </c>
      <c r="X289" s="1">
        <v>0</v>
      </c>
      <c r="Y289" s="1">
        <v>0</v>
      </c>
      <c r="Z289" s="1">
        <v>0</v>
      </c>
      <c r="AA289" s="1">
        <v>0</v>
      </c>
      <c r="AB289" s="1">
        <v>0</v>
      </c>
      <c r="AC289" s="1">
        <v>0</v>
      </c>
      <c r="AD289" s="1">
        <v>0</v>
      </c>
      <c r="AE289" s="1">
        <v>0</v>
      </c>
      <c r="AF289" s="1">
        <v>0</v>
      </c>
      <c r="AG289" s="1">
        <v>0</v>
      </c>
      <c r="AH289" s="1">
        <v>0</v>
      </c>
      <c r="AI289" s="1">
        <v>0</v>
      </c>
      <c r="AJ289" s="1">
        <v>0</v>
      </c>
      <c r="AK289" s="1">
        <v>0</v>
      </c>
      <c r="AL289" s="1">
        <v>0</v>
      </c>
      <c r="AM289" s="1">
        <v>0</v>
      </c>
      <c r="AN289" s="1">
        <v>0</v>
      </c>
      <c r="AO289" s="1">
        <v>0</v>
      </c>
      <c r="AP289" s="1">
        <v>0</v>
      </c>
      <c r="AQ289" s="1">
        <v>-79391</v>
      </c>
      <c r="AR289" s="1">
        <v>-119350</v>
      </c>
      <c r="AS289" s="1">
        <v>0</v>
      </c>
      <c r="AT289" s="1">
        <v>0</v>
      </c>
      <c r="AU289" s="1">
        <v>0</v>
      </c>
      <c r="AV289" s="1">
        <v>0</v>
      </c>
      <c r="AW289" s="1">
        <v>0</v>
      </c>
      <c r="AX289" s="1">
        <v>0</v>
      </c>
      <c r="AY289" s="1">
        <v>0</v>
      </c>
      <c r="AZ289" s="1">
        <v>0</v>
      </c>
    </row>
    <row r="290" spans="1:52" hidden="1">
      <c r="A290" s="1" t="s">
        <v>1267</v>
      </c>
      <c r="B290" s="1">
        <v>0</v>
      </c>
      <c r="C290" s="1">
        <v>0</v>
      </c>
      <c r="D290" s="1">
        <v>0</v>
      </c>
      <c r="E290" s="1">
        <v>0</v>
      </c>
      <c r="F290" s="1">
        <v>0</v>
      </c>
      <c r="G290" s="1">
        <v>0</v>
      </c>
      <c r="H290" s="1">
        <v>0</v>
      </c>
      <c r="I290" s="1">
        <v>0</v>
      </c>
      <c r="J290" s="1">
        <v>0</v>
      </c>
      <c r="K290" s="1">
        <v>0</v>
      </c>
      <c r="L290" s="1">
        <v>0</v>
      </c>
      <c r="M290" s="1">
        <v>0</v>
      </c>
      <c r="N290" s="1">
        <v>0</v>
      </c>
      <c r="O290" s="1">
        <v>0</v>
      </c>
      <c r="P290" s="1">
        <v>0</v>
      </c>
      <c r="Q290" s="1">
        <v>0</v>
      </c>
      <c r="R290" s="1">
        <v>0</v>
      </c>
      <c r="S290" s="1">
        <v>0</v>
      </c>
      <c r="T290" s="1">
        <v>0</v>
      </c>
      <c r="U290" s="1">
        <v>0</v>
      </c>
      <c r="V290" s="1">
        <v>0</v>
      </c>
      <c r="W290" s="1">
        <v>0</v>
      </c>
      <c r="X290" s="1">
        <v>116000</v>
      </c>
      <c r="Y290" s="1">
        <v>0</v>
      </c>
      <c r="Z290" s="1">
        <v>0</v>
      </c>
      <c r="AA290" s="1">
        <v>0</v>
      </c>
      <c r="AB290" s="1">
        <v>0</v>
      </c>
      <c r="AC290" s="1">
        <v>0</v>
      </c>
      <c r="AD290" s="1">
        <v>0</v>
      </c>
      <c r="AE290" s="1">
        <v>0</v>
      </c>
      <c r="AF290" s="1">
        <v>0</v>
      </c>
      <c r="AG290" s="1">
        <v>0</v>
      </c>
      <c r="AH290" s="1">
        <v>0</v>
      </c>
      <c r="AI290" s="1">
        <v>0</v>
      </c>
      <c r="AJ290" s="1">
        <v>0</v>
      </c>
      <c r="AK290" s="1">
        <v>0</v>
      </c>
      <c r="AL290" s="1">
        <v>0</v>
      </c>
      <c r="AM290" s="1">
        <v>0</v>
      </c>
      <c r="AN290" s="1">
        <v>0</v>
      </c>
      <c r="AO290" s="1">
        <v>0</v>
      </c>
      <c r="AP290" s="1">
        <v>0</v>
      </c>
      <c r="AQ290" s="1">
        <v>0</v>
      </c>
      <c r="AR290" s="1">
        <v>0</v>
      </c>
      <c r="AS290" s="1">
        <v>0</v>
      </c>
      <c r="AT290" s="1">
        <v>0</v>
      </c>
      <c r="AU290" s="1">
        <v>0</v>
      </c>
      <c r="AV290" s="1">
        <v>0</v>
      </c>
      <c r="AW290" s="1">
        <v>0</v>
      </c>
      <c r="AX290" s="1">
        <v>0</v>
      </c>
      <c r="AY290" s="1">
        <v>0</v>
      </c>
      <c r="AZ290" s="1">
        <v>0</v>
      </c>
    </row>
    <row r="291" spans="1:52" hidden="1">
      <c r="A291" s="1" t="s">
        <v>1268</v>
      </c>
      <c r="B291" s="1">
        <v>0</v>
      </c>
      <c r="C291" s="1">
        <v>0</v>
      </c>
      <c r="D291" s="1">
        <v>0</v>
      </c>
      <c r="E291" s="1">
        <v>0</v>
      </c>
      <c r="F291" s="1">
        <v>0</v>
      </c>
      <c r="G291" s="1">
        <v>0</v>
      </c>
      <c r="H291" s="1">
        <v>0</v>
      </c>
      <c r="I291" s="1">
        <v>0</v>
      </c>
      <c r="J291" s="1">
        <v>0</v>
      </c>
      <c r="K291" s="1">
        <v>0</v>
      </c>
      <c r="L291" s="1">
        <v>0</v>
      </c>
      <c r="M291" s="1">
        <v>0</v>
      </c>
      <c r="N291" s="1">
        <v>0</v>
      </c>
      <c r="O291" s="1">
        <v>0</v>
      </c>
      <c r="P291" s="1">
        <v>0</v>
      </c>
      <c r="Q291" s="1">
        <v>0</v>
      </c>
      <c r="R291" s="1">
        <v>0</v>
      </c>
      <c r="S291" s="1">
        <v>0</v>
      </c>
      <c r="T291" s="1">
        <v>0</v>
      </c>
      <c r="U291" s="1">
        <v>0</v>
      </c>
      <c r="V291" s="1">
        <v>72484</v>
      </c>
      <c r="W291" s="1">
        <v>66000</v>
      </c>
      <c r="X291" s="1">
        <v>0</v>
      </c>
      <c r="Y291" s="1">
        <v>116000</v>
      </c>
      <c r="Z291" s="1">
        <v>0</v>
      </c>
      <c r="AA291" s="1">
        <v>0</v>
      </c>
      <c r="AB291" s="1">
        <v>0</v>
      </c>
      <c r="AC291" s="1">
        <v>-4464.4399999999996</v>
      </c>
      <c r="AD291" s="1">
        <v>0</v>
      </c>
      <c r="AE291" s="1">
        <v>0</v>
      </c>
      <c r="AF291" s="1">
        <v>0</v>
      </c>
      <c r="AG291" s="1">
        <v>0</v>
      </c>
      <c r="AH291" s="1">
        <v>0</v>
      </c>
      <c r="AI291" s="1">
        <v>0</v>
      </c>
      <c r="AJ291" s="1">
        <v>0</v>
      </c>
      <c r="AK291" s="1">
        <v>0</v>
      </c>
      <c r="AL291" s="1">
        <v>0</v>
      </c>
      <c r="AM291" s="1">
        <v>0</v>
      </c>
      <c r="AN291" s="1">
        <v>0</v>
      </c>
      <c r="AO291" s="1">
        <v>-95041.577000000005</v>
      </c>
      <c r="AP291" s="1">
        <v>-38494</v>
      </c>
      <c r="AQ291" s="1">
        <v>0</v>
      </c>
      <c r="AR291" s="1">
        <v>0</v>
      </c>
      <c r="AS291" s="1">
        <v>0</v>
      </c>
      <c r="AT291" s="1">
        <v>0</v>
      </c>
      <c r="AU291" s="1">
        <v>0</v>
      </c>
      <c r="AV291" s="1">
        <v>0</v>
      </c>
      <c r="AW291" s="1">
        <v>0</v>
      </c>
      <c r="AX291" s="1">
        <v>0</v>
      </c>
      <c r="AY291" s="1">
        <v>0</v>
      </c>
      <c r="AZ291" s="1">
        <v>0</v>
      </c>
    </row>
    <row r="292" spans="1:52" hidden="1">
      <c r="A292" s="1" t="s">
        <v>1269</v>
      </c>
      <c r="B292" s="1">
        <v>0</v>
      </c>
      <c r="C292" s="1">
        <v>0</v>
      </c>
      <c r="D292" s="1">
        <v>0</v>
      </c>
      <c r="E292" s="1">
        <v>0</v>
      </c>
      <c r="F292" s="1">
        <v>0</v>
      </c>
      <c r="G292" s="1">
        <v>0</v>
      </c>
      <c r="H292" s="1">
        <v>0</v>
      </c>
      <c r="I292" s="1">
        <v>0</v>
      </c>
      <c r="J292" s="1">
        <v>0</v>
      </c>
      <c r="K292" s="1">
        <v>0</v>
      </c>
      <c r="L292" s="1">
        <v>0</v>
      </c>
      <c r="M292" s="1">
        <v>0</v>
      </c>
      <c r="N292" s="1">
        <v>0</v>
      </c>
      <c r="O292" s="1">
        <v>0</v>
      </c>
      <c r="P292" s="1">
        <v>0</v>
      </c>
      <c r="Q292" s="1">
        <v>0</v>
      </c>
      <c r="R292" s="1">
        <v>0</v>
      </c>
      <c r="S292" s="1">
        <v>0</v>
      </c>
      <c r="T292" s="1">
        <v>0</v>
      </c>
      <c r="U292" s="1">
        <v>0</v>
      </c>
      <c r="V292" s="1">
        <v>72484</v>
      </c>
      <c r="W292" s="1">
        <v>-50000</v>
      </c>
      <c r="X292" s="1">
        <v>0</v>
      </c>
      <c r="Y292" s="1">
        <v>0</v>
      </c>
      <c r="Z292" s="1">
        <v>0</v>
      </c>
      <c r="AA292" s="1">
        <v>0</v>
      </c>
      <c r="AB292" s="1">
        <v>0</v>
      </c>
      <c r="AC292" s="1">
        <v>-4464.4399999999996</v>
      </c>
      <c r="AD292" s="1">
        <v>0</v>
      </c>
      <c r="AE292" s="1">
        <v>0</v>
      </c>
      <c r="AF292" s="1">
        <v>0</v>
      </c>
      <c r="AG292" s="1">
        <v>0</v>
      </c>
      <c r="AH292" s="1">
        <v>0</v>
      </c>
      <c r="AI292" s="1">
        <v>0</v>
      </c>
      <c r="AJ292" s="1">
        <v>0</v>
      </c>
      <c r="AK292" s="1">
        <v>0</v>
      </c>
      <c r="AL292" s="1">
        <v>0</v>
      </c>
      <c r="AM292" s="1">
        <v>0</v>
      </c>
      <c r="AN292" s="1">
        <v>0</v>
      </c>
      <c r="AO292" s="1">
        <v>-95041.577000000005</v>
      </c>
      <c r="AP292" s="1">
        <v>-38494</v>
      </c>
      <c r="AQ292" s="1">
        <v>0</v>
      </c>
      <c r="AR292" s="1">
        <v>0</v>
      </c>
      <c r="AS292" s="1">
        <v>0</v>
      </c>
      <c r="AT292" s="1">
        <v>0</v>
      </c>
      <c r="AU292" s="1">
        <v>0</v>
      </c>
      <c r="AV292" s="1">
        <v>0</v>
      </c>
      <c r="AW292" s="1">
        <v>0</v>
      </c>
      <c r="AX292" s="1">
        <v>0</v>
      </c>
      <c r="AY292" s="1">
        <v>0</v>
      </c>
      <c r="AZ292" s="1">
        <v>0</v>
      </c>
    </row>
    <row r="293" spans="1:52" hidden="1">
      <c r="A293" s="1" t="s">
        <v>1270</v>
      </c>
      <c r="B293" s="1">
        <v>0</v>
      </c>
      <c r="C293" s="1">
        <v>0</v>
      </c>
      <c r="D293" s="1">
        <v>0</v>
      </c>
      <c r="E293" s="1">
        <v>0</v>
      </c>
      <c r="F293" s="1">
        <v>0</v>
      </c>
      <c r="G293" s="1">
        <v>0</v>
      </c>
      <c r="H293" s="1">
        <v>0</v>
      </c>
      <c r="I293" s="1">
        <v>0</v>
      </c>
      <c r="J293" s="1">
        <v>0</v>
      </c>
      <c r="K293" s="1">
        <v>0</v>
      </c>
      <c r="L293" s="1">
        <v>0</v>
      </c>
      <c r="M293" s="1">
        <v>0</v>
      </c>
      <c r="N293" s="1">
        <v>0</v>
      </c>
      <c r="O293" s="1">
        <v>0</v>
      </c>
      <c r="P293" s="1">
        <v>0</v>
      </c>
      <c r="Q293" s="1">
        <v>0</v>
      </c>
      <c r="R293" s="1">
        <v>0</v>
      </c>
      <c r="S293" s="1">
        <v>0</v>
      </c>
      <c r="T293" s="1">
        <v>0</v>
      </c>
      <c r="U293" s="1">
        <v>0</v>
      </c>
      <c r="V293" s="1">
        <v>0</v>
      </c>
      <c r="W293" s="1">
        <v>116000</v>
      </c>
      <c r="X293" s="1">
        <v>0</v>
      </c>
      <c r="Y293" s="1">
        <v>116000</v>
      </c>
      <c r="Z293" s="1">
        <v>0</v>
      </c>
      <c r="AA293" s="1">
        <v>0</v>
      </c>
      <c r="AB293" s="1">
        <v>0</v>
      </c>
      <c r="AC293" s="1">
        <v>0</v>
      </c>
      <c r="AD293" s="1">
        <v>0</v>
      </c>
      <c r="AE293" s="1">
        <v>0</v>
      </c>
      <c r="AF293" s="1">
        <v>0</v>
      </c>
      <c r="AG293" s="1">
        <v>0</v>
      </c>
      <c r="AH293" s="1">
        <v>0</v>
      </c>
      <c r="AI293" s="1">
        <v>0</v>
      </c>
      <c r="AJ293" s="1">
        <v>0</v>
      </c>
      <c r="AK293" s="1">
        <v>0</v>
      </c>
      <c r="AL293" s="1">
        <v>0</v>
      </c>
      <c r="AM293" s="1">
        <v>0</v>
      </c>
      <c r="AN293" s="1">
        <v>0</v>
      </c>
      <c r="AO293" s="1">
        <v>0</v>
      </c>
      <c r="AP293" s="1">
        <v>0</v>
      </c>
      <c r="AQ293" s="1">
        <v>0</v>
      </c>
      <c r="AR293" s="1">
        <v>0</v>
      </c>
      <c r="AS293" s="1">
        <v>0</v>
      </c>
      <c r="AT293" s="1">
        <v>0</v>
      </c>
      <c r="AU293" s="1">
        <v>0</v>
      </c>
      <c r="AV293" s="1">
        <v>0</v>
      </c>
      <c r="AW293" s="1">
        <v>0</v>
      </c>
      <c r="AX293" s="1">
        <v>0</v>
      </c>
      <c r="AY293" s="1">
        <v>0</v>
      </c>
      <c r="AZ293" s="1">
        <v>0</v>
      </c>
    </row>
    <row r="294" spans="1:52" hidden="1">
      <c r="A294" s="1" t="s">
        <v>207</v>
      </c>
      <c r="B294" s="1">
        <v>-660292</v>
      </c>
      <c r="C294" s="1">
        <v>-1422676</v>
      </c>
      <c r="D294" s="1">
        <v>-2429966</v>
      </c>
      <c r="E294" s="1">
        <v>-3379747.01</v>
      </c>
      <c r="F294" s="1">
        <v>-662967</v>
      </c>
      <c r="G294" s="1">
        <v>-1292135</v>
      </c>
      <c r="H294" s="1">
        <v>-2061527</v>
      </c>
      <c r="I294" s="1">
        <v>-2731174</v>
      </c>
      <c r="J294" s="1">
        <v>-404352</v>
      </c>
      <c r="K294" s="1">
        <v>-849690</v>
      </c>
      <c r="L294" s="1">
        <v>-1633790</v>
      </c>
      <c r="M294" s="1">
        <v>-2290729.2799999998</v>
      </c>
      <c r="N294" s="1">
        <v>-337224</v>
      </c>
      <c r="O294" s="1">
        <v>-686695</v>
      </c>
      <c r="P294" s="1">
        <v>-1070899</v>
      </c>
      <c r="Q294" s="1">
        <v>-1488385.1</v>
      </c>
      <c r="R294" s="1">
        <v>-264878</v>
      </c>
      <c r="S294" s="1">
        <v>-595778</v>
      </c>
      <c r="T294" s="1">
        <v>-984966</v>
      </c>
      <c r="U294" s="1">
        <v>-1350085.655</v>
      </c>
      <c r="V294" s="1">
        <v>-527471</v>
      </c>
      <c r="W294" s="1">
        <v>-1031826</v>
      </c>
      <c r="X294" s="1">
        <v>-1284801</v>
      </c>
      <c r="Y294" s="1">
        <v>-1999885.638</v>
      </c>
      <c r="Z294" s="1">
        <v>-349996</v>
      </c>
      <c r="AA294" s="1">
        <v>-559606</v>
      </c>
      <c r="AB294" s="1">
        <v>-801480</v>
      </c>
      <c r="AC294" s="1">
        <v>-1359451.78</v>
      </c>
      <c r="AD294" s="1">
        <v>-234678</v>
      </c>
      <c r="AE294" s="1">
        <v>-464134</v>
      </c>
      <c r="AF294" s="1">
        <v>-838356</v>
      </c>
      <c r="AG294" s="1">
        <v>-1536120.456</v>
      </c>
      <c r="AH294" s="1">
        <v>-358927</v>
      </c>
      <c r="AI294" s="1">
        <v>-646367</v>
      </c>
      <c r="AJ294" s="1">
        <v>-897400</v>
      </c>
      <c r="AK294" s="1">
        <v>-1446633.41</v>
      </c>
      <c r="AL294" s="1">
        <v>-179287</v>
      </c>
      <c r="AM294" s="1">
        <v>-518450</v>
      </c>
      <c r="AN294" s="1">
        <v>-795296</v>
      </c>
      <c r="AO294" s="1">
        <v>-1367324.513</v>
      </c>
      <c r="AP294" s="1">
        <v>-121674</v>
      </c>
      <c r="AQ294" s="1">
        <v>-434236</v>
      </c>
      <c r="AR294" s="1">
        <v>-836592</v>
      </c>
      <c r="AS294" s="1">
        <v>-1339989.3289999999</v>
      </c>
      <c r="AT294" s="1">
        <v>-448293</v>
      </c>
      <c r="AU294" s="1">
        <v>-848355</v>
      </c>
      <c r="AV294" s="1">
        <v>-1363714</v>
      </c>
      <c r="AW294" s="1">
        <v>-1955756.3729999999</v>
      </c>
      <c r="AX294" s="1">
        <v>-373940</v>
      </c>
      <c r="AY294" s="1">
        <v>-839512</v>
      </c>
      <c r="AZ294" s="1">
        <v>-1312754</v>
      </c>
    </row>
    <row r="295" spans="1:52" hidden="1">
      <c r="A295" s="1" t="s">
        <v>208</v>
      </c>
      <c r="B295" s="1">
        <v>1074</v>
      </c>
      <c r="C295" s="1">
        <v>1647</v>
      </c>
      <c r="D295" s="1">
        <v>2510</v>
      </c>
      <c r="E295" s="1">
        <v>82327.38</v>
      </c>
      <c r="F295" s="1">
        <v>327</v>
      </c>
      <c r="G295" s="1">
        <v>32167</v>
      </c>
      <c r="H295" s="1">
        <v>35257</v>
      </c>
      <c r="I295" s="1">
        <v>36990</v>
      </c>
      <c r="J295" s="1">
        <v>385</v>
      </c>
      <c r="K295" s="1">
        <v>2453</v>
      </c>
      <c r="L295" s="1">
        <v>2717</v>
      </c>
      <c r="M295" s="1">
        <v>3014.87</v>
      </c>
      <c r="N295" s="1">
        <v>310</v>
      </c>
      <c r="O295" s="1">
        <v>3005</v>
      </c>
      <c r="P295" s="1">
        <v>4638</v>
      </c>
      <c r="Q295" s="1">
        <v>3380.2</v>
      </c>
      <c r="R295" s="1">
        <v>5302</v>
      </c>
      <c r="S295" s="1">
        <v>6279</v>
      </c>
      <c r="T295" s="1">
        <v>6948</v>
      </c>
      <c r="U295" s="1">
        <v>8818.2620000000006</v>
      </c>
      <c r="V295" s="1">
        <v>0</v>
      </c>
      <c r="W295" s="1">
        <v>1085</v>
      </c>
      <c r="X295" s="1">
        <v>3103</v>
      </c>
      <c r="Y295" s="1">
        <v>3298.0740000000001</v>
      </c>
      <c r="Z295" s="1">
        <v>0</v>
      </c>
      <c r="AA295" s="1">
        <v>13555</v>
      </c>
      <c r="AB295" s="1">
        <v>6518</v>
      </c>
      <c r="AC295" s="1">
        <v>11892.24</v>
      </c>
      <c r="AD295" s="1">
        <v>0</v>
      </c>
      <c r="AE295" s="1">
        <v>29254</v>
      </c>
      <c r="AF295" s="1">
        <v>11920</v>
      </c>
      <c r="AG295" s="1">
        <v>17192.407999999999</v>
      </c>
      <c r="AH295" s="1">
        <v>6371</v>
      </c>
      <c r="AI295" s="1">
        <v>12943</v>
      </c>
      <c r="AJ295" s="1">
        <v>22341</v>
      </c>
      <c r="AK295" s="1">
        <v>8607.42</v>
      </c>
      <c r="AL295" s="1">
        <v>888</v>
      </c>
      <c r="AM295" s="1">
        <v>1175</v>
      </c>
      <c r="AN295" s="1">
        <v>3053</v>
      </c>
      <c r="AO295" s="1">
        <v>3792.4180000000001</v>
      </c>
      <c r="AP295" s="1">
        <v>719</v>
      </c>
      <c r="AQ295" s="1">
        <v>3166</v>
      </c>
      <c r="AR295" s="1">
        <v>4429</v>
      </c>
      <c r="AS295" s="1">
        <v>4625.9669999999996</v>
      </c>
      <c r="AT295" s="1">
        <v>734</v>
      </c>
      <c r="AU295" s="1">
        <v>2845</v>
      </c>
      <c r="AV295" s="1">
        <v>3596</v>
      </c>
      <c r="AW295" s="1">
        <v>8222.0239999999994</v>
      </c>
      <c r="AX295" s="1">
        <v>931</v>
      </c>
      <c r="AY295" s="1">
        <v>1667</v>
      </c>
      <c r="AZ295" s="1">
        <v>4173</v>
      </c>
    </row>
    <row r="296" spans="1:52" hidden="1">
      <c r="A296" s="1" t="s">
        <v>209</v>
      </c>
      <c r="B296" s="1">
        <v>-661366</v>
      </c>
      <c r="C296" s="1">
        <v>-1424323</v>
      </c>
      <c r="D296" s="1">
        <v>-2432476</v>
      </c>
      <c r="E296" s="1">
        <v>-3462074.39</v>
      </c>
      <c r="F296" s="1">
        <v>-663294</v>
      </c>
      <c r="G296" s="1">
        <v>-1324302</v>
      </c>
      <c r="H296" s="1">
        <v>-2096784</v>
      </c>
      <c r="I296" s="1">
        <v>-2768164</v>
      </c>
      <c r="J296" s="1">
        <v>-404737</v>
      </c>
      <c r="K296" s="1">
        <v>-852143</v>
      </c>
      <c r="L296" s="1">
        <v>-1636507</v>
      </c>
      <c r="M296" s="1">
        <v>-2293744.15</v>
      </c>
      <c r="N296" s="1">
        <v>-337534</v>
      </c>
      <c r="O296" s="1">
        <v>-689700</v>
      </c>
      <c r="P296" s="1">
        <v>-1075537</v>
      </c>
      <c r="Q296" s="1">
        <v>-1491765.3</v>
      </c>
      <c r="R296" s="1">
        <v>-270180</v>
      </c>
      <c r="S296" s="1">
        <v>-602057</v>
      </c>
      <c r="T296" s="1">
        <v>-991914</v>
      </c>
      <c r="U296" s="1">
        <v>-1358903.9169999999</v>
      </c>
      <c r="V296" s="1">
        <v>-527471</v>
      </c>
      <c r="W296" s="1">
        <v>-1032911</v>
      </c>
      <c r="X296" s="1">
        <v>-1287904</v>
      </c>
      <c r="Y296" s="1">
        <v>-2003183.7120000001</v>
      </c>
      <c r="Z296" s="1">
        <v>-349996</v>
      </c>
      <c r="AA296" s="1">
        <v>-573161</v>
      </c>
      <c r="AB296" s="1">
        <v>-807998</v>
      </c>
      <c r="AC296" s="1">
        <v>-1371344.02</v>
      </c>
      <c r="AD296" s="1">
        <v>-234678</v>
      </c>
      <c r="AE296" s="1">
        <v>-493388</v>
      </c>
      <c r="AF296" s="1">
        <v>-850276</v>
      </c>
      <c r="AG296" s="1">
        <v>-1553312.8640000001</v>
      </c>
      <c r="AH296" s="1">
        <v>-365298</v>
      </c>
      <c r="AI296" s="1">
        <v>-659310</v>
      </c>
      <c r="AJ296" s="1">
        <v>-919741</v>
      </c>
      <c r="AK296" s="1">
        <v>-1455240.83</v>
      </c>
      <c r="AL296" s="1">
        <v>-180175</v>
      </c>
      <c r="AM296" s="1">
        <v>-519625</v>
      </c>
      <c r="AN296" s="1">
        <v>-798349</v>
      </c>
      <c r="AO296" s="1">
        <v>-1371116.9310000001</v>
      </c>
      <c r="AP296" s="1">
        <v>-122393</v>
      </c>
      <c r="AQ296" s="1">
        <v>-437402</v>
      </c>
      <c r="AR296" s="1">
        <v>-841021</v>
      </c>
      <c r="AS296" s="1">
        <v>-1344615.2960000001</v>
      </c>
      <c r="AT296" s="1">
        <v>-449027</v>
      </c>
      <c r="AU296" s="1">
        <v>-851200</v>
      </c>
      <c r="AV296" s="1">
        <v>-1367310</v>
      </c>
      <c r="AW296" s="1">
        <v>-1963978.3970000001</v>
      </c>
      <c r="AX296" s="1">
        <v>-374871</v>
      </c>
      <c r="AY296" s="1">
        <v>-841179</v>
      </c>
      <c r="AZ296" s="1">
        <v>-1316927</v>
      </c>
    </row>
    <row r="297" spans="1:52" hidden="1">
      <c r="A297" s="1" t="s">
        <v>210</v>
      </c>
      <c r="B297" s="1">
        <v>0</v>
      </c>
      <c r="C297" s="1">
        <v>0</v>
      </c>
      <c r="D297" s="1">
        <v>0</v>
      </c>
      <c r="E297" s="1">
        <v>0</v>
      </c>
      <c r="F297" s="1">
        <v>0</v>
      </c>
      <c r="G297" s="1">
        <v>-24741</v>
      </c>
      <c r="H297" s="1">
        <v>-31062</v>
      </c>
      <c r="I297" s="1">
        <v>-47305</v>
      </c>
      <c r="J297" s="1">
        <v>-3734</v>
      </c>
      <c r="K297" s="1">
        <v>-6870</v>
      </c>
      <c r="L297" s="1">
        <v>-14624</v>
      </c>
      <c r="M297" s="1">
        <v>-22300.14</v>
      </c>
      <c r="N297" s="1">
        <v>-889</v>
      </c>
      <c r="O297" s="1">
        <v>-9662</v>
      </c>
      <c r="P297" s="1">
        <v>-21019</v>
      </c>
      <c r="Q297" s="1">
        <v>-33078.83</v>
      </c>
      <c r="R297" s="1">
        <v>-2890</v>
      </c>
      <c r="S297" s="1">
        <v>-13002</v>
      </c>
      <c r="T297" s="1">
        <v>-26595</v>
      </c>
      <c r="U297" s="1">
        <v>0</v>
      </c>
      <c r="V297" s="1">
        <v>0</v>
      </c>
      <c r="W297" s="1">
        <v>-6090</v>
      </c>
      <c r="X297" s="1">
        <v>-9869</v>
      </c>
      <c r="Y297" s="1">
        <v>0</v>
      </c>
      <c r="Z297" s="1">
        <v>0</v>
      </c>
      <c r="AA297" s="1">
        <v>-14193</v>
      </c>
      <c r="AB297" s="1">
        <v>-48428</v>
      </c>
      <c r="AC297" s="1">
        <v>0</v>
      </c>
      <c r="AD297" s="1">
        <v>-7258</v>
      </c>
      <c r="AE297" s="1">
        <v>-16490</v>
      </c>
      <c r="AF297" s="1">
        <v>-27331</v>
      </c>
      <c r="AG297" s="1">
        <v>0</v>
      </c>
      <c r="AH297" s="1">
        <v>0</v>
      </c>
      <c r="AI297" s="1">
        <v>-18369</v>
      </c>
      <c r="AJ297" s="1">
        <v>-45368</v>
      </c>
      <c r="AK297" s="1">
        <v>-66223.509999999995</v>
      </c>
      <c r="AL297" s="1">
        <v>-21649</v>
      </c>
      <c r="AM297" s="1">
        <v>-49638</v>
      </c>
      <c r="AN297" s="1">
        <v>-533148</v>
      </c>
      <c r="AO297" s="1">
        <v>-94292.84</v>
      </c>
      <c r="AP297" s="1">
        <v>-15720</v>
      </c>
      <c r="AQ297" s="1">
        <v>-37928</v>
      </c>
      <c r="AR297" s="1">
        <v>-83978</v>
      </c>
      <c r="AS297" s="1">
        <v>-110014.58199999999</v>
      </c>
      <c r="AT297" s="1">
        <v>-30597</v>
      </c>
      <c r="AU297" s="1">
        <v>-45023</v>
      </c>
      <c r="AV297" s="1">
        <v>-51982</v>
      </c>
      <c r="AW297" s="1">
        <v>-86054.423999999999</v>
      </c>
      <c r="AX297" s="1">
        <v>-40715</v>
      </c>
      <c r="AY297" s="1">
        <v>-50963</v>
      </c>
      <c r="AZ297" s="1">
        <v>-67237</v>
      </c>
    </row>
    <row r="298" spans="1:52" hidden="1">
      <c r="A298" s="1" t="s">
        <v>211</v>
      </c>
      <c r="B298" s="1">
        <v>0</v>
      </c>
      <c r="C298" s="1">
        <v>0</v>
      </c>
      <c r="D298" s="1">
        <v>0</v>
      </c>
      <c r="E298" s="1">
        <v>0</v>
      </c>
      <c r="F298" s="1">
        <v>0</v>
      </c>
      <c r="G298" s="1">
        <v>-24741</v>
      </c>
      <c r="H298" s="1">
        <v>-31062</v>
      </c>
      <c r="I298" s="1">
        <v>-47305</v>
      </c>
      <c r="J298" s="1">
        <v>-3734</v>
      </c>
      <c r="K298" s="1">
        <v>-6870</v>
      </c>
      <c r="L298" s="1">
        <v>-14624</v>
      </c>
      <c r="M298" s="1">
        <v>-22300.14</v>
      </c>
      <c r="N298" s="1">
        <v>-889</v>
      </c>
      <c r="O298" s="1">
        <v>-9662</v>
      </c>
      <c r="P298" s="1">
        <v>-21019</v>
      </c>
      <c r="Q298" s="1">
        <v>-33078.83</v>
      </c>
      <c r="R298" s="1">
        <v>-2890</v>
      </c>
      <c r="S298" s="1">
        <v>-13002</v>
      </c>
      <c r="T298" s="1">
        <v>0</v>
      </c>
      <c r="U298" s="1">
        <v>0</v>
      </c>
      <c r="V298" s="1">
        <v>0</v>
      </c>
      <c r="W298" s="1">
        <v>-6090</v>
      </c>
      <c r="X298" s="1">
        <v>-9869</v>
      </c>
      <c r="Y298" s="1">
        <v>0</v>
      </c>
      <c r="Z298" s="1">
        <v>0</v>
      </c>
      <c r="AA298" s="1">
        <v>-14193</v>
      </c>
      <c r="AB298" s="1">
        <v>-48428</v>
      </c>
      <c r="AC298" s="1">
        <v>0</v>
      </c>
      <c r="AD298" s="1">
        <v>-7258</v>
      </c>
      <c r="AE298" s="1">
        <v>-16490</v>
      </c>
      <c r="AF298" s="1">
        <v>-27331</v>
      </c>
      <c r="AG298" s="1">
        <v>0</v>
      </c>
      <c r="AH298" s="1">
        <v>0</v>
      </c>
      <c r="AI298" s="1">
        <v>-18369</v>
      </c>
      <c r="AJ298" s="1">
        <v>-45368</v>
      </c>
      <c r="AK298" s="1">
        <v>-66223.509999999995</v>
      </c>
      <c r="AL298" s="1">
        <v>-21649</v>
      </c>
      <c r="AM298" s="1">
        <v>-49638</v>
      </c>
      <c r="AN298" s="1">
        <v>-533148</v>
      </c>
      <c r="AO298" s="1">
        <v>-94292.84</v>
      </c>
      <c r="AP298" s="1">
        <v>-15720</v>
      </c>
      <c r="AQ298" s="1">
        <v>-37928</v>
      </c>
      <c r="AR298" s="1">
        <v>-83978</v>
      </c>
      <c r="AS298" s="1">
        <v>-110014.58199999999</v>
      </c>
      <c r="AT298" s="1">
        <v>-30597</v>
      </c>
      <c r="AU298" s="1">
        <v>-45023</v>
      </c>
      <c r="AV298" s="1">
        <v>-51982</v>
      </c>
      <c r="AW298" s="1">
        <v>-86054.423999999999</v>
      </c>
      <c r="AX298" s="1">
        <v>-40715</v>
      </c>
      <c r="AY298" s="1">
        <v>-50963</v>
      </c>
      <c r="AZ298" s="1">
        <v>-67237</v>
      </c>
    </row>
    <row r="299" spans="1:52" hidden="1">
      <c r="A299" s="1" t="s">
        <v>1206</v>
      </c>
      <c r="B299" s="1">
        <v>0</v>
      </c>
      <c r="C299" s="1">
        <v>0</v>
      </c>
      <c r="D299" s="1">
        <v>0</v>
      </c>
      <c r="E299" s="1">
        <v>0</v>
      </c>
      <c r="F299" s="1">
        <v>0</v>
      </c>
      <c r="G299" s="1">
        <v>0</v>
      </c>
      <c r="H299" s="1">
        <v>0</v>
      </c>
      <c r="I299" s="1">
        <v>0</v>
      </c>
      <c r="J299" s="1">
        <v>0</v>
      </c>
      <c r="K299" s="1">
        <v>0</v>
      </c>
      <c r="L299" s="1">
        <v>0</v>
      </c>
      <c r="M299" s="1">
        <v>0</v>
      </c>
      <c r="N299" s="1">
        <v>0</v>
      </c>
      <c r="O299" s="1">
        <v>0</v>
      </c>
      <c r="P299" s="1">
        <v>0</v>
      </c>
      <c r="Q299" s="1">
        <v>0</v>
      </c>
      <c r="R299" s="1">
        <v>0</v>
      </c>
      <c r="S299" s="1">
        <v>0</v>
      </c>
      <c r="T299" s="1">
        <v>0</v>
      </c>
      <c r="U299" s="1">
        <v>0</v>
      </c>
      <c r="V299" s="1">
        <v>0</v>
      </c>
      <c r="W299" s="1">
        <v>0</v>
      </c>
      <c r="X299" s="1">
        <v>0</v>
      </c>
      <c r="Y299" s="1">
        <v>0</v>
      </c>
      <c r="Z299" s="1">
        <v>0</v>
      </c>
      <c r="AA299" s="1">
        <v>0</v>
      </c>
      <c r="AB299" s="1">
        <v>0</v>
      </c>
      <c r="AC299" s="1">
        <v>0</v>
      </c>
      <c r="AD299" s="1">
        <v>0</v>
      </c>
      <c r="AE299" s="1">
        <v>0</v>
      </c>
      <c r="AF299" s="1">
        <v>0</v>
      </c>
      <c r="AG299" s="1">
        <v>-248449.51500000001</v>
      </c>
      <c r="AH299" s="1">
        <v>0</v>
      </c>
      <c r="AI299" s="1">
        <v>0</v>
      </c>
      <c r="AJ299" s="1">
        <v>0</v>
      </c>
      <c r="AK299" s="1">
        <v>0</v>
      </c>
      <c r="AL299" s="1">
        <v>0</v>
      </c>
      <c r="AM299" s="1">
        <v>0</v>
      </c>
      <c r="AN299" s="1">
        <v>0</v>
      </c>
      <c r="AO299" s="1">
        <v>0</v>
      </c>
      <c r="AP299" s="1">
        <v>0</v>
      </c>
      <c r="AQ299" s="1">
        <v>-36194</v>
      </c>
      <c r="AR299" s="1">
        <v>-47228</v>
      </c>
      <c r="AS299" s="1">
        <v>0</v>
      </c>
      <c r="AT299" s="1">
        <v>0</v>
      </c>
      <c r="AU299" s="1">
        <v>-33241</v>
      </c>
      <c r="AV299" s="1">
        <v>-36438</v>
      </c>
      <c r="AW299" s="1">
        <v>-179329.91699999999</v>
      </c>
      <c r="AX299" s="1">
        <v>0</v>
      </c>
      <c r="AY299" s="1">
        <v>0</v>
      </c>
      <c r="AZ299" s="1">
        <v>0</v>
      </c>
    </row>
    <row r="300" spans="1:52" hidden="1">
      <c r="A300" s="1" t="s">
        <v>1207</v>
      </c>
      <c r="B300" s="1">
        <v>0</v>
      </c>
      <c r="C300" s="1">
        <v>0</v>
      </c>
      <c r="D300" s="1">
        <v>0</v>
      </c>
      <c r="E300" s="1">
        <v>0</v>
      </c>
      <c r="F300" s="1">
        <v>0</v>
      </c>
      <c r="G300" s="1">
        <v>0</v>
      </c>
      <c r="H300" s="1">
        <v>0</v>
      </c>
      <c r="I300" s="1">
        <v>0</v>
      </c>
      <c r="J300" s="1">
        <v>0</v>
      </c>
      <c r="K300" s="1">
        <v>0</v>
      </c>
      <c r="L300" s="1">
        <v>0</v>
      </c>
      <c r="M300" s="1">
        <v>0</v>
      </c>
      <c r="N300" s="1">
        <v>0</v>
      </c>
      <c r="O300" s="1">
        <v>0</v>
      </c>
      <c r="P300" s="1">
        <v>0</v>
      </c>
      <c r="Q300" s="1">
        <v>0</v>
      </c>
      <c r="R300" s="1">
        <v>0</v>
      </c>
      <c r="S300" s="1">
        <v>0</v>
      </c>
      <c r="T300" s="1">
        <v>0</v>
      </c>
      <c r="U300" s="1">
        <v>0</v>
      </c>
      <c r="V300" s="1">
        <v>0</v>
      </c>
      <c r="W300" s="1">
        <v>0</v>
      </c>
      <c r="X300" s="1">
        <v>0</v>
      </c>
      <c r="Y300" s="1">
        <v>0</v>
      </c>
      <c r="Z300" s="1">
        <v>0</v>
      </c>
      <c r="AA300" s="1">
        <v>0</v>
      </c>
      <c r="AB300" s="1">
        <v>0</v>
      </c>
      <c r="AC300" s="1">
        <v>0</v>
      </c>
      <c r="AD300" s="1">
        <v>0</v>
      </c>
      <c r="AE300" s="1">
        <v>0</v>
      </c>
      <c r="AF300" s="1">
        <v>0</v>
      </c>
      <c r="AG300" s="1">
        <v>-248449.51500000001</v>
      </c>
      <c r="AH300" s="1">
        <v>0</v>
      </c>
      <c r="AI300" s="1">
        <v>0</v>
      </c>
      <c r="AJ300" s="1">
        <v>0</v>
      </c>
      <c r="AK300" s="1">
        <v>0</v>
      </c>
      <c r="AL300" s="1">
        <v>0</v>
      </c>
      <c r="AM300" s="1">
        <v>0</v>
      </c>
      <c r="AN300" s="1">
        <v>0</v>
      </c>
      <c r="AO300" s="1">
        <v>0</v>
      </c>
      <c r="AP300" s="1">
        <v>0</v>
      </c>
      <c r="AQ300" s="1">
        <v>-36194</v>
      </c>
      <c r="AR300" s="1">
        <v>-47228</v>
      </c>
      <c r="AS300" s="1">
        <v>0</v>
      </c>
      <c r="AT300" s="1">
        <v>0</v>
      </c>
      <c r="AU300" s="1">
        <v>-33241</v>
      </c>
      <c r="AV300" s="1">
        <v>-36438</v>
      </c>
      <c r="AW300" s="1">
        <v>-179329.91699999999</v>
      </c>
      <c r="AX300" s="1">
        <v>0</v>
      </c>
      <c r="AY300" s="1">
        <v>0</v>
      </c>
      <c r="AZ300" s="1">
        <v>0</v>
      </c>
    </row>
    <row r="301" spans="1:52" hidden="1">
      <c r="A301" s="1" t="s">
        <v>212</v>
      </c>
      <c r="B301" s="1">
        <v>0</v>
      </c>
      <c r="C301" s="1">
        <v>0</v>
      </c>
      <c r="D301" s="1">
        <v>0</v>
      </c>
      <c r="E301" s="1">
        <v>0</v>
      </c>
      <c r="F301" s="1">
        <v>18820</v>
      </c>
      <c r="G301" s="1">
        <v>32737</v>
      </c>
      <c r="H301" s="1">
        <v>46641</v>
      </c>
      <c r="I301" s="1">
        <v>59056</v>
      </c>
      <c r="J301" s="1">
        <v>29064</v>
      </c>
      <c r="K301" s="1">
        <v>43401</v>
      </c>
      <c r="L301" s="1">
        <v>53814</v>
      </c>
      <c r="M301" s="1">
        <v>66302.05</v>
      </c>
      <c r="N301" s="1">
        <v>36508</v>
      </c>
      <c r="O301" s="1">
        <v>50943</v>
      </c>
      <c r="P301" s="1">
        <v>63431</v>
      </c>
      <c r="Q301" s="1">
        <v>76406.3</v>
      </c>
      <c r="R301" s="1">
        <v>33297</v>
      </c>
      <c r="S301" s="1">
        <v>46677</v>
      </c>
      <c r="T301" s="1">
        <v>59085</v>
      </c>
      <c r="U301" s="1">
        <v>71492.03</v>
      </c>
      <c r="V301" s="1">
        <v>22625</v>
      </c>
      <c r="W301" s="1">
        <v>34384</v>
      </c>
      <c r="X301" s="1">
        <v>46143</v>
      </c>
      <c r="Y301" s="1">
        <v>37870.658000000003</v>
      </c>
      <c r="Z301" s="1">
        <v>0</v>
      </c>
      <c r="AA301" s="1">
        <v>9733</v>
      </c>
      <c r="AB301" s="1">
        <v>17435</v>
      </c>
      <c r="AC301" s="1">
        <v>25138.99</v>
      </c>
      <c r="AD301" s="1">
        <v>0</v>
      </c>
      <c r="AE301" s="1">
        <v>12975</v>
      </c>
      <c r="AF301" s="1">
        <v>17435</v>
      </c>
      <c r="AG301" s="1">
        <v>25057.892</v>
      </c>
      <c r="AH301" s="1">
        <v>0</v>
      </c>
      <c r="AI301" s="1">
        <v>12813</v>
      </c>
      <c r="AJ301" s="1">
        <v>50116</v>
      </c>
      <c r="AK301" s="1">
        <v>59482.080000000002</v>
      </c>
      <c r="AL301" s="1">
        <v>0</v>
      </c>
      <c r="AM301" s="1">
        <v>12975</v>
      </c>
      <c r="AN301" s="1">
        <v>18733</v>
      </c>
      <c r="AO301" s="1">
        <v>26841.949000000001</v>
      </c>
      <c r="AP301" s="1">
        <v>0</v>
      </c>
      <c r="AQ301" s="1">
        <v>8109</v>
      </c>
      <c r="AR301" s="1">
        <v>16219</v>
      </c>
      <c r="AS301" s="1">
        <v>24328.05</v>
      </c>
      <c r="AT301" s="1">
        <v>3552</v>
      </c>
      <c r="AU301" s="1">
        <v>10445</v>
      </c>
      <c r="AV301" s="1">
        <v>16973</v>
      </c>
      <c r="AW301" s="1">
        <v>23744.177</v>
      </c>
      <c r="AX301" s="1">
        <v>6852</v>
      </c>
      <c r="AY301" s="1">
        <v>13462</v>
      </c>
      <c r="AZ301" s="1">
        <v>19990</v>
      </c>
    </row>
    <row r="302" spans="1:52" hidden="1">
      <c r="A302" s="1" t="s">
        <v>196</v>
      </c>
      <c r="B302" s="1">
        <v>0</v>
      </c>
      <c r="C302" s="1">
        <v>0</v>
      </c>
      <c r="D302" s="1">
        <v>0</v>
      </c>
      <c r="E302" s="1">
        <v>0</v>
      </c>
      <c r="F302" s="1">
        <v>0</v>
      </c>
      <c r="G302" s="1">
        <v>0</v>
      </c>
      <c r="H302" s="1">
        <v>0</v>
      </c>
      <c r="I302" s="1">
        <v>0</v>
      </c>
      <c r="J302" s="1">
        <v>0</v>
      </c>
      <c r="K302" s="1">
        <v>0</v>
      </c>
      <c r="L302" s="1">
        <v>0</v>
      </c>
      <c r="M302" s="1">
        <v>0</v>
      </c>
      <c r="N302" s="1">
        <v>0</v>
      </c>
      <c r="O302" s="1">
        <v>0</v>
      </c>
      <c r="P302" s="1">
        <v>0</v>
      </c>
      <c r="Q302" s="1">
        <v>0</v>
      </c>
      <c r="R302" s="1">
        <v>0</v>
      </c>
      <c r="S302" s="1">
        <v>0</v>
      </c>
      <c r="T302" s="1">
        <v>0</v>
      </c>
      <c r="U302" s="1">
        <v>0</v>
      </c>
      <c r="V302" s="1">
        <v>0</v>
      </c>
      <c r="W302" s="1">
        <v>0</v>
      </c>
      <c r="X302" s="1">
        <v>0</v>
      </c>
      <c r="Y302" s="1">
        <v>0</v>
      </c>
      <c r="Z302" s="1">
        <v>0</v>
      </c>
      <c r="AA302" s="1">
        <v>0</v>
      </c>
      <c r="AB302" s="1">
        <v>0</v>
      </c>
      <c r="AC302" s="1">
        <v>0</v>
      </c>
      <c r="AD302" s="1">
        <v>0</v>
      </c>
      <c r="AE302" s="1">
        <v>0</v>
      </c>
      <c r="AF302" s="1">
        <v>0</v>
      </c>
      <c r="AG302" s="1">
        <v>0</v>
      </c>
      <c r="AH302" s="1">
        <v>0</v>
      </c>
      <c r="AI302" s="1">
        <v>0</v>
      </c>
      <c r="AJ302" s="1">
        <v>0</v>
      </c>
      <c r="AK302" s="1">
        <v>0</v>
      </c>
      <c r="AL302" s="1">
        <v>0</v>
      </c>
      <c r="AM302" s="1">
        <v>0</v>
      </c>
      <c r="AN302" s="1">
        <v>0</v>
      </c>
      <c r="AO302" s="1">
        <v>0</v>
      </c>
      <c r="AP302" s="1">
        <v>4219</v>
      </c>
      <c r="AQ302" s="1">
        <v>11176</v>
      </c>
      <c r="AR302" s="1">
        <v>15316</v>
      </c>
      <c r="AS302" s="1">
        <v>21182.377</v>
      </c>
      <c r="AT302" s="1">
        <v>3160</v>
      </c>
      <c r="AU302" s="1">
        <v>19201</v>
      </c>
      <c r="AV302" s="1">
        <v>26918</v>
      </c>
      <c r="AW302" s="1">
        <v>39942.788999999997</v>
      </c>
      <c r="AX302" s="1">
        <v>5781</v>
      </c>
      <c r="AY302" s="1">
        <v>13558</v>
      </c>
      <c r="AZ302" s="1">
        <v>15692</v>
      </c>
    </row>
    <row r="303" spans="1:52" hidden="1">
      <c r="A303" s="1" t="s">
        <v>158</v>
      </c>
      <c r="B303" s="1">
        <v>-21005</v>
      </c>
      <c r="C303" s="1">
        <v>-22890</v>
      </c>
      <c r="D303" s="1">
        <v>2381231</v>
      </c>
      <c r="E303" s="1">
        <v>3024033.56</v>
      </c>
      <c r="F303" s="1">
        <v>29062</v>
      </c>
      <c r="G303" s="1">
        <v>27452</v>
      </c>
      <c r="H303" s="1">
        <v>9346</v>
      </c>
      <c r="I303" s="1">
        <v>24732</v>
      </c>
      <c r="J303" s="1">
        <v>-4073</v>
      </c>
      <c r="K303" s="1">
        <v>-4514</v>
      </c>
      <c r="L303" s="1">
        <v>-13183</v>
      </c>
      <c r="M303" s="1">
        <v>27679.91</v>
      </c>
      <c r="N303" s="1">
        <v>32699</v>
      </c>
      <c r="O303" s="1">
        <v>46594</v>
      </c>
      <c r="P303" s="1">
        <v>46498</v>
      </c>
      <c r="Q303" s="1">
        <v>62690.41</v>
      </c>
      <c r="R303" s="1">
        <v>7320</v>
      </c>
      <c r="S303" s="1">
        <v>9076</v>
      </c>
      <c r="T303" s="1">
        <v>14347</v>
      </c>
      <c r="U303" s="1">
        <v>10749.781000000001</v>
      </c>
      <c r="V303" s="1">
        <v>10174</v>
      </c>
      <c r="W303" s="1">
        <v>15637</v>
      </c>
      <c r="X303" s="1">
        <v>18228</v>
      </c>
      <c r="Y303" s="1">
        <v>0</v>
      </c>
      <c r="Z303" s="1">
        <v>0</v>
      </c>
      <c r="AA303" s="1">
        <v>8984</v>
      </c>
      <c r="AB303" s="1">
        <v>17514</v>
      </c>
      <c r="AC303" s="1">
        <v>0</v>
      </c>
      <c r="AD303" s="1">
        <v>3039</v>
      </c>
      <c r="AE303" s="1">
        <v>5027</v>
      </c>
      <c r="AF303" s="1">
        <v>5269</v>
      </c>
      <c r="AG303" s="1">
        <v>-11864.103999999999</v>
      </c>
      <c r="AH303" s="1">
        <v>-952</v>
      </c>
      <c r="AI303" s="1">
        <v>-16312</v>
      </c>
      <c r="AJ303" s="1">
        <v>-26367</v>
      </c>
      <c r="AK303" s="1">
        <v>-161880.89000000001</v>
      </c>
      <c r="AL303" s="1">
        <v>-70748</v>
      </c>
      <c r="AM303" s="1">
        <v>-67176</v>
      </c>
      <c r="AN303" s="1">
        <v>6209</v>
      </c>
      <c r="AO303" s="1">
        <v>-1718168.4410000001</v>
      </c>
      <c r="AP303" s="1">
        <v>-3224</v>
      </c>
      <c r="AQ303" s="1">
        <v>12036</v>
      </c>
      <c r="AR303" s="1">
        <v>10882</v>
      </c>
      <c r="AS303" s="1">
        <v>-174302.5</v>
      </c>
      <c r="AT303" s="1">
        <v>-14961</v>
      </c>
      <c r="AU303" s="1">
        <v>4748</v>
      </c>
      <c r="AV303" s="1">
        <v>13191</v>
      </c>
      <c r="AW303" s="1">
        <v>12123.135</v>
      </c>
      <c r="AX303" s="1">
        <v>-83898</v>
      </c>
      <c r="AY303" s="1">
        <v>3913</v>
      </c>
      <c r="AZ303" s="1">
        <v>4091</v>
      </c>
    </row>
    <row r="304" spans="1:52" hidden="1">
      <c r="A304" s="1" t="s">
        <v>213</v>
      </c>
      <c r="B304" s="1">
        <v>-732297</v>
      </c>
      <c r="C304" s="1">
        <v>-1488559</v>
      </c>
      <c r="D304" s="1">
        <v>-84729</v>
      </c>
      <c r="E304" s="1">
        <v>-1356641.28</v>
      </c>
      <c r="F304" s="1">
        <v>-615270</v>
      </c>
      <c r="G304" s="1">
        <v>-1257124</v>
      </c>
      <c r="H304" s="1">
        <v>-2096879</v>
      </c>
      <c r="I304" s="1">
        <v>-2888860</v>
      </c>
      <c r="J304" s="1">
        <v>-458197</v>
      </c>
      <c r="K304" s="1">
        <v>-812775</v>
      </c>
      <c r="L304" s="1">
        <v>-1662885</v>
      </c>
      <c r="M304" s="1">
        <v>-2215293.52</v>
      </c>
      <c r="N304" s="1">
        <v>-268906</v>
      </c>
      <c r="O304" s="1">
        <v>-598820</v>
      </c>
      <c r="P304" s="1">
        <v>-1743797</v>
      </c>
      <c r="Q304" s="1">
        <v>-2144174.79</v>
      </c>
      <c r="R304" s="1">
        <v>-549181</v>
      </c>
      <c r="S304" s="1">
        <v>-990840</v>
      </c>
      <c r="T304" s="1">
        <v>-1375942</v>
      </c>
      <c r="U304" s="1">
        <v>-2011861.817</v>
      </c>
      <c r="V304" s="1">
        <v>-542188</v>
      </c>
      <c r="W304" s="1">
        <v>-1041895</v>
      </c>
      <c r="X304" s="1">
        <v>-1234299</v>
      </c>
      <c r="Y304" s="1">
        <v>-1841332.649</v>
      </c>
      <c r="Z304" s="1">
        <v>-340476</v>
      </c>
      <c r="AA304" s="1">
        <v>-559546</v>
      </c>
      <c r="AB304" s="1">
        <v>-819423</v>
      </c>
      <c r="AC304" s="1">
        <v>-1434452.94</v>
      </c>
      <c r="AD304" s="1">
        <v>-238897</v>
      </c>
      <c r="AE304" s="1">
        <v>-457622</v>
      </c>
      <c r="AF304" s="1">
        <v>-837983</v>
      </c>
      <c r="AG304" s="1">
        <v>-1766376.183</v>
      </c>
      <c r="AH304" s="1">
        <v>-353537</v>
      </c>
      <c r="AI304" s="1">
        <v>-659623</v>
      </c>
      <c r="AJ304" s="1">
        <v>-907677</v>
      </c>
      <c r="AK304" s="1">
        <v>-1565439.15</v>
      </c>
      <c r="AL304" s="1">
        <v>-914963</v>
      </c>
      <c r="AM304" s="1">
        <v>-1174143</v>
      </c>
      <c r="AN304" s="1">
        <v>-1246749</v>
      </c>
      <c r="AO304" s="1">
        <v>-3189169.7379999999</v>
      </c>
      <c r="AP304" s="1">
        <v>-370545</v>
      </c>
      <c r="AQ304" s="1">
        <v>-937886</v>
      </c>
      <c r="AR304" s="1">
        <v>-1538908</v>
      </c>
      <c r="AS304" s="1">
        <v>-2669174.1940000001</v>
      </c>
      <c r="AT304" s="1">
        <v>-729863</v>
      </c>
      <c r="AU304" s="1">
        <v>-1497489</v>
      </c>
      <c r="AV304" s="1">
        <v>-2236779</v>
      </c>
      <c r="AW304" s="1">
        <v>-2593716.7179999999</v>
      </c>
      <c r="AX304" s="1">
        <v>-1608634</v>
      </c>
      <c r="AY304" s="1">
        <v>-1973006</v>
      </c>
      <c r="AZ304" s="1">
        <v>-2026850</v>
      </c>
    </row>
    <row r="305" spans="1:52" hidden="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idden="1">
      <c r="A306" s="1" t="s">
        <v>214</v>
      </c>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idden="1">
      <c r="A307" s="1" t="s">
        <v>215</v>
      </c>
      <c r="B307" s="1">
        <v>0</v>
      </c>
      <c r="C307" s="1">
        <v>0</v>
      </c>
      <c r="D307" s="1">
        <v>0</v>
      </c>
      <c r="E307" s="1">
        <v>0</v>
      </c>
      <c r="F307" s="1">
        <v>0</v>
      </c>
      <c r="G307" s="1">
        <v>1484605</v>
      </c>
      <c r="H307" s="1">
        <v>-912837</v>
      </c>
      <c r="I307" s="1">
        <v>-918862</v>
      </c>
      <c r="J307" s="1">
        <v>73297</v>
      </c>
      <c r="K307" s="1">
        <v>-10586</v>
      </c>
      <c r="L307" s="1">
        <v>-627529</v>
      </c>
      <c r="M307" s="1">
        <v>-524812.55000000005</v>
      </c>
      <c r="N307" s="1">
        <v>-1093</v>
      </c>
      <c r="O307" s="1">
        <v>338669</v>
      </c>
      <c r="P307" s="1">
        <v>728675</v>
      </c>
      <c r="Q307" s="1">
        <v>793173.35</v>
      </c>
      <c r="R307" s="1">
        <v>63211</v>
      </c>
      <c r="S307" s="1">
        <v>409372</v>
      </c>
      <c r="T307" s="1">
        <v>430000</v>
      </c>
      <c r="U307" s="1">
        <v>710000</v>
      </c>
      <c r="V307" s="1">
        <v>-659999</v>
      </c>
      <c r="W307" s="1">
        <v>-329628</v>
      </c>
      <c r="X307" s="1">
        <v>-560000</v>
      </c>
      <c r="Y307" s="1">
        <v>-390000</v>
      </c>
      <c r="Z307" s="1">
        <v>-450000</v>
      </c>
      <c r="AA307" s="1">
        <v>-450000</v>
      </c>
      <c r="AB307" s="1">
        <v>-850000</v>
      </c>
      <c r="AC307" s="1">
        <v>-850000</v>
      </c>
      <c r="AD307" s="1">
        <v>-700000</v>
      </c>
      <c r="AE307" s="1">
        <v>-598850</v>
      </c>
      <c r="AF307" s="1">
        <v>-718152</v>
      </c>
      <c r="AG307" s="1">
        <v>-942858.527</v>
      </c>
      <c r="AH307" s="1">
        <v>-189967</v>
      </c>
      <c r="AI307" s="1">
        <v>270993</v>
      </c>
      <c r="AJ307" s="1">
        <v>-55555</v>
      </c>
      <c r="AK307" s="1">
        <v>313173.23</v>
      </c>
      <c r="AL307" s="1">
        <v>-622188</v>
      </c>
      <c r="AM307" s="1">
        <v>-551795</v>
      </c>
      <c r="AN307" s="1">
        <v>-551619</v>
      </c>
      <c r="AO307" s="1">
        <v>-551485.01699999999</v>
      </c>
      <c r="AP307" s="1">
        <v>-15180</v>
      </c>
      <c r="AQ307" s="1">
        <v>1440</v>
      </c>
      <c r="AR307" s="1">
        <v>24218</v>
      </c>
      <c r="AS307" s="1">
        <v>-20281.403999999999</v>
      </c>
      <c r="AT307" s="1">
        <v>0</v>
      </c>
      <c r="AU307" s="1">
        <v>-20362</v>
      </c>
      <c r="AV307" s="1">
        <v>6260</v>
      </c>
      <c r="AW307" s="1">
        <v>431234.58899999998</v>
      </c>
      <c r="AX307" s="1">
        <v>1493662</v>
      </c>
      <c r="AY307" s="1">
        <v>1785041</v>
      </c>
      <c r="AZ307" s="1">
        <v>1186377</v>
      </c>
    </row>
    <row r="308" spans="1:52" hidden="1">
      <c r="A308" s="1" t="s">
        <v>216</v>
      </c>
      <c r="B308" s="1">
        <v>370041</v>
      </c>
      <c r="C308" s="1">
        <v>914408</v>
      </c>
      <c r="D308" s="1">
        <v>552456</v>
      </c>
      <c r="E308" s="1">
        <v>1274828.08</v>
      </c>
      <c r="F308" s="1">
        <v>701489</v>
      </c>
      <c r="G308" s="1">
        <v>0</v>
      </c>
      <c r="H308" s="1">
        <v>2711850</v>
      </c>
      <c r="I308" s="1">
        <v>3191800</v>
      </c>
      <c r="J308" s="1">
        <v>0</v>
      </c>
      <c r="K308" s="1">
        <v>-1115600</v>
      </c>
      <c r="L308" s="1">
        <v>-641600</v>
      </c>
      <c r="M308" s="1">
        <v>-613600</v>
      </c>
      <c r="N308" s="1">
        <v>-97000</v>
      </c>
      <c r="O308" s="1">
        <v>-104000</v>
      </c>
      <c r="P308" s="1">
        <v>154356</v>
      </c>
      <c r="Q308" s="1">
        <v>12000</v>
      </c>
      <c r="R308" s="1">
        <v>-99500</v>
      </c>
      <c r="S308" s="1">
        <v>-229000</v>
      </c>
      <c r="T308" s="1">
        <v>1279400</v>
      </c>
      <c r="U308" s="1">
        <v>1047000</v>
      </c>
      <c r="V308" s="1">
        <v>151465</v>
      </c>
      <c r="W308" s="1">
        <v>0</v>
      </c>
      <c r="X308" s="1">
        <v>0</v>
      </c>
      <c r="Y308" s="1">
        <v>0</v>
      </c>
      <c r="Z308" s="1">
        <v>0</v>
      </c>
      <c r="AA308" s="1">
        <v>-615541</v>
      </c>
      <c r="AB308" s="1">
        <v>-1823975</v>
      </c>
      <c r="AC308" s="1">
        <v>0</v>
      </c>
      <c r="AD308" s="1">
        <v>-323210</v>
      </c>
      <c r="AE308" s="1">
        <v>-516713</v>
      </c>
      <c r="AF308" s="1">
        <v>-723303</v>
      </c>
      <c r="AG308" s="1">
        <v>-1364638.88</v>
      </c>
      <c r="AH308" s="1">
        <v>-205050</v>
      </c>
      <c r="AI308" s="1">
        <v>-388475</v>
      </c>
      <c r="AJ308" s="1">
        <v>-1391605</v>
      </c>
      <c r="AK308" s="1">
        <v>-2131046.56</v>
      </c>
      <c r="AL308" s="1">
        <v>686500</v>
      </c>
      <c r="AM308" s="1">
        <v>947099</v>
      </c>
      <c r="AN308" s="1">
        <v>887477</v>
      </c>
      <c r="AO308" s="1">
        <v>872433.91299999994</v>
      </c>
      <c r="AP308" s="1">
        <v>-50092</v>
      </c>
      <c r="AQ308" s="1">
        <v>-94378</v>
      </c>
      <c r="AR308" s="1">
        <v>-1948</v>
      </c>
      <c r="AS308" s="1">
        <v>850445.54399999999</v>
      </c>
      <c r="AT308" s="1">
        <v>-75231</v>
      </c>
      <c r="AU308" s="1">
        <v>-31793</v>
      </c>
      <c r="AV308" s="1">
        <v>192890</v>
      </c>
      <c r="AW308" s="1">
        <v>-321332.48300000001</v>
      </c>
      <c r="AX308" s="1">
        <v>1183472</v>
      </c>
      <c r="AY308" s="1">
        <v>1889261</v>
      </c>
      <c r="AZ308" s="1">
        <v>2548485</v>
      </c>
    </row>
    <row r="309" spans="1:52" hidden="1">
      <c r="A309" s="1" t="s">
        <v>217</v>
      </c>
      <c r="B309" s="1">
        <v>0</v>
      </c>
      <c r="C309" s="1">
        <v>0</v>
      </c>
      <c r="D309" s="1">
        <v>0</v>
      </c>
      <c r="E309" s="1">
        <v>0</v>
      </c>
      <c r="F309" s="1">
        <v>0</v>
      </c>
      <c r="G309" s="1">
        <v>0</v>
      </c>
      <c r="H309" s="1">
        <v>2810000</v>
      </c>
      <c r="I309" s="1">
        <v>3310000</v>
      </c>
      <c r="J309" s="1">
        <v>0</v>
      </c>
      <c r="K309" s="1">
        <v>0</v>
      </c>
      <c r="L309" s="1">
        <v>580000</v>
      </c>
      <c r="M309" s="1">
        <v>700000</v>
      </c>
      <c r="N309" s="1">
        <v>0</v>
      </c>
      <c r="O309" s="1">
        <v>0</v>
      </c>
      <c r="P309" s="1">
        <v>2557356</v>
      </c>
      <c r="Q309" s="1">
        <v>2700000</v>
      </c>
      <c r="R309" s="1">
        <v>0</v>
      </c>
      <c r="S309" s="1">
        <v>0</v>
      </c>
      <c r="T309" s="1">
        <v>1607900</v>
      </c>
      <c r="U309" s="1">
        <v>1500000</v>
      </c>
      <c r="V309" s="1">
        <v>315965</v>
      </c>
      <c r="W309" s="1">
        <v>0</v>
      </c>
      <c r="X309" s="1">
        <v>0</v>
      </c>
      <c r="Y309" s="1">
        <v>0</v>
      </c>
      <c r="Z309" s="1">
        <v>0</v>
      </c>
      <c r="AA309" s="1">
        <v>154645</v>
      </c>
      <c r="AB309" s="1">
        <v>153914</v>
      </c>
      <c r="AC309" s="1">
        <v>0</v>
      </c>
      <c r="AD309" s="1">
        <v>0</v>
      </c>
      <c r="AE309" s="1">
        <v>0</v>
      </c>
      <c r="AF309" s="1">
        <v>134873</v>
      </c>
      <c r="AG309" s="1">
        <v>385262.89</v>
      </c>
      <c r="AH309" s="1">
        <v>0</v>
      </c>
      <c r="AI309" s="1">
        <v>0</v>
      </c>
      <c r="AJ309" s="1">
        <v>74055</v>
      </c>
      <c r="AK309" s="1">
        <v>74122.44</v>
      </c>
      <c r="AL309" s="1">
        <v>716348</v>
      </c>
      <c r="AM309" s="1">
        <v>1108047</v>
      </c>
      <c r="AN309" s="1">
        <v>1129066</v>
      </c>
      <c r="AO309" s="1">
        <v>1216857.727</v>
      </c>
      <c r="AP309" s="1">
        <v>38226</v>
      </c>
      <c r="AQ309" s="1">
        <v>78611</v>
      </c>
      <c r="AR309" s="1">
        <v>179739</v>
      </c>
      <c r="AS309" s="1">
        <v>1086395.798</v>
      </c>
      <c r="AT309" s="1">
        <v>57592</v>
      </c>
      <c r="AU309" s="1">
        <v>148378</v>
      </c>
      <c r="AV309" s="1">
        <v>430772</v>
      </c>
      <c r="AW309" s="1">
        <v>572928.16399999999</v>
      </c>
      <c r="AX309" s="1">
        <v>1259174</v>
      </c>
      <c r="AY309" s="1">
        <v>1965703</v>
      </c>
      <c r="AZ309" s="1">
        <v>2624717</v>
      </c>
    </row>
    <row r="310" spans="1:52" hidden="1">
      <c r="A310" s="1" t="s">
        <v>218</v>
      </c>
      <c r="B310" s="1">
        <v>0</v>
      </c>
      <c r="C310" s="1">
        <v>0</v>
      </c>
      <c r="D310" s="1">
        <v>0</v>
      </c>
      <c r="E310" s="1">
        <v>0</v>
      </c>
      <c r="F310" s="1">
        <v>0</v>
      </c>
      <c r="G310" s="1">
        <v>0</v>
      </c>
      <c r="H310" s="1">
        <v>-98150</v>
      </c>
      <c r="I310" s="1">
        <v>-118200</v>
      </c>
      <c r="J310" s="1">
        <v>0</v>
      </c>
      <c r="K310" s="1">
        <v>-1115600</v>
      </c>
      <c r="L310" s="1">
        <v>-1221600</v>
      </c>
      <c r="M310" s="1">
        <v>-1313600</v>
      </c>
      <c r="N310" s="1">
        <v>-97000</v>
      </c>
      <c r="O310" s="1">
        <v>-104000</v>
      </c>
      <c r="P310" s="1">
        <v>-2403000</v>
      </c>
      <c r="Q310" s="1">
        <v>-2688000</v>
      </c>
      <c r="R310" s="1">
        <v>0</v>
      </c>
      <c r="S310" s="1">
        <v>0</v>
      </c>
      <c r="T310" s="1">
        <v>-328500</v>
      </c>
      <c r="U310" s="1">
        <v>-453000</v>
      </c>
      <c r="V310" s="1">
        <v>-164500</v>
      </c>
      <c r="W310" s="1">
        <v>0</v>
      </c>
      <c r="X310" s="1">
        <v>0</v>
      </c>
      <c r="Y310" s="1">
        <v>0</v>
      </c>
      <c r="Z310" s="1">
        <v>0</v>
      </c>
      <c r="AA310" s="1">
        <v>-770186</v>
      </c>
      <c r="AB310" s="1">
        <v>-1977889</v>
      </c>
      <c r="AC310" s="1">
        <v>0</v>
      </c>
      <c r="AD310" s="1">
        <v>-323210</v>
      </c>
      <c r="AE310" s="1">
        <v>-516713</v>
      </c>
      <c r="AF310" s="1">
        <v>-858176</v>
      </c>
      <c r="AG310" s="1">
        <v>-1749901.77</v>
      </c>
      <c r="AH310" s="1">
        <v>-205050</v>
      </c>
      <c r="AI310" s="1">
        <v>-388475</v>
      </c>
      <c r="AJ310" s="1">
        <v>-1465660</v>
      </c>
      <c r="AK310" s="1">
        <v>-2205169</v>
      </c>
      <c r="AL310" s="1">
        <v>-29848</v>
      </c>
      <c r="AM310" s="1">
        <v>-160948</v>
      </c>
      <c r="AN310" s="1">
        <v>-241589</v>
      </c>
      <c r="AO310" s="1">
        <v>-344423.81400000001</v>
      </c>
      <c r="AP310" s="1">
        <v>-88318</v>
      </c>
      <c r="AQ310" s="1">
        <v>-172989</v>
      </c>
      <c r="AR310" s="1">
        <v>-181687</v>
      </c>
      <c r="AS310" s="1">
        <v>-235950.25399999999</v>
      </c>
      <c r="AT310" s="1">
        <v>-132823</v>
      </c>
      <c r="AU310" s="1">
        <v>-180171</v>
      </c>
      <c r="AV310" s="1">
        <v>-237882</v>
      </c>
      <c r="AW310" s="1">
        <v>-894260.647</v>
      </c>
      <c r="AX310" s="1">
        <v>-75702</v>
      </c>
      <c r="AY310" s="1">
        <v>-76442</v>
      </c>
      <c r="AZ310" s="1">
        <v>-76232</v>
      </c>
    </row>
    <row r="311" spans="1:52" hidden="1">
      <c r="A311" s="1" t="s">
        <v>219</v>
      </c>
      <c r="B311" s="1">
        <v>0</v>
      </c>
      <c r="C311" s="1">
        <v>0</v>
      </c>
      <c r="D311" s="1">
        <v>0</v>
      </c>
      <c r="E311" s="1">
        <v>0</v>
      </c>
      <c r="F311" s="1">
        <v>0</v>
      </c>
      <c r="G311" s="1">
        <v>0</v>
      </c>
      <c r="H311" s="1">
        <v>0</v>
      </c>
      <c r="I311" s="1">
        <v>0</v>
      </c>
      <c r="J311" s="1">
        <v>0</v>
      </c>
      <c r="K311" s="1">
        <v>0</v>
      </c>
      <c r="L311" s="1">
        <v>0</v>
      </c>
      <c r="M311" s="1">
        <v>0</v>
      </c>
      <c r="N311" s="1">
        <v>0</v>
      </c>
      <c r="O311" s="1">
        <v>0</v>
      </c>
      <c r="P311" s="1">
        <v>0</v>
      </c>
      <c r="Q311" s="1">
        <v>0</v>
      </c>
      <c r="R311" s="1">
        <v>-6000</v>
      </c>
      <c r="S311" s="1">
        <v>-6000</v>
      </c>
      <c r="T311" s="1">
        <v>0</v>
      </c>
      <c r="U311" s="1">
        <v>0</v>
      </c>
      <c r="V311" s="1">
        <v>0</v>
      </c>
      <c r="W311" s="1">
        <v>0</v>
      </c>
      <c r="X311" s="1">
        <v>0</v>
      </c>
      <c r="Y311" s="1">
        <v>0</v>
      </c>
      <c r="Z311" s="1">
        <v>0</v>
      </c>
      <c r="AA311" s="1">
        <v>0</v>
      </c>
      <c r="AB311" s="1">
        <v>0</v>
      </c>
      <c r="AC311" s="1">
        <v>0</v>
      </c>
      <c r="AD311" s="1">
        <v>0</v>
      </c>
      <c r="AE311" s="1">
        <v>0</v>
      </c>
      <c r="AF311" s="1">
        <v>0</v>
      </c>
      <c r="AG311" s="1">
        <v>0</v>
      </c>
      <c r="AH311" s="1">
        <v>0</v>
      </c>
      <c r="AI311" s="1">
        <v>0</v>
      </c>
      <c r="AJ311" s="1">
        <v>0</v>
      </c>
      <c r="AK311" s="1">
        <v>0</v>
      </c>
      <c r="AL311" s="1">
        <v>0</v>
      </c>
      <c r="AM311" s="1">
        <v>0</v>
      </c>
      <c r="AN311" s="1">
        <v>0</v>
      </c>
      <c r="AO311" s="1">
        <v>0</v>
      </c>
      <c r="AP311" s="1">
        <v>0</v>
      </c>
      <c r="AQ311" s="1">
        <v>0</v>
      </c>
      <c r="AR311" s="1">
        <v>0</v>
      </c>
      <c r="AS311" s="1">
        <v>0</v>
      </c>
      <c r="AT311" s="1">
        <v>0</v>
      </c>
      <c r="AU311" s="1">
        <v>0</v>
      </c>
      <c r="AV311" s="1">
        <v>0</v>
      </c>
      <c r="AW311" s="1">
        <v>0</v>
      </c>
      <c r="AX311" s="1">
        <v>0</v>
      </c>
      <c r="AY311" s="1">
        <v>0</v>
      </c>
      <c r="AZ311" s="1">
        <v>0</v>
      </c>
    </row>
    <row r="312" spans="1:52" hidden="1">
      <c r="A312" s="1" t="s">
        <v>220</v>
      </c>
      <c r="B312" s="1">
        <v>0</v>
      </c>
      <c r="C312" s="1">
        <v>0</v>
      </c>
      <c r="D312" s="1">
        <v>0</v>
      </c>
      <c r="E312" s="1">
        <v>0</v>
      </c>
      <c r="F312" s="1">
        <v>0</v>
      </c>
      <c r="G312" s="1">
        <v>0</v>
      </c>
      <c r="H312" s="1">
        <v>0</v>
      </c>
      <c r="I312" s="1">
        <v>0</v>
      </c>
      <c r="J312" s="1">
        <v>0</v>
      </c>
      <c r="K312" s="1">
        <v>0</v>
      </c>
      <c r="L312" s="1">
        <v>0</v>
      </c>
      <c r="M312" s="1">
        <v>0</v>
      </c>
      <c r="N312" s="1">
        <v>0</v>
      </c>
      <c r="O312" s="1">
        <v>0</v>
      </c>
      <c r="P312" s="1">
        <v>0</v>
      </c>
      <c r="Q312" s="1">
        <v>0</v>
      </c>
      <c r="R312" s="1">
        <v>0</v>
      </c>
      <c r="S312" s="1">
        <v>0</v>
      </c>
      <c r="T312" s="1">
        <v>0</v>
      </c>
      <c r="U312" s="1">
        <v>-6000</v>
      </c>
      <c r="V312" s="1">
        <v>-22333</v>
      </c>
      <c r="W312" s="1">
        <v>0</v>
      </c>
      <c r="X312" s="1">
        <v>0</v>
      </c>
      <c r="Y312" s="1">
        <v>0</v>
      </c>
      <c r="Z312" s="1">
        <v>0</v>
      </c>
      <c r="AA312" s="1">
        <v>0</v>
      </c>
      <c r="AB312" s="1">
        <v>0</v>
      </c>
      <c r="AC312" s="1">
        <v>0</v>
      </c>
      <c r="AD312" s="1">
        <v>0</v>
      </c>
      <c r="AE312" s="1">
        <v>0</v>
      </c>
      <c r="AF312" s="1">
        <v>0</v>
      </c>
      <c r="AG312" s="1">
        <v>0</v>
      </c>
      <c r="AH312" s="1">
        <v>0</v>
      </c>
      <c r="AI312" s="1">
        <v>0</v>
      </c>
      <c r="AJ312" s="1">
        <v>0</v>
      </c>
      <c r="AK312" s="1">
        <v>0</v>
      </c>
      <c r="AL312" s="1">
        <v>0</v>
      </c>
      <c r="AM312" s="1">
        <v>0</v>
      </c>
      <c r="AN312" s="1">
        <v>0</v>
      </c>
      <c r="AO312" s="1">
        <v>0</v>
      </c>
      <c r="AP312" s="1">
        <v>0</v>
      </c>
      <c r="AQ312" s="1">
        <v>0</v>
      </c>
      <c r="AR312" s="1">
        <v>-8660</v>
      </c>
      <c r="AS312" s="1">
        <v>-8660.4349999999995</v>
      </c>
      <c r="AT312" s="1">
        <v>0</v>
      </c>
      <c r="AU312" s="1">
        <v>0</v>
      </c>
      <c r="AV312" s="1">
        <v>0</v>
      </c>
      <c r="AW312" s="1">
        <v>0</v>
      </c>
      <c r="AX312" s="1">
        <v>0</v>
      </c>
      <c r="AY312" s="1">
        <v>0</v>
      </c>
      <c r="AZ312" s="1">
        <v>0</v>
      </c>
    </row>
    <row r="313" spans="1:52" hidden="1">
      <c r="A313" s="1" t="s">
        <v>1271</v>
      </c>
      <c r="B313" s="1">
        <v>0</v>
      </c>
      <c r="C313" s="1">
        <v>0</v>
      </c>
      <c r="D313" s="1">
        <v>0</v>
      </c>
      <c r="E313" s="1">
        <v>0</v>
      </c>
      <c r="F313" s="1">
        <v>0</v>
      </c>
      <c r="G313" s="1">
        <v>0</v>
      </c>
      <c r="H313" s="1">
        <v>0</v>
      </c>
      <c r="I313" s="1">
        <v>0</v>
      </c>
      <c r="J313" s="1">
        <v>0</v>
      </c>
      <c r="K313" s="1">
        <v>0</v>
      </c>
      <c r="L313" s="1">
        <v>0</v>
      </c>
      <c r="M313" s="1">
        <v>0</v>
      </c>
      <c r="N313" s="1">
        <v>0</v>
      </c>
      <c r="O313" s="1">
        <v>0</v>
      </c>
      <c r="P313" s="1">
        <v>0</v>
      </c>
      <c r="Q313" s="1">
        <v>0</v>
      </c>
      <c r="R313" s="1">
        <v>0</v>
      </c>
      <c r="S313" s="1">
        <v>0</v>
      </c>
      <c r="T313" s="1">
        <v>0</v>
      </c>
      <c r="U313" s="1">
        <v>-6000</v>
      </c>
      <c r="V313" s="1">
        <v>-22333</v>
      </c>
      <c r="W313" s="1">
        <v>0</v>
      </c>
      <c r="X313" s="1">
        <v>0</v>
      </c>
      <c r="Y313" s="1">
        <v>0</v>
      </c>
      <c r="Z313" s="1">
        <v>0</v>
      </c>
      <c r="AA313" s="1">
        <v>0</v>
      </c>
      <c r="AB313" s="1">
        <v>0</v>
      </c>
      <c r="AC313" s="1">
        <v>0</v>
      </c>
      <c r="AD313" s="1">
        <v>0</v>
      </c>
      <c r="AE313" s="1">
        <v>0</v>
      </c>
      <c r="AF313" s="1">
        <v>0</v>
      </c>
      <c r="AG313" s="1">
        <v>0</v>
      </c>
      <c r="AH313" s="1">
        <v>0</v>
      </c>
      <c r="AI313" s="1">
        <v>0</v>
      </c>
      <c r="AJ313" s="1">
        <v>0</v>
      </c>
      <c r="AK313" s="1">
        <v>0</v>
      </c>
      <c r="AL313" s="1">
        <v>0</v>
      </c>
      <c r="AM313" s="1">
        <v>0</v>
      </c>
      <c r="AN313" s="1">
        <v>0</v>
      </c>
      <c r="AO313" s="1">
        <v>0</v>
      </c>
      <c r="AP313" s="1">
        <v>0</v>
      </c>
      <c r="AQ313" s="1">
        <v>0</v>
      </c>
      <c r="AR313" s="1">
        <v>-8660</v>
      </c>
      <c r="AS313" s="1">
        <v>-8660.4349999999995</v>
      </c>
      <c r="AT313" s="1">
        <v>0</v>
      </c>
      <c r="AU313" s="1">
        <v>0</v>
      </c>
      <c r="AV313" s="1">
        <v>0</v>
      </c>
      <c r="AW313" s="1">
        <v>0</v>
      </c>
      <c r="AX313" s="1">
        <v>0</v>
      </c>
      <c r="AY313" s="1">
        <v>0</v>
      </c>
      <c r="AZ313" s="1">
        <v>0</v>
      </c>
    </row>
    <row r="314" spans="1:52" hidden="1">
      <c r="A314" s="1" t="s">
        <v>1272</v>
      </c>
      <c r="B314" s="1">
        <v>0</v>
      </c>
      <c r="C314" s="1">
        <v>0</v>
      </c>
      <c r="D314" s="1">
        <v>0</v>
      </c>
      <c r="E314" s="1">
        <v>0</v>
      </c>
      <c r="F314" s="1">
        <v>0</v>
      </c>
      <c r="G314" s="1">
        <v>0</v>
      </c>
      <c r="H314" s="1">
        <v>0</v>
      </c>
      <c r="I314" s="1">
        <v>0</v>
      </c>
      <c r="J314" s="1">
        <v>0</v>
      </c>
      <c r="K314" s="1">
        <v>0</v>
      </c>
      <c r="L314" s="1">
        <v>0</v>
      </c>
      <c r="M314" s="1">
        <v>0</v>
      </c>
      <c r="N314" s="1">
        <v>0</v>
      </c>
      <c r="O314" s="1">
        <v>0</v>
      </c>
      <c r="P314" s="1">
        <v>35000</v>
      </c>
      <c r="Q314" s="1">
        <v>6000</v>
      </c>
      <c r="R314" s="1">
        <v>-31000</v>
      </c>
      <c r="S314" s="1">
        <v>-31000</v>
      </c>
      <c r="T314" s="1">
        <v>-6000</v>
      </c>
      <c r="U314" s="1">
        <v>0</v>
      </c>
      <c r="V314" s="1">
        <v>0</v>
      </c>
      <c r="W314" s="1">
        <v>0</v>
      </c>
      <c r="X314" s="1">
        <v>0</v>
      </c>
      <c r="Y314" s="1">
        <v>-17444.809000000001</v>
      </c>
      <c r="Z314" s="1">
        <v>0</v>
      </c>
      <c r="AA314" s="1">
        <v>0</v>
      </c>
      <c r="AB314" s="1">
        <v>0</v>
      </c>
      <c r="AC314" s="1">
        <v>0</v>
      </c>
      <c r="AD314" s="1">
        <v>0</v>
      </c>
      <c r="AE314" s="1">
        <v>0</v>
      </c>
      <c r="AF314" s="1">
        <v>0</v>
      </c>
      <c r="AG314" s="1">
        <v>0</v>
      </c>
      <c r="AH314" s="1">
        <v>0</v>
      </c>
      <c r="AI314" s="1">
        <v>0</v>
      </c>
      <c r="AJ314" s="1">
        <v>0</v>
      </c>
      <c r="AK314" s="1">
        <v>0</v>
      </c>
      <c r="AL314" s="1">
        <v>0</v>
      </c>
      <c r="AM314" s="1">
        <v>0</v>
      </c>
      <c r="AN314" s="1">
        <v>0</v>
      </c>
      <c r="AO314" s="1">
        <v>0</v>
      </c>
      <c r="AP314" s="1">
        <v>0</v>
      </c>
      <c r="AQ314" s="1">
        <v>0</v>
      </c>
      <c r="AR314" s="1">
        <v>0</v>
      </c>
      <c r="AS314" s="1">
        <v>0</v>
      </c>
      <c r="AT314" s="1">
        <v>0</v>
      </c>
      <c r="AU314" s="1">
        <v>0</v>
      </c>
      <c r="AV314" s="1">
        <v>0</v>
      </c>
      <c r="AW314" s="1">
        <v>0</v>
      </c>
      <c r="AX314" s="1">
        <v>-41983</v>
      </c>
      <c r="AY314" s="1">
        <v>-83967</v>
      </c>
      <c r="AZ314" s="1">
        <v>-125950</v>
      </c>
    </row>
    <row r="315" spans="1:52" hidden="1">
      <c r="A315" s="1" t="s">
        <v>1273</v>
      </c>
      <c r="B315" s="1">
        <v>0</v>
      </c>
      <c r="C315" s="1">
        <v>0</v>
      </c>
      <c r="D315" s="1">
        <v>0</v>
      </c>
      <c r="E315" s="1">
        <v>0</v>
      </c>
      <c r="F315" s="1">
        <v>0</v>
      </c>
      <c r="G315" s="1">
        <v>0</v>
      </c>
      <c r="H315" s="1">
        <v>0</v>
      </c>
      <c r="I315" s="1">
        <v>0</v>
      </c>
      <c r="J315" s="1">
        <v>0</v>
      </c>
      <c r="K315" s="1">
        <v>0</v>
      </c>
      <c r="L315" s="1">
        <v>0</v>
      </c>
      <c r="M315" s="1">
        <v>0</v>
      </c>
      <c r="N315" s="1">
        <v>0</v>
      </c>
      <c r="O315" s="1">
        <v>0</v>
      </c>
      <c r="P315" s="1">
        <v>35000</v>
      </c>
      <c r="Q315" s="1">
        <v>6000</v>
      </c>
      <c r="R315" s="1">
        <v>0</v>
      </c>
      <c r="S315" s="1">
        <v>0</v>
      </c>
      <c r="T315" s="1">
        <v>0</v>
      </c>
      <c r="U315" s="1">
        <v>0</v>
      </c>
      <c r="V315" s="1">
        <v>0</v>
      </c>
      <c r="W315" s="1">
        <v>0</v>
      </c>
      <c r="X315" s="1">
        <v>0</v>
      </c>
      <c r="Y315" s="1">
        <v>0</v>
      </c>
      <c r="Z315" s="1">
        <v>0</v>
      </c>
      <c r="AA315" s="1">
        <v>0</v>
      </c>
      <c r="AB315" s="1">
        <v>0</v>
      </c>
      <c r="AC315" s="1">
        <v>0</v>
      </c>
      <c r="AD315" s="1">
        <v>0</v>
      </c>
      <c r="AE315" s="1">
        <v>0</v>
      </c>
      <c r="AF315" s="1">
        <v>0</v>
      </c>
      <c r="AG315" s="1">
        <v>0</v>
      </c>
      <c r="AH315" s="1">
        <v>0</v>
      </c>
      <c r="AI315" s="1">
        <v>0</v>
      </c>
      <c r="AJ315" s="1">
        <v>0</v>
      </c>
      <c r="AK315" s="1">
        <v>0</v>
      </c>
      <c r="AL315" s="1">
        <v>0</v>
      </c>
      <c r="AM315" s="1">
        <v>0</v>
      </c>
      <c r="AN315" s="1">
        <v>0</v>
      </c>
      <c r="AO315" s="1">
        <v>0</v>
      </c>
      <c r="AP315" s="1">
        <v>0</v>
      </c>
      <c r="AQ315" s="1">
        <v>0</v>
      </c>
      <c r="AR315" s="1">
        <v>0</v>
      </c>
      <c r="AS315" s="1">
        <v>0</v>
      </c>
      <c r="AT315" s="1">
        <v>0</v>
      </c>
      <c r="AU315" s="1">
        <v>0</v>
      </c>
      <c r="AV315" s="1">
        <v>0</v>
      </c>
      <c r="AW315" s="1">
        <v>0</v>
      </c>
      <c r="AX315" s="1">
        <v>0</v>
      </c>
      <c r="AY315" s="1">
        <v>0</v>
      </c>
      <c r="AZ315" s="1">
        <v>0</v>
      </c>
    </row>
    <row r="316" spans="1:52" hidden="1">
      <c r="A316" s="1" t="s">
        <v>1274</v>
      </c>
      <c r="B316" s="1">
        <v>0</v>
      </c>
      <c r="C316" s="1">
        <v>0</v>
      </c>
      <c r="D316" s="1">
        <v>0</v>
      </c>
      <c r="E316" s="1">
        <v>0</v>
      </c>
      <c r="F316" s="1">
        <v>0</v>
      </c>
      <c r="G316" s="1">
        <v>0</v>
      </c>
      <c r="H316" s="1">
        <v>0</v>
      </c>
      <c r="I316" s="1">
        <v>0</v>
      </c>
      <c r="J316" s="1">
        <v>0</v>
      </c>
      <c r="K316" s="1">
        <v>0</v>
      </c>
      <c r="L316" s="1">
        <v>0</v>
      </c>
      <c r="M316" s="1">
        <v>0</v>
      </c>
      <c r="N316" s="1">
        <v>0</v>
      </c>
      <c r="O316" s="1">
        <v>0</v>
      </c>
      <c r="P316" s="1">
        <v>0</v>
      </c>
      <c r="Q316" s="1">
        <v>0</v>
      </c>
      <c r="R316" s="1">
        <v>-31000</v>
      </c>
      <c r="S316" s="1">
        <v>-31000</v>
      </c>
      <c r="T316" s="1">
        <v>-6000</v>
      </c>
      <c r="U316" s="1">
        <v>0</v>
      </c>
      <c r="V316" s="1">
        <v>0</v>
      </c>
      <c r="W316" s="1">
        <v>0</v>
      </c>
      <c r="X316" s="1">
        <v>0</v>
      </c>
      <c r="Y316" s="1">
        <v>-17444.809000000001</v>
      </c>
      <c r="Z316" s="1">
        <v>0</v>
      </c>
      <c r="AA316" s="1">
        <v>0</v>
      </c>
      <c r="AB316" s="1">
        <v>0</v>
      </c>
      <c r="AC316" s="1">
        <v>0</v>
      </c>
      <c r="AD316" s="1">
        <v>0</v>
      </c>
      <c r="AE316" s="1">
        <v>0</v>
      </c>
      <c r="AF316" s="1">
        <v>0</v>
      </c>
      <c r="AG316" s="1">
        <v>0</v>
      </c>
      <c r="AH316" s="1">
        <v>0</v>
      </c>
      <c r="AI316" s="1">
        <v>0</v>
      </c>
      <c r="AJ316" s="1">
        <v>0</v>
      </c>
      <c r="AK316" s="1">
        <v>0</v>
      </c>
      <c r="AL316" s="1">
        <v>0</v>
      </c>
      <c r="AM316" s="1">
        <v>0</v>
      </c>
      <c r="AN316" s="1">
        <v>0</v>
      </c>
      <c r="AO316" s="1">
        <v>0</v>
      </c>
      <c r="AP316" s="1">
        <v>0</v>
      </c>
      <c r="AQ316" s="1">
        <v>0</v>
      </c>
      <c r="AR316" s="1">
        <v>0</v>
      </c>
      <c r="AS316" s="1">
        <v>0</v>
      </c>
      <c r="AT316" s="1">
        <v>0</v>
      </c>
      <c r="AU316" s="1">
        <v>0</v>
      </c>
      <c r="AV316" s="1">
        <v>0</v>
      </c>
      <c r="AW316" s="1">
        <v>0</v>
      </c>
      <c r="AX316" s="1">
        <v>-41983</v>
      </c>
      <c r="AY316" s="1">
        <v>-83967</v>
      </c>
      <c r="AZ316" s="1">
        <v>-125950</v>
      </c>
    </row>
    <row r="317" spans="1:52" hidden="1">
      <c r="A317" s="1" t="s">
        <v>1275</v>
      </c>
      <c r="B317" s="1">
        <v>0</v>
      </c>
      <c r="C317" s="1">
        <v>0</v>
      </c>
      <c r="D317" s="1">
        <v>0</v>
      </c>
      <c r="E317" s="1">
        <v>0</v>
      </c>
      <c r="F317" s="1">
        <v>0</v>
      </c>
      <c r="G317" s="1">
        <v>0</v>
      </c>
      <c r="H317" s="1">
        <v>0</v>
      </c>
      <c r="I317" s="1">
        <v>0</v>
      </c>
      <c r="J317" s="1">
        <v>0</v>
      </c>
      <c r="K317" s="1">
        <v>0</v>
      </c>
      <c r="L317" s="1">
        <v>0</v>
      </c>
      <c r="M317" s="1">
        <v>0</v>
      </c>
      <c r="N317" s="1">
        <v>0</v>
      </c>
      <c r="O317" s="1">
        <v>0</v>
      </c>
      <c r="P317" s="1">
        <v>0</v>
      </c>
      <c r="Q317" s="1">
        <v>0</v>
      </c>
      <c r="R317" s="1">
        <v>0</v>
      </c>
      <c r="S317" s="1">
        <v>0</v>
      </c>
      <c r="T317" s="1">
        <v>0</v>
      </c>
      <c r="U317" s="1">
        <v>0</v>
      </c>
      <c r="V317" s="1">
        <v>0</v>
      </c>
      <c r="W317" s="1">
        <v>0</v>
      </c>
      <c r="X317" s="1">
        <v>19645</v>
      </c>
      <c r="Y317" s="1">
        <v>0</v>
      </c>
      <c r="Z317" s="1">
        <v>0</v>
      </c>
      <c r="AA317" s="1">
        <v>0</v>
      </c>
      <c r="AB317" s="1">
        <v>0</v>
      </c>
      <c r="AC317" s="1">
        <v>0</v>
      </c>
      <c r="AD317" s="1">
        <v>0</v>
      </c>
      <c r="AE317" s="1">
        <v>0</v>
      </c>
      <c r="AF317" s="1">
        <v>0</v>
      </c>
      <c r="AG317" s="1">
        <v>0</v>
      </c>
      <c r="AH317" s="1">
        <v>-1804</v>
      </c>
      <c r="AI317" s="1">
        <v>-1804</v>
      </c>
      <c r="AJ317" s="1">
        <v>-1804</v>
      </c>
      <c r="AK317" s="1">
        <v>-1804.43</v>
      </c>
      <c r="AL317" s="1">
        <v>0</v>
      </c>
      <c r="AM317" s="1">
        <v>0</v>
      </c>
      <c r="AN317" s="1">
        <v>0</v>
      </c>
      <c r="AO317" s="1">
        <v>0</v>
      </c>
      <c r="AP317" s="1">
        <v>0</v>
      </c>
      <c r="AQ317" s="1">
        <v>0</v>
      </c>
      <c r="AR317" s="1">
        <v>0</v>
      </c>
      <c r="AS317" s="1">
        <v>0</v>
      </c>
      <c r="AT317" s="1">
        <v>0</v>
      </c>
      <c r="AU317" s="1">
        <v>0</v>
      </c>
      <c r="AV317" s="1">
        <v>0</v>
      </c>
      <c r="AW317" s="1">
        <v>0</v>
      </c>
      <c r="AX317" s="1">
        <v>0</v>
      </c>
      <c r="AY317" s="1">
        <v>0</v>
      </c>
      <c r="AZ317" s="1">
        <v>0</v>
      </c>
    </row>
    <row r="318" spans="1:52" hidden="1">
      <c r="A318" s="1" t="s">
        <v>221</v>
      </c>
      <c r="B318" s="1">
        <v>0</v>
      </c>
      <c r="C318" s="1">
        <v>0</v>
      </c>
      <c r="D318" s="1">
        <v>0</v>
      </c>
      <c r="E318" s="1">
        <v>0</v>
      </c>
      <c r="F318" s="1">
        <v>0</v>
      </c>
      <c r="G318" s="1">
        <v>2217900</v>
      </c>
      <c r="H318" s="1">
        <v>0</v>
      </c>
      <c r="I318" s="1">
        <v>0</v>
      </c>
      <c r="J318" s="1">
        <v>-1021800</v>
      </c>
      <c r="K318" s="1">
        <v>0</v>
      </c>
      <c r="L318" s="1">
        <v>0</v>
      </c>
      <c r="M318" s="1">
        <v>0</v>
      </c>
      <c r="N318" s="1">
        <v>0</v>
      </c>
      <c r="O318" s="1">
        <v>0</v>
      </c>
      <c r="P318" s="1">
        <v>0</v>
      </c>
      <c r="Q318" s="1">
        <v>0</v>
      </c>
      <c r="R318" s="1">
        <v>0</v>
      </c>
      <c r="S318" s="1">
        <v>0</v>
      </c>
      <c r="T318" s="1">
        <v>0</v>
      </c>
      <c r="U318" s="1">
        <v>0</v>
      </c>
      <c r="V318" s="1">
        <v>0</v>
      </c>
      <c r="W318" s="1">
        <v>201039</v>
      </c>
      <c r="X318" s="1">
        <v>228941</v>
      </c>
      <c r="Y318" s="1">
        <v>324473.11</v>
      </c>
      <c r="Z318" s="1">
        <v>-298645</v>
      </c>
      <c r="AA318" s="1">
        <v>0</v>
      </c>
      <c r="AB318" s="1">
        <v>0</v>
      </c>
      <c r="AC318" s="1">
        <v>-1977827.02</v>
      </c>
      <c r="AD318" s="1">
        <v>0</v>
      </c>
      <c r="AE318" s="1">
        <v>0</v>
      </c>
      <c r="AF318" s="1">
        <v>0</v>
      </c>
      <c r="AG318" s="1">
        <v>0</v>
      </c>
      <c r="AH318" s="1">
        <v>0</v>
      </c>
      <c r="AI318" s="1">
        <v>0</v>
      </c>
      <c r="AJ318" s="1">
        <v>0</v>
      </c>
      <c r="AK318" s="1">
        <v>0</v>
      </c>
      <c r="AL318" s="1">
        <v>0</v>
      </c>
      <c r="AM318" s="1">
        <v>0</v>
      </c>
      <c r="AN318" s="1">
        <v>0</v>
      </c>
      <c r="AO318" s="1">
        <v>0</v>
      </c>
      <c r="AP318" s="1">
        <v>0</v>
      </c>
      <c r="AQ318" s="1">
        <v>0</v>
      </c>
      <c r="AR318" s="1">
        <v>0</v>
      </c>
      <c r="AS318" s="1">
        <v>0</v>
      </c>
      <c r="AT318" s="1">
        <v>0</v>
      </c>
      <c r="AU318" s="1">
        <v>0</v>
      </c>
      <c r="AV318" s="1">
        <v>0</v>
      </c>
      <c r="AW318" s="1">
        <v>0</v>
      </c>
      <c r="AX318" s="1">
        <v>0</v>
      </c>
      <c r="AY318" s="1">
        <v>0</v>
      </c>
      <c r="AZ318" s="1">
        <v>0</v>
      </c>
    </row>
    <row r="319" spans="1:52" hidden="1">
      <c r="A319" s="1" t="s">
        <v>222</v>
      </c>
      <c r="B319" s="1">
        <v>0</v>
      </c>
      <c r="C319" s="1">
        <v>0</v>
      </c>
      <c r="D319" s="1">
        <v>0</v>
      </c>
      <c r="E319" s="1">
        <v>0</v>
      </c>
      <c r="F319" s="1">
        <v>0</v>
      </c>
      <c r="G319" s="1">
        <v>2300000</v>
      </c>
      <c r="H319" s="1">
        <v>0</v>
      </c>
      <c r="I319" s="1">
        <v>0</v>
      </c>
      <c r="J319" s="1">
        <v>0</v>
      </c>
      <c r="K319" s="1">
        <v>0</v>
      </c>
      <c r="L319" s="1">
        <v>0</v>
      </c>
      <c r="M319" s="1">
        <v>0</v>
      </c>
      <c r="N319" s="1">
        <v>0</v>
      </c>
      <c r="O319" s="1">
        <v>0</v>
      </c>
      <c r="P319" s="1">
        <v>0</v>
      </c>
      <c r="Q319" s="1">
        <v>0</v>
      </c>
      <c r="R319" s="1">
        <v>0</v>
      </c>
      <c r="S319" s="1">
        <v>0</v>
      </c>
      <c r="T319" s="1">
        <v>0</v>
      </c>
      <c r="U319" s="1">
        <v>0</v>
      </c>
      <c r="V319" s="1">
        <v>0</v>
      </c>
      <c r="W319" s="1">
        <v>536729</v>
      </c>
      <c r="X319" s="1">
        <v>749709</v>
      </c>
      <c r="Y319" s="1">
        <v>1082848.8</v>
      </c>
      <c r="Z319" s="1">
        <v>155143</v>
      </c>
      <c r="AA319" s="1">
        <v>0</v>
      </c>
      <c r="AB319" s="1">
        <v>0</v>
      </c>
      <c r="AC319" s="1">
        <v>154279.04999999999</v>
      </c>
      <c r="AD319" s="1">
        <v>0</v>
      </c>
      <c r="AE319" s="1">
        <v>0</v>
      </c>
      <c r="AF319" s="1">
        <v>0</v>
      </c>
      <c r="AG319" s="1">
        <v>0</v>
      </c>
      <c r="AH319" s="1">
        <v>0</v>
      </c>
      <c r="AI319" s="1">
        <v>0</v>
      </c>
      <c r="AJ319" s="1">
        <v>0</v>
      </c>
      <c r="AK319" s="1">
        <v>0</v>
      </c>
      <c r="AL319" s="1">
        <v>0</v>
      </c>
      <c r="AM319" s="1">
        <v>0</v>
      </c>
      <c r="AN319" s="1">
        <v>0</v>
      </c>
      <c r="AO319" s="1">
        <v>0</v>
      </c>
      <c r="AP319" s="1">
        <v>0</v>
      </c>
      <c r="AQ319" s="1">
        <v>0</v>
      </c>
      <c r="AR319" s="1">
        <v>0</v>
      </c>
      <c r="AS319" s="1">
        <v>0</v>
      </c>
      <c r="AT319" s="1">
        <v>0</v>
      </c>
      <c r="AU319" s="1">
        <v>0</v>
      </c>
      <c r="AV319" s="1">
        <v>0</v>
      </c>
      <c r="AW319" s="1">
        <v>0</v>
      </c>
      <c r="AX319" s="1">
        <v>0</v>
      </c>
      <c r="AY319" s="1">
        <v>0</v>
      </c>
      <c r="AZ319" s="1">
        <v>0</v>
      </c>
    </row>
    <row r="320" spans="1:52" hidden="1">
      <c r="A320" s="1" t="s">
        <v>223</v>
      </c>
      <c r="B320" s="1">
        <v>0</v>
      </c>
      <c r="C320" s="1">
        <v>0</v>
      </c>
      <c r="D320" s="1">
        <v>0</v>
      </c>
      <c r="E320" s="1">
        <v>0</v>
      </c>
      <c r="F320" s="1">
        <v>0</v>
      </c>
      <c r="G320" s="1">
        <v>-82100</v>
      </c>
      <c r="H320" s="1">
        <v>0</v>
      </c>
      <c r="I320" s="1">
        <v>0</v>
      </c>
      <c r="J320" s="1">
        <v>-1021800</v>
      </c>
      <c r="K320" s="1">
        <v>0</v>
      </c>
      <c r="L320" s="1">
        <v>0</v>
      </c>
      <c r="M320" s="1">
        <v>0</v>
      </c>
      <c r="N320" s="1">
        <v>0</v>
      </c>
      <c r="O320" s="1">
        <v>0</v>
      </c>
      <c r="P320" s="1">
        <v>0</v>
      </c>
      <c r="Q320" s="1">
        <v>0</v>
      </c>
      <c r="R320" s="1">
        <v>0</v>
      </c>
      <c r="S320" s="1">
        <v>0</v>
      </c>
      <c r="T320" s="1">
        <v>0</v>
      </c>
      <c r="U320" s="1">
        <v>0</v>
      </c>
      <c r="V320" s="1">
        <v>0</v>
      </c>
      <c r="W320" s="1">
        <v>-335690</v>
      </c>
      <c r="X320" s="1">
        <v>-520768</v>
      </c>
      <c r="Y320" s="1">
        <v>-758375.69</v>
      </c>
      <c r="Z320" s="1">
        <v>-453788</v>
      </c>
      <c r="AA320" s="1">
        <v>0</v>
      </c>
      <c r="AB320" s="1">
        <v>0</v>
      </c>
      <c r="AC320" s="1">
        <v>-2132106.0699999998</v>
      </c>
      <c r="AD320" s="1">
        <v>0</v>
      </c>
      <c r="AE320" s="1">
        <v>0</v>
      </c>
      <c r="AF320" s="1">
        <v>0</v>
      </c>
      <c r="AG320" s="1">
        <v>0</v>
      </c>
      <c r="AH320" s="1">
        <v>0</v>
      </c>
      <c r="AI320" s="1">
        <v>0</v>
      </c>
      <c r="AJ320" s="1">
        <v>0</v>
      </c>
      <c r="AK320" s="1">
        <v>0</v>
      </c>
      <c r="AL320" s="1">
        <v>0</v>
      </c>
      <c r="AM320" s="1">
        <v>0</v>
      </c>
      <c r="AN320" s="1">
        <v>0</v>
      </c>
      <c r="AO320" s="1">
        <v>0</v>
      </c>
      <c r="AP320" s="1">
        <v>0</v>
      </c>
      <c r="AQ320" s="1">
        <v>0</v>
      </c>
      <c r="AR320" s="1">
        <v>0</v>
      </c>
      <c r="AS320" s="1">
        <v>0</v>
      </c>
      <c r="AT320" s="1">
        <v>0</v>
      </c>
      <c r="AU320" s="1">
        <v>0</v>
      </c>
      <c r="AV320" s="1">
        <v>0</v>
      </c>
      <c r="AW320" s="1">
        <v>0</v>
      </c>
      <c r="AX320" s="1">
        <v>0</v>
      </c>
      <c r="AY320" s="1">
        <v>0</v>
      </c>
      <c r="AZ320" s="1">
        <v>0</v>
      </c>
    </row>
    <row r="321" spans="1:52" hidden="1">
      <c r="A321" s="1" t="s">
        <v>1276</v>
      </c>
      <c r="B321" s="1">
        <v>0</v>
      </c>
      <c r="C321" s="1">
        <v>0</v>
      </c>
      <c r="D321" s="1">
        <v>0</v>
      </c>
      <c r="E321" s="1">
        <v>0</v>
      </c>
      <c r="F321" s="1">
        <v>0</v>
      </c>
      <c r="G321" s="1">
        <v>0</v>
      </c>
      <c r="H321" s="1">
        <v>-62000</v>
      </c>
      <c r="I321" s="1">
        <v>-62000</v>
      </c>
      <c r="J321" s="1">
        <v>0</v>
      </c>
      <c r="K321" s="1">
        <v>-31000</v>
      </c>
      <c r="L321" s="1">
        <v>-62000</v>
      </c>
      <c r="M321" s="1">
        <v>-62000</v>
      </c>
      <c r="N321" s="1">
        <v>-31000</v>
      </c>
      <c r="O321" s="1">
        <v>-31000</v>
      </c>
      <c r="P321" s="1">
        <v>-62000</v>
      </c>
      <c r="Q321" s="1">
        <v>-62000</v>
      </c>
      <c r="R321" s="1">
        <v>0</v>
      </c>
      <c r="S321" s="1">
        <v>0</v>
      </c>
      <c r="T321" s="1">
        <v>-62000</v>
      </c>
      <c r="U321" s="1">
        <v>-934.06500000000005</v>
      </c>
      <c r="V321" s="1">
        <v>-31000</v>
      </c>
      <c r="W321" s="1">
        <v>0</v>
      </c>
      <c r="X321" s="1">
        <v>-51460</v>
      </c>
      <c r="Y321" s="1">
        <v>0</v>
      </c>
      <c r="Z321" s="1">
        <v>0</v>
      </c>
      <c r="AA321" s="1">
        <v>0</v>
      </c>
      <c r="AB321" s="1">
        <v>0</v>
      </c>
      <c r="AC321" s="1">
        <v>-41000</v>
      </c>
      <c r="AD321" s="1">
        <v>0</v>
      </c>
      <c r="AE321" s="1">
        <v>0</v>
      </c>
      <c r="AF321" s="1">
        <v>0</v>
      </c>
      <c r="AG321" s="1">
        <v>-31158.57</v>
      </c>
      <c r="AH321" s="1">
        <v>0</v>
      </c>
      <c r="AI321" s="1">
        <v>0</v>
      </c>
      <c r="AJ321" s="1">
        <v>0</v>
      </c>
      <c r="AK321" s="1">
        <v>0</v>
      </c>
      <c r="AL321" s="1">
        <v>0</v>
      </c>
      <c r="AM321" s="1">
        <v>0</v>
      </c>
      <c r="AN321" s="1">
        <v>0</v>
      </c>
      <c r="AO321" s="1">
        <v>0</v>
      </c>
      <c r="AP321" s="1">
        <v>0</v>
      </c>
      <c r="AQ321" s="1">
        <v>0</v>
      </c>
      <c r="AR321" s="1">
        <v>0</v>
      </c>
      <c r="AS321" s="1">
        <v>0</v>
      </c>
      <c r="AT321" s="1">
        <v>0</v>
      </c>
      <c r="AU321" s="1">
        <v>0</v>
      </c>
      <c r="AV321" s="1">
        <v>0</v>
      </c>
      <c r="AW321" s="1">
        <v>0</v>
      </c>
      <c r="AX321" s="1">
        <v>0</v>
      </c>
      <c r="AY321" s="1">
        <v>0</v>
      </c>
      <c r="AZ321" s="1">
        <v>0</v>
      </c>
    </row>
    <row r="322" spans="1:52" hidden="1">
      <c r="A322" s="1" t="s">
        <v>1277</v>
      </c>
      <c r="B322" s="1">
        <v>0</v>
      </c>
      <c r="C322" s="1">
        <v>0</v>
      </c>
      <c r="D322" s="1">
        <v>0</v>
      </c>
      <c r="E322" s="1">
        <v>0</v>
      </c>
      <c r="F322" s="1">
        <v>0</v>
      </c>
      <c r="G322" s="1">
        <v>0</v>
      </c>
      <c r="H322" s="1">
        <v>0</v>
      </c>
      <c r="I322" s="1">
        <v>0</v>
      </c>
      <c r="J322" s="1">
        <v>0</v>
      </c>
      <c r="K322" s="1">
        <v>0</v>
      </c>
      <c r="L322" s="1">
        <v>0</v>
      </c>
      <c r="M322" s="1">
        <v>0</v>
      </c>
      <c r="N322" s="1">
        <v>0</v>
      </c>
      <c r="O322" s="1">
        <v>0</v>
      </c>
      <c r="P322" s="1">
        <v>0</v>
      </c>
      <c r="Q322" s="1">
        <v>0</v>
      </c>
      <c r="R322" s="1">
        <v>0</v>
      </c>
      <c r="S322" s="1">
        <v>0</v>
      </c>
      <c r="T322" s="1">
        <v>0</v>
      </c>
      <c r="U322" s="1">
        <v>61065.934999999998</v>
      </c>
      <c r="V322" s="1">
        <v>0</v>
      </c>
      <c r="W322" s="1">
        <v>0</v>
      </c>
      <c r="X322" s="1">
        <v>0</v>
      </c>
      <c r="Y322" s="1">
        <v>0</v>
      </c>
      <c r="Z322" s="1">
        <v>0</v>
      </c>
      <c r="AA322" s="1">
        <v>0</v>
      </c>
      <c r="AB322" s="1">
        <v>0</v>
      </c>
      <c r="AC322" s="1">
        <v>0</v>
      </c>
      <c r="AD322" s="1">
        <v>0</v>
      </c>
      <c r="AE322" s="1">
        <v>0</v>
      </c>
      <c r="AF322" s="1">
        <v>0</v>
      </c>
      <c r="AG322" s="1">
        <v>0</v>
      </c>
      <c r="AH322" s="1">
        <v>0</v>
      </c>
      <c r="AI322" s="1">
        <v>0</v>
      </c>
      <c r="AJ322" s="1">
        <v>0</v>
      </c>
      <c r="AK322" s="1">
        <v>0</v>
      </c>
      <c r="AL322" s="1">
        <v>0</v>
      </c>
      <c r="AM322" s="1">
        <v>0</v>
      </c>
      <c r="AN322" s="1">
        <v>0</v>
      </c>
      <c r="AO322" s="1">
        <v>0</v>
      </c>
      <c r="AP322" s="1">
        <v>0</v>
      </c>
      <c r="AQ322" s="1">
        <v>0</v>
      </c>
      <c r="AR322" s="1">
        <v>0</v>
      </c>
      <c r="AS322" s="1">
        <v>0</v>
      </c>
      <c r="AT322" s="1">
        <v>0</v>
      </c>
      <c r="AU322" s="1">
        <v>0</v>
      </c>
      <c r="AV322" s="1">
        <v>0</v>
      </c>
      <c r="AW322" s="1">
        <v>0</v>
      </c>
      <c r="AX322" s="1">
        <v>0</v>
      </c>
      <c r="AY322" s="1">
        <v>0</v>
      </c>
      <c r="AZ322" s="1">
        <v>0</v>
      </c>
    </row>
    <row r="323" spans="1:52" hidden="1">
      <c r="A323" s="1" t="s">
        <v>1278</v>
      </c>
      <c r="B323" s="1">
        <v>0</v>
      </c>
      <c r="C323" s="1">
        <v>0</v>
      </c>
      <c r="D323" s="1">
        <v>0</v>
      </c>
      <c r="E323" s="1">
        <v>0</v>
      </c>
      <c r="F323" s="1">
        <v>0</v>
      </c>
      <c r="G323" s="1">
        <v>0</v>
      </c>
      <c r="H323" s="1">
        <v>-62000</v>
      </c>
      <c r="I323" s="1">
        <v>-62000</v>
      </c>
      <c r="J323" s="1">
        <v>0</v>
      </c>
      <c r="K323" s="1">
        <v>-31000</v>
      </c>
      <c r="L323" s="1">
        <v>-62000</v>
      </c>
      <c r="M323" s="1">
        <v>-62000</v>
      </c>
      <c r="N323" s="1">
        <v>-31000</v>
      </c>
      <c r="O323" s="1">
        <v>-31000</v>
      </c>
      <c r="P323" s="1">
        <v>-62000</v>
      </c>
      <c r="Q323" s="1">
        <v>-62000</v>
      </c>
      <c r="R323" s="1">
        <v>0</v>
      </c>
      <c r="S323" s="1">
        <v>0</v>
      </c>
      <c r="T323" s="1">
        <v>-62000</v>
      </c>
      <c r="U323" s="1">
        <v>-62000</v>
      </c>
      <c r="V323" s="1">
        <v>-31000</v>
      </c>
      <c r="W323" s="1">
        <v>0</v>
      </c>
      <c r="X323" s="1">
        <v>-51460</v>
      </c>
      <c r="Y323" s="1">
        <v>0</v>
      </c>
      <c r="Z323" s="1">
        <v>0</v>
      </c>
      <c r="AA323" s="1">
        <v>0</v>
      </c>
      <c r="AB323" s="1">
        <v>0</v>
      </c>
      <c r="AC323" s="1">
        <v>-41000</v>
      </c>
      <c r="AD323" s="1">
        <v>0</v>
      </c>
      <c r="AE323" s="1">
        <v>0</v>
      </c>
      <c r="AF323" s="1">
        <v>0</v>
      </c>
      <c r="AG323" s="1">
        <v>-31158.57</v>
      </c>
      <c r="AH323" s="1">
        <v>0</v>
      </c>
      <c r="AI323" s="1">
        <v>0</v>
      </c>
      <c r="AJ323" s="1">
        <v>0</v>
      </c>
      <c r="AK323" s="1">
        <v>0</v>
      </c>
      <c r="AL323" s="1">
        <v>0</v>
      </c>
      <c r="AM323" s="1">
        <v>0</v>
      </c>
      <c r="AN323" s="1">
        <v>0</v>
      </c>
      <c r="AO323" s="1">
        <v>0</v>
      </c>
      <c r="AP323" s="1">
        <v>0</v>
      </c>
      <c r="AQ323" s="1">
        <v>0</v>
      </c>
      <c r="AR323" s="1">
        <v>0</v>
      </c>
      <c r="AS323" s="1">
        <v>0</v>
      </c>
      <c r="AT323" s="1">
        <v>0</v>
      </c>
      <c r="AU323" s="1">
        <v>0</v>
      </c>
      <c r="AV323" s="1">
        <v>0</v>
      </c>
      <c r="AW323" s="1">
        <v>0</v>
      </c>
      <c r="AX323" s="1">
        <v>0</v>
      </c>
      <c r="AY323" s="1">
        <v>0</v>
      </c>
      <c r="AZ323" s="1">
        <v>0</v>
      </c>
    </row>
    <row r="324" spans="1:52" hidden="1">
      <c r="A324" s="1" t="s">
        <v>224</v>
      </c>
      <c r="B324" s="1">
        <v>0</v>
      </c>
      <c r="C324" s="1">
        <v>0</v>
      </c>
      <c r="D324" s="1">
        <v>0</v>
      </c>
      <c r="E324" s="1">
        <v>0</v>
      </c>
      <c r="F324" s="1">
        <v>0</v>
      </c>
      <c r="G324" s="1">
        <v>0</v>
      </c>
      <c r="H324" s="1">
        <v>0</v>
      </c>
      <c r="I324" s="1">
        <v>0</v>
      </c>
      <c r="J324" s="1">
        <v>0</v>
      </c>
      <c r="K324" s="1">
        <v>0</v>
      </c>
      <c r="L324" s="1">
        <v>0</v>
      </c>
      <c r="M324" s="1">
        <v>0</v>
      </c>
      <c r="N324" s="1">
        <v>0</v>
      </c>
      <c r="O324" s="1">
        <v>0</v>
      </c>
      <c r="P324" s="1">
        <v>0</v>
      </c>
      <c r="Q324" s="1">
        <v>0</v>
      </c>
      <c r="R324" s="1">
        <v>0</v>
      </c>
      <c r="S324" s="1">
        <v>0</v>
      </c>
      <c r="T324" s="1">
        <v>0</v>
      </c>
      <c r="U324" s="1">
        <v>0</v>
      </c>
      <c r="V324" s="1">
        <v>0</v>
      </c>
      <c r="W324" s="1">
        <v>0</v>
      </c>
      <c r="X324" s="1">
        <v>0</v>
      </c>
      <c r="Y324" s="1">
        <v>0</v>
      </c>
      <c r="Z324" s="1">
        <v>0</v>
      </c>
      <c r="AA324" s="1">
        <v>0</v>
      </c>
      <c r="AB324" s="1">
        <v>0</v>
      </c>
      <c r="AC324" s="1">
        <v>-27359.8</v>
      </c>
      <c r="AD324" s="1">
        <v>-5953</v>
      </c>
      <c r="AE324" s="1">
        <v>-11388</v>
      </c>
      <c r="AF324" s="1">
        <v>-17790</v>
      </c>
      <c r="AG324" s="1">
        <v>-22535.178</v>
      </c>
      <c r="AH324" s="1">
        <v>-4220</v>
      </c>
      <c r="AI324" s="1">
        <v>-5689</v>
      </c>
      <c r="AJ324" s="1">
        <v>-6179</v>
      </c>
      <c r="AK324" s="1">
        <v>-6178.04</v>
      </c>
      <c r="AL324" s="1">
        <v>0</v>
      </c>
      <c r="AM324" s="1">
        <v>0</v>
      </c>
      <c r="AN324" s="1">
        <v>0</v>
      </c>
      <c r="AO324" s="1">
        <v>0</v>
      </c>
      <c r="AP324" s="1">
        <v>0</v>
      </c>
      <c r="AQ324" s="1">
        <v>0</v>
      </c>
      <c r="AR324" s="1">
        <v>0</v>
      </c>
      <c r="AS324" s="1">
        <v>0</v>
      </c>
      <c r="AT324" s="1">
        <v>0</v>
      </c>
      <c r="AU324" s="1">
        <v>0</v>
      </c>
      <c r="AV324" s="1">
        <v>0</v>
      </c>
      <c r="AW324" s="1">
        <v>0</v>
      </c>
      <c r="AX324" s="1">
        <v>-389476</v>
      </c>
      <c r="AY324" s="1">
        <v>-609969</v>
      </c>
      <c r="AZ324" s="1">
        <v>-982291</v>
      </c>
    </row>
    <row r="325" spans="1:52" hidden="1">
      <c r="A325" s="1" t="s">
        <v>225</v>
      </c>
      <c r="B325" s="1">
        <v>0</v>
      </c>
      <c r="C325" s="1">
        <v>0</v>
      </c>
      <c r="D325" s="1">
        <v>0</v>
      </c>
      <c r="E325" s="1">
        <v>0</v>
      </c>
      <c r="F325" s="1">
        <v>0</v>
      </c>
      <c r="G325" s="1">
        <v>0</v>
      </c>
      <c r="H325" s="1">
        <v>0</v>
      </c>
      <c r="I325" s="1">
        <v>0</v>
      </c>
      <c r="J325" s="1">
        <v>0</v>
      </c>
      <c r="K325" s="1">
        <v>0</v>
      </c>
      <c r="L325" s="1">
        <v>0</v>
      </c>
      <c r="M325" s="1">
        <v>0</v>
      </c>
      <c r="N325" s="1">
        <v>0</v>
      </c>
      <c r="O325" s="1">
        <v>0</v>
      </c>
      <c r="P325" s="1">
        <v>0</v>
      </c>
      <c r="Q325" s="1">
        <v>0</v>
      </c>
      <c r="R325" s="1">
        <v>0</v>
      </c>
      <c r="S325" s="1">
        <v>0</v>
      </c>
      <c r="T325" s="1">
        <v>0</v>
      </c>
      <c r="U325" s="1">
        <v>0</v>
      </c>
      <c r="V325" s="1">
        <v>0</v>
      </c>
      <c r="W325" s="1">
        <v>0</v>
      </c>
      <c r="X325" s="1">
        <v>0</v>
      </c>
      <c r="Y325" s="1">
        <v>0</v>
      </c>
      <c r="Z325" s="1">
        <v>0</v>
      </c>
      <c r="AA325" s="1">
        <v>0</v>
      </c>
      <c r="AB325" s="1">
        <v>0</v>
      </c>
      <c r="AC325" s="1">
        <v>-27359.8</v>
      </c>
      <c r="AD325" s="1">
        <v>-5953</v>
      </c>
      <c r="AE325" s="1">
        <v>-11388</v>
      </c>
      <c r="AF325" s="1">
        <v>-17790</v>
      </c>
      <c r="AG325" s="1">
        <v>-22535.178</v>
      </c>
      <c r="AH325" s="1">
        <v>-4220</v>
      </c>
      <c r="AI325" s="1">
        <v>-5689</v>
      </c>
      <c r="AJ325" s="1">
        <v>-6179</v>
      </c>
      <c r="AK325" s="1">
        <v>-6178.04</v>
      </c>
      <c r="AL325" s="1">
        <v>0</v>
      </c>
      <c r="AM325" s="1">
        <v>0</v>
      </c>
      <c r="AN325" s="1">
        <v>0</v>
      </c>
      <c r="AO325" s="1">
        <v>0</v>
      </c>
      <c r="AP325" s="1">
        <v>0</v>
      </c>
      <c r="AQ325" s="1">
        <v>0</v>
      </c>
      <c r="AR325" s="1">
        <v>0</v>
      </c>
      <c r="AS325" s="1">
        <v>0</v>
      </c>
      <c r="AT325" s="1">
        <v>0</v>
      </c>
      <c r="AU325" s="1">
        <v>0</v>
      </c>
      <c r="AV325" s="1">
        <v>0</v>
      </c>
      <c r="AW325" s="1">
        <v>0</v>
      </c>
      <c r="AX325" s="1">
        <v>-389476</v>
      </c>
      <c r="AY325" s="1">
        <v>-609969</v>
      </c>
      <c r="AZ325" s="1">
        <v>-982291</v>
      </c>
    </row>
    <row r="326" spans="1:52" hidden="1">
      <c r="A326" s="1" t="s">
        <v>226</v>
      </c>
      <c r="B326" s="1">
        <v>0</v>
      </c>
      <c r="C326" s="1">
        <v>0</v>
      </c>
      <c r="D326" s="1">
        <v>0</v>
      </c>
      <c r="E326" s="1">
        <v>0</v>
      </c>
      <c r="F326" s="1">
        <v>-300000</v>
      </c>
      <c r="G326" s="1">
        <v>-2800000</v>
      </c>
      <c r="H326" s="1">
        <v>-200000</v>
      </c>
      <c r="I326" s="1">
        <v>-200000</v>
      </c>
      <c r="J326" s="1">
        <v>1000000</v>
      </c>
      <c r="K326" s="1">
        <v>1500000</v>
      </c>
      <c r="L326" s="1">
        <v>2400000</v>
      </c>
      <c r="M326" s="1">
        <v>2400000</v>
      </c>
      <c r="N326" s="1">
        <v>0</v>
      </c>
      <c r="O326" s="1">
        <v>0</v>
      </c>
      <c r="P326" s="1">
        <v>-200000</v>
      </c>
      <c r="Q326" s="1">
        <v>-200000</v>
      </c>
      <c r="R326" s="1">
        <v>0</v>
      </c>
      <c r="S326" s="1">
        <v>0</v>
      </c>
      <c r="T326" s="1">
        <v>-1600000</v>
      </c>
      <c r="U326" s="1">
        <v>-1600000</v>
      </c>
      <c r="V326" s="1">
        <v>0</v>
      </c>
      <c r="W326" s="1">
        <v>0</v>
      </c>
      <c r="X326" s="1">
        <v>-400000</v>
      </c>
      <c r="Y326" s="1">
        <v>-400000</v>
      </c>
      <c r="Z326" s="1">
        <v>0</v>
      </c>
      <c r="AA326" s="1">
        <v>0</v>
      </c>
      <c r="AB326" s="1">
        <v>1500000</v>
      </c>
      <c r="AC326" s="1">
        <v>1500000</v>
      </c>
      <c r="AD326" s="1">
        <v>0</v>
      </c>
      <c r="AE326" s="1">
        <v>0</v>
      </c>
      <c r="AF326" s="1">
        <v>0</v>
      </c>
      <c r="AG326" s="1">
        <v>700000</v>
      </c>
      <c r="AH326" s="1">
        <v>0</v>
      </c>
      <c r="AI326" s="1">
        <v>0</v>
      </c>
      <c r="AJ326" s="1">
        <v>980000</v>
      </c>
      <c r="AK326" s="1">
        <v>980000</v>
      </c>
      <c r="AL326" s="1">
        <v>0</v>
      </c>
      <c r="AM326" s="1">
        <v>-1000000</v>
      </c>
      <c r="AN326" s="1">
        <v>-1000000</v>
      </c>
      <c r="AO326" s="1">
        <v>-1000000</v>
      </c>
      <c r="AP326" s="1">
        <v>0</v>
      </c>
      <c r="AQ326" s="1">
        <v>0</v>
      </c>
      <c r="AR326" s="1">
        <v>0</v>
      </c>
      <c r="AS326" s="1">
        <v>-700000</v>
      </c>
      <c r="AT326" s="1">
        <v>0</v>
      </c>
      <c r="AU326" s="1">
        <v>0</v>
      </c>
      <c r="AV326" s="1">
        <v>0</v>
      </c>
      <c r="AW326" s="1">
        <v>600000</v>
      </c>
      <c r="AX326" s="1">
        <v>-800000</v>
      </c>
      <c r="AY326" s="1">
        <v>-800000</v>
      </c>
      <c r="AZ326" s="1">
        <v>-800000</v>
      </c>
    </row>
    <row r="327" spans="1:52" hidden="1">
      <c r="A327" s="1" t="s">
        <v>1208</v>
      </c>
      <c r="B327" s="1">
        <v>0</v>
      </c>
      <c r="C327" s="1">
        <v>0</v>
      </c>
      <c r="D327" s="1">
        <v>0</v>
      </c>
      <c r="E327" s="1">
        <v>0</v>
      </c>
      <c r="F327" s="1">
        <v>-300000</v>
      </c>
      <c r="G327" s="1">
        <v>-2800000</v>
      </c>
      <c r="H327" s="1">
        <v>-2800000</v>
      </c>
      <c r="I327" s="1">
        <v>-2800000</v>
      </c>
      <c r="J327" s="1">
        <v>0</v>
      </c>
      <c r="K327" s="1">
        <v>0</v>
      </c>
      <c r="L327" s="1">
        <v>0</v>
      </c>
      <c r="M327" s="1">
        <v>0</v>
      </c>
      <c r="N327" s="1">
        <v>0</v>
      </c>
      <c r="O327" s="1">
        <v>0</v>
      </c>
      <c r="P327" s="1">
        <v>-1000000</v>
      </c>
      <c r="Q327" s="1">
        <v>-1000000</v>
      </c>
      <c r="R327" s="1">
        <v>0</v>
      </c>
      <c r="S327" s="1">
        <v>0</v>
      </c>
      <c r="T327" s="1">
        <v>-1600000</v>
      </c>
      <c r="U327" s="1">
        <v>-1600000</v>
      </c>
      <c r="V327" s="1">
        <v>0</v>
      </c>
      <c r="W327" s="1">
        <v>0</v>
      </c>
      <c r="X327" s="1">
        <v>-1400000</v>
      </c>
      <c r="Y327" s="1">
        <v>-1400000</v>
      </c>
      <c r="Z327" s="1">
        <v>0</v>
      </c>
      <c r="AA327" s="1">
        <v>0</v>
      </c>
      <c r="AB327" s="1">
        <v>0</v>
      </c>
      <c r="AC327" s="1">
        <v>0</v>
      </c>
      <c r="AD327" s="1">
        <v>0</v>
      </c>
      <c r="AE327" s="1">
        <v>0</v>
      </c>
      <c r="AF327" s="1">
        <v>0</v>
      </c>
      <c r="AG327" s="1">
        <v>0</v>
      </c>
      <c r="AH327" s="1">
        <v>-800000</v>
      </c>
      <c r="AI327" s="1">
        <v>-800000</v>
      </c>
      <c r="AJ327" s="1">
        <v>-3300000</v>
      </c>
      <c r="AK327" s="1">
        <v>-3300000</v>
      </c>
      <c r="AL327" s="1">
        <v>0</v>
      </c>
      <c r="AM327" s="1">
        <v>-1000000</v>
      </c>
      <c r="AN327" s="1">
        <v>-1000000</v>
      </c>
      <c r="AO327" s="1">
        <v>-1000000</v>
      </c>
      <c r="AP327" s="1">
        <v>0</v>
      </c>
      <c r="AQ327" s="1">
        <v>0</v>
      </c>
      <c r="AR327" s="1">
        <v>0</v>
      </c>
      <c r="AS327" s="1">
        <v>-700000</v>
      </c>
      <c r="AT327" s="1">
        <v>0</v>
      </c>
      <c r="AU327" s="1">
        <v>0</v>
      </c>
      <c r="AV327" s="1">
        <v>0</v>
      </c>
      <c r="AW327" s="1">
        <v>0</v>
      </c>
      <c r="AX327" s="1">
        <v>-800000</v>
      </c>
      <c r="AY327" s="1">
        <v>-800000</v>
      </c>
      <c r="AZ327" s="1">
        <v>-800000</v>
      </c>
    </row>
    <row r="328" spans="1:52" hidden="1">
      <c r="A328" s="1" t="s">
        <v>1279</v>
      </c>
      <c r="B328" s="1">
        <v>0</v>
      </c>
      <c r="C328" s="1">
        <v>0</v>
      </c>
      <c r="D328" s="1">
        <v>0</v>
      </c>
      <c r="E328" s="1">
        <v>0</v>
      </c>
      <c r="F328" s="1">
        <v>0</v>
      </c>
      <c r="G328" s="1">
        <v>0</v>
      </c>
      <c r="H328" s="1">
        <v>2600000</v>
      </c>
      <c r="I328" s="1">
        <v>2600000</v>
      </c>
      <c r="J328" s="1">
        <v>1000000</v>
      </c>
      <c r="K328" s="1">
        <v>1500000</v>
      </c>
      <c r="L328" s="1">
        <v>2400000</v>
      </c>
      <c r="M328" s="1">
        <v>2400000</v>
      </c>
      <c r="N328" s="1">
        <v>0</v>
      </c>
      <c r="O328" s="1">
        <v>0</v>
      </c>
      <c r="P328" s="1">
        <v>800000</v>
      </c>
      <c r="Q328" s="1">
        <v>800000</v>
      </c>
      <c r="R328" s="1">
        <v>0</v>
      </c>
      <c r="S328" s="1">
        <v>0</v>
      </c>
      <c r="T328" s="1">
        <v>0</v>
      </c>
      <c r="U328" s="1">
        <v>0</v>
      </c>
      <c r="V328" s="1">
        <v>0</v>
      </c>
      <c r="W328" s="1">
        <v>0</v>
      </c>
      <c r="X328" s="1">
        <v>1000000</v>
      </c>
      <c r="Y328" s="1">
        <v>1000000</v>
      </c>
      <c r="Z328" s="1">
        <v>0</v>
      </c>
      <c r="AA328" s="1">
        <v>0</v>
      </c>
      <c r="AB328" s="1">
        <v>1500000</v>
      </c>
      <c r="AC328" s="1">
        <v>1500000</v>
      </c>
      <c r="AD328" s="1">
        <v>0</v>
      </c>
      <c r="AE328" s="1">
        <v>0</v>
      </c>
      <c r="AF328" s="1">
        <v>0</v>
      </c>
      <c r="AG328" s="1">
        <v>700000</v>
      </c>
      <c r="AH328" s="1">
        <v>800000</v>
      </c>
      <c r="AI328" s="1">
        <v>800000</v>
      </c>
      <c r="AJ328" s="1">
        <v>4280000</v>
      </c>
      <c r="AK328" s="1">
        <v>4280000</v>
      </c>
      <c r="AL328" s="1">
        <v>0</v>
      </c>
      <c r="AM328" s="1">
        <v>0</v>
      </c>
      <c r="AN328" s="1">
        <v>0</v>
      </c>
      <c r="AO328" s="1">
        <v>0</v>
      </c>
      <c r="AP328" s="1">
        <v>0</v>
      </c>
      <c r="AQ328" s="1">
        <v>0</v>
      </c>
      <c r="AR328" s="1">
        <v>0</v>
      </c>
      <c r="AS328" s="1">
        <v>0</v>
      </c>
      <c r="AT328" s="1">
        <v>0</v>
      </c>
      <c r="AU328" s="1">
        <v>0</v>
      </c>
      <c r="AV328" s="1">
        <v>0</v>
      </c>
      <c r="AW328" s="1">
        <v>600000</v>
      </c>
      <c r="AX328" s="1">
        <v>0</v>
      </c>
      <c r="AY328" s="1">
        <v>0</v>
      </c>
      <c r="AZ328" s="1">
        <v>0</v>
      </c>
    </row>
    <row r="329" spans="1:52" hidden="1">
      <c r="A329" s="1" t="s">
        <v>227</v>
      </c>
      <c r="B329" s="1">
        <v>-11795</v>
      </c>
      <c r="C329" s="1">
        <v>-238897</v>
      </c>
      <c r="D329" s="1">
        <v>-232186</v>
      </c>
      <c r="E329" s="1">
        <v>-232186.38</v>
      </c>
      <c r="F329" s="1">
        <v>-9283</v>
      </c>
      <c r="G329" s="1">
        <v>-170959</v>
      </c>
      <c r="H329" s="1">
        <v>-188352</v>
      </c>
      <c r="I329" s="1">
        <v>-188352</v>
      </c>
      <c r="J329" s="1">
        <v>-6710</v>
      </c>
      <c r="K329" s="1">
        <v>-94176</v>
      </c>
      <c r="L329" s="1">
        <v>-120852</v>
      </c>
      <c r="M329" s="1">
        <v>-120851.96</v>
      </c>
      <c r="N329" s="1">
        <v>-5783</v>
      </c>
      <c r="O329" s="1">
        <v>-99960</v>
      </c>
      <c r="P329" s="1">
        <v>-120852</v>
      </c>
      <c r="Q329" s="1">
        <v>-120851.84</v>
      </c>
      <c r="R329" s="1">
        <v>-4730</v>
      </c>
      <c r="S329" s="1">
        <v>-233906</v>
      </c>
      <c r="T329" s="1">
        <v>-255852</v>
      </c>
      <c r="U329" s="1">
        <v>-261642.315</v>
      </c>
      <c r="V329" s="1">
        <v>-2762</v>
      </c>
      <c r="W329" s="1">
        <v>-434438</v>
      </c>
      <c r="X329" s="1">
        <v>-461340</v>
      </c>
      <c r="Y329" s="1">
        <v>-462988.94</v>
      </c>
      <c r="Z329" s="1">
        <v>0</v>
      </c>
      <c r="AA329" s="1">
        <v>-566676</v>
      </c>
      <c r="AB329" s="1">
        <v>-566676</v>
      </c>
      <c r="AC329" s="1">
        <v>-593428</v>
      </c>
      <c r="AD329" s="1">
        <v>0</v>
      </c>
      <c r="AE329" s="1">
        <v>-566676</v>
      </c>
      <c r="AF329" s="1">
        <v>-594036</v>
      </c>
      <c r="AG329" s="1">
        <v>-594035.68000000005</v>
      </c>
      <c r="AH329" s="1">
        <v>0</v>
      </c>
      <c r="AI329" s="1">
        <v>-701550</v>
      </c>
      <c r="AJ329" s="1">
        <v>-739902</v>
      </c>
      <c r="AK329" s="1">
        <v>-766578.09</v>
      </c>
      <c r="AL329" s="1">
        <v>-71088</v>
      </c>
      <c r="AM329" s="1">
        <v>-840930</v>
      </c>
      <c r="AN329" s="1">
        <v>-867606</v>
      </c>
      <c r="AO329" s="1">
        <v>-867606.61100000003</v>
      </c>
      <c r="AP329" s="1">
        <v>0</v>
      </c>
      <c r="AQ329" s="1">
        <v>-847489</v>
      </c>
      <c r="AR329" s="1">
        <v>-907130</v>
      </c>
      <c r="AS329" s="1">
        <v>-907129.79500000004</v>
      </c>
      <c r="AT329" s="1">
        <v>0</v>
      </c>
      <c r="AU329" s="1">
        <v>-904982</v>
      </c>
      <c r="AV329" s="1">
        <v>-936264</v>
      </c>
      <c r="AW329" s="1">
        <v>-962939.11399999994</v>
      </c>
      <c r="AX329" s="1">
        <v>0</v>
      </c>
      <c r="AY329" s="1">
        <v>-26676</v>
      </c>
      <c r="AZ329" s="1">
        <v>-26676</v>
      </c>
    </row>
    <row r="330" spans="1:52" hidden="1">
      <c r="A330" s="1" t="s">
        <v>197</v>
      </c>
      <c r="B330" s="1">
        <v>0</v>
      </c>
      <c r="C330" s="1">
        <v>0</v>
      </c>
      <c r="D330" s="1">
        <v>0</v>
      </c>
      <c r="E330" s="1">
        <v>0</v>
      </c>
      <c r="F330" s="1">
        <v>0</v>
      </c>
      <c r="G330" s="1">
        <v>-102225</v>
      </c>
      <c r="H330" s="1">
        <v>-149021</v>
      </c>
      <c r="I330" s="1">
        <v>-213024</v>
      </c>
      <c r="J330" s="1">
        <v>-76454</v>
      </c>
      <c r="K330" s="1">
        <v>-133889</v>
      </c>
      <c r="L330" s="1">
        <v>-214867</v>
      </c>
      <c r="M330" s="1">
        <v>-279330.44</v>
      </c>
      <c r="N330" s="1">
        <v>-79860</v>
      </c>
      <c r="O330" s="1">
        <v>-186517</v>
      </c>
      <c r="P330" s="1">
        <v>-330758</v>
      </c>
      <c r="Q330" s="1">
        <v>-421059.96</v>
      </c>
      <c r="R330" s="1">
        <v>-137563</v>
      </c>
      <c r="S330" s="1">
        <v>-245510</v>
      </c>
      <c r="T330" s="1">
        <v>-410901</v>
      </c>
      <c r="U330" s="1">
        <v>-517248.01699999999</v>
      </c>
      <c r="V330" s="1">
        <v>-116687</v>
      </c>
      <c r="W330" s="1">
        <v>-248345</v>
      </c>
      <c r="X330" s="1">
        <v>-376562</v>
      </c>
      <c r="Y330" s="1">
        <v>-607345.12199999997</v>
      </c>
      <c r="Z330" s="1">
        <v>-130741</v>
      </c>
      <c r="AA330" s="1">
        <v>-254942</v>
      </c>
      <c r="AB330" s="1">
        <v>-367027</v>
      </c>
      <c r="AC330" s="1">
        <v>-406810.46</v>
      </c>
      <c r="AD330" s="1">
        <v>-123920</v>
      </c>
      <c r="AE330" s="1">
        <v>-201168</v>
      </c>
      <c r="AF330" s="1">
        <v>-314707</v>
      </c>
      <c r="AG330" s="1">
        <v>-345362.01</v>
      </c>
      <c r="AH330" s="1">
        <v>-113513</v>
      </c>
      <c r="AI330" s="1">
        <v>-167550</v>
      </c>
      <c r="AJ330" s="1">
        <v>-259162</v>
      </c>
      <c r="AK330" s="1">
        <v>-298589.08</v>
      </c>
      <c r="AL330" s="1">
        <v>-93105</v>
      </c>
      <c r="AM330" s="1">
        <v>-131709</v>
      </c>
      <c r="AN330" s="1">
        <v>-196458</v>
      </c>
      <c r="AO330" s="1">
        <v>-232026.682</v>
      </c>
      <c r="AP330" s="1">
        <v>-76226</v>
      </c>
      <c r="AQ330" s="1">
        <v>-103090</v>
      </c>
      <c r="AR330" s="1">
        <v>-173074</v>
      </c>
      <c r="AS330" s="1">
        <v>-205888.367</v>
      </c>
      <c r="AT330" s="1">
        <v>-65564</v>
      </c>
      <c r="AU330" s="1">
        <v>-108614</v>
      </c>
      <c r="AV330" s="1">
        <v>-177449</v>
      </c>
      <c r="AW330" s="1">
        <v>-210119.09899999999</v>
      </c>
      <c r="AX330" s="1">
        <v>-75724</v>
      </c>
      <c r="AY330" s="1">
        <v>-114812</v>
      </c>
      <c r="AZ330" s="1">
        <v>-189535</v>
      </c>
    </row>
    <row r="331" spans="1:52" hidden="1">
      <c r="A331" s="1" t="s">
        <v>158</v>
      </c>
      <c r="B331" s="1">
        <v>-118744</v>
      </c>
      <c r="C331" s="1">
        <v>-243990</v>
      </c>
      <c r="D331" s="1">
        <v>-1017388</v>
      </c>
      <c r="E331" s="1">
        <v>-1078152.9099999999</v>
      </c>
      <c r="F331" s="1">
        <v>-134077</v>
      </c>
      <c r="G331" s="1">
        <v>-31000</v>
      </c>
      <c r="H331" s="1">
        <v>0</v>
      </c>
      <c r="I331" s="1">
        <v>0</v>
      </c>
      <c r="J331" s="1">
        <v>-31000</v>
      </c>
      <c r="K331" s="1">
        <v>0</v>
      </c>
      <c r="L331" s="1">
        <v>0</v>
      </c>
      <c r="M331" s="1">
        <v>0</v>
      </c>
      <c r="N331" s="1">
        <v>0</v>
      </c>
      <c r="O331" s="1">
        <v>0</v>
      </c>
      <c r="P331" s="1">
        <v>0</v>
      </c>
      <c r="Q331" s="1">
        <v>0</v>
      </c>
      <c r="R331" s="1">
        <v>0</v>
      </c>
      <c r="S331" s="1">
        <v>0</v>
      </c>
      <c r="T331" s="1">
        <v>0</v>
      </c>
      <c r="U331" s="1">
        <v>0</v>
      </c>
      <c r="V331" s="1">
        <v>0</v>
      </c>
      <c r="W331" s="1">
        <v>-31000</v>
      </c>
      <c r="X331" s="1">
        <v>0</v>
      </c>
      <c r="Y331" s="1">
        <v>-93000</v>
      </c>
      <c r="Z331" s="1">
        <v>0</v>
      </c>
      <c r="AA331" s="1">
        <v>0</v>
      </c>
      <c r="AB331" s="1">
        <v>0</v>
      </c>
      <c r="AC331" s="1">
        <v>0</v>
      </c>
      <c r="AD331" s="1">
        <v>0</v>
      </c>
      <c r="AE331" s="1">
        <v>0</v>
      </c>
      <c r="AF331" s="1">
        <v>0</v>
      </c>
      <c r="AG331" s="1">
        <v>0</v>
      </c>
      <c r="AH331" s="1">
        <v>0</v>
      </c>
      <c r="AI331" s="1">
        <v>0</v>
      </c>
      <c r="AJ331" s="1">
        <v>0</v>
      </c>
      <c r="AK331" s="1">
        <v>0</v>
      </c>
      <c r="AL331" s="1">
        <v>-132566</v>
      </c>
      <c r="AM331" s="1">
        <v>-132566</v>
      </c>
      <c r="AN331" s="1">
        <v>-132566</v>
      </c>
      <c r="AO331" s="1">
        <v>-132565.79800000001</v>
      </c>
      <c r="AP331" s="1">
        <v>0</v>
      </c>
      <c r="AQ331" s="1">
        <v>0</v>
      </c>
      <c r="AR331" s="1">
        <v>0</v>
      </c>
      <c r="AS331" s="1">
        <v>0</v>
      </c>
      <c r="AT331" s="1">
        <v>0</v>
      </c>
      <c r="AU331" s="1">
        <v>0</v>
      </c>
      <c r="AV331" s="1">
        <v>0</v>
      </c>
      <c r="AW331" s="1">
        <v>0</v>
      </c>
      <c r="AX331" s="1">
        <v>-11345</v>
      </c>
      <c r="AY331" s="1">
        <v>-21345</v>
      </c>
      <c r="AZ331" s="1">
        <v>-22845</v>
      </c>
    </row>
    <row r="332" spans="1:52" hidden="1">
      <c r="A332" s="1" t="s">
        <v>228</v>
      </c>
      <c r="B332" s="1">
        <v>239502</v>
      </c>
      <c r="C332" s="1">
        <v>431521</v>
      </c>
      <c r="D332" s="1">
        <v>-697118</v>
      </c>
      <c r="E332" s="1">
        <v>-35511.21</v>
      </c>
      <c r="F332" s="1">
        <v>258129</v>
      </c>
      <c r="G332" s="1">
        <v>598321</v>
      </c>
      <c r="H332" s="1">
        <v>1199640</v>
      </c>
      <c r="I332" s="1">
        <v>1609562</v>
      </c>
      <c r="J332" s="1">
        <v>-62667</v>
      </c>
      <c r="K332" s="1">
        <v>114749</v>
      </c>
      <c r="L332" s="1">
        <v>733152</v>
      </c>
      <c r="M332" s="1">
        <v>799405.04</v>
      </c>
      <c r="N332" s="1">
        <v>-214736</v>
      </c>
      <c r="O332" s="1">
        <v>-82808</v>
      </c>
      <c r="P332" s="1">
        <v>204421</v>
      </c>
      <c r="Q332" s="1">
        <v>7261.55</v>
      </c>
      <c r="R332" s="1">
        <v>-215582</v>
      </c>
      <c r="S332" s="1">
        <v>-336044</v>
      </c>
      <c r="T332" s="1">
        <v>-625353</v>
      </c>
      <c r="U332" s="1">
        <v>-628824.397</v>
      </c>
      <c r="V332" s="1">
        <v>-681316</v>
      </c>
      <c r="W332" s="1">
        <v>-842372</v>
      </c>
      <c r="X332" s="1">
        <v>-1600776</v>
      </c>
      <c r="Y332" s="1">
        <v>-1646305.7609999999</v>
      </c>
      <c r="Z332" s="1">
        <v>-879386</v>
      </c>
      <c r="AA332" s="1">
        <v>-1887159</v>
      </c>
      <c r="AB332" s="1">
        <v>-2107678</v>
      </c>
      <c r="AC332" s="1">
        <v>-2396425.2799999998</v>
      </c>
      <c r="AD332" s="1">
        <v>-1153083</v>
      </c>
      <c r="AE332" s="1">
        <v>-1894795</v>
      </c>
      <c r="AF332" s="1">
        <v>-2367988</v>
      </c>
      <c r="AG332" s="1">
        <v>-2600588.8450000002</v>
      </c>
      <c r="AH332" s="1">
        <v>-514554</v>
      </c>
      <c r="AI332" s="1">
        <v>-994075</v>
      </c>
      <c r="AJ332" s="1">
        <v>-1474207</v>
      </c>
      <c r="AK332" s="1">
        <v>-1911022.97</v>
      </c>
      <c r="AL332" s="1">
        <v>-232447</v>
      </c>
      <c r="AM332" s="1">
        <v>-1709901</v>
      </c>
      <c r="AN332" s="1">
        <v>-1860772</v>
      </c>
      <c r="AO332" s="1">
        <v>-1911250.1950000001</v>
      </c>
      <c r="AP332" s="1">
        <v>-141498</v>
      </c>
      <c r="AQ332" s="1">
        <v>-1043517</v>
      </c>
      <c r="AR332" s="1">
        <v>-1066594</v>
      </c>
      <c r="AS332" s="1">
        <v>-991514.45700000005</v>
      </c>
      <c r="AT332" s="1">
        <v>-140795</v>
      </c>
      <c r="AU332" s="1">
        <v>-1065751</v>
      </c>
      <c r="AV332" s="1">
        <v>-914563</v>
      </c>
      <c r="AW332" s="1">
        <v>-463156.10700000002</v>
      </c>
      <c r="AX332" s="1">
        <v>1358606</v>
      </c>
      <c r="AY332" s="1">
        <v>2017533</v>
      </c>
      <c r="AZ332" s="1">
        <v>1587565</v>
      </c>
    </row>
    <row r="333" spans="1:52" hidden="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idden="1">
      <c r="A334" s="1" t="s">
        <v>229</v>
      </c>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idden="1">
      <c r="A335" s="1" t="s">
        <v>230</v>
      </c>
      <c r="B335" s="1">
        <v>125258</v>
      </c>
      <c r="C335" s="1">
        <v>-68480</v>
      </c>
      <c r="D335" s="1">
        <v>443614</v>
      </c>
      <c r="E335" s="1">
        <v>-27510.77</v>
      </c>
      <c r="F335" s="1">
        <v>40429</v>
      </c>
      <c r="G335" s="1">
        <v>2731</v>
      </c>
      <c r="H335" s="1">
        <v>12927</v>
      </c>
      <c r="I335" s="1">
        <v>29521</v>
      </c>
      <c r="J335" s="1">
        <v>16206</v>
      </c>
      <c r="K335" s="1">
        <v>19872</v>
      </c>
      <c r="L335" s="1">
        <v>-3024</v>
      </c>
      <c r="M335" s="1">
        <v>184255.24</v>
      </c>
      <c r="N335" s="1">
        <v>48766</v>
      </c>
      <c r="O335" s="1">
        <v>268998</v>
      </c>
      <c r="P335" s="1">
        <v>-126780</v>
      </c>
      <c r="Q335" s="1">
        <v>16589.87</v>
      </c>
      <c r="R335" s="1">
        <v>-149233</v>
      </c>
      <c r="S335" s="1">
        <v>-85193</v>
      </c>
      <c r="T335" s="1">
        <v>-131978</v>
      </c>
      <c r="U335" s="1">
        <v>68762.576000000001</v>
      </c>
      <c r="V335" s="1">
        <v>-167075</v>
      </c>
      <c r="W335" s="1">
        <v>-231768</v>
      </c>
      <c r="X335" s="1">
        <v>-178341</v>
      </c>
      <c r="Y335" s="1">
        <v>425846.84499999997</v>
      </c>
      <c r="Z335" s="1">
        <v>-274350</v>
      </c>
      <c r="AA335" s="1">
        <v>-760361</v>
      </c>
      <c r="AB335" s="1">
        <v>-429573</v>
      </c>
      <c r="AC335" s="1">
        <v>-89820.53</v>
      </c>
      <c r="AD335" s="1">
        <v>-244705</v>
      </c>
      <c r="AE335" s="1">
        <v>-335027</v>
      </c>
      <c r="AF335" s="1">
        <v>-398578</v>
      </c>
      <c r="AG335" s="1">
        <v>-255741.09899999999</v>
      </c>
      <c r="AH335" s="1">
        <v>352070</v>
      </c>
      <c r="AI335" s="1">
        <v>624959</v>
      </c>
      <c r="AJ335" s="1">
        <v>642972</v>
      </c>
      <c r="AK335" s="1">
        <v>699165.27</v>
      </c>
      <c r="AL335" s="1">
        <v>65866</v>
      </c>
      <c r="AM335" s="1">
        <v>-459454</v>
      </c>
      <c r="AN335" s="1">
        <v>266853</v>
      </c>
      <c r="AO335" s="1">
        <v>-278996.212</v>
      </c>
      <c r="AP335" s="1">
        <v>542990</v>
      </c>
      <c r="AQ335" s="1">
        <v>2942</v>
      </c>
      <c r="AR335" s="1">
        <v>510257</v>
      </c>
      <c r="AS335" s="1">
        <v>552387.98100000003</v>
      </c>
      <c r="AT335" s="1">
        <v>438887</v>
      </c>
      <c r="AU335" s="1">
        <v>-469674</v>
      </c>
      <c r="AV335" s="1">
        <v>-388499</v>
      </c>
      <c r="AW335" s="1">
        <v>756393.50899999996</v>
      </c>
      <c r="AX335" s="1">
        <v>309143</v>
      </c>
      <c r="AY335" s="1">
        <v>882891</v>
      </c>
      <c r="AZ335" s="1">
        <v>783552</v>
      </c>
    </row>
    <row r="336" spans="1:52" hidden="1">
      <c r="A336" s="1" t="s">
        <v>1280</v>
      </c>
      <c r="B336" s="1">
        <v>0</v>
      </c>
      <c r="C336" s="1">
        <v>0</v>
      </c>
      <c r="D336" s="1">
        <v>0</v>
      </c>
      <c r="E336" s="1">
        <v>0</v>
      </c>
      <c r="F336" s="1">
        <v>0</v>
      </c>
      <c r="G336" s="1">
        <v>0</v>
      </c>
      <c r="H336" s="1">
        <v>0</v>
      </c>
      <c r="I336" s="1">
        <v>0</v>
      </c>
      <c r="J336" s="1">
        <v>0</v>
      </c>
      <c r="K336" s="1">
        <v>0</v>
      </c>
      <c r="L336" s="1">
        <v>0</v>
      </c>
      <c r="M336" s="1">
        <v>0</v>
      </c>
      <c r="N336" s="1">
        <v>0</v>
      </c>
      <c r="O336" s="1">
        <v>0</v>
      </c>
      <c r="P336" s="1">
        <v>0</v>
      </c>
      <c r="Q336" s="1">
        <v>0</v>
      </c>
      <c r="R336" s="1">
        <v>0</v>
      </c>
      <c r="S336" s="1">
        <v>0</v>
      </c>
      <c r="T336" s="1">
        <v>0</v>
      </c>
      <c r="U336" s="1">
        <v>0</v>
      </c>
      <c r="V336" s="1">
        <v>0</v>
      </c>
      <c r="W336" s="1">
        <v>0</v>
      </c>
      <c r="X336" s="1">
        <v>0</v>
      </c>
      <c r="Y336" s="1">
        <v>0</v>
      </c>
      <c r="Z336" s="1">
        <v>0</v>
      </c>
      <c r="AA336" s="1">
        <v>0</v>
      </c>
      <c r="AB336" s="1">
        <v>0</v>
      </c>
      <c r="AC336" s="1">
        <v>0</v>
      </c>
      <c r="AD336" s="1">
        <v>0</v>
      </c>
      <c r="AE336" s="1">
        <v>0</v>
      </c>
      <c r="AF336" s="1">
        <v>0</v>
      </c>
      <c r="AG336" s="1">
        <v>0</v>
      </c>
      <c r="AH336" s="1">
        <v>0</v>
      </c>
      <c r="AI336" s="1">
        <v>0</v>
      </c>
      <c r="AJ336" s="1">
        <v>0</v>
      </c>
      <c r="AK336" s="1">
        <v>0</v>
      </c>
      <c r="AL336" s="1">
        <v>0</v>
      </c>
      <c r="AM336" s="1">
        <v>0</v>
      </c>
      <c r="AN336" s="1">
        <v>0</v>
      </c>
      <c r="AO336" s="1">
        <v>0</v>
      </c>
      <c r="AP336" s="1">
        <v>-23588</v>
      </c>
      <c r="AQ336" s="1">
        <v>10610</v>
      </c>
      <c r="AR336" s="1">
        <v>11699</v>
      </c>
      <c r="AS336" s="1">
        <v>27740.43</v>
      </c>
      <c r="AT336" s="1">
        <v>-21558</v>
      </c>
      <c r="AU336" s="1">
        <v>-24361</v>
      </c>
      <c r="AV336" s="1">
        <v>-21552</v>
      </c>
      <c r="AW336" s="1">
        <v>-14234.721</v>
      </c>
      <c r="AX336" s="1">
        <v>-3030</v>
      </c>
      <c r="AY336" s="1">
        <v>-50660</v>
      </c>
      <c r="AZ336" s="1">
        <v>-4302</v>
      </c>
    </row>
    <row r="337" spans="1:52" hidden="1">
      <c r="A337" s="1" t="s">
        <v>231</v>
      </c>
      <c r="B337" s="1">
        <v>113087</v>
      </c>
      <c r="C337" s="1">
        <v>113087</v>
      </c>
      <c r="D337" s="1">
        <v>113087</v>
      </c>
      <c r="E337" s="1">
        <v>113087.11</v>
      </c>
      <c r="F337" s="1">
        <v>85576</v>
      </c>
      <c r="G337" s="1">
        <v>85576</v>
      </c>
      <c r="H337" s="1">
        <v>85576</v>
      </c>
      <c r="I337" s="1">
        <v>85576</v>
      </c>
      <c r="J337" s="1">
        <v>115097</v>
      </c>
      <c r="K337" s="1">
        <v>115097</v>
      </c>
      <c r="L337" s="1">
        <v>115097</v>
      </c>
      <c r="M337" s="1">
        <v>115096.88</v>
      </c>
      <c r="N337" s="1">
        <v>299352</v>
      </c>
      <c r="O337" s="1">
        <v>299352</v>
      </c>
      <c r="P337" s="1">
        <v>299352</v>
      </c>
      <c r="Q337" s="1">
        <v>299352.11</v>
      </c>
      <c r="R337" s="1">
        <v>315942</v>
      </c>
      <c r="S337" s="1">
        <v>228077</v>
      </c>
      <c r="T337" s="1">
        <v>228077</v>
      </c>
      <c r="U337" s="1">
        <v>228076.95800000001</v>
      </c>
      <c r="V337" s="1">
        <v>296839</v>
      </c>
      <c r="W337" s="1">
        <v>296839</v>
      </c>
      <c r="X337" s="1">
        <v>296839</v>
      </c>
      <c r="Y337" s="1">
        <v>296839.53447000001</v>
      </c>
      <c r="Z337" s="1">
        <v>722686</v>
      </c>
      <c r="AA337" s="1">
        <v>722686</v>
      </c>
      <c r="AB337" s="1">
        <v>722686</v>
      </c>
      <c r="AC337" s="1">
        <v>722686.38</v>
      </c>
      <c r="AD337" s="1">
        <v>632866</v>
      </c>
      <c r="AE337" s="1">
        <v>632866</v>
      </c>
      <c r="AF337" s="1">
        <v>632866</v>
      </c>
      <c r="AG337" s="1">
        <v>632865.85</v>
      </c>
      <c r="AH337" s="1">
        <v>377125</v>
      </c>
      <c r="AI337" s="1">
        <v>377125</v>
      </c>
      <c r="AJ337" s="1">
        <v>377125</v>
      </c>
      <c r="AK337" s="1">
        <v>377124.75</v>
      </c>
      <c r="AL337" s="1">
        <v>1076290</v>
      </c>
      <c r="AM337" s="1">
        <v>976290</v>
      </c>
      <c r="AN337" s="1">
        <v>976290</v>
      </c>
      <c r="AO337" s="1">
        <v>976290.01800000004</v>
      </c>
      <c r="AP337" s="1">
        <v>701414</v>
      </c>
      <c r="AQ337" s="1">
        <v>701414</v>
      </c>
      <c r="AR337" s="1">
        <v>701414</v>
      </c>
      <c r="AS337" s="1">
        <v>701414.23400000005</v>
      </c>
      <c r="AT337" s="1">
        <v>1281543</v>
      </c>
      <c r="AU337" s="1">
        <v>1281543</v>
      </c>
      <c r="AV337" s="1">
        <v>1281543</v>
      </c>
      <c r="AW337" s="1">
        <v>1281542.645</v>
      </c>
      <c r="AX337" s="1">
        <v>2023701</v>
      </c>
      <c r="AY337" s="1">
        <v>2023701</v>
      </c>
      <c r="AZ337" s="1">
        <v>2023701</v>
      </c>
    </row>
    <row r="338" spans="1:52" hidden="1">
      <c r="A338" s="1" t="s">
        <v>232</v>
      </c>
      <c r="B338" s="1">
        <v>238345</v>
      </c>
      <c r="C338" s="1">
        <v>44607</v>
      </c>
      <c r="D338" s="1">
        <v>556701</v>
      </c>
      <c r="E338" s="1">
        <v>85576.34</v>
      </c>
      <c r="F338" s="1">
        <v>126005</v>
      </c>
      <c r="G338" s="1">
        <v>88307</v>
      </c>
      <c r="H338" s="1">
        <v>98503</v>
      </c>
      <c r="I338" s="1">
        <v>115097</v>
      </c>
      <c r="J338" s="1">
        <v>131303</v>
      </c>
      <c r="K338" s="1">
        <v>134969</v>
      </c>
      <c r="L338" s="1">
        <v>112073</v>
      </c>
      <c r="M338" s="1">
        <v>299352.11</v>
      </c>
      <c r="N338" s="1">
        <v>348118</v>
      </c>
      <c r="O338" s="1">
        <v>568350</v>
      </c>
      <c r="P338" s="1">
        <v>172572</v>
      </c>
      <c r="Q338" s="1">
        <v>315941.99</v>
      </c>
      <c r="R338" s="1">
        <v>166709</v>
      </c>
      <c r="S338" s="1">
        <v>142884</v>
      </c>
      <c r="T338" s="1">
        <v>96099</v>
      </c>
      <c r="U338" s="1">
        <v>296839.53399999999</v>
      </c>
      <c r="V338" s="1">
        <v>129764</v>
      </c>
      <c r="W338" s="1">
        <v>65071</v>
      </c>
      <c r="X338" s="1">
        <v>118498</v>
      </c>
      <c r="Y338" s="1">
        <v>722686.37947000004</v>
      </c>
      <c r="Z338" s="1">
        <v>448336</v>
      </c>
      <c r="AA338" s="1">
        <v>-37675</v>
      </c>
      <c r="AB338" s="1">
        <v>293113</v>
      </c>
      <c r="AC338" s="1">
        <v>632865.85</v>
      </c>
      <c r="AD338" s="1">
        <v>388161</v>
      </c>
      <c r="AE338" s="1">
        <v>297839</v>
      </c>
      <c r="AF338" s="1">
        <v>234288</v>
      </c>
      <c r="AG338" s="1">
        <v>377124.75099999999</v>
      </c>
      <c r="AH338" s="1">
        <v>729195</v>
      </c>
      <c r="AI338" s="1">
        <v>1002084</v>
      </c>
      <c r="AJ338" s="1">
        <v>1020097</v>
      </c>
      <c r="AK338" s="1">
        <v>1076290.02</v>
      </c>
      <c r="AL338" s="1">
        <v>1142156</v>
      </c>
      <c r="AM338" s="1">
        <v>516836</v>
      </c>
      <c r="AN338" s="1">
        <v>1243143</v>
      </c>
      <c r="AO338" s="1">
        <v>697293.80599999998</v>
      </c>
      <c r="AP338" s="1">
        <v>1220816</v>
      </c>
      <c r="AQ338" s="1">
        <v>714966</v>
      </c>
      <c r="AR338" s="1">
        <v>1223370</v>
      </c>
      <c r="AS338" s="1">
        <v>1281542.645</v>
      </c>
      <c r="AT338" s="1">
        <v>1698872</v>
      </c>
      <c r="AU338" s="1">
        <v>787508</v>
      </c>
      <c r="AV338" s="1">
        <v>871492</v>
      </c>
      <c r="AW338" s="1">
        <v>2023701.433</v>
      </c>
      <c r="AX338" s="1">
        <v>2329814</v>
      </c>
      <c r="AY338" s="1">
        <v>2855932</v>
      </c>
      <c r="AZ338" s="1">
        <v>2802951</v>
      </c>
    </row>
    <row r="339" spans="1:52" hidden="1"/>
    <row r="340" spans="1:52" hidden="1"/>
    <row r="341" spans="1:52" hidden="1"/>
    <row r="342" spans="1:52" s="141" customFormat="1">
      <c r="B342" s="16">
        <v>2008</v>
      </c>
      <c r="C342" s="16">
        <v>2009</v>
      </c>
      <c r="D342" s="16">
        <v>2010</v>
      </c>
      <c r="E342" s="16">
        <v>2011</v>
      </c>
      <c r="F342" s="16">
        <v>2012</v>
      </c>
      <c r="G342" s="16">
        <v>2013</v>
      </c>
      <c r="H342" s="16">
        <v>2014</v>
      </c>
      <c r="I342" s="16">
        <v>2015</v>
      </c>
      <c r="J342" s="16">
        <v>2016</v>
      </c>
      <c r="K342" s="16">
        <v>2017</v>
      </c>
      <c r="L342" s="16">
        <v>2018</v>
      </c>
      <c r="M342" s="16">
        <v>2019</v>
      </c>
      <c r="N342" s="16">
        <v>2020</v>
      </c>
      <c r="O342" s="17"/>
      <c r="P342" s="16"/>
    </row>
    <row r="343" spans="1:52">
      <c r="A343" s="142"/>
      <c r="B343" s="89" t="s">
        <v>1026</v>
      </c>
      <c r="C343" s="90"/>
      <c r="D343" s="90"/>
      <c r="E343" s="90"/>
      <c r="F343" s="90"/>
      <c r="G343" s="90"/>
      <c r="H343" s="90"/>
      <c r="I343" s="90"/>
      <c r="J343" s="90"/>
      <c r="K343" s="90"/>
      <c r="L343" s="90"/>
      <c r="M343" s="90"/>
      <c r="N343" s="91"/>
      <c r="O343" s="18"/>
      <c r="P343" s="14"/>
    </row>
    <row r="344" spans="1:52">
      <c r="B344" s="92" t="s">
        <v>19</v>
      </c>
      <c r="C344" s="93"/>
      <c r="D344" s="93"/>
      <c r="E344" s="93"/>
      <c r="F344" s="93"/>
      <c r="G344" s="93"/>
      <c r="H344" s="93"/>
      <c r="I344" s="93"/>
      <c r="J344" s="93"/>
      <c r="K344" s="93"/>
      <c r="L344" s="93"/>
      <c r="M344" s="93"/>
      <c r="N344" s="94"/>
      <c r="O344" s="18"/>
      <c r="P344" s="14"/>
    </row>
    <row r="345" spans="1:52">
      <c r="B345" s="19">
        <f>IFERROR(VLOOKUP($B$344,$4:$144,MATCH($P345&amp;"/"&amp;B$342,$2:$2,0),FALSE),"")</f>
        <v>238345</v>
      </c>
      <c r="C345" s="19">
        <f>IFERROR(VLOOKUP($B$344,$4:$144,MATCH($P345&amp;"/"&amp;C$342,$2:$2,0),FALSE),"")</f>
        <v>126005</v>
      </c>
      <c r="D345" s="19">
        <f>IFERROR(VLOOKUP($B$344,$4:$144,MATCH($P345&amp;"/"&amp;D$342,$2:$2,0),FALSE),"")</f>
        <v>131303</v>
      </c>
      <c r="E345" s="19">
        <f>IFERROR(VLOOKUP($B$344,$4:$144,MATCH($P345&amp;"/"&amp;E$342,$2:$2,0),FALSE),"")</f>
        <v>348118</v>
      </c>
      <c r="F345" s="19">
        <f>IFERROR(VLOOKUP($B$344,$4:$144,MATCH($P345&amp;"/"&amp;F$342,$2:$2,0),FALSE),"")</f>
        <v>166709</v>
      </c>
      <c r="G345" s="19">
        <f>IFERROR(VLOOKUP($B$344,$4:$144,MATCH($P345&amp;"/"&amp;G$342,$2:$2,0),FALSE),"")</f>
        <v>329081</v>
      </c>
      <c r="H345" s="19">
        <f>IFERROR(VLOOKUP($B$344,$4:$144,MATCH($P345&amp;"/"&amp;H$342,$2:$2,0),FALSE),"")</f>
        <v>517097</v>
      </c>
      <c r="I345" s="19">
        <f>IFERROR(VLOOKUP($B$344,$4:$144,MATCH($P345&amp;"/"&amp;I$342,$2:$2,0),FALSE),"")</f>
        <v>507526</v>
      </c>
      <c r="J345" s="19">
        <f>IFERROR(VLOOKUP($B$344,$4:$144,MATCH($P345&amp;"/"&amp;J$342,$2:$2,0),FALSE),"")</f>
        <v>856015</v>
      </c>
      <c r="K345" s="19">
        <f>IFERROR(VLOOKUP($B$344,$4:$144,MATCH($P345&amp;"/"&amp;K$342,$2:$2,0),FALSE),"")</f>
        <v>1160790</v>
      </c>
      <c r="L345" s="19">
        <f>IFERROR(VLOOKUP($B$344,$4:$144,MATCH($P345&amp;"/"&amp;L$342,$2:$2,0),FALSE),"")</f>
        <v>1220816</v>
      </c>
      <c r="M345" s="19">
        <f>IFERROR(VLOOKUP($B$344,$4:$144,MATCH($P345&amp;"/"&amp;M$342,$2:$2,0),FALSE),"")</f>
        <v>1698872</v>
      </c>
      <c r="N345" s="20">
        <f>IFERROR(VLOOKUP($B$344,$4:$144,MATCH($P345&amp;"/"&amp;N$342,$2:$2,0),FALSE),"")</f>
        <v>2329814</v>
      </c>
      <c r="O345" s="18"/>
      <c r="P345" s="21" t="s">
        <v>1027</v>
      </c>
    </row>
    <row r="346" spans="1:52">
      <c r="B346" s="19">
        <f>IFERROR(VLOOKUP($B$344,$4:$144,MATCH($P346&amp;"/"&amp;B$342,$2:$2,0),FALSE),"")</f>
        <v>44607</v>
      </c>
      <c r="C346" s="19">
        <f>IFERROR(VLOOKUP($B$344,$4:$144,MATCH($P346&amp;"/"&amp;C$342,$2:$2,0),FALSE),"")</f>
        <v>88307</v>
      </c>
      <c r="D346" s="19">
        <f>IFERROR(VLOOKUP($B$344,$4:$144,MATCH($P346&amp;"/"&amp;D$342,$2:$2,0),FALSE),"")</f>
        <v>134969</v>
      </c>
      <c r="E346" s="19">
        <f>IFERROR(VLOOKUP($B$344,$4:$144,MATCH($P346&amp;"/"&amp;E$342,$2:$2,0),FALSE),"")</f>
        <v>568350</v>
      </c>
      <c r="F346" s="19">
        <f>IFERROR(VLOOKUP($B$344,$4:$144,MATCH($P346&amp;"/"&amp;F$342,$2:$2,0),FALSE),"")</f>
        <v>209234</v>
      </c>
      <c r="G346" s="19">
        <f>IFERROR(VLOOKUP($B$344,$4:$144,MATCH($P346&amp;"/"&amp;G$342,$2:$2,0),FALSE),"")</f>
        <v>234885</v>
      </c>
      <c r="H346" s="19">
        <f>IFERROR(VLOOKUP($B$344,$4:$144,MATCH($P346&amp;"/"&amp;H$342,$2:$2,0),FALSE),"")</f>
        <v>263989</v>
      </c>
      <c r="I346" s="19">
        <f>IFERROR(VLOOKUP($B$344,$4:$144,MATCH($P346&amp;"/"&amp;I$342,$2:$2,0),FALSE),"")</f>
        <v>340735</v>
      </c>
      <c r="J346" s="19">
        <f>IFERROR(VLOOKUP($B$344,$4:$144,MATCH($P346&amp;"/"&amp;J$342,$2:$2,0),FALSE),"")</f>
        <v>1135223</v>
      </c>
      <c r="K346" s="19">
        <f>IFERROR(VLOOKUP($B$344,$4:$144,MATCH($P346&amp;"/"&amp;K$342,$2:$2,0),FALSE),"")</f>
        <v>572884</v>
      </c>
      <c r="L346" s="19">
        <f>IFERROR(VLOOKUP($B$344,$4:$144,MATCH($P346&amp;"/"&amp;L$342,$2:$2,0),FALSE),"")</f>
        <v>714966</v>
      </c>
      <c r="M346" s="19">
        <f>IFERROR(VLOOKUP($B$344,$4:$144,MATCH($P346&amp;"/"&amp;M$342,$2:$2,0),FALSE),"")</f>
        <v>787508</v>
      </c>
      <c r="N346" s="20">
        <f>IFERROR(VLOOKUP($B$344,$4:$144,MATCH($P346&amp;"/"&amp;N$342,$2:$2,0),FALSE),"")</f>
        <v>2855932</v>
      </c>
      <c r="O346" s="18"/>
      <c r="P346" s="21" t="s">
        <v>1028</v>
      </c>
    </row>
    <row r="347" spans="1:52">
      <c r="B347" s="19">
        <f>IFERROR(VLOOKUP($B$344,$4:$144,MATCH($P347&amp;"/"&amp;B$342,$2:$2,0),FALSE),"")</f>
        <v>556701</v>
      </c>
      <c r="C347" s="19">
        <f>IFERROR(VLOOKUP($B$344,$4:$144,MATCH($P347&amp;"/"&amp;C$342,$2:$2,0),FALSE),"")</f>
        <v>98503</v>
      </c>
      <c r="D347" s="19">
        <f>IFERROR(VLOOKUP($B$344,$4:$144,MATCH($P347&amp;"/"&amp;D$342,$2:$2,0),FALSE),"")</f>
        <v>112073</v>
      </c>
      <c r="E347" s="19">
        <f>IFERROR(VLOOKUP($B$344,$4:$144,MATCH($P347&amp;"/"&amp;E$342,$2:$2,0),FALSE),"")</f>
        <v>172572</v>
      </c>
      <c r="F347" s="19">
        <f>IFERROR(VLOOKUP($B$344,$4:$144,MATCH($P347&amp;"/"&amp;F$342,$2:$2,0),FALSE),"")</f>
        <v>247349</v>
      </c>
      <c r="G347" s="19">
        <f>IFERROR(VLOOKUP($B$344,$4:$144,MATCH($P347&amp;"/"&amp;G$342,$2:$2,0),FALSE),"")</f>
        <v>385602</v>
      </c>
      <c r="H347" s="19">
        <f>IFERROR(VLOOKUP($B$344,$4:$144,MATCH($P347&amp;"/"&amp;H$342,$2:$2,0),FALSE),"")</f>
        <v>327879</v>
      </c>
      <c r="I347" s="19">
        <f>IFERROR(VLOOKUP($B$344,$4:$144,MATCH($P347&amp;"/"&amp;I$342,$2:$2,0),FALSE),"")</f>
        <v>341833</v>
      </c>
      <c r="J347" s="19">
        <f>IFERROR(VLOOKUP($B$344,$4:$144,MATCH($P347&amp;"/"&amp;J$342,$2:$2,0),FALSE),"")</f>
        <v>1056663</v>
      </c>
      <c r="K347" s="19">
        <f>IFERROR(VLOOKUP($B$344,$4:$144,MATCH($P347&amp;"/"&amp;K$342,$2:$2,0),FALSE),"")</f>
        <v>1276954</v>
      </c>
      <c r="L347" s="19">
        <f>IFERROR(VLOOKUP($B$344,$4:$144,MATCH($P347&amp;"/"&amp;L$342,$2:$2,0),FALSE),"")</f>
        <v>1223370</v>
      </c>
      <c r="M347" s="19">
        <f>IFERROR(VLOOKUP($B$344,$4:$144,MATCH($P347&amp;"/"&amp;M$342,$2:$2,0),FALSE),"")</f>
        <v>871492</v>
      </c>
      <c r="N347" s="20">
        <f>IFERROR(VLOOKUP($B$344,$4:$144,MATCH($P347&amp;"/"&amp;N$342,$2:$2,0),FALSE),"")</f>
        <v>2802951</v>
      </c>
      <c r="O347" s="18"/>
      <c r="P347" s="21" t="s">
        <v>1029</v>
      </c>
    </row>
    <row r="348" spans="1:52">
      <c r="B348" s="19">
        <f>IFERROR(VLOOKUP($B$344,$4:$144,MATCH($P348&amp;"/"&amp;B$342,$2:$2,0),FALSE),"")</f>
        <v>85576.34</v>
      </c>
      <c r="C348" s="19">
        <f>IFERROR(VLOOKUP($B$344,$4:$144,MATCH($P348&amp;"/"&amp;C$342,$2:$2,0),FALSE),"")</f>
        <v>115097</v>
      </c>
      <c r="D348" s="19">
        <f>IFERROR(VLOOKUP($B$344,$4:$144,MATCH($P348&amp;"/"&amp;D$342,$2:$2,0),FALSE),"")</f>
        <v>299352.11</v>
      </c>
      <c r="E348" s="19">
        <f>IFERROR(VLOOKUP($B$344,$4:$144,MATCH($P348&amp;"/"&amp;E$342,$2:$2,0),FALSE),"")</f>
        <v>315941.99</v>
      </c>
      <c r="F348" s="19">
        <f>IFERROR(VLOOKUP($B$344,$4:$144,MATCH($P348&amp;"/"&amp;F$342,$2:$2,0),FALSE),"")</f>
        <v>356281.14899999998</v>
      </c>
      <c r="G348" s="19">
        <f>IFERROR(VLOOKUP($B$344,$4:$144,MATCH($P348&amp;"/"&amp;G$342,$2:$2,0),FALSE),"")</f>
        <v>741517.85600000003</v>
      </c>
      <c r="H348" s="19">
        <f>IFERROR(VLOOKUP($B$344,$4:$144,MATCH($P348&amp;"/"&amp;H$342,$2:$2,0),FALSE),"")</f>
        <v>645650.17000000004</v>
      </c>
      <c r="I348" s="19">
        <f>IFERROR(VLOOKUP($B$344,$4:$144,MATCH($P348&amp;"/"&amp;I$342,$2:$2,0),FALSE),"")</f>
        <v>448313.67099999997</v>
      </c>
      <c r="J348" s="19">
        <f>IFERROR(VLOOKUP($B$344,$4:$144,MATCH($P348&amp;"/"&amp;J$342,$2:$2,0),FALSE),"")</f>
        <v>1089295.4099999999</v>
      </c>
      <c r="K348" s="19">
        <f>IFERROR(VLOOKUP($B$344,$4:$144,MATCH($P348&amp;"/"&amp;K$342,$2:$2,0),FALSE),"")</f>
        <v>701414.23400000005</v>
      </c>
      <c r="L348" s="19">
        <f>IFERROR(VLOOKUP($B$344,$4:$144,MATCH($P348&amp;"/"&amp;L$342,$2:$2,0),FALSE),"")</f>
        <v>1281542.645</v>
      </c>
      <c r="M348" s="19">
        <f>IFERROR(VLOOKUP($B$344,$4:$144,MATCH($P348&amp;"/"&amp;M$342,$2:$2,0),FALSE),"")</f>
        <v>2023701.433</v>
      </c>
      <c r="N348" s="20">
        <f>IFERROR(VLOOKUP($B$344,$4:$144,MATCH($P348&amp;"/"&amp;N$342,$2:$2,0),FALSE),IFERROR(VLOOKUP($B$344,$4:$144,MATCH($P347&amp;"/"&amp;N$342,$2:$2,0),FALSE),IFERROR(VLOOKUP($B$344,$4:$144,MATCH($P346&amp;"/"&amp;N$342,$2:$2,0),FALSE),IFERROR(VLOOKUP($B$344,$4:$144,MATCH($P345&amp;"/"&amp;N$342,$2:$2,0),FALSE),""))))</f>
        <v>2802951</v>
      </c>
      <c r="O348" s="18"/>
      <c r="P348" s="21" t="s">
        <v>1030</v>
      </c>
    </row>
    <row r="349" spans="1:52">
      <c r="B349" s="22">
        <f t="shared" ref="B349:N349" si="4">+B348/B$396</f>
        <v>4.8445507281502454E-3</v>
      </c>
      <c r="C349" s="22">
        <f t="shared" si="4"/>
        <v>5.8079961588757322E-3</v>
      </c>
      <c r="D349" s="22">
        <f t="shared" si="4"/>
        <v>1.4469980707443878E-2</v>
      </c>
      <c r="E349" s="22">
        <f t="shared" si="4"/>
        <v>1.4570559074816407E-2</v>
      </c>
      <c r="F349" s="22">
        <f t="shared" si="4"/>
        <v>1.2835638208143655E-2</v>
      </c>
      <c r="G349" s="22">
        <f t="shared" si="4"/>
        <v>2.5384082287853355E-2</v>
      </c>
      <c r="H349" s="22">
        <f t="shared" si="4"/>
        <v>2.2489568478609057E-2</v>
      </c>
      <c r="I349" s="22">
        <f t="shared" si="4"/>
        <v>1.8299040937329376E-2</v>
      </c>
      <c r="J349" s="22">
        <f t="shared" si="4"/>
        <v>4.4649094975795736E-2</v>
      </c>
      <c r="K349" s="22">
        <f t="shared" si="4"/>
        <v>2.8014760520244465E-2</v>
      </c>
      <c r="L349" s="22">
        <f t="shared" si="4"/>
        <v>4.8456189700844074E-2</v>
      </c>
      <c r="M349" s="22">
        <f t="shared" si="4"/>
        <v>7.3350153340520016E-2</v>
      </c>
      <c r="N349" s="22">
        <f t="shared" si="4"/>
        <v>7.6534058920569123E-2</v>
      </c>
      <c r="O349" s="18">
        <f>RATE(M$342-B$342,,-B349,M349)</f>
        <v>0.28022451141930232</v>
      </c>
      <c r="P349" s="23" t="s">
        <v>1031</v>
      </c>
    </row>
    <row r="350" spans="1:52">
      <c r="B350" s="86" t="s">
        <v>20</v>
      </c>
      <c r="C350" s="87"/>
      <c r="D350" s="87"/>
      <c r="E350" s="87"/>
      <c r="F350" s="87"/>
      <c r="G350" s="87"/>
      <c r="H350" s="87"/>
      <c r="I350" s="87"/>
      <c r="J350" s="87"/>
      <c r="K350" s="87"/>
      <c r="L350" s="87"/>
      <c r="M350" s="87"/>
      <c r="N350" s="88"/>
      <c r="O350" s="18"/>
      <c r="P350" s="14"/>
    </row>
    <row r="351" spans="1:52">
      <c r="B351" s="20">
        <f>IFERROR(VLOOKUP($B$350,$4:$144,MATCH($P351&amp;"/"&amp;B$342,$2:$2,0),FALSE),IFERROR(VLOOKUP($B$350,$4:$144,MATCH($P350&amp;"/"&amp;B$342,$2:$2,0),FALSE),IFERROR(VLOOKUP($B$350,$4:$144,MATCH($P349&amp;"/"&amp;B$342,$2:$2,0),FALSE),IFERROR(VLOOKUP($B$350,$4:$144,MATCH($P348&amp;"/"&amp;B$342,$2:$2,0),FALSE),"0"))))</f>
        <v>0</v>
      </c>
      <c r="C351" s="20">
        <f>IFERROR(VLOOKUP($B$350,$4:$144,MATCH($P351&amp;"/"&amp;C$342,$2:$2,0),FALSE),IFERROR(VLOOKUP($B$350,$4:$144,MATCH($P350&amp;"/"&amp;C$342,$2:$2,0),FALSE),IFERROR(VLOOKUP($B$350,$4:$144,MATCH($P349&amp;"/"&amp;C$342,$2:$2,0),FALSE),IFERROR(VLOOKUP($B$350,$4:$144,MATCH($P348&amp;"/"&amp;C$342,$2:$2,0),FALSE),"0"))))</f>
        <v>0</v>
      </c>
      <c r="D351" s="20">
        <f>IFERROR(VLOOKUP($B$350,$4:$144,MATCH($P351&amp;"/"&amp;D$342,$2:$2,0),FALSE),IFERROR(VLOOKUP($B$350,$4:$144,MATCH($P350&amp;"/"&amp;D$342,$2:$2,0),FALSE),IFERROR(VLOOKUP($B$350,$4:$144,MATCH($P349&amp;"/"&amp;D$342,$2:$2,0),FALSE),IFERROR(VLOOKUP($B$350,$4:$144,MATCH($P348&amp;"/"&amp;D$342,$2:$2,0),FALSE),"0"))))</f>
        <v>80000</v>
      </c>
      <c r="E351" s="20">
        <f>IFERROR(VLOOKUP($B$350,$4:$144,MATCH($P351&amp;"/"&amp;E$342,$2:$2,0),FALSE),IFERROR(VLOOKUP($B$350,$4:$144,MATCH($P350&amp;"/"&amp;E$342,$2:$2,0),FALSE),IFERROR(VLOOKUP($B$350,$4:$144,MATCH($P349&amp;"/"&amp;E$342,$2:$2,0),FALSE),IFERROR(VLOOKUP($B$350,$4:$144,MATCH($P348&amp;"/"&amp;E$342,$2:$2,0),FALSE),"0"))))</f>
        <v>0</v>
      </c>
      <c r="F351" s="20">
        <f>IFERROR(VLOOKUP($B$350,$4:$144,MATCH($P351&amp;"/"&amp;F$342,$2:$2,0),FALSE),IFERROR(VLOOKUP($B$350,$4:$144,MATCH($P350&amp;"/"&amp;F$342,$2:$2,0),FALSE),IFERROR(VLOOKUP($B$350,$4:$144,MATCH($P349&amp;"/"&amp;F$342,$2:$2,0),FALSE),IFERROR(VLOOKUP($B$350,$4:$144,MATCH($P348&amp;"/"&amp;F$342,$2:$2,0),FALSE),"0"))))</f>
        <v>0</v>
      </c>
      <c r="G351" s="20">
        <f>IFERROR(VLOOKUP($B$350,$4:$144,MATCH($P351&amp;"/"&amp;G$342,$2:$2,0),FALSE),IFERROR(VLOOKUP($B$350,$4:$144,MATCH($P350&amp;"/"&amp;G$342,$2:$2,0),FALSE),IFERROR(VLOOKUP($B$350,$4:$144,MATCH($P349&amp;"/"&amp;G$342,$2:$2,0),FALSE),IFERROR(VLOOKUP($B$350,$4:$144,MATCH($P348&amp;"/"&amp;G$342,$2:$2,0),FALSE),"0"))))</f>
        <v>0</v>
      </c>
      <c r="H351" s="20">
        <f>IFERROR(VLOOKUP($B$350,$4:$144,MATCH($P351&amp;"/"&amp;H$342,$2:$2,0),FALSE),IFERROR(VLOOKUP($B$350,$4:$144,MATCH($P350&amp;"/"&amp;H$342,$2:$2,0),FALSE),IFERROR(VLOOKUP($B$350,$4:$144,MATCH($P349&amp;"/"&amp;H$342,$2:$2,0),FALSE),IFERROR(VLOOKUP($B$350,$4:$144,MATCH($P348&amp;"/"&amp;H$342,$2:$2,0),FALSE),"0"))))</f>
        <v>0</v>
      </c>
      <c r="I351" s="20">
        <f>IFERROR(VLOOKUP($B$350,$4:$144,MATCH($P351&amp;"/"&amp;I$342,$2:$2,0),FALSE),IFERROR(VLOOKUP($B$350,$4:$144,MATCH($P350&amp;"/"&amp;I$342,$2:$2,0),FALSE),IFERROR(VLOOKUP($B$350,$4:$144,MATCH($P349&amp;"/"&amp;I$342,$2:$2,0),FALSE),IFERROR(VLOOKUP($B$350,$4:$144,MATCH($P348&amp;"/"&amp;I$342,$2:$2,0),FALSE),"0"))))</f>
        <v>0</v>
      </c>
      <c r="J351" s="20">
        <f>IFERROR(VLOOKUP($B$350,$4:$144,MATCH($P351&amp;"/"&amp;J$342,$2:$2,0),FALSE),IFERROR(VLOOKUP($B$350,$4:$144,MATCH($P350&amp;"/"&amp;J$342,$2:$2,0),FALSE),IFERROR(VLOOKUP($B$350,$4:$144,MATCH($P349&amp;"/"&amp;J$342,$2:$2,0),FALSE),IFERROR(VLOOKUP($B$350,$4:$144,MATCH($P348&amp;"/"&amp;J$342,$2:$2,0),FALSE),"0"))))</f>
        <v>0</v>
      </c>
      <c r="K351" s="20">
        <f>IFERROR(VLOOKUP($B$350,$4:$144,MATCH($P351&amp;"/"&amp;K$342,$2:$2,0),FALSE),IFERROR(VLOOKUP($B$350,$4:$144,MATCH($P350&amp;"/"&amp;K$342,$2:$2,0),FALSE),IFERROR(VLOOKUP($B$350,$4:$144,MATCH($P349&amp;"/"&amp;K$342,$2:$2,0),FALSE),IFERROR(VLOOKUP($B$350,$4:$144,MATCH($P348&amp;"/"&amp;K$342,$2:$2,0),FALSE),"0"))))</f>
        <v>803350</v>
      </c>
      <c r="L351" s="20">
        <f>IFERROR(VLOOKUP($B$350,$4:$144,MATCH($P351&amp;"/"&amp;L$342,$2:$2,0),FALSE),IFERROR(VLOOKUP($B$350,$4:$144,MATCH($P350&amp;"/"&amp;L$342,$2:$2,0),FALSE),IFERROR(VLOOKUP($B$350,$4:$144,MATCH($P349&amp;"/"&amp;L$342,$2:$2,0),FALSE),IFERROR(VLOOKUP($B$350,$4:$144,MATCH($P348&amp;"/"&amp;L$342,$2:$2,0),FALSE),"0"))))</f>
        <v>293695</v>
      </c>
      <c r="M351" s="20">
        <f>IFERROR(VLOOKUP($B$350,$4:$144,MATCH($P351&amp;"/"&amp;M$342,$2:$2,0),FALSE),IFERROR(VLOOKUP($B$350,$4:$144,MATCH($P350&amp;"/"&amp;M$342,$2:$2,0),FALSE),IFERROR(VLOOKUP($B$350,$4:$144,MATCH($P349&amp;"/"&amp;M$342,$2:$2,0),FALSE),IFERROR(VLOOKUP($B$350,$4:$144,MATCH($P348&amp;"/"&amp;M$342,$2:$2,0),FALSE),"0"))))</f>
        <v>1076775</v>
      </c>
      <c r="N351" s="20">
        <f>IFERROR(VLOOKUP($B$350,$4:$144,MATCH($P351&amp;"/"&amp;N$342,$2:$2,0),FALSE),IFERROR(VLOOKUP($B$350,$4:$144,MATCH($P350&amp;"/"&amp;N$342,$2:$2,0),FALSE),IFERROR(VLOOKUP($B$350,$4:$144,MATCH($P349&amp;"/"&amp;N$342,$2:$2,0),FALSE),IFERROR(VLOOKUP($B$350,$4:$144,MATCH($P348&amp;"/"&amp;N$342,$2:$2,0),FALSE),"0"))))</f>
        <v>0</v>
      </c>
      <c r="O351" s="18"/>
      <c r="P351" s="21" t="s">
        <v>1027</v>
      </c>
    </row>
    <row r="352" spans="1:52">
      <c r="B352" s="20">
        <f>IFERROR(VLOOKUP($B$350,$4:$144,MATCH($P352&amp;"/"&amp;B$342,$2:$2,0),FALSE),IFERROR(VLOOKUP($B$350,$4:$144,MATCH($P351&amp;"/"&amp;B$342,$2:$2,0),FALSE),IFERROR(VLOOKUP($B$350,$4:$144,MATCH($P350&amp;"/"&amp;B$342,$2:$2,0),FALSE),IFERROR(VLOOKUP($B$350,$4:$144,MATCH($P349&amp;"/"&amp;B$342,$2:$2,0),FALSE),"0"))))</f>
        <v>0</v>
      </c>
      <c r="C352" s="20">
        <f>IFERROR(VLOOKUP($B$350,$4:$144,MATCH($P352&amp;"/"&amp;C$342,$2:$2,0),FALSE),IFERROR(VLOOKUP($B$350,$4:$144,MATCH($P351&amp;"/"&amp;C$342,$2:$2,0),FALSE),IFERROR(VLOOKUP($B$350,$4:$144,MATCH($P350&amp;"/"&amp;C$342,$2:$2,0),FALSE),IFERROR(VLOOKUP($B$350,$4:$144,MATCH($P349&amp;"/"&amp;C$342,$2:$2,0),FALSE),"0"))))</f>
        <v>0</v>
      </c>
      <c r="D352" s="20">
        <f>IFERROR(VLOOKUP($B$350,$4:$144,MATCH($P352&amp;"/"&amp;D$342,$2:$2,0),FALSE),IFERROR(VLOOKUP($B$350,$4:$144,MATCH($P351&amp;"/"&amp;D$342,$2:$2,0),FALSE),IFERROR(VLOOKUP($B$350,$4:$144,MATCH($P350&amp;"/"&amp;D$342,$2:$2,0),FALSE),IFERROR(VLOOKUP($B$350,$4:$144,MATCH($P349&amp;"/"&amp;D$342,$2:$2,0),FALSE),"0"))))</f>
        <v>0</v>
      </c>
      <c r="E352" s="20">
        <f>IFERROR(VLOOKUP($B$350,$4:$144,MATCH($P352&amp;"/"&amp;E$342,$2:$2,0),FALSE),IFERROR(VLOOKUP($B$350,$4:$144,MATCH($P351&amp;"/"&amp;E$342,$2:$2,0),FALSE),IFERROR(VLOOKUP($B$350,$4:$144,MATCH($P350&amp;"/"&amp;E$342,$2:$2,0),FALSE),IFERROR(VLOOKUP($B$350,$4:$144,MATCH($P349&amp;"/"&amp;E$342,$2:$2,0),FALSE),"0"))))</f>
        <v>0</v>
      </c>
      <c r="F352" s="20">
        <f>IFERROR(VLOOKUP($B$350,$4:$144,MATCH($P352&amp;"/"&amp;F$342,$2:$2,0),FALSE),IFERROR(VLOOKUP($B$350,$4:$144,MATCH($P351&amp;"/"&amp;F$342,$2:$2,0),FALSE),IFERROR(VLOOKUP($B$350,$4:$144,MATCH($P350&amp;"/"&amp;F$342,$2:$2,0),FALSE),IFERROR(VLOOKUP($B$350,$4:$144,MATCH($P349&amp;"/"&amp;F$342,$2:$2,0),FALSE),"0"))))</f>
        <v>0</v>
      </c>
      <c r="G352" s="20">
        <f>IFERROR(VLOOKUP($B$350,$4:$144,MATCH($P352&amp;"/"&amp;G$342,$2:$2,0),FALSE),IFERROR(VLOOKUP($B$350,$4:$144,MATCH($P351&amp;"/"&amp;G$342,$2:$2,0),FALSE),IFERROR(VLOOKUP($B$350,$4:$144,MATCH($P350&amp;"/"&amp;G$342,$2:$2,0),FALSE),IFERROR(VLOOKUP($B$350,$4:$144,MATCH($P349&amp;"/"&amp;G$342,$2:$2,0),FALSE),"0"))))</f>
        <v>0</v>
      </c>
      <c r="H352" s="20">
        <f>IFERROR(VLOOKUP($B$350,$4:$144,MATCH($P352&amp;"/"&amp;H$342,$2:$2,0),FALSE),IFERROR(VLOOKUP($B$350,$4:$144,MATCH($P351&amp;"/"&amp;H$342,$2:$2,0),FALSE),IFERROR(VLOOKUP($B$350,$4:$144,MATCH($P350&amp;"/"&amp;H$342,$2:$2,0),FALSE),IFERROR(VLOOKUP($B$350,$4:$144,MATCH($P349&amp;"/"&amp;H$342,$2:$2,0),FALSE),"0"))))</f>
        <v>0</v>
      </c>
      <c r="I352" s="20">
        <f>IFERROR(VLOOKUP($B$350,$4:$144,MATCH($P352&amp;"/"&amp;I$342,$2:$2,0),FALSE),IFERROR(VLOOKUP($B$350,$4:$144,MATCH($P351&amp;"/"&amp;I$342,$2:$2,0),FALSE),IFERROR(VLOOKUP($B$350,$4:$144,MATCH($P350&amp;"/"&amp;I$342,$2:$2,0),FALSE),IFERROR(VLOOKUP($B$350,$4:$144,MATCH($P349&amp;"/"&amp;I$342,$2:$2,0),FALSE),"0"))))</f>
        <v>0</v>
      </c>
      <c r="J352" s="20">
        <f>IFERROR(VLOOKUP($B$350,$4:$144,MATCH($P352&amp;"/"&amp;J$342,$2:$2,0),FALSE),IFERROR(VLOOKUP($B$350,$4:$144,MATCH($P351&amp;"/"&amp;J$342,$2:$2,0),FALSE),IFERROR(VLOOKUP($B$350,$4:$144,MATCH($P350&amp;"/"&amp;J$342,$2:$2,0),FALSE),IFERROR(VLOOKUP($B$350,$4:$144,MATCH($P349&amp;"/"&amp;J$342,$2:$2,0),FALSE),"0"))))</f>
        <v>0</v>
      </c>
      <c r="K352" s="20">
        <f>IFERROR(VLOOKUP($B$350,$4:$144,MATCH($P352&amp;"/"&amp;K$342,$2:$2,0),FALSE),IFERROR(VLOOKUP($B$350,$4:$144,MATCH($P351&amp;"/"&amp;K$342,$2:$2,0),FALSE),IFERROR(VLOOKUP($B$350,$4:$144,MATCH($P350&amp;"/"&amp;K$342,$2:$2,0),FALSE),IFERROR(VLOOKUP($B$350,$4:$144,MATCH($P349&amp;"/"&amp;K$342,$2:$2,0),FALSE),"0"))))</f>
        <v>703712</v>
      </c>
      <c r="L352" s="20">
        <f>IFERROR(VLOOKUP($B$350,$4:$144,MATCH($P352&amp;"/"&amp;L$342,$2:$2,0),FALSE),IFERROR(VLOOKUP($B$350,$4:$144,MATCH($P351&amp;"/"&amp;L$342,$2:$2,0),FALSE),IFERROR(VLOOKUP($B$350,$4:$144,MATCH($P350&amp;"/"&amp;L$342,$2:$2,0),FALSE),IFERROR(VLOOKUP($B$350,$4:$144,MATCH($P349&amp;"/"&amp;L$342,$2:$2,0),FALSE),"0"))))</f>
        <v>479501</v>
      </c>
      <c r="M352" s="20">
        <f>IFERROR(VLOOKUP($B$350,$4:$144,MATCH($P352&amp;"/"&amp;M$342,$2:$2,0),FALSE),IFERROR(VLOOKUP($B$350,$4:$144,MATCH($P351&amp;"/"&amp;M$342,$2:$2,0),FALSE),IFERROR(VLOOKUP($B$350,$4:$144,MATCH($P350&amp;"/"&amp;M$342,$2:$2,0),FALSE),IFERROR(VLOOKUP($B$350,$4:$144,MATCH($P349&amp;"/"&amp;M$342,$2:$2,0),FALSE),"0"))))</f>
        <v>1333005</v>
      </c>
      <c r="N352" s="20">
        <f>IFERROR(VLOOKUP($B$350,$4:$144,MATCH($P352&amp;"/"&amp;N$342,$2:$2,0),FALSE),IFERROR(VLOOKUP($B$350,$4:$144,MATCH($P351&amp;"/"&amp;N$342,$2:$2,0),FALSE),IFERROR(VLOOKUP($B$350,$4:$144,MATCH($P350&amp;"/"&amp;N$342,$2:$2,0),FALSE),IFERROR(VLOOKUP($B$350,$4:$144,MATCH($P349&amp;"/"&amp;N$342,$2:$2,0),FALSE),"0"))))</f>
        <v>0</v>
      </c>
      <c r="O352" s="18"/>
      <c r="P352" s="21" t="s">
        <v>1028</v>
      </c>
    </row>
    <row r="353" spans="1:16">
      <c r="B353" s="20">
        <f>IFERROR(VLOOKUP($B$350,$4:$144,MATCH($P353&amp;"/"&amp;B$342,$2:$2,0),FALSE),IFERROR(VLOOKUP($B$350,$4:$144,MATCH($P352&amp;"/"&amp;B$342,$2:$2,0),FALSE),IFERROR(VLOOKUP($B$350,$4:$144,MATCH($P351&amp;"/"&amp;B$342,$2:$2,0),FALSE),IFERROR(VLOOKUP($B$350,$4:$144,MATCH($P350&amp;"/"&amp;B$342,$2:$2,0),FALSE),"0"))))</f>
        <v>0</v>
      </c>
      <c r="C353" s="20">
        <f>IFERROR(VLOOKUP($B$350,$4:$144,MATCH($P353&amp;"/"&amp;C$342,$2:$2,0),FALSE),IFERROR(VLOOKUP($B$350,$4:$144,MATCH($P352&amp;"/"&amp;C$342,$2:$2,0),FALSE),IFERROR(VLOOKUP($B$350,$4:$144,MATCH($P351&amp;"/"&amp;C$342,$2:$2,0),FALSE),IFERROR(VLOOKUP($B$350,$4:$144,MATCH($P350&amp;"/"&amp;C$342,$2:$2,0),FALSE),"0"))))</f>
        <v>0</v>
      </c>
      <c r="D353" s="20">
        <f>IFERROR(VLOOKUP($B$350,$4:$144,MATCH($P353&amp;"/"&amp;D$342,$2:$2,0),FALSE),IFERROR(VLOOKUP($B$350,$4:$144,MATCH($P352&amp;"/"&amp;D$342,$2:$2,0),FALSE),IFERROR(VLOOKUP($B$350,$4:$144,MATCH($P351&amp;"/"&amp;D$342,$2:$2,0),FALSE),IFERROR(VLOOKUP($B$350,$4:$144,MATCH($P350&amp;"/"&amp;D$342,$2:$2,0),FALSE),"0"))))</f>
        <v>0</v>
      </c>
      <c r="E353" s="20">
        <f>IFERROR(VLOOKUP($B$350,$4:$144,MATCH($P353&amp;"/"&amp;E$342,$2:$2,0),FALSE),IFERROR(VLOOKUP($B$350,$4:$144,MATCH($P352&amp;"/"&amp;E$342,$2:$2,0),FALSE),IFERROR(VLOOKUP($B$350,$4:$144,MATCH($P351&amp;"/"&amp;E$342,$2:$2,0),FALSE),IFERROR(VLOOKUP($B$350,$4:$144,MATCH($P350&amp;"/"&amp;E$342,$2:$2,0),FALSE),"0"))))</f>
        <v>0</v>
      </c>
      <c r="F353" s="20">
        <f>IFERROR(VLOOKUP($B$350,$4:$144,MATCH($P353&amp;"/"&amp;F$342,$2:$2,0),FALSE),IFERROR(VLOOKUP($B$350,$4:$144,MATCH($P352&amp;"/"&amp;F$342,$2:$2,0),FALSE),IFERROR(VLOOKUP($B$350,$4:$144,MATCH($P351&amp;"/"&amp;F$342,$2:$2,0),FALSE),IFERROR(VLOOKUP($B$350,$4:$144,MATCH($P350&amp;"/"&amp;F$342,$2:$2,0),FALSE),"0"))))</f>
        <v>0</v>
      </c>
      <c r="G353" s="20">
        <f>IFERROR(VLOOKUP($B$350,$4:$144,MATCH($P353&amp;"/"&amp;G$342,$2:$2,0),FALSE),IFERROR(VLOOKUP($B$350,$4:$144,MATCH($P352&amp;"/"&amp;G$342,$2:$2,0),FALSE),IFERROR(VLOOKUP($B$350,$4:$144,MATCH($P351&amp;"/"&amp;G$342,$2:$2,0),FALSE),IFERROR(VLOOKUP($B$350,$4:$144,MATCH($P350&amp;"/"&amp;G$342,$2:$2,0),FALSE),"0"))))</f>
        <v>0</v>
      </c>
      <c r="H353" s="20">
        <f>IFERROR(VLOOKUP($B$350,$4:$144,MATCH($P353&amp;"/"&amp;H$342,$2:$2,0),FALSE),IFERROR(VLOOKUP($B$350,$4:$144,MATCH($P352&amp;"/"&amp;H$342,$2:$2,0),FALSE),IFERROR(VLOOKUP($B$350,$4:$144,MATCH($P351&amp;"/"&amp;H$342,$2:$2,0),FALSE),IFERROR(VLOOKUP($B$350,$4:$144,MATCH($P350&amp;"/"&amp;H$342,$2:$2,0),FALSE),"0"))))</f>
        <v>0</v>
      </c>
      <c r="I353" s="20">
        <f>IFERROR(VLOOKUP($B$350,$4:$144,MATCH($P353&amp;"/"&amp;I$342,$2:$2,0),FALSE),IFERROR(VLOOKUP($B$350,$4:$144,MATCH($P352&amp;"/"&amp;I$342,$2:$2,0),FALSE),IFERROR(VLOOKUP($B$350,$4:$144,MATCH($P351&amp;"/"&amp;I$342,$2:$2,0),FALSE),IFERROR(VLOOKUP($B$350,$4:$144,MATCH($P350&amp;"/"&amp;I$342,$2:$2,0),FALSE),"0"))))</f>
        <v>0</v>
      </c>
      <c r="J353" s="20">
        <f>IFERROR(VLOOKUP($B$350,$4:$144,MATCH($P353&amp;"/"&amp;J$342,$2:$2,0),FALSE),IFERROR(VLOOKUP($B$350,$4:$144,MATCH($P352&amp;"/"&amp;J$342,$2:$2,0),FALSE),IFERROR(VLOOKUP($B$350,$4:$144,MATCH($P351&amp;"/"&amp;J$342,$2:$2,0),FALSE),IFERROR(VLOOKUP($B$350,$4:$144,MATCH($P350&amp;"/"&amp;J$342,$2:$2,0),FALSE),"0"))))</f>
        <v>837127</v>
      </c>
      <c r="K353" s="20">
        <f>IFERROR(VLOOKUP($B$350,$4:$144,MATCH($P353&amp;"/"&amp;K$342,$2:$2,0),FALSE),IFERROR(VLOOKUP($B$350,$4:$144,MATCH($P352&amp;"/"&amp;K$342,$2:$2,0),FALSE),IFERROR(VLOOKUP($B$350,$4:$144,MATCH($P351&amp;"/"&amp;K$342,$2:$2,0),FALSE),IFERROR(VLOOKUP($B$350,$4:$144,MATCH($P350&amp;"/"&amp;K$342,$2:$2,0),FALSE),"0"))))</f>
        <v>100105</v>
      </c>
      <c r="L353" s="20">
        <f>IFERROR(VLOOKUP($B$350,$4:$144,MATCH($P353&amp;"/"&amp;L$342,$2:$2,0),FALSE),IFERROR(VLOOKUP($B$350,$4:$144,MATCH($P352&amp;"/"&amp;L$342,$2:$2,0),FALSE),IFERROR(VLOOKUP($B$350,$4:$144,MATCH($P351&amp;"/"&amp;L$342,$2:$2,0),FALSE),IFERROR(VLOOKUP($B$350,$4:$144,MATCH($P350&amp;"/"&amp;L$342,$2:$2,0),FALSE),"0"))))</f>
        <v>597220</v>
      </c>
      <c r="M353" s="20">
        <f>IFERROR(VLOOKUP($B$350,$4:$144,MATCH($P353&amp;"/"&amp;M$342,$2:$2,0),FALSE),IFERROR(VLOOKUP($B$350,$4:$144,MATCH($P352&amp;"/"&amp;M$342,$2:$2,0),FALSE),IFERROR(VLOOKUP($B$350,$4:$144,MATCH($P351&amp;"/"&amp;M$342,$2:$2,0),FALSE),IFERROR(VLOOKUP($B$350,$4:$144,MATCH($P350&amp;"/"&amp;M$342,$2:$2,0),FALSE),"0"))))</f>
        <v>1475025</v>
      </c>
      <c r="N353" s="20">
        <f>IFERROR(VLOOKUP($B$350,$4:$144,MATCH($P353&amp;"/"&amp;N$342,$2:$2,0),FALSE),IFERROR(VLOOKUP($B$350,$4:$144,MATCH($P352&amp;"/"&amp;N$342,$2:$2,0),FALSE),IFERROR(VLOOKUP($B$350,$4:$144,MATCH($P351&amp;"/"&amp;N$342,$2:$2,0),FALSE),IFERROR(VLOOKUP($B$350,$4:$144,MATCH($P350&amp;"/"&amp;N$342,$2:$2,0),FALSE),"0"))))</f>
        <v>0</v>
      </c>
      <c r="O353" s="18"/>
      <c r="P353" s="21" t="s">
        <v>1029</v>
      </c>
    </row>
    <row r="354" spans="1:16">
      <c r="B354" s="20">
        <f>IFERROR(VLOOKUP($B$350,$4:$144,MATCH($P354&amp;"/"&amp;B$342,$2:$2,0),FALSE),IFERROR(VLOOKUP($B$350,$4:$144,MATCH($P353&amp;"/"&amp;B$342,$2:$2,0),FALSE),IFERROR(VLOOKUP($B$350,$4:$144,MATCH($P352&amp;"/"&amp;B$342,$2:$2,0),FALSE),IFERROR(VLOOKUP($B$350,$4:$144,MATCH($P351&amp;"/"&amp;B$342,$2:$2,0),FALSE),"0"))))</f>
        <v>0</v>
      </c>
      <c r="C354" s="20">
        <f>IFERROR(VLOOKUP($B$350,$4:$144,MATCH($P354&amp;"/"&amp;C$342,$2:$2,0),FALSE),IFERROR(VLOOKUP($B$350,$4:$144,MATCH($P353&amp;"/"&amp;C$342,$2:$2,0),FALSE),IFERROR(VLOOKUP($B$350,$4:$144,MATCH($P352&amp;"/"&amp;C$342,$2:$2,0),FALSE),IFERROR(VLOOKUP($B$350,$4:$144,MATCH($P351&amp;"/"&amp;C$342,$2:$2,0),FALSE),"0"))))</f>
        <v>0</v>
      </c>
      <c r="D354" s="20">
        <f>IFERROR(VLOOKUP($B$350,$4:$144,MATCH($P354&amp;"/"&amp;D$342,$2:$2,0),FALSE),IFERROR(VLOOKUP($B$350,$4:$144,MATCH($P353&amp;"/"&amp;D$342,$2:$2,0),FALSE),IFERROR(VLOOKUP($B$350,$4:$144,MATCH($P352&amp;"/"&amp;D$342,$2:$2,0),FALSE),IFERROR(VLOOKUP($B$350,$4:$144,MATCH($P351&amp;"/"&amp;D$342,$2:$2,0),FALSE),"0"))))</f>
        <v>0</v>
      </c>
      <c r="E354" s="20">
        <f>IFERROR(VLOOKUP($B$350,$4:$144,MATCH($P354&amp;"/"&amp;E$342,$2:$2,0),FALSE),IFERROR(VLOOKUP($B$350,$4:$144,MATCH($P353&amp;"/"&amp;E$342,$2:$2,0),FALSE),IFERROR(VLOOKUP($B$350,$4:$144,MATCH($P352&amp;"/"&amp;E$342,$2:$2,0),FALSE),IFERROR(VLOOKUP($B$350,$4:$144,MATCH($P351&amp;"/"&amp;E$342,$2:$2,0),FALSE),"0"))))</f>
        <v>0</v>
      </c>
      <c r="F354" s="20">
        <f>IFERROR(VLOOKUP($B$350,$4:$144,MATCH($P354&amp;"/"&amp;F$342,$2:$2,0),FALSE),IFERROR(VLOOKUP($B$350,$4:$144,MATCH($P353&amp;"/"&amp;F$342,$2:$2,0),FALSE),IFERROR(VLOOKUP($B$350,$4:$144,MATCH($P352&amp;"/"&amp;F$342,$2:$2,0),FALSE),IFERROR(VLOOKUP($B$350,$4:$144,MATCH($P351&amp;"/"&amp;F$342,$2:$2,0),FALSE),"0"))))</f>
        <v>3960.2559999999999</v>
      </c>
      <c r="G354" s="20">
        <f>IFERROR(VLOOKUP($B$350,$4:$144,MATCH($P354&amp;"/"&amp;G$342,$2:$2,0),FALSE),IFERROR(VLOOKUP($B$350,$4:$144,MATCH($P353&amp;"/"&amp;G$342,$2:$2,0),FALSE),IFERROR(VLOOKUP($B$350,$4:$144,MATCH($P352&amp;"/"&amp;G$342,$2:$2,0),FALSE),IFERROR(VLOOKUP($B$350,$4:$144,MATCH($P351&amp;"/"&amp;G$342,$2:$2,0),FALSE),"0"))))</f>
        <v>0</v>
      </c>
      <c r="H354" s="20">
        <f>IFERROR(VLOOKUP($B$350,$4:$144,MATCH($P354&amp;"/"&amp;H$342,$2:$2,0),FALSE),IFERROR(VLOOKUP($B$350,$4:$144,MATCH($P353&amp;"/"&amp;H$342,$2:$2,0),FALSE),IFERROR(VLOOKUP($B$350,$4:$144,MATCH($P352&amp;"/"&amp;H$342,$2:$2,0),FALSE),IFERROR(VLOOKUP($B$350,$4:$144,MATCH($P351&amp;"/"&amp;H$342,$2:$2,0),FALSE),"0"))))</f>
        <v>0</v>
      </c>
      <c r="I354" s="20">
        <f>IFERROR(VLOOKUP($B$350,$4:$144,MATCH($P354&amp;"/"&amp;I$342,$2:$2,0),FALSE),IFERROR(VLOOKUP($B$350,$4:$144,MATCH($P353&amp;"/"&amp;I$342,$2:$2,0),FALSE),IFERROR(VLOOKUP($B$350,$4:$144,MATCH($P352&amp;"/"&amp;I$342,$2:$2,0),FALSE),IFERROR(VLOOKUP($B$350,$4:$144,MATCH($P351&amp;"/"&amp;I$342,$2:$2,0),FALSE),"0"))))</f>
        <v>0</v>
      </c>
      <c r="J354" s="20">
        <f>IFERROR(VLOOKUP($B$350,$4:$144,MATCH($P354&amp;"/"&amp;J$342,$2:$2,0),FALSE),IFERROR(VLOOKUP($B$350,$4:$144,MATCH($P353&amp;"/"&amp;J$342,$2:$2,0),FALSE),IFERROR(VLOOKUP($B$350,$4:$144,MATCH($P352&amp;"/"&amp;J$342,$2:$2,0),FALSE),IFERROR(VLOOKUP($B$350,$4:$144,MATCH($P351&amp;"/"&amp;J$342,$2:$2,0),FALSE),"0"))))</f>
        <v>53746.05</v>
      </c>
      <c r="K354" s="20">
        <f>IFERROR(VLOOKUP($B$350,$4:$144,MATCH($P354&amp;"/"&amp;K$342,$2:$2,0),FALSE),IFERROR(VLOOKUP($B$350,$4:$144,MATCH($P353&amp;"/"&amp;K$342,$2:$2,0),FALSE),IFERROR(VLOOKUP($B$350,$4:$144,MATCH($P352&amp;"/"&amp;K$342,$2:$2,0),FALSE),IFERROR(VLOOKUP($B$350,$4:$144,MATCH($P351&amp;"/"&amp;K$342,$2:$2,0),FALSE),"0"))))</f>
        <v>98042.7</v>
      </c>
      <c r="L354" s="20">
        <f>IFERROR(VLOOKUP($B$350,$4:$144,MATCH($P354&amp;"/"&amp;L$342,$2:$2,0),FALSE),IFERROR(VLOOKUP($B$350,$4:$144,MATCH($P353&amp;"/"&amp;L$342,$2:$2,0),FALSE),IFERROR(VLOOKUP($B$350,$4:$144,MATCH($P352&amp;"/"&amp;L$342,$2:$2,0),FALSE),IFERROR(VLOOKUP($B$350,$4:$144,MATCH($P351&amp;"/"&amp;L$342,$2:$2,0),FALSE),"0"))))</f>
        <v>898689.56200000003</v>
      </c>
      <c r="M354" s="20">
        <f>IFERROR(VLOOKUP($B$350,$4:$144,MATCH($P354&amp;"/"&amp;M$342,$2:$2,0),FALSE),IFERROR(VLOOKUP($B$350,$4:$144,MATCH($P353&amp;"/"&amp;M$342,$2:$2,0),FALSE),IFERROR(VLOOKUP($B$350,$4:$144,MATCH($P352&amp;"/"&amp;M$342,$2:$2,0),FALSE),IFERROR(VLOOKUP($B$350,$4:$144,MATCH($P351&amp;"/"&amp;M$342,$2:$2,0),FALSE),"0"))))</f>
        <v>787939.10199999996</v>
      </c>
      <c r="N354" s="20">
        <f>IFERROR(VLOOKUP($B$350,$4:$144,MATCH($P354&amp;"/"&amp;N$342,$2:$2,0),FALSE),IFERROR(VLOOKUP($B$350,$4:$144,MATCH($P353&amp;"/"&amp;N$342,$2:$2,0),FALSE),IFERROR(VLOOKUP($B$350,$4:$144,MATCH($P352&amp;"/"&amp;N$342,$2:$2,0),FALSE),IFERROR(VLOOKUP($B$350,$4:$144,MATCH($P351&amp;"/"&amp;N$342,$2:$2,0),FALSE),"0"))))</f>
        <v>0</v>
      </c>
      <c r="O354" s="18"/>
      <c r="P354" s="21" t="s">
        <v>1030</v>
      </c>
    </row>
    <row r="355" spans="1:16">
      <c r="B355" s="22">
        <f t="shared" ref="B355:N355" si="5">+B354/B$396</f>
        <v>0</v>
      </c>
      <c r="C355" s="22">
        <f t="shared" si="5"/>
        <v>0</v>
      </c>
      <c r="D355" s="22">
        <f t="shared" si="5"/>
        <v>0</v>
      </c>
      <c r="E355" s="22">
        <f t="shared" si="5"/>
        <v>0</v>
      </c>
      <c r="F355" s="22">
        <f t="shared" si="5"/>
        <v>1.4267500082534583E-4</v>
      </c>
      <c r="G355" s="22">
        <f t="shared" si="5"/>
        <v>0</v>
      </c>
      <c r="H355" s="22">
        <f t="shared" si="5"/>
        <v>0</v>
      </c>
      <c r="I355" s="22">
        <f t="shared" si="5"/>
        <v>0</v>
      </c>
      <c r="J355" s="22">
        <f t="shared" si="5"/>
        <v>2.2029951370343762E-3</v>
      </c>
      <c r="K355" s="22">
        <f t="shared" si="5"/>
        <v>3.9158640188904003E-3</v>
      </c>
      <c r="L355" s="22">
        <f t="shared" si="5"/>
        <v>3.3980197278913389E-2</v>
      </c>
      <c r="M355" s="22">
        <f t="shared" si="5"/>
        <v>2.8559279057787594E-2</v>
      </c>
      <c r="N355" s="22">
        <f t="shared" si="5"/>
        <v>0</v>
      </c>
      <c r="O355" s="18" t="e">
        <f>RATE(M$342-B$342,,-B355,M355)</f>
        <v>#NUM!</v>
      </c>
      <c r="P355" s="23" t="s">
        <v>1031</v>
      </c>
    </row>
    <row r="356" spans="1:16">
      <c r="B356" s="86" t="s">
        <v>21</v>
      </c>
      <c r="C356" s="87"/>
      <c r="D356" s="87"/>
      <c r="E356" s="87"/>
      <c r="F356" s="87"/>
      <c r="G356" s="87"/>
      <c r="H356" s="87"/>
      <c r="I356" s="87"/>
      <c r="J356" s="87"/>
      <c r="K356" s="87"/>
      <c r="L356" s="87"/>
      <c r="M356" s="87"/>
      <c r="N356" s="88"/>
      <c r="O356" s="18"/>
      <c r="P356" s="14"/>
    </row>
    <row r="357" spans="1:16">
      <c r="B357" s="20">
        <f>IFERROR(VLOOKUP($B$356,$4:$144,MATCH($P357&amp;"/"&amp;B$342,$2:$2,0),FALSE),"")</f>
        <v>337599</v>
      </c>
      <c r="C357" s="20">
        <f>IFERROR(VLOOKUP($B$356,$4:$144,MATCH($P357&amp;"/"&amp;C$342,$2:$2,0),FALSE),"")</f>
        <v>247765</v>
      </c>
      <c r="D357" s="20">
        <f>IFERROR(VLOOKUP($B$356,$4:$144,MATCH($P357&amp;"/"&amp;D$342,$2:$2,0),FALSE),"")</f>
        <v>313903</v>
      </c>
      <c r="E357" s="20">
        <f>IFERROR(VLOOKUP($B$356,$4:$144,MATCH($P357&amp;"/"&amp;E$342,$2:$2,0),FALSE),"")</f>
        <v>299296</v>
      </c>
      <c r="F357" s="20">
        <f>IFERROR(VLOOKUP($B$356,$4:$144,MATCH($P357&amp;"/"&amp;F$342,$2:$2,0),FALSE),"")</f>
        <v>401297</v>
      </c>
      <c r="G357" s="20">
        <f>IFERROR(VLOOKUP($B$356,$4:$144,MATCH($P357&amp;"/"&amp;G$342,$2:$2,0),FALSE),"")</f>
        <v>972997</v>
      </c>
      <c r="H357" s="20">
        <f>IFERROR(VLOOKUP($B$356,$4:$144,MATCH($P357&amp;"/"&amp;H$342,$2:$2,0),FALSE),"")</f>
        <v>835695</v>
      </c>
      <c r="I357" s="20">
        <f>IFERROR(VLOOKUP($B$356,$4:$144,MATCH($P357&amp;"/"&amp;I$342,$2:$2,0),FALSE),"")</f>
        <v>542741</v>
      </c>
      <c r="J357" s="20">
        <f>IFERROR(VLOOKUP($B$356,$4:$144,MATCH($P357&amp;"/"&amp;J$342,$2:$2,0),FALSE),"")</f>
        <v>1188936</v>
      </c>
      <c r="K357" s="20">
        <f>IFERROR(VLOOKUP($B$356,$4:$144,MATCH($P357&amp;"/"&amp;K$342,$2:$2,0),FALSE),"")</f>
        <v>1072170</v>
      </c>
      <c r="L357" s="20">
        <f>IFERROR(VLOOKUP($B$356,$4:$144,MATCH($P357&amp;"/"&amp;L$342,$2:$2,0),FALSE),"")</f>
        <v>950460</v>
      </c>
      <c r="M357" s="20">
        <f>IFERROR(VLOOKUP($B$356,$4:$144,MATCH($P357&amp;"/"&amp;M$342,$2:$2,0),FALSE),"")</f>
        <v>991404</v>
      </c>
      <c r="N357" s="20">
        <f>IFERROR(VLOOKUP($B$356,$4:$144,MATCH($P357&amp;"/"&amp;N$342,$2:$2,0),FALSE),"")</f>
        <v>759310</v>
      </c>
      <c r="O357" s="18"/>
      <c r="P357" s="21" t="s">
        <v>1027</v>
      </c>
    </row>
    <row r="358" spans="1:16">
      <c r="B358" s="20">
        <f>IFERROR(VLOOKUP($B$356,$4:$144,MATCH($P358&amp;"/"&amp;B$342,$2:$2,0),FALSE),"")</f>
        <v>223599</v>
      </c>
      <c r="C358" s="20">
        <f>IFERROR(VLOOKUP($B$356,$4:$144,MATCH($P358&amp;"/"&amp;C$342,$2:$2,0),FALSE),"")</f>
        <v>185908</v>
      </c>
      <c r="D358" s="20">
        <f>IFERROR(VLOOKUP($B$356,$4:$144,MATCH($P358&amp;"/"&amp;D$342,$2:$2,0),FALSE),"")</f>
        <v>177965</v>
      </c>
      <c r="E358" s="20">
        <f>IFERROR(VLOOKUP($B$356,$4:$144,MATCH($P358&amp;"/"&amp;E$342,$2:$2,0),FALSE),"")</f>
        <v>190581</v>
      </c>
      <c r="F358" s="20">
        <f>IFERROR(VLOOKUP($B$356,$4:$144,MATCH($P358&amp;"/"&amp;F$342,$2:$2,0),FALSE),"")</f>
        <v>269132</v>
      </c>
      <c r="G358" s="20">
        <f>IFERROR(VLOOKUP($B$356,$4:$144,MATCH($P358&amp;"/"&amp;G$342,$2:$2,0),FALSE),"")</f>
        <v>863157</v>
      </c>
      <c r="H358" s="20">
        <f>IFERROR(VLOOKUP($B$356,$4:$144,MATCH($P358&amp;"/"&amp;H$342,$2:$2,0),FALSE),"")</f>
        <v>605805</v>
      </c>
      <c r="I358" s="20">
        <f>IFERROR(VLOOKUP($B$356,$4:$144,MATCH($P358&amp;"/"&amp;I$342,$2:$2,0),FALSE),"")</f>
        <v>319555</v>
      </c>
      <c r="J358" s="20">
        <f>IFERROR(VLOOKUP($B$356,$4:$144,MATCH($P358&amp;"/"&amp;J$342,$2:$2,0),FALSE),"")</f>
        <v>840951</v>
      </c>
      <c r="K358" s="20">
        <f>IFERROR(VLOOKUP($B$356,$4:$144,MATCH($P358&amp;"/"&amp;K$342,$2:$2,0),FALSE),"")</f>
        <v>788932</v>
      </c>
      <c r="L358" s="20">
        <f>IFERROR(VLOOKUP($B$356,$4:$144,MATCH($P358&amp;"/"&amp;L$342,$2:$2,0),FALSE),"")</f>
        <v>312949</v>
      </c>
      <c r="M358" s="20">
        <f>IFERROR(VLOOKUP($B$356,$4:$144,MATCH($P358&amp;"/"&amp;M$342,$2:$2,0),FALSE),"")</f>
        <v>242740</v>
      </c>
      <c r="N358" s="20">
        <f>IFERROR(VLOOKUP($B$356,$4:$144,MATCH($P358&amp;"/"&amp;N$342,$2:$2,0),FALSE),"")</f>
        <v>602501</v>
      </c>
      <c r="O358" s="18"/>
      <c r="P358" s="21" t="s">
        <v>1028</v>
      </c>
    </row>
    <row r="359" spans="1:16">
      <c r="B359" s="20">
        <f>IFERROR(VLOOKUP($B$356,$4:$144,MATCH($P359&amp;"/"&amp;B$342,$2:$2,0),FALSE),"")</f>
        <v>265576</v>
      </c>
      <c r="C359" s="20">
        <f>IFERROR(VLOOKUP($B$356,$4:$144,MATCH($P359&amp;"/"&amp;C$342,$2:$2,0),FALSE),"")</f>
        <v>220536</v>
      </c>
      <c r="D359" s="20">
        <f>IFERROR(VLOOKUP($B$356,$4:$144,MATCH($P359&amp;"/"&amp;D$342,$2:$2,0),FALSE),"")</f>
        <v>195993</v>
      </c>
      <c r="E359" s="20">
        <f>IFERROR(VLOOKUP($B$356,$4:$144,MATCH($P359&amp;"/"&amp;E$342,$2:$2,0),FALSE),"")</f>
        <v>208361</v>
      </c>
      <c r="F359" s="20">
        <f>IFERROR(VLOOKUP($B$356,$4:$144,MATCH($P359&amp;"/"&amp;F$342,$2:$2,0),FALSE),"")</f>
        <v>318221</v>
      </c>
      <c r="G359" s="20">
        <f>IFERROR(VLOOKUP($B$356,$4:$144,MATCH($P359&amp;"/"&amp;G$342,$2:$2,0),FALSE),"")</f>
        <v>837396</v>
      </c>
      <c r="H359" s="20">
        <f>IFERROR(VLOOKUP($B$356,$4:$144,MATCH($P359&amp;"/"&amp;H$342,$2:$2,0),FALSE),"")</f>
        <v>343652</v>
      </c>
      <c r="I359" s="20">
        <f>IFERROR(VLOOKUP($B$356,$4:$144,MATCH($P359&amp;"/"&amp;I$342,$2:$2,0),FALSE),"")</f>
        <v>952977</v>
      </c>
      <c r="J359" s="20">
        <f>IFERROR(VLOOKUP($B$356,$4:$144,MATCH($P359&amp;"/"&amp;J$342,$2:$2,0),FALSE),"")</f>
        <v>0</v>
      </c>
      <c r="K359" s="20">
        <f>IFERROR(VLOOKUP($B$356,$4:$144,MATCH($P359&amp;"/"&amp;K$342,$2:$2,0),FALSE),"")</f>
        <v>370245</v>
      </c>
      <c r="L359" s="20">
        <f>IFERROR(VLOOKUP($B$356,$4:$144,MATCH($P359&amp;"/"&amp;L$342,$2:$2,0),FALSE),"")</f>
        <v>339232</v>
      </c>
      <c r="M359" s="20">
        <f>IFERROR(VLOOKUP($B$356,$4:$144,MATCH($P359&amp;"/"&amp;M$342,$2:$2,0),FALSE),"")</f>
        <v>297909</v>
      </c>
      <c r="N359" s="20">
        <f>IFERROR(VLOOKUP($B$356,$4:$144,MATCH($P359&amp;"/"&amp;N$342,$2:$2,0),FALSE),"")</f>
        <v>424608</v>
      </c>
      <c r="O359" s="18"/>
      <c r="P359" s="21" t="s">
        <v>1029</v>
      </c>
    </row>
    <row r="360" spans="1:16">
      <c r="B360" s="20">
        <f>IFERROR(VLOOKUP($B$356,$4:$144,MATCH($P360&amp;"/"&amp;B$342,$2:$2,0),FALSE),"")</f>
        <v>267236.61</v>
      </c>
      <c r="C360" s="20">
        <f>IFERROR(VLOOKUP($B$356,$4:$144,MATCH($P360&amp;"/"&amp;C$342,$2:$2,0),FALSE),"")</f>
        <v>309959</v>
      </c>
      <c r="D360" s="20">
        <f>IFERROR(VLOOKUP($B$356,$4:$144,MATCH($P360&amp;"/"&amp;D$342,$2:$2,0),FALSE),"")</f>
        <v>345883.07</v>
      </c>
      <c r="E360" s="20">
        <f>IFERROR(VLOOKUP($B$356,$4:$144,MATCH($P360&amp;"/"&amp;E$342,$2:$2,0),FALSE),"")</f>
        <v>269004.49</v>
      </c>
      <c r="F360" s="20">
        <f>IFERROR(VLOOKUP($B$356,$4:$144,MATCH($P360&amp;"/"&amp;F$342,$2:$2,0),FALSE),"")</f>
        <v>836138.01300000004</v>
      </c>
      <c r="G360" s="20">
        <f>IFERROR(VLOOKUP($B$356,$4:$144,MATCH($P360&amp;"/"&amp;G$342,$2:$2,0),FALSE),"")</f>
        <v>936363.86899999995</v>
      </c>
      <c r="H360" s="20">
        <f>IFERROR(VLOOKUP($B$356,$4:$144,MATCH($P360&amp;"/"&amp;H$342,$2:$2,0),FALSE),"")</f>
        <v>1031426.6</v>
      </c>
      <c r="I360" s="20">
        <f>IFERROR(VLOOKUP($B$356,$4:$144,MATCH($P360&amp;"/"&amp;I$342,$2:$2,0),FALSE),"")</f>
        <v>492637.82900000003</v>
      </c>
      <c r="J360" s="20">
        <f>IFERROR(VLOOKUP($B$356,$4:$144,MATCH($P360&amp;"/"&amp;J$342,$2:$2,0),FALSE),"")</f>
        <v>937882.98</v>
      </c>
      <c r="K360" s="20">
        <f>IFERROR(VLOOKUP($B$356,$4:$144,MATCH($P360&amp;"/"&amp;K$342,$2:$2,0),FALSE),"")</f>
        <v>860029.92099999997</v>
      </c>
      <c r="L360" s="20">
        <f>IFERROR(VLOOKUP($B$356,$4:$144,MATCH($P360&amp;"/"&amp;L$342,$2:$2,0),FALSE),"")</f>
        <v>863429.22499999998</v>
      </c>
      <c r="M360" s="20">
        <f>IFERROR(VLOOKUP($B$356,$4:$144,MATCH($P360&amp;"/"&amp;M$342,$2:$2,0),FALSE),"")</f>
        <v>313321.25099999999</v>
      </c>
      <c r="N360" s="20">
        <f>IFERROR(VLOOKUP($B$356,$4:$144,MATCH($P360&amp;"/"&amp;N$342,$2:$2,0),FALSE),IFERROR(VLOOKUP($B$356,$4:$144,MATCH($P359&amp;"/"&amp;N$342,$2:$2,0),FALSE),IFERROR(VLOOKUP($B$356,$4:$144,MATCH($P358&amp;"/"&amp;N$342,$2:$2,0),FALSE),IFERROR(VLOOKUP($B$356,$4:$144,MATCH($P357&amp;"/"&amp;N$342,$2:$2,0),FALSE),""))))</f>
        <v>424608</v>
      </c>
      <c r="O360" s="18">
        <f>RATE(M$342-B$342,,-B360,M360)</f>
        <v>1.4568240916849507E-2</v>
      </c>
      <c r="P360" s="21" t="s">
        <v>1030</v>
      </c>
    </row>
    <row r="361" spans="1:16">
      <c r="B361" s="22">
        <f t="shared" ref="B361:N361" si="6">+B360/B$396</f>
        <v>1.5128495955352882E-2</v>
      </c>
      <c r="C361" s="22">
        <f t="shared" si="6"/>
        <v>1.5641073889058475E-2</v>
      </c>
      <c r="D361" s="22">
        <f t="shared" si="6"/>
        <v>1.6719178461549713E-2</v>
      </c>
      <c r="E361" s="22">
        <f t="shared" si="6"/>
        <v>1.2405903415800666E-2</v>
      </c>
      <c r="F361" s="22">
        <f t="shared" si="6"/>
        <v>3.0123303062953008E-2</v>
      </c>
      <c r="G361" s="22">
        <f t="shared" si="6"/>
        <v>3.2054167421247823E-2</v>
      </c>
      <c r="H361" s="22">
        <f t="shared" si="6"/>
        <v>3.5927101438475439E-2</v>
      </c>
      <c r="I361" s="22">
        <f t="shared" si="6"/>
        <v>2.0108242026257706E-2</v>
      </c>
      <c r="J361" s="22">
        <f t="shared" si="6"/>
        <v>3.8442855689809929E-2</v>
      </c>
      <c r="K361" s="22">
        <f t="shared" si="6"/>
        <v>3.4349933476057408E-2</v>
      </c>
      <c r="L361" s="22">
        <f t="shared" si="6"/>
        <v>3.2646974709025604E-2</v>
      </c>
      <c r="M361" s="22">
        <f t="shared" si="6"/>
        <v>1.1356498261516803E-2</v>
      </c>
      <c r="N361" s="22">
        <f t="shared" si="6"/>
        <v>1.1593842949857137E-2</v>
      </c>
      <c r="O361" s="18">
        <f>RATE(M$342-B$342,,-B361,M361)</f>
        <v>-2.5734882900867194E-2</v>
      </c>
      <c r="P361" s="23" t="s">
        <v>1031</v>
      </c>
    </row>
    <row r="362" spans="1:16">
      <c r="B362" s="86" t="s">
        <v>25</v>
      </c>
      <c r="C362" s="87"/>
      <c r="D362" s="87"/>
      <c r="E362" s="87"/>
      <c r="F362" s="87"/>
      <c r="G362" s="87"/>
      <c r="H362" s="87"/>
      <c r="I362" s="87"/>
      <c r="J362" s="87"/>
      <c r="K362" s="87"/>
      <c r="L362" s="87"/>
      <c r="M362" s="87"/>
      <c r="N362" s="88"/>
      <c r="O362" s="18"/>
      <c r="P362" s="14"/>
    </row>
    <row r="363" spans="1:16">
      <c r="B363" s="20">
        <f>IFERROR(VLOOKUP($B$362,$4:$144,MATCH($P363&amp;"/"&amp;B$342,$2:$2,0),FALSE),"")</f>
        <v>229671</v>
      </c>
      <c r="C363" s="20">
        <f>IFERROR(VLOOKUP($B$362,$4:$144,MATCH($P363&amp;"/"&amp;C$342,$2:$2,0),FALSE),"")</f>
        <v>261808</v>
      </c>
      <c r="D363" s="20">
        <f>IFERROR(VLOOKUP($B$362,$4:$144,MATCH($P363&amp;"/"&amp;D$342,$2:$2,0),FALSE),"")</f>
        <v>252405</v>
      </c>
      <c r="E363" s="20">
        <f>IFERROR(VLOOKUP($B$362,$4:$144,MATCH($P363&amp;"/"&amp;E$342,$2:$2,0),FALSE),"")</f>
        <v>303103</v>
      </c>
      <c r="F363" s="20">
        <f>IFERROR(VLOOKUP($B$362,$4:$144,MATCH($P363&amp;"/"&amp;F$342,$2:$2,0),FALSE),"")</f>
        <v>424692</v>
      </c>
      <c r="G363" s="20">
        <f>IFERROR(VLOOKUP($B$362,$4:$144,MATCH($P363&amp;"/"&amp;G$342,$2:$2,0),FALSE),"")</f>
        <v>455484</v>
      </c>
      <c r="H363" s="20">
        <f>IFERROR(VLOOKUP($B$362,$4:$144,MATCH($P363&amp;"/"&amp;H$342,$2:$2,0),FALSE),"")</f>
        <v>593712</v>
      </c>
      <c r="I363" s="20">
        <f>IFERROR(VLOOKUP($B$362,$4:$144,MATCH($P363&amp;"/"&amp;I$342,$2:$2,0),FALSE),"")</f>
        <v>607597</v>
      </c>
      <c r="J363" s="20">
        <f>IFERROR(VLOOKUP($B$362,$4:$144,MATCH($P363&amp;"/"&amp;J$342,$2:$2,0),FALSE),"")</f>
        <v>647816</v>
      </c>
      <c r="K363" s="20">
        <f>IFERROR(VLOOKUP($B$362,$4:$144,MATCH($P363&amp;"/"&amp;K$342,$2:$2,0),FALSE),"")</f>
        <v>704494</v>
      </c>
      <c r="L363" s="20">
        <f>IFERROR(VLOOKUP($B$362,$4:$144,MATCH($P363&amp;"/"&amp;L$342,$2:$2,0),FALSE),"")</f>
        <v>741488</v>
      </c>
      <c r="M363" s="20">
        <f>IFERROR(VLOOKUP($B$362,$4:$144,MATCH($P363&amp;"/"&amp;M$342,$2:$2,0),FALSE),"")</f>
        <v>789519</v>
      </c>
      <c r="N363" s="20">
        <f>IFERROR(VLOOKUP($B$362,$4:$144,MATCH($P363&amp;"/"&amp;N$342,$2:$2,0),FALSE),"")</f>
        <v>767305</v>
      </c>
      <c r="O363" s="18"/>
      <c r="P363" s="21" t="s">
        <v>1027</v>
      </c>
    </row>
    <row r="364" spans="1:16">
      <c r="B364" s="20">
        <f>IFERROR(VLOOKUP($B$362,$4:$144,MATCH($P364&amp;"/"&amp;B$342,$2:$2,0),FALSE),"")</f>
        <v>242385</v>
      </c>
      <c r="C364" s="20">
        <f>IFERROR(VLOOKUP($B$362,$4:$144,MATCH($P364&amp;"/"&amp;C$342,$2:$2,0),FALSE),"")</f>
        <v>243614</v>
      </c>
      <c r="D364" s="20">
        <f>IFERROR(VLOOKUP($B$362,$4:$144,MATCH($P364&amp;"/"&amp;D$342,$2:$2,0),FALSE),"")</f>
        <v>252594</v>
      </c>
      <c r="E364" s="20">
        <f>IFERROR(VLOOKUP($B$362,$4:$144,MATCH($P364&amp;"/"&amp;E$342,$2:$2,0),FALSE),"")</f>
        <v>326965</v>
      </c>
      <c r="F364" s="20">
        <f>IFERROR(VLOOKUP($B$362,$4:$144,MATCH($P364&amp;"/"&amp;F$342,$2:$2,0),FALSE),"")</f>
        <v>460999</v>
      </c>
      <c r="G364" s="20">
        <f>IFERROR(VLOOKUP($B$362,$4:$144,MATCH($P364&amp;"/"&amp;G$342,$2:$2,0),FALSE),"")</f>
        <v>470755</v>
      </c>
      <c r="H364" s="20">
        <f>IFERROR(VLOOKUP($B$362,$4:$144,MATCH($P364&amp;"/"&amp;H$342,$2:$2,0),FALSE),"")</f>
        <v>595777</v>
      </c>
      <c r="I364" s="20">
        <f>IFERROR(VLOOKUP($B$362,$4:$144,MATCH($P364&amp;"/"&amp;I$342,$2:$2,0),FALSE),"")</f>
        <v>586900</v>
      </c>
      <c r="J364" s="20">
        <f>IFERROR(VLOOKUP($B$362,$4:$144,MATCH($P364&amp;"/"&amp;J$342,$2:$2,0),FALSE),"")</f>
        <v>642152</v>
      </c>
      <c r="K364" s="20">
        <f>IFERROR(VLOOKUP($B$362,$4:$144,MATCH($P364&amp;"/"&amp;K$342,$2:$2,0),FALSE),"")</f>
        <v>672820</v>
      </c>
      <c r="L364" s="20">
        <f>IFERROR(VLOOKUP($B$362,$4:$144,MATCH($P364&amp;"/"&amp;L$342,$2:$2,0),FALSE),"")</f>
        <v>720234</v>
      </c>
      <c r="M364" s="20">
        <f>IFERROR(VLOOKUP($B$362,$4:$144,MATCH($P364&amp;"/"&amp;M$342,$2:$2,0),FALSE),"")</f>
        <v>818179</v>
      </c>
      <c r="N364" s="20">
        <f>IFERROR(VLOOKUP($B$362,$4:$144,MATCH($P364&amp;"/"&amp;N$342,$2:$2,0),FALSE),"")</f>
        <v>727145</v>
      </c>
      <c r="O364" s="18"/>
      <c r="P364" s="21" t="s">
        <v>1028</v>
      </c>
    </row>
    <row r="365" spans="1:16">
      <c r="B365" s="20">
        <f>IFERROR(VLOOKUP($B$362,$4:$144,MATCH($P365&amp;"/"&amp;B$342,$2:$2,0),FALSE),"")</f>
        <v>254357</v>
      </c>
      <c r="C365" s="20">
        <f>IFERROR(VLOOKUP($B$362,$4:$144,MATCH($P365&amp;"/"&amp;C$342,$2:$2,0),FALSE),"")</f>
        <v>229035</v>
      </c>
      <c r="D365" s="20">
        <f>IFERROR(VLOOKUP($B$362,$4:$144,MATCH($P365&amp;"/"&amp;D$342,$2:$2,0),FALSE),"")</f>
        <v>249513</v>
      </c>
      <c r="E365" s="20">
        <f>IFERROR(VLOOKUP($B$362,$4:$144,MATCH($P365&amp;"/"&amp;E$342,$2:$2,0),FALSE),"")</f>
        <v>363361</v>
      </c>
      <c r="F365" s="20">
        <f>IFERROR(VLOOKUP($B$362,$4:$144,MATCH($P365&amp;"/"&amp;F$342,$2:$2,0),FALSE),"")</f>
        <v>452573</v>
      </c>
      <c r="G365" s="20">
        <f>IFERROR(VLOOKUP($B$362,$4:$144,MATCH($P365&amp;"/"&amp;G$342,$2:$2,0),FALSE),"")</f>
        <v>503846</v>
      </c>
      <c r="H365" s="20">
        <f>IFERROR(VLOOKUP($B$362,$4:$144,MATCH($P365&amp;"/"&amp;H$342,$2:$2,0),FALSE),"")</f>
        <v>605332</v>
      </c>
      <c r="I365" s="20">
        <f>IFERROR(VLOOKUP($B$362,$4:$144,MATCH($P365&amp;"/"&amp;I$342,$2:$2,0),FALSE),"")</f>
        <v>617003</v>
      </c>
      <c r="J365" s="20">
        <f>IFERROR(VLOOKUP($B$362,$4:$144,MATCH($P365&amp;"/"&amp;J$342,$2:$2,0),FALSE),"")</f>
        <v>707320</v>
      </c>
      <c r="K365" s="20">
        <f>IFERROR(VLOOKUP($B$362,$4:$144,MATCH($P365&amp;"/"&amp;K$342,$2:$2,0),FALSE),"")</f>
        <v>644813</v>
      </c>
      <c r="L365" s="20">
        <f>IFERROR(VLOOKUP($B$362,$4:$144,MATCH($P365&amp;"/"&amp;L$342,$2:$2,0),FALSE),"")</f>
        <v>744936</v>
      </c>
      <c r="M365" s="20">
        <f>IFERROR(VLOOKUP($B$362,$4:$144,MATCH($P365&amp;"/"&amp;M$342,$2:$2,0),FALSE),"")</f>
        <v>826738</v>
      </c>
      <c r="N365" s="20">
        <f>IFERROR(VLOOKUP($B$362,$4:$144,MATCH($P365&amp;"/"&amp;N$342,$2:$2,0),FALSE),"")</f>
        <v>706526</v>
      </c>
      <c r="O365" s="18"/>
      <c r="P365" s="21" t="s">
        <v>1029</v>
      </c>
    </row>
    <row r="366" spans="1:16">
      <c r="B366" s="20">
        <f>IFERROR(VLOOKUP($B$362,$4:$144,MATCH($P366&amp;"/"&amp;B$342,$2:$2,0),FALSE),"")</f>
        <v>284523.90000000002</v>
      </c>
      <c r="C366" s="20">
        <f>IFERROR(VLOOKUP($B$362,$4:$144,MATCH($P366&amp;"/"&amp;C$342,$2:$2,0),FALSE),"")</f>
        <v>259354</v>
      </c>
      <c r="D366" s="20">
        <f>IFERROR(VLOOKUP($B$362,$4:$144,MATCH($P366&amp;"/"&amp;D$342,$2:$2,0),FALSE),"")</f>
        <v>304062.82</v>
      </c>
      <c r="E366" s="20">
        <f>IFERROR(VLOOKUP($B$362,$4:$144,MATCH($P366&amp;"/"&amp;E$342,$2:$2,0),FALSE),"")</f>
        <v>399890.41</v>
      </c>
      <c r="F366" s="20">
        <f>IFERROR(VLOOKUP($B$362,$4:$144,MATCH($P366&amp;"/"&amp;F$342,$2:$2,0),FALSE),"")</f>
        <v>473384.49400000001</v>
      </c>
      <c r="G366" s="20">
        <f>IFERROR(VLOOKUP($B$362,$4:$144,MATCH($P366&amp;"/"&amp;G$342,$2:$2,0),FALSE),"")</f>
        <v>614956.78700000001</v>
      </c>
      <c r="H366" s="20">
        <f>IFERROR(VLOOKUP($B$362,$4:$144,MATCH($P366&amp;"/"&amp;H$342,$2:$2,0),FALSE),"")</f>
        <v>634966.62</v>
      </c>
      <c r="I366" s="20">
        <f>IFERROR(VLOOKUP($B$362,$4:$144,MATCH($P366&amp;"/"&amp;I$342,$2:$2,0),FALSE),"")</f>
        <v>675074.37</v>
      </c>
      <c r="J366" s="20">
        <f>IFERROR(VLOOKUP($B$362,$4:$144,MATCH($P366&amp;"/"&amp;J$342,$2:$2,0),FALSE),"")</f>
        <v>780760.22</v>
      </c>
      <c r="K366" s="20">
        <f>IFERROR(VLOOKUP($B$362,$4:$144,MATCH($P366&amp;"/"&amp;K$342,$2:$2,0),FALSE),"")</f>
        <v>807076.40700000001</v>
      </c>
      <c r="L366" s="20">
        <f>IFERROR(VLOOKUP($B$362,$4:$144,MATCH($P366&amp;"/"&amp;L$342,$2:$2,0),FALSE),"")</f>
        <v>844818.65</v>
      </c>
      <c r="M366" s="20">
        <f>IFERROR(VLOOKUP($B$362,$4:$144,MATCH($P366&amp;"/"&amp;M$342,$2:$2,0),FALSE),"")</f>
        <v>871491.90599999996</v>
      </c>
      <c r="N366" s="20">
        <f>IFERROR(VLOOKUP($B$362,$4:$144,MATCH($P366&amp;"/"&amp;N$342,$2:$2,0),FALSE),IFERROR(VLOOKUP($B$362,$4:$144,MATCH($P365&amp;"/"&amp;N$342,$2:$2,0),FALSE),IFERROR(VLOOKUP($B$362,$4:$144,MATCH($P364&amp;"/"&amp;N$342,$2:$2,0),FALSE),IFERROR(VLOOKUP($B$362,$4:$144,MATCH($P363&amp;"/"&amp;N$342,$2:$2,0),FALSE),""))))</f>
        <v>706526</v>
      </c>
      <c r="O366" s="18">
        <f>RATE(M$342-B$342,,-B366,M366)</f>
        <v>0.10712068260236417</v>
      </c>
      <c r="P366" s="21" t="s">
        <v>1030</v>
      </c>
    </row>
    <row r="367" spans="1:16">
      <c r="B367" s="143">
        <f t="shared" ref="B367:N367" si="7">+B366/B$396</f>
        <v>1.6107144415397383E-2</v>
      </c>
      <c r="C367" s="143">
        <f t="shared" si="7"/>
        <v>1.3087456977932151E-2</v>
      </c>
      <c r="D367" s="143">
        <f t="shared" si="7"/>
        <v>1.4697685408835037E-2</v>
      </c>
      <c r="E367" s="143">
        <f t="shared" si="7"/>
        <v>1.844207806109455E-2</v>
      </c>
      <c r="F367" s="143">
        <f t="shared" si="7"/>
        <v>1.7054486647367223E-2</v>
      </c>
      <c r="G367" s="143">
        <f t="shared" si="7"/>
        <v>2.1051568156279041E-2</v>
      </c>
      <c r="H367" s="143">
        <f t="shared" si="7"/>
        <v>2.2117434402783374E-2</v>
      </c>
      <c r="I367" s="143">
        <f t="shared" si="7"/>
        <v>2.755484459087985E-2</v>
      </c>
      <c r="J367" s="143">
        <f t="shared" si="7"/>
        <v>3.2002555868754813E-2</v>
      </c>
      <c r="K367" s="143">
        <f t="shared" si="7"/>
        <v>3.223494928910204E-2</v>
      </c>
      <c r="L367" s="143">
        <f t="shared" si="7"/>
        <v>3.1943293441640402E-2</v>
      </c>
      <c r="M367" s="143">
        <f t="shared" si="7"/>
        <v>3.1587695644094582E-2</v>
      </c>
      <c r="N367" s="143">
        <f t="shared" si="7"/>
        <v>1.929156182641581E-2</v>
      </c>
      <c r="O367" s="18">
        <f>RATE(M$342-B$342,,-B367,M367)</f>
        <v>6.3140967725422673E-2</v>
      </c>
      <c r="P367" s="23" t="s">
        <v>1031</v>
      </c>
    </row>
    <row r="368" spans="1:16">
      <c r="A368" s="142"/>
      <c r="B368" s="92" t="s">
        <v>29</v>
      </c>
      <c r="C368" s="93"/>
      <c r="D368" s="93"/>
      <c r="E368" s="93"/>
      <c r="F368" s="93"/>
      <c r="G368" s="93"/>
      <c r="H368" s="93"/>
      <c r="I368" s="93"/>
      <c r="J368" s="93"/>
      <c r="K368" s="93"/>
      <c r="L368" s="93"/>
      <c r="M368" s="93"/>
      <c r="N368" s="94"/>
      <c r="O368" s="18"/>
      <c r="P368" s="14"/>
    </row>
    <row r="369" spans="1:16">
      <c r="B369" s="20">
        <f>IFERROR(VLOOKUP($B$368,$4:$144,MATCH($P369&amp;"/"&amp;B$342,$2:$2,0),FALSE),"")</f>
        <v>1207950</v>
      </c>
      <c r="C369" s="20">
        <f>IFERROR(VLOOKUP($B$368,$4:$144,MATCH($P369&amp;"/"&amp;C$342,$2:$2,0),FALSE),"")</f>
        <v>1386641</v>
      </c>
      <c r="D369" s="20">
        <f>IFERROR(VLOOKUP($B$368,$4:$144,MATCH($P369&amp;"/"&amp;D$342,$2:$2,0),FALSE),"")</f>
        <v>1507017</v>
      </c>
      <c r="E369" s="20">
        <f>IFERROR(VLOOKUP($B$368,$4:$144,MATCH($P369&amp;"/"&amp;E$342,$2:$2,0),FALSE),"")</f>
        <v>1704207</v>
      </c>
      <c r="F369" s="20">
        <f>IFERROR(VLOOKUP($B$368,$4:$144,MATCH($P369&amp;"/"&amp;F$342,$2:$2,0),FALSE),"")</f>
        <v>1769818</v>
      </c>
      <c r="G369" s="20">
        <f>IFERROR(VLOOKUP($B$368,$4:$144,MATCH($P369&amp;"/"&amp;G$342,$2:$2,0),FALSE),"")</f>
        <v>2118412</v>
      </c>
      <c r="H369" s="20">
        <f>IFERROR(VLOOKUP($B$368,$4:$144,MATCH($P369&amp;"/"&amp;H$342,$2:$2,0),FALSE),"")</f>
        <v>2112124</v>
      </c>
      <c r="I369" s="20">
        <f>IFERROR(VLOOKUP($B$368,$4:$144,MATCH($P369&amp;"/"&amp;I$342,$2:$2,0),FALSE),"")</f>
        <v>2363412</v>
      </c>
      <c r="J369" s="20">
        <f>IFERROR(VLOOKUP($B$368,$4:$144,MATCH($P369&amp;"/"&amp;J$342,$2:$2,0),FALSE),"")</f>
        <v>2886073</v>
      </c>
      <c r="K369" s="20">
        <f>IFERROR(VLOOKUP($B$368,$4:$144,MATCH($P369&amp;"/"&amp;K$342,$2:$2,0),FALSE),"")</f>
        <v>3917361</v>
      </c>
      <c r="L369" s="20">
        <f>IFERROR(VLOOKUP($B$368,$4:$144,MATCH($P369&amp;"/"&amp;L$342,$2:$2,0),FALSE),"")</f>
        <v>3369258</v>
      </c>
      <c r="M369" s="20">
        <f>IFERROR(VLOOKUP($B$368,$4:$144,MATCH($P369&amp;"/"&amp;M$342,$2:$2,0),FALSE),"")</f>
        <v>4731560</v>
      </c>
      <c r="N369" s="20">
        <f>IFERROR(VLOOKUP($B$368,$4:$144,MATCH($P369&amp;"/"&amp;N$342,$2:$2,0),FALSE),"")</f>
        <v>4913897</v>
      </c>
      <c r="O369" s="18"/>
      <c r="P369" s="21" t="s">
        <v>1027</v>
      </c>
    </row>
    <row r="370" spans="1:16">
      <c r="B370" s="20">
        <f>IFERROR(VLOOKUP($B$368,$4:$144,MATCH($P370&amp;"/"&amp;B$342,$2:$2,0),FALSE),"")</f>
        <v>934321</v>
      </c>
      <c r="C370" s="20">
        <f>IFERROR(VLOOKUP($B$368,$4:$144,MATCH($P370&amp;"/"&amp;C$342,$2:$2,0),FALSE),"")</f>
        <v>1201277</v>
      </c>
      <c r="D370" s="20">
        <f>IFERROR(VLOOKUP($B$368,$4:$144,MATCH($P370&amp;"/"&amp;D$342,$2:$2,0),FALSE),"")</f>
        <v>1333184</v>
      </c>
      <c r="E370" s="20">
        <f>IFERROR(VLOOKUP($B$368,$4:$144,MATCH($P370&amp;"/"&amp;E$342,$2:$2,0),FALSE),"")</f>
        <v>1848611</v>
      </c>
      <c r="F370" s="20">
        <f>IFERROR(VLOOKUP($B$368,$4:$144,MATCH($P370&amp;"/"&amp;F$342,$2:$2,0),FALSE),"")</f>
        <v>1751988</v>
      </c>
      <c r="G370" s="20">
        <f>IFERROR(VLOOKUP($B$368,$4:$144,MATCH($P370&amp;"/"&amp;G$342,$2:$2,0),FALSE),"")</f>
        <v>1950630</v>
      </c>
      <c r="H370" s="20">
        <f>IFERROR(VLOOKUP($B$368,$4:$144,MATCH($P370&amp;"/"&amp;H$342,$2:$2,0),FALSE),"")</f>
        <v>1771179</v>
      </c>
      <c r="I370" s="20">
        <f>IFERROR(VLOOKUP($B$368,$4:$144,MATCH($P370&amp;"/"&amp;I$342,$2:$2,0),FALSE),"")</f>
        <v>2039420</v>
      </c>
      <c r="J370" s="20">
        <f>IFERROR(VLOOKUP($B$368,$4:$144,MATCH($P370&amp;"/"&amp;J$342,$2:$2,0),FALSE),"")</f>
        <v>2912651</v>
      </c>
      <c r="K370" s="20">
        <f>IFERROR(VLOOKUP($B$368,$4:$144,MATCH($P370&amp;"/"&amp;K$342,$2:$2,0),FALSE),"")</f>
        <v>2904155</v>
      </c>
      <c r="L370" s="20">
        <f>IFERROR(VLOOKUP($B$368,$4:$144,MATCH($P370&amp;"/"&amp;L$342,$2:$2,0),FALSE),"")</f>
        <v>2918380</v>
      </c>
      <c r="M370" s="20">
        <f>IFERROR(VLOOKUP($B$368,$4:$144,MATCH($P370&amp;"/"&amp;M$342,$2:$2,0),FALSE),"")</f>
        <v>3870174</v>
      </c>
      <c r="N370" s="20">
        <f>IFERROR(VLOOKUP($B$368,$4:$144,MATCH($P370&amp;"/"&amp;N$342,$2:$2,0),FALSE),"")</f>
        <v>4997772</v>
      </c>
      <c r="O370" s="18"/>
      <c r="P370" s="21" t="s">
        <v>1028</v>
      </c>
    </row>
    <row r="371" spans="1:16">
      <c r="B371" s="20">
        <f>IFERROR(VLOOKUP($B$368,$4:$144,MATCH($P371&amp;"/"&amp;B$342,$2:$2,0),FALSE),"")</f>
        <v>1664306</v>
      </c>
      <c r="C371" s="20">
        <f>IFERROR(VLOOKUP($B$368,$4:$144,MATCH($P371&amp;"/"&amp;C$342,$2:$2,0),FALSE),"")</f>
        <v>1147494</v>
      </c>
      <c r="D371" s="20">
        <f>IFERROR(VLOOKUP($B$368,$4:$144,MATCH($P371&amp;"/"&amp;D$342,$2:$2,0),FALSE),"")</f>
        <v>1359558</v>
      </c>
      <c r="E371" s="20">
        <f>IFERROR(VLOOKUP($B$368,$4:$144,MATCH($P371&amp;"/"&amp;E$342,$2:$2,0),FALSE),"")</f>
        <v>1569522</v>
      </c>
      <c r="F371" s="20">
        <f>IFERROR(VLOOKUP($B$368,$4:$144,MATCH($P371&amp;"/"&amp;F$342,$2:$2,0),FALSE),"")</f>
        <v>1685756</v>
      </c>
      <c r="G371" s="20">
        <f>IFERROR(VLOOKUP($B$368,$4:$144,MATCH($P371&amp;"/"&amp;G$342,$2:$2,0),FALSE),"")</f>
        <v>2044371</v>
      </c>
      <c r="H371" s="20">
        <f>IFERROR(VLOOKUP($B$368,$4:$144,MATCH($P371&amp;"/"&amp;H$342,$2:$2,0),FALSE),"")</f>
        <v>1870690</v>
      </c>
      <c r="I371" s="20">
        <f>IFERROR(VLOOKUP($B$368,$4:$144,MATCH($P371&amp;"/"&amp;I$342,$2:$2,0),FALSE),"")</f>
        <v>2105985</v>
      </c>
      <c r="J371" s="20">
        <f>IFERROR(VLOOKUP($B$368,$4:$144,MATCH($P371&amp;"/"&amp;J$342,$2:$2,0),FALSE),"")</f>
        <v>2897231</v>
      </c>
      <c r="K371" s="20">
        <f>IFERROR(VLOOKUP($B$368,$4:$144,MATCH($P371&amp;"/"&amp;K$342,$2:$2,0),FALSE),"")</f>
        <v>2993444</v>
      </c>
      <c r="L371" s="20">
        <f>IFERROR(VLOOKUP($B$368,$4:$144,MATCH($P371&amp;"/"&amp;L$342,$2:$2,0),FALSE),"")</f>
        <v>3552085</v>
      </c>
      <c r="M371" s="20">
        <f>IFERROR(VLOOKUP($B$368,$4:$144,MATCH($P371&amp;"/"&amp;M$342,$2:$2,0),FALSE),"")</f>
        <v>4125462</v>
      </c>
      <c r="N371" s="20">
        <f>IFERROR(VLOOKUP($B$368,$4:$144,MATCH($P371&amp;"/"&amp;N$342,$2:$2,0),FALSE),"")</f>
        <v>4275200</v>
      </c>
      <c r="O371" s="18"/>
      <c r="P371" s="21" t="s">
        <v>1029</v>
      </c>
    </row>
    <row r="372" spans="1:16">
      <c r="B372" s="20">
        <f>IFERROR(VLOOKUP($B$368,$4:$144,MATCH($P372&amp;"/"&amp;B$342,$2:$2,0),FALSE),"")</f>
        <v>1413867.6</v>
      </c>
      <c r="C372" s="20">
        <f>IFERROR(VLOOKUP($B$368,$4:$144,MATCH($P372&amp;"/"&amp;C$342,$2:$2,0),FALSE),"")</f>
        <v>1424953</v>
      </c>
      <c r="D372" s="20">
        <f>IFERROR(VLOOKUP($B$368,$4:$144,MATCH($P372&amp;"/"&amp;D$342,$2:$2,0),FALSE),"")</f>
        <v>1625029.52</v>
      </c>
      <c r="E372" s="20">
        <f>IFERROR(VLOOKUP($B$368,$4:$144,MATCH($P372&amp;"/"&amp;E$342,$2:$2,0),FALSE),"")</f>
        <v>1759702.19</v>
      </c>
      <c r="F372" s="20">
        <f>IFERROR(VLOOKUP($B$368,$4:$144,MATCH($P372&amp;"/"&amp;F$342,$2:$2,0),FALSE),"")</f>
        <v>1989029.81</v>
      </c>
      <c r="G372" s="20">
        <f>IFERROR(VLOOKUP($B$368,$4:$144,MATCH($P372&amp;"/"&amp;G$342,$2:$2,0),FALSE),"")</f>
        <v>2463454.7790000001</v>
      </c>
      <c r="H372" s="20">
        <f>IFERROR(VLOOKUP($B$368,$4:$144,MATCH($P372&amp;"/"&amp;H$342,$2:$2,0),FALSE),"")</f>
        <v>2473318.31</v>
      </c>
      <c r="I372" s="20">
        <f>IFERROR(VLOOKUP($B$368,$4:$144,MATCH($P372&amp;"/"&amp;I$342,$2:$2,0),FALSE),"")</f>
        <v>2335403.4679999999</v>
      </c>
      <c r="J372" s="20">
        <f>IFERROR(VLOOKUP($B$368,$4:$144,MATCH($P372&amp;"/"&amp;J$342,$2:$2,0),FALSE),"")</f>
        <v>3042735.26</v>
      </c>
      <c r="K372" s="20">
        <f>IFERROR(VLOOKUP($B$368,$4:$144,MATCH($P372&amp;"/"&amp;K$342,$2:$2,0),FALSE),"")</f>
        <v>2650522.4300000002</v>
      </c>
      <c r="L372" s="20">
        <f>IFERROR(VLOOKUP($B$368,$4:$144,MATCH($P372&amp;"/"&amp;L$342,$2:$2,0),FALSE),"")</f>
        <v>4049273.4539999999</v>
      </c>
      <c r="M372" s="20">
        <f>IFERROR(VLOOKUP($B$368,$4:$144,MATCH($P372&amp;"/"&amp;M$342,$2:$2,0),FALSE),"")</f>
        <v>4661220.4970000004</v>
      </c>
      <c r="N372" s="20">
        <f>IFERROR(VLOOKUP($B$368,$4:$144,MATCH($P372&amp;"/"&amp;N$342,$2:$2,0),FALSE),IFERROR(VLOOKUP($B$368,$4:$144,MATCH($P371&amp;"/"&amp;N$342,$2:$2,0),FALSE),IFERROR(VLOOKUP($B$368,$4:$144,MATCH($P370&amp;"/"&amp;N$342,$2:$2,0),FALSE),IFERROR(VLOOKUP($B$368,$4:$144,MATCH($P369&amp;"/"&amp;N$342,$2:$2,0),FALSE),""))))</f>
        <v>4275200</v>
      </c>
      <c r="O372" s="18">
        <f>RATE(M$342-B$342,,-B372,M372)</f>
        <v>0.11454901706940489</v>
      </c>
      <c r="P372" s="21" t="s">
        <v>1030</v>
      </c>
    </row>
    <row r="373" spans="1:16">
      <c r="B373" s="22">
        <f t="shared" ref="B373:N373" si="8">+B372/B$396</f>
        <v>8.0040269437651121E-2</v>
      </c>
      <c r="C373" s="22">
        <f t="shared" si="8"/>
        <v>7.1905623522580536E-2</v>
      </c>
      <c r="D373" s="22">
        <f t="shared" si="8"/>
        <v>7.855012548074837E-2</v>
      </c>
      <c r="E373" s="22">
        <f t="shared" si="8"/>
        <v>8.115364695107101E-2</v>
      </c>
      <c r="F373" s="22">
        <f t="shared" si="8"/>
        <v>7.1658203354375949E-2</v>
      </c>
      <c r="G373" s="22">
        <f t="shared" si="8"/>
        <v>8.4330455856941086E-2</v>
      </c>
      <c r="H373" s="22">
        <f t="shared" si="8"/>
        <v>8.6151702712542647E-2</v>
      </c>
      <c r="I373" s="22">
        <f t="shared" si="8"/>
        <v>9.5325318924108823E-2</v>
      </c>
      <c r="J373" s="22">
        <f t="shared" si="8"/>
        <v>0.1247185789665106</v>
      </c>
      <c r="K373" s="22">
        <f t="shared" si="8"/>
        <v>0.10586290886418827</v>
      </c>
      <c r="L373" s="22">
        <f t="shared" si="8"/>
        <v>0.1531063858102171</v>
      </c>
      <c r="M373" s="22">
        <f t="shared" si="8"/>
        <v>0.16894845881592307</v>
      </c>
      <c r="N373" s="22">
        <f t="shared" si="8"/>
        <v>0.11673354571564651</v>
      </c>
      <c r="O373" s="18">
        <f>RATE(M$342-B$342,,-B373,M373)</f>
        <v>7.0274215996378647E-2</v>
      </c>
      <c r="P373" s="23" t="s">
        <v>1031</v>
      </c>
    </row>
    <row r="374" spans="1:16">
      <c r="B374" s="92" t="s">
        <v>33</v>
      </c>
      <c r="C374" s="93"/>
      <c r="D374" s="93"/>
      <c r="E374" s="93"/>
      <c r="F374" s="93"/>
      <c r="G374" s="93"/>
      <c r="H374" s="93"/>
      <c r="I374" s="93"/>
      <c r="J374" s="93"/>
      <c r="K374" s="93"/>
      <c r="L374" s="93"/>
      <c r="M374" s="93"/>
      <c r="N374" s="94"/>
      <c r="O374" s="18"/>
      <c r="P374" s="14"/>
    </row>
    <row r="375" spans="1:16">
      <c r="B375" s="20">
        <f>IFERROR(VLOOKUP($B$374,$4:$144,MATCH($P375&amp;"/"&amp;B$342,$2:$2,0),FALSE),"")</f>
        <v>9784845</v>
      </c>
      <c r="C375" s="20">
        <f>IFERROR(VLOOKUP($B$374,$4:$144,MATCH($P375&amp;"/"&amp;C$342,$2:$2,0),FALSE),"")</f>
        <v>10815940</v>
      </c>
      <c r="D375" s="20">
        <f>IFERROR(VLOOKUP($B$374,$4:$144,MATCH($P375&amp;"/"&amp;D$342,$2:$2,0),FALSE),"")</f>
        <v>12292640</v>
      </c>
      <c r="E375" s="20">
        <f>IFERROR(VLOOKUP($B$374,$4:$144,MATCH($P375&amp;"/"&amp;E$342,$2:$2,0),FALSE),"")</f>
        <v>15711045</v>
      </c>
      <c r="F375" s="20">
        <f>IFERROR(VLOOKUP($B$374,$4:$144,MATCH($P375&amp;"/"&amp;F$342,$2:$2,0),FALSE),"")</f>
        <v>17236245</v>
      </c>
      <c r="G375" s="20">
        <f>IFERROR(VLOOKUP($B$374,$4:$144,MATCH($P375&amp;"/"&amp;G$342,$2:$2,0),FALSE),"")</f>
        <v>22002579</v>
      </c>
      <c r="H375" s="20">
        <f>IFERROR(VLOOKUP($B$374,$4:$144,MATCH($P375&amp;"/"&amp;H$342,$2:$2,0),FALSE),"")</f>
        <v>22684215</v>
      </c>
      <c r="I375" s="20">
        <f>IFERROR(VLOOKUP($B$374,$4:$144,MATCH($P375&amp;"/"&amp;I$342,$2:$2,0),FALSE),"")</f>
        <v>22454440</v>
      </c>
      <c r="J375" s="20">
        <f>IFERROR(VLOOKUP($B$374,$4:$144,MATCH($P375&amp;"/"&amp;J$342,$2:$2,0),FALSE),"")</f>
        <v>18714013</v>
      </c>
      <c r="K375" s="20">
        <f>IFERROR(VLOOKUP($B$374,$4:$144,MATCH($P375&amp;"/"&amp;K$342,$2:$2,0),FALSE),"")</f>
        <v>18009480</v>
      </c>
      <c r="L375" s="20">
        <f>IFERROR(VLOOKUP($B$374,$4:$144,MATCH($P375&amp;"/"&amp;L$342,$2:$2,0),FALSE),"")</f>
        <v>17624560</v>
      </c>
      <c r="M375" s="20">
        <f>IFERROR(VLOOKUP($B$374,$4:$144,MATCH($P375&amp;"/"&amp;M$342,$2:$2,0),FALSE),"")</f>
        <v>17590337</v>
      </c>
      <c r="N375" s="20">
        <f>IFERROR(VLOOKUP($B$374,$4:$144,MATCH($P375&amp;"/"&amp;N$342,$2:$2,0),FALSE),"")</f>
        <v>17996818</v>
      </c>
      <c r="O375" s="18"/>
      <c r="P375" s="21" t="s">
        <v>1027</v>
      </c>
    </row>
    <row r="376" spans="1:16">
      <c r="B376" s="20">
        <f>IFERROR(VLOOKUP($B$374,$4:$144,MATCH($P376&amp;"/"&amp;B$342,$2:$2,0),FALSE),"")</f>
        <v>10323478</v>
      </c>
      <c r="C376" s="20">
        <f>IFERROR(VLOOKUP($B$374,$4:$144,MATCH($P376&amp;"/"&amp;C$342,$2:$2,0),FALSE),"")</f>
        <v>11293561</v>
      </c>
      <c r="D376" s="20">
        <f>IFERROR(VLOOKUP($B$374,$4:$144,MATCH($P376&amp;"/"&amp;D$342,$2:$2,0),FALSE),"")</f>
        <v>15656568</v>
      </c>
      <c r="E376" s="20">
        <f>IFERROR(VLOOKUP($B$374,$4:$144,MATCH($P376&amp;"/"&amp;E$342,$2:$2,0),FALSE),"")</f>
        <v>15714769</v>
      </c>
      <c r="F376" s="20">
        <f>IFERROR(VLOOKUP($B$374,$4:$144,MATCH($P376&amp;"/"&amp;F$342,$2:$2,0),FALSE),"")</f>
        <v>17504581</v>
      </c>
      <c r="G376" s="20">
        <f>IFERROR(VLOOKUP($B$374,$4:$144,MATCH($P376&amp;"/"&amp;G$342,$2:$2,0),FALSE),"")</f>
        <v>19429130</v>
      </c>
      <c r="H376" s="20">
        <f>IFERROR(VLOOKUP($B$374,$4:$144,MATCH($P376&amp;"/"&amp;H$342,$2:$2,0),FALSE),"")</f>
        <v>22505964</v>
      </c>
      <c r="I376" s="20">
        <f>IFERROR(VLOOKUP($B$374,$4:$144,MATCH($P376&amp;"/"&amp;I$342,$2:$2,0),FALSE),"")</f>
        <v>22336321</v>
      </c>
      <c r="J376" s="20">
        <f>IFERROR(VLOOKUP($B$374,$4:$144,MATCH($P376&amp;"/"&amp;J$342,$2:$2,0),FALSE),"")</f>
        <v>18547956</v>
      </c>
      <c r="K376" s="20">
        <f>IFERROR(VLOOKUP($B$374,$4:$144,MATCH($P376&amp;"/"&amp;K$342,$2:$2,0),FALSE),"")</f>
        <v>17900145</v>
      </c>
      <c r="L376" s="20">
        <f>IFERROR(VLOOKUP($B$374,$4:$144,MATCH($P376&amp;"/"&amp;L$342,$2:$2,0),FALSE),"")</f>
        <v>17656536</v>
      </c>
      <c r="M376" s="20">
        <f>IFERROR(VLOOKUP($B$374,$4:$144,MATCH($P376&amp;"/"&amp;M$342,$2:$2,0),FALSE),"")</f>
        <v>17436669</v>
      </c>
      <c r="N376" s="20">
        <f>IFERROR(VLOOKUP($B$374,$4:$144,MATCH($P376&amp;"/"&amp;N$342,$2:$2,0),FALSE),"")</f>
        <v>17933971</v>
      </c>
      <c r="O376" s="18"/>
      <c r="P376" s="21" t="s">
        <v>1028</v>
      </c>
    </row>
    <row r="377" spans="1:16">
      <c r="B377" s="20">
        <f>IFERROR(VLOOKUP($B$374,$4:$144,MATCH($P377&amp;"/"&amp;B$342,$2:$2,0),FALSE),"")</f>
        <v>13364802</v>
      </c>
      <c r="C377" s="20">
        <f>IFERROR(VLOOKUP($B$374,$4:$144,MATCH($P377&amp;"/"&amp;C$342,$2:$2,0),FALSE),"")</f>
        <v>14956705</v>
      </c>
      <c r="D377" s="20">
        <f>IFERROR(VLOOKUP($B$374,$4:$144,MATCH($P377&amp;"/"&amp;D$342,$2:$2,0),FALSE),"")</f>
        <v>16007050</v>
      </c>
      <c r="E377" s="20">
        <f>IFERROR(VLOOKUP($B$374,$4:$144,MATCH($P377&amp;"/"&amp;E$342,$2:$2,0),FALSE),"")</f>
        <v>16018639</v>
      </c>
      <c r="F377" s="20">
        <f>IFERROR(VLOOKUP($B$374,$4:$144,MATCH($P377&amp;"/"&amp;F$342,$2:$2,0),FALSE),"")</f>
        <v>17574703</v>
      </c>
      <c r="G377" s="20">
        <f>IFERROR(VLOOKUP($B$374,$4:$144,MATCH($P377&amp;"/"&amp;G$342,$2:$2,0),FALSE),"")</f>
        <v>22091436</v>
      </c>
      <c r="H377" s="20">
        <f>IFERROR(VLOOKUP($B$374,$4:$144,MATCH($P377&amp;"/"&amp;H$342,$2:$2,0),FALSE),"")</f>
        <v>22319088</v>
      </c>
      <c r="I377" s="20">
        <f>IFERROR(VLOOKUP($B$374,$4:$144,MATCH($P377&amp;"/"&amp;I$342,$2:$2,0),FALSE),"")</f>
        <v>22477724</v>
      </c>
      <c r="J377" s="20">
        <f>IFERROR(VLOOKUP($B$374,$4:$144,MATCH($P377&amp;"/"&amp;J$342,$2:$2,0),FALSE),"")</f>
        <v>18403017</v>
      </c>
      <c r="K377" s="20">
        <f>IFERROR(VLOOKUP($B$374,$4:$144,MATCH($P377&amp;"/"&amp;K$342,$2:$2,0),FALSE),"")</f>
        <v>17778513</v>
      </c>
      <c r="L377" s="20">
        <f>IFERROR(VLOOKUP($B$374,$4:$144,MATCH($P377&amp;"/"&amp;L$342,$2:$2,0),FALSE),"")</f>
        <v>17517598</v>
      </c>
      <c r="M377" s="20">
        <f>IFERROR(VLOOKUP($B$374,$4:$144,MATCH($P377&amp;"/"&amp;M$342,$2:$2,0),FALSE),"")</f>
        <v>17551144</v>
      </c>
      <c r="N377" s="20">
        <f>IFERROR(VLOOKUP($B$374,$4:$144,MATCH($P377&amp;"/"&amp;N$342,$2:$2,0),FALSE),"")</f>
        <v>17999263</v>
      </c>
      <c r="O377" s="18"/>
      <c r="P377" s="21" t="s">
        <v>1029</v>
      </c>
    </row>
    <row r="378" spans="1:16">
      <c r="B378" s="20">
        <f>IFERROR(VLOOKUP($B$374,$4:$144,MATCH($P378&amp;"/"&amp;B$342,$2:$2,0),FALSE),"")</f>
        <v>14225615.199999999</v>
      </c>
      <c r="C378" s="20">
        <f>IFERROR(VLOOKUP($B$374,$4:$144,MATCH($P378&amp;"/"&amp;C$342,$2:$2,0),FALSE),"")</f>
        <v>15489731</v>
      </c>
      <c r="D378" s="20">
        <f>IFERROR(VLOOKUP($B$374,$4:$144,MATCH($P378&amp;"/"&amp;D$342,$2:$2,0),FALSE),"")</f>
        <v>16424688.619999999</v>
      </c>
      <c r="E378" s="20">
        <f>IFERROR(VLOOKUP($B$374,$4:$144,MATCH($P378&amp;"/"&amp;E$342,$2:$2,0),FALSE),"")</f>
        <v>16275959.98</v>
      </c>
      <c r="F378" s="20">
        <f>IFERROR(VLOOKUP($B$374,$4:$144,MATCH($P378&amp;"/"&amp;F$342,$2:$2,0),FALSE),"")</f>
        <v>21987920.896000002</v>
      </c>
      <c r="G378" s="20">
        <f>IFERROR(VLOOKUP($B$374,$4:$144,MATCH($P378&amp;"/"&amp;G$342,$2:$2,0),FALSE),"")</f>
        <v>22945234.149</v>
      </c>
      <c r="H378" s="20">
        <f>IFERROR(VLOOKUP($B$374,$4:$144,MATCH($P378&amp;"/"&amp;H$342,$2:$2,0),FALSE),"")</f>
        <v>22760153.039999999</v>
      </c>
      <c r="I378" s="20">
        <f>IFERROR(VLOOKUP($B$374,$4:$144,MATCH($P378&amp;"/"&amp;I$342,$2:$2,0),FALSE),"")</f>
        <v>18915480.682999998</v>
      </c>
      <c r="J378" s="20">
        <f>IFERROR(VLOOKUP($B$374,$4:$144,MATCH($P378&amp;"/"&amp;J$342,$2:$2,0),FALSE),"")</f>
        <v>18288243.460000001</v>
      </c>
      <c r="K378" s="20">
        <f>IFERROR(VLOOKUP($B$374,$4:$144,MATCH($P378&amp;"/"&amp;K$342,$2:$2,0),FALSE),"")</f>
        <v>17884381.588</v>
      </c>
      <c r="L378" s="20">
        <f>IFERROR(VLOOKUP($B$374,$4:$144,MATCH($P378&amp;"/"&amp;L$342,$2:$2,0),FALSE),"")</f>
        <v>17627995.954</v>
      </c>
      <c r="M378" s="20">
        <f>IFERROR(VLOOKUP($B$374,$4:$144,MATCH($P378&amp;"/"&amp;M$342,$2:$2,0),FALSE),"")</f>
        <v>17997227.681000002</v>
      </c>
      <c r="N378" s="20">
        <f>IFERROR(VLOOKUP($B$374,$4:$144,MATCH($P378&amp;"/"&amp;N$342,$2:$2,0),FALSE),IFERROR(VLOOKUP($B$374,$4:$144,MATCH($P377&amp;"/"&amp;N$342,$2:$2,0),FALSE),IFERROR(VLOOKUP($B$374,$4:$144,MATCH($P376&amp;"/"&amp;N$342,$2:$2,0),FALSE),IFERROR(VLOOKUP($B$374,$4:$144,MATCH($P375&amp;"/"&amp;N$342,$2:$2,0),FALSE),""))))</f>
        <v>17999263</v>
      </c>
      <c r="O378" s="18">
        <f>RATE(M$342-B$342,,-B378,M378)</f>
        <v>2.1609586213110661E-2</v>
      </c>
      <c r="P378" s="21" t="s">
        <v>1030</v>
      </c>
    </row>
    <row r="379" spans="1:16">
      <c r="A379" s="142"/>
      <c r="B379" s="22">
        <f t="shared" ref="B379:N379" si="9">+B378/B$396</f>
        <v>0.80532439778968345</v>
      </c>
      <c r="C379" s="22">
        <f t="shared" si="9"/>
        <v>0.78163894932116695</v>
      </c>
      <c r="D379" s="22">
        <f t="shared" si="9"/>
        <v>0.7939310247626884</v>
      </c>
      <c r="E379" s="22">
        <f t="shared" si="9"/>
        <v>0.7506119600877923</v>
      </c>
      <c r="F379" s="22">
        <f t="shared" si="9"/>
        <v>0.79215248508794356</v>
      </c>
      <c r="G379" s="22">
        <f t="shared" si="9"/>
        <v>0.78547496468146927</v>
      </c>
      <c r="H379" s="22">
        <f t="shared" si="9"/>
        <v>0.79279158305913877</v>
      </c>
      <c r="I379" s="22">
        <f t="shared" si="9"/>
        <v>0.77208253452409226</v>
      </c>
      <c r="J379" s="22">
        <f t="shared" si="9"/>
        <v>0.74961623053751358</v>
      </c>
      <c r="K379" s="22">
        <f t="shared" si="9"/>
        <v>0.71430923832733251</v>
      </c>
      <c r="L379" s="22">
        <f t="shared" si="9"/>
        <v>0.66652913917877132</v>
      </c>
      <c r="M379" s="22">
        <f t="shared" si="9"/>
        <v>0.65231925450022732</v>
      </c>
      <c r="N379" s="22">
        <f t="shared" si="9"/>
        <v>0.49146654899383529</v>
      </c>
      <c r="O379" s="18">
        <f>RATE(M$342-B$342,,-B379,M379)</f>
        <v>-1.8973250890186113E-2</v>
      </c>
      <c r="P379" s="23" t="s">
        <v>1031</v>
      </c>
    </row>
    <row r="380" spans="1:16">
      <c r="B380" s="86" t="s">
        <v>1011</v>
      </c>
      <c r="C380" s="87"/>
      <c r="D380" s="87"/>
      <c r="E380" s="87"/>
      <c r="F380" s="87"/>
      <c r="G380" s="87"/>
      <c r="H380" s="87"/>
      <c r="I380" s="87"/>
      <c r="J380" s="87"/>
      <c r="K380" s="87"/>
      <c r="L380" s="87"/>
      <c r="M380" s="87"/>
      <c r="N380" s="88"/>
      <c r="O380" s="18"/>
      <c r="P380" s="14"/>
    </row>
    <row r="381" spans="1:16">
      <c r="B381" s="20">
        <f>IFERROR(VLOOKUP($B$380,$4:$144,MATCH($P381&amp;"/"&amp;B$342,$2:$2,0),FALSE),"")</f>
        <v>567499</v>
      </c>
      <c r="C381" s="20">
        <f>IFERROR(VLOOKUP($B$380,$4:$144,MATCH($P381&amp;"/"&amp;C$342,$2:$2,0),FALSE),"")</f>
        <v>4285856</v>
      </c>
      <c r="D381" s="20">
        <f>IFERROR(VLOOKUP($B$380,$4:$144,MATCH($P381&amp;"/"&amp;D$342,$2:$2,0),FALSE),"")</f>
        <v>3323927</v>
      </c>
      <c r="E381" s="20">
        <f>IFERROR(VLOOKUP($B$380,$4:$144,MATCH($P381&amp;"/"&amp;E$342,$2:$2,0),FALSE),"")</f>
        <v>105596</v>
      </c>
      <c r="F381" s="20">
        <f>IFERROR(VLOOKUP($B$380,$4:$144,MATCH($P381&amp;"/"&amp;F$342,$2:$2,0),FALSE),"")</f>
        <v>330615</v>
      </c>
      <c r="G381" s="20">
        <f>IFERROR(VLOOKUP($B$380,$4:$144,MATCH($P381&amp;"/"&amp;G$342,$2:$2,0),FALSE),"")</f>
        <v>308893</v>
      </c>
      <c r="H381" s="20">
        <f>IFERROR(VLOOKUP($B$380,$4:$144,MATCH($P381&amp;"/"&amp;H$342,$2:$2,0),FALSE),"")</f>
        <v>449253</v>
      </c>
      <c r="I381" s="20">
        <f>IFERROR(VLOOKUP($B$380,$4:$144,MATCH($P381&amp;"/"&amp;I$342,$2:$2,0),FALSE),"")</f>
        <v>407995</v>
      </c>
      <c r="J381" s="20">
        <f>IFERROR(VLOOKUP($B$380,$4:$144,MATCH($P381&amp;"/"&amp;J$342,$2:$2,0),FALSE),"")</f>
        <v>374683</v>
      </c>
      <c r="K381" s="20">
        <f>IFERROR(VLOOKUP($B$380,$4:$144,MATCH($P381&amp;"/"&amp;K$342,$2:$2,0),FALSE),"")</f>
        <v>374912</v>
      </c>
      <c r="L381" s="20">
        <f>IFERROR(VLOOKUP($B$380,$4:$144,MATCH($P381&amp;"/"&amp;L$342,$2:$2,0),FALSE),"")</f>
        <v>390008</v>
      </c>
      <c r="M381" s="20">
        <f>IFERROR(VLOOKUP($B$380,$4:$144,MATCH($P381&amp;"/"&amp;M$342,$2:$2,0),FALSE),"")</f>
        <v>450917</v>
      </c>
      <c r="N381" s="20">
        <f>IFERROR(VLOOKUP($B$380,$4:$144,MATCH($P381&amp;"/"&amp;N$342,$2:$2,0),FALSE),"")</f>
        <v>475853</v>
      </c>
      <c r="O381" s="18"/>
      <c r="P381" s="21" t="s">
        <v>1027</v>
      </c>
    </row>
    <row r="382" spans="1:16">
      <c r="B382" s="20">
        <f>IFERROR(VLOOKUP($B$380,$4:$144,MATCH($P382&amp;"/"&amp;B$342,$2:$2,0),FALSE),"")</f>
        <v>555496</v>
      </c>
      <c r="C382" s="20">
        <f>IFERROR(VLOOKUP($B$380,$4:$144,MATCH($P382&amp;"/"&amp;C$342,$2:$2,0),FALSE),"")</f>
        <v>89840</v>
      </c>
      <c r="D382" s="20">
        <f>IFERROR(VLOOKUP($B$380,$4:$144,MATCH($P382&amp;"/"&amp;D$342,$2:$2,0),FALSE),"")</f>
        <v>102627</v>
      </c>
      <c r="E382" s="20">
        <f>IFERROR(VLOOKUP($B$380,$4:$144,MATCH($P382&amp;"/"&amp;E$342,$2:$2,0),FALSE),"")</f>
        <v>109465</v>
      </c>
      <c r="F382" s="20">
        <f>IFERROR(VLOOKUP($B$380,$4:$144,MATCH($P382&amp;"/"&amp;F$342,$2:$2,0),FALSE),"")</f>
        <v>324099</v>
      </c>
      <c r="G382" s="20">
        <f>IFERROR(VLOOKUP($B$380,$4:$144,MATCH($P382&amp;"/"&amp;G$342,$2:$2,0),FALSE),"")</f>
        <v>297754</v>
      </c>
      <c r="H382" s="20">
        <f>IFERROR(VLOOKUP($B$380,$4:$144,MATCH($P382&amp;"/"&amp;H$342,$2:$2,0),FALSE),"")</f>
        <v>435078</v>
      </c>
      <c r="I382" s="20">
        <f>IFERROR(VLOOKUP($B$380,$4:$144,MATCH($P382&amp;"/"&amp;I$342,$2:$2,0),FALSE),"")</f>
        <v>396654</v>
      </c>
      <c r="J382" s="20">
        <f>IFERROR(VLOOKUP($B$380,$4:$144,MATCH($P382&amp;"/"&amp;J$342,$2:$2,0),FALSE),"")</f>
        <v>363620</v>
      </c>
      <c r="K382" s="20">
        <f>IFERROR(VLOOKUP($B$380,$4:$144,MATCH($P382&amp;"/"&amp;K$342,$2:$2,0),FALSE),"")</f>
        <v>382859</v>
      </c>
      <c r="L382" s="20">
        <f>IFERROR(VLOOKUP($B$380,$4:$144,MATCH($P382&amp;"/"&amp;L$342,$2:$2,0),FALSE),"")</f>
        <v>392477</v>
      </c>
      <c r="M382" s="20">
        <f>IFERROR(VLOOKUP($B$380,$4:$144,MATCH($P382&amp;"/"&amp;M$342,$2:$2,0),FALSE),"")</f>
        <v>444890</v>
      </c>
      <c r="N382" s="20">
        <f>IFERROR(VLOOKUP($B$380,$4:$144,MATCH($P382&amp;"/"&amp;N$342,$2:$2,0),FALSE),"")</f>
        <v>464236</v>
      </c>
      <c r="O382" s="18"/>
      <c r="P382" s="21" t="s">
        <v>1028</v>
      </c>
    </row>
    <row r="383" spans="1:16">
      <c r="B383" s="20">
        <f>IFERROR(VLOOKUP($B$380,$4:$144,MATCH($P383&amp;"/"&amp;B$342,$2:$2,0),FALSE),"")</f>
        <v>194045</v>
      </c>
      <c r="C383" s="20">
        <f>IFERROR(VLOOKUP($B$380,$4:$144,MATCH($P383&amp;"/"&amp;C$342,$2:$2,0),FALSE),"")</f>
        <v>91653</v>
      </c>
      <c r="D383" s="20">
        <f>IFERROR(VLOOKUP($B$380,$4:$144,MATCH($P383&amp;"/"&amp;D$342,$2:$2,0),FALSE),"")</f>
        <v>105777</v>
      </c>
      <c r="E383" s="20">
        <f>IFERROR(VLOOKUP($B$380,$4:$144,MATCH($P383&amp;"/"&amp;E$342,$2:$2,0),FALSE),"")</f>
        <v>356090</v>
      </c>
      <c r="F383" s="20">
        <f>IFERROR(VLOOKUP($B$380,$4:$144,MATCH($P383&amp;"/"&amp;F$342,$2:$2,0),FALSE),"")</f>
        <v>318286</v>
      </c>
      <c r="G383" s="20">
        <f>IFERROR(VLOOKUP($B$380,$4:$144,MATCH($P383&amp;"/"&amp;G$342,$2:$2,0),FALSE),"")</f>
        <v>287067</v>
      </c>
      <c r="H383" s="20">
        <f>IFERROR(VLOOKUP($B$380,$4:$144,MATCH($P383&amp;"/"&amp;H$342,$2:$2,0),FALSE),"")</f>
        <v>433106</v>
      </c>
      <c r="I383" s="20">
        <f>IFERROR(VLOOKUP($B$380,$4:$144,MATCH($P383&amp;"/"&amp;I$342,$2:$2,0),FALSE),"")</f>
        <v>391715</v>
      </c>
      <c r="J383" s="20">
        <f>IFERROR(VLOOKUP($B$380,$4:$144,MATCH($P383&amp;"/"&amp;J$342,$2:$2,0),FALSE),"")</f>
        <v>370877</v>
      </c>
      <c r="K383" s="20">
        <f>IFERROR(VLOOKUP($B$380,$4:$144,MATCH($P383&amp;"/"&amp;K$342,$2:$2,0),FALSE),"")</f>
        <v>386628</v>
      </c>
      <c r="L383" s="20">
        <f>IFERROR(VLOOKUP($B$380,$4:$144,MATCH($P383&amp;"/"&amp;L$342,$2:$2,0),FALSE),"")</f>
        <v>418929</v>
      </c>
      <c r="M383" s="20">
        <f>IFERROR(VLOOKUP($B$380,$4:$144,MATCH($P383&amp;"/"&amp;M$342,$2:$2,0),FALSE),"")</f>
        <v>433229</v>
      </c>
      <c r="N383" s="20">
        <f>IFERROR(VLOOKUP($B$380,$4:$144,MATCH($P383&amp;"/"&amp;N$342,$2:$2,0),FALSE),"")</f>
        <v>456240</v>
      </c>
      <c r="O383" s="18"/>
      <c r="P383" s="21" t="s">
        <v>1029</v>
      </c>
    </row>
    <row r="384" spans="1:16">
      <c r="B384" s="20">
        <f>IFERROR(VLOOKUP($B$380,$4:$144,MATCH($P384&amp;"/"&amp;B$342,$2:$2,0),FALSE),"")</f>
        <v>188608.28</v>
      </c>
      <c r="C384" s="20">
        <f>IFERROR(VLOOKUP($B$380,$4:$144,MATCH($P384&amp;"/"&amp;C$342,$2:$2,0),FALSE),"")</f>
        <v>103627</v>
      </c>
      <c r="D384" s="20">
        <f>IFERROR(VLOOKUP($B$380,$4:$144,MATCH($P384&amp;"/"&amp;D$342,$2:$2,0),FALSE),"")</f>
        <v>107454.72</v>
      </c>
      <c r="E384" s="20">
        <f>IFERROR(VLOOKUP($B$380,$4:$144,MATCH($P384&amp;"/"&amp;E$342,$2:$2,0),FALSE),"")</f>
        <v>341447.75</v>
      </c>
      <c r="F384" s="20">
        <f>IFERROR(VLOOKUP($B$380,$4:$144,MATCH($P384&amp;"/"&amp;F$342,$2:$2,0),FALSE),"")</f>
        <v>318962.71000000002</v>
      </c>
      <c r="G384" s="20">
        <f>IFERROR(VLOOKUP($B$380,$4:$144,MATCH($P384&amp;"/"&amp;G$342,$2:$2,0),FALSE),"")</f>
        <v>459078.25599999999</v>
      </c>
      <c r="H384" s="20">
        <f>IFERROR(VLOOKUP($B$380,$4:$144,MATCH($P384&amp;"/"&amp;H$342,$2:$2,0),FALSE),"")</f>
        <v>419813.46</v>
      </c>
      <c r="I384" s="20">
        <f>IFERROR(VLOOKUP($B$380,$4:$144,MATCH($P384&amp;"/"&amp;I$342,$2:$2,0),FALSE),"")</f>
        <v>384909.11900000001</v>
      </c>
      <c r="J384" s="20">
        <f>IFERROR(VLOOKUP($B$380,$4:$144,MATCH($P384&amp;"/"&amp;J$342,$2:$2,0),FALSE),"")</f>
        <v>372018.68</v>
      </c>
      <c r="K384" s="20">
        <f>IFERROR(VLOOKUP($B$380,$4:$144,MATCH($P384&amp;"/"&amp;K$342,$2:$2,0),FALSE),"")</f>
        <v>389281.51899999997</v>
      </c>
      <c r="L384" s="20">
        <f>IFERROR(VLOOKUP($B$380,$4:$144,MATCH($P384&amp;"/"&amp;L$342,$2:$2,0),FALSE),"")</f>
        <v>436012.65399999998</v>
      </c>
      <c r="M384" s="20">
        <f>IFERROR(VLOOKUP($B$380,$4:$144,MATCH($P384&amp;"/"&amp;M$342,$2:$2,0),FALSE),"")</f>
        <v>453678.49099999998</v>
      </c>
      <c r="N384" s="20">
        <f>IFERROR(VLOOKUP($B$380,$4:$144,MATCH($P384&amp;"/"&amp;N$342,$2:$2,0),FALSE),IFERROR(VLOOKUP($B$380,$4:$144,MATCH($P383&amp;"/"&amp;N$342,$2:$2,0),FALSE),IFERROR(VLOOKUP($B$380,$4:$144,MATCH($P382&amp;"/"&amp;N$342,$2:$2,0),FALSE),IFERROR(VLOOKUP($B$380,$4:$144,MATCH($P381&amp;"/"&amp;N$342,$2:$2,0),FALSE),""))))</f>
        <v>456240</v>
      </c>
      <c r="O384" s="18">
        <f>RATE(M$342-B$342,,-B384,M384)</f>
        <v>8.3062211047923162E-2</v>
      </c>
      <c r="P384" s="21" t="s">
        <v>1030</v>
      </c>
    </row>
    <row r="385" spans="1:16">
      <c r="B385" s="22">
        <f t="shared" ref="B385:N385" si="10">+B384/B$396</f>
        <v>1.0677278091224342E-2</v>
      </c>
      <c r="C385" s="22">
        <f t="shared" si="10"/>
        <v>5.2291998745042489E-3</v>
      </c>
      <c r="D385" s="22">
        <f t="shared" si="10"/>
        <v>5.1941097903862579E-3</v>
      </c>
      <c r="E385" s="22">
        <f t="shared" si="10"/>
        <v>1.5746829385793717E-2</v>
      </c>
      <c r="F385" s="22">
        <f t="shared" si="10"/>
        <v>1.1491177568446219E-2</v>
      </c>
      <c r="G385" s="22">
        <f t="shared" si="10"/>
        <v>1.571544114895624E-2</v>
      </c>
      <c r="H385" s="22">
        <f t="shared" si="10"/>
        <v>1.4623125642345613E-2</v>
      </c>
      <c r="I385" s="22">
        <f t="shared" si="10"/>
        <v>1.5711025965416934E-2</v>
      </c>
      <c r="J385" s="22">
        <f t="shared" si="10"/>
        <v>1.5248661863075476E-2</v>
      </c>
      <c r="K385" s="22">
        <f t="shared" si="10"/>
        <v>1.5548057055457466E-2</v>
      </c>
      <c r="L385" s="22">
        <f t="shared" si="10"/>
        <v>1.6485999866350517E-2</v>
      </c>
      <c r="M385" s="22">
        <f t="shared" si="10"/>
        <v>1.6443822364060032E-2</v>
      </c>
      <c r="N385" s="22">
        <f t="shared" si="10"/>
        <v>1.2457548862581063E-2</v>
      </c>
      <c r="O385" s="18">
        <f>RATE(M$342-B$342,,-B385,M385)</f>
        <v>4.003820473651129E-2</v>
      </c>
      <c r="P385" s="23" t="s">
        <v>1031</v>
      </c>
    </row>
    <row r="386" spans="1:16">
      <c r="A386" s="142"/>
      <c r="B386" s="144" t="s">
        <v>39</v>
      </c>
      <c r="C386" s="145"/>
      <c r="D386" s="145"/>
      <c r="E386" s="145"/>
      <c r="F386" s="145"/>
      <c r="G386" s="145"/>
      <c r="H386" s="145"/>
      <c r="I386" s="145"/>
      <c r="J386" s="145"/>
      <c r="K386" s="145"/>
      <c r="L386" s="145"/>
      <c r="M386" s="145"/>
      <c r="N386" s="146"/>
      <c r="O386" s="18"/>
      <c r="P386" s="14"/>
    </row>
    <row r="387" spans="1:16">
      <c r="B387" s="20">
        <f>IFERROR(VLOOKUP($B$386,$4:$144,MATCH($P387&amp;"/"&amp;B$342,$2:$2,0),FALSE),"")</f>
        <v>11240416</v>
      </c>
      <c r="C387" s="20">
        <f>IFERROR(VLOOKUP($B$386,$4:$144,MATCH($P387&amp;"/"&amp;C$342,$2:$2,0),FALSE),"")</f>
        <v>16965393</v>
      </c>
      <c r="D387" s="20">
        <f>IFERROR(VLOOKUP($B$386,$4:$144,MATCH($P387&amp;"/"&amp;D$342,$2:$2,0),FALSE),"")</f>
        <v>18389964</v>
      </c>
      <c r="E387" s="20">
        <f>IFERROR(VLOOKUP($B$386,$4:$144,MATCH($P387&amp;"/"&amp;E$342,$2:$2,0),FALSE),"")</f>
        <v>18874024</v>
      </c>
      <c r="F387" s="20">
        <f>IFERROR(VLOOKUP($B$386,$4:$144,MATCH($P387&amp;"/"&amp;F$342,$2:$2,0),FALSE),"")</f>
        <v>20882150</v>
      </c>
      <c r="G387" s="20">
        <f>IFERROR(VLOOKUP($B$386,$4:$144,MATCH($P387&amp;"/"&amp;G$342,$2:$2,0),FALSE),"")</f>
        <v>25766147</v>
      </c>
      <c r="H387" s="20">
        <f>IFERROR(VLOOKUP($B$386,$4:$144,MATCH($P387&amp;"/"&amp;H$342,$2:$2,0),FALSE),"")</f>
        <v>26428381</v>
      </c>
      <c r="I387" s="20">
        <f>IFERROR(VLOOKUP($B$386,$4:$144,MATCH($P387&amp;"/"&amp;I$342,$2:$2,0),FALSE),"")</f>
        <v>25891995</v>
      </c>
      <c r="J387" s="20">
        <f>IFERROR(VLOOKUP($B$386,$4:$144,MATCH($P387&amp;"/"&amp;J$342,$2:$2,0),FALSE),"")</f>
        <v>21827241</v>
      </c>
      <c r="K387" s="20">
        <f>IFERROR(VLOOKUP($B$386,$4:$144,MATCH($P387&amp;"/"&amp;K$342,$2:$2,0),FALSE),"")</f>
        <v>21056917</v>
      </c>
      <c r="L387" s="20">
        <f>IFERROR(VLOOKUP($B$386,$4:$144,MATCH($P387&amp;"/"&amp;L$342,$2:$2,0),FALSE),"")</f>
        <v>22140294</v>
      </c>
      <c r="M387" s="20">
        <f>IFERROR(VLOOKUP($B$386,$4:$144,MATCH($P387&amp;"/"&amp;M$342,$2:$2,0),FALSE),"")</f>
        <v>22337068</v>
      </c>
      <c r="N387" s="20">
        <f>IFERROR(VLOOKUP($B$386,$4:$144,MATCH($P387&amp;"/"&amp;N$342,$2:$2,0),FALSE),"")</f>
        <v>32587058</v>
      </c>
      <c r="O387" s="18"/>
      <c r="P387" s="21" t="s">
        <v>1027</v>
      </c>
    </row>
    <row r="388" spans="1:16">
      <c r="B388" s="20">
        <f>IFERROR(VLOOKUP($B$386,$4:$144,MATCH($P388&amp;"/"&amp;B$342,$2:$2,0),FALSE),"")</f>
        <v>11761947</v>
      </c>
      <c r="C388" s="20">
        <f>IFERROR(VLOOKUP($B$386,$4:$144,MATCH($P388&amp;"/"&amp;C$342,$2:$2,0),FALSE),"")</f>
        <v>17301128</v>
      </c>
      <c r="D388" s="20">
        <f>IFERROR(VLOOKUP($B$386,$4:$144,MATCH($P388&amp;"/"&amp;D$342,$2:$2,0),FALSE),"")</f>
        <v>18475493</v>
      </c>
      <c r="E388" s="20">
        <f>IFERROR(VLOOKUP($B$386,$4:$144,MATCH($P388&amp;"/"&amp;E$342,$2:$2,0),FALSE),"")</f>
        <v>18774667</v>
      </c>
      <c r="F388" s="20">
        <f>IFERROR(VLOOKUP($B$386,$4:$144,MATCH($P388&amp;"/"&amp;F$342,$2:$2,0),FALSE),"")</f>
        <v>21019121</v>
      </c>
      <c r="G388" s="20">
        <f>IFERROR(VLOOKUP($B$386,$4:$144,MATCH($P388&amp;"/"&amp;G$342,$2:$2,0),FALSE),"")</f>
        <v>25900647</v>
      </c>
      <c r="H388" s="20">
        <f>IFERROR(VLOOKUP($B$386,$4:$144,MATCH($P388&amp;"/"&amp;H$342,$2:$2,0),FALSE),"")</f>
        <v>26128599</v>
      </c>
      <c r="I388" s="20">
        <f>IFERROR(VLOOKUP($B$386,$4:$144,MATCH($P388&amp;"/"&amp;I$342,$2:$2,0),FALSE),"")</f>
        <v>25721531</v>
      </c>
      <c r="J388" s="20">
        <f>IFERROR(VLOOKUP($B$386,$4:$144,MATCH($P388&amp;"/"&amp;J$342,$2:$2,0),FALSE),"")</f>
        <v>21577047</v>
      </c>
      <c r="K388" s="20">
        <f>IFERROR(VLOOKUP($B$386,$4:$144,MATCH($P388&amp;"/"&amp;K$342,$2:$2,0),FALSE),"")</f>
        <v>20895562</v>
      </c>
      <c r="L388" s="20">
        <f>IFERROR(VLOOKUP($B$386,$4:$144,MATCH($P388&amp;"/"&amp;L$342,$2:$2,0),FALSE),"")</f>
        <v>22181234</v>
      </c>
      <c r="M388" s="20">
        <f>IFERROR(VLOOKUP($B$386,$4:$144,MATCH($P388&amp;"/"&amp;M$342,$2:$2,0),FALSE),"")</f>
        <v>22222985</v>
      </c>
      <c r="N388" s="20">
        <f>IFERROR(VLOOKUP($B$386,$4:$144,MATCH($P388&amp;"/"&amp;N$342,$2:$2,0),FALSE),"")</f>
        <v>32436207</v>
      </c>
      <c r="O388" s="18"/>
      <c r="P388" s="21" t="s">
        <v>1028</v>
      </c>
    </row>
    <row r="389" spans="1:16">
      <c r="B389" s="20">
        <f>IFERROR(VLOOKUP($B$386,$4:$144,MATCH($P389&amp;"/"&amp;B$342,$2:$2,0),FALSE),"")</f>
        <v>14529363</v>
      </c>
      <c r="C389" s="20">
        <f>IFERROR(VLOOKUP($B$386,$4:$144,MATCH($P389&amp;"/"&amp;C$342,$2:$2,0),FALSE),"")</f>
        <v>17891219</v>
      </c>
      <c r="D389" s="20">
        <f>IFERROR(VLOOKUP($B$386,$4:$144,MATCH($P389&amp;"/"&amp;D$342,$2:$2,0),FALSE),"")</f>
        <v>18830816</v>
      </c>
      <c r="E389" s="20">
        <f>IFERROR(VLOOKUP($B$386,$4:$144,MATCH($P389&amp;"/"&amp;E$342,$2:$2,0),FALSE),"")</f>
        <v>19727844</v>
      </c>
      <c r="F389" s="20">
        <f>IFERROR(VLOOKUP($B$386,$4:$144,MATCH($P389&amp;"/"&amp;F$342,$2:$2,0),FALSE),"")</f>
        <v>21049315</v>
      </c>
      <c r="G389" s="20">
        <f>IFERROR(VLOOKUP($B$386,$4:$144,MATCH($P389&amp;"/"&amp;G$342,$2:$2,0),FALSE),"")</f>
        <v>25737596</v>
      </c>
      <c r="H389" s="20">
        <f>IFERROR(VLOOKUP($B$386,$4:$144,MATCH($P389&amp;"/"&amp;H$342,$2:$2,0),FALSE),"")</f>
        <v>25914675</v>
      </c>
      <c r="I389" s="20">
        <f>IFERROR(VLOOKUP($B$386,$4:$144,MATCH($P389&amp;"/"&amp;I$342,$2:$2,0),FALSE),"")</f>
        <v>25887868</v>
      </c>
      <c r="J389" s="20">
        <f>IFERROR(VLOOKUP($B$386,$4:$144,MATCH($P389&amp;"/"&amp;J$342,$2:$2,0),FALSE),"")</f>
        <v>21333601</v>
      </c>
      <c r="K389" s="20">
        <f>IFERROR(VLOOKUP($B$386,$4:$144,MATCH($P389&amp;"/"&amp;K$342,$2:$2,0),FALSE),"")</f>
        <v>21079735</v>
      </c>
      <c r="L389" s="20">
        <f>IFERROR(VLOOKUP($B$386,$4:$144,MATCH($P389&amp;"/"&amp;L$342,$2:$2,0),FALSE),"")</f>
        <v>22026352</v>
      </c>
      <c r="M389" s="20">
        <f>IFERROR(VLOOKUP($B$386,$4:$144,MATCH($P389&amp;"/"&amp;M$342,$2:$2,0),FALSE),"")</f>
        <v>22325243</v>
      </c>
      <c r="N389" s="20">
        <f>IFERROR(VLOOKUP($B$386,$4:$144,MATCH($P389&amp;"/"&amp;N$342,$2:$2,0),FALSE),"")</f>
        <v>32348377</v>
      </c>
      <c r="O389" s="18"/>
      <c r="P389" s="21" t="s">
        <v>1029</v>
      </c>
    </row>
    <row r="390" spans="1:16">
      <c r="B390" s="20">
        <f>IFERROR(VLOOKUP($B$386,$4:$144,MATCH($P390&amp;"/"&amp;B$342,$2:$2,0),FALSE),"")</f>
        <v>16250585.68</v>
      </c>
      <c r="C390" s="20">
        <f>IFERROR(VLOOKUP($B$386,$4:$144,MATCH($P390&amp;"/"&amp;C$342,$2:$2,0),FALSE),"")</f>
        <v>18392038</v>
      </c>
      <c r="D390" s="20">
        <f>IFERROR(VLOOKUP($B$386,$4:$144,MATCH($P390&amp;"/"&amp;D$342,$2:$2,0),FALSE),"")</f>
        <v>19062773.460000001</v>
      </c>
      <c r="E390" s="20">
        <f>IFERROR(VLOOKUP($B$386,$4:$144,MATCH($P390&amp;"/"&amp;E$342,$2:$2,0),FALSE),"")</f>
        <v>19923885.140000001</v>
      </c>
      <c r="F390" s="20">
        <f>IFERROR(VLOOKUP($B$386,$4:$144,MATCH($P390&amp;"/"&amp;F$342,$2:$2,0),FALSE),"")</f>
        <v>25768152.436999999</v>
      </c>
      <c r="G390" s="20">
        <f>IFERROR(VLOOKUP($B$386,$4:$144,MATCH($P390&amp;"/"&amp;G$342,$2:$2,0),FALSE),"")</f>
        <v>26748468.173</v>
      </c>
      <c r="H390" s="20">
        <f>IFERROR(VLOOKUP($B$386,$4:$144,MATCH($P390&amp;"/"&amp;H$342,$2:$2,0),FALSE),"")</f>
        <v>26235554.91</v>
      </c>
      <c r="I390" s="20">
        <f>IFERROR(VLOOKUP($B$386,$4:$144,MATCH($P390&amp;"/"&amp;I$342,$2:$2,0),FALSE),"")</f>
        <v>22163895.295000002</v>
      </c>
      <c r="J390" s="20">
        <f>IFERROR(VLOOKUP($B$386,$4:$144,MATCH($P390&amp;"/"&amp;J$342,$2:$2,0),FALSE),"")</f>
        <v>21354073.02</v>
      </c>
      <c r="K390" s="20">
        <f>IFERROR(VLOOKUP($B$386,$4:$144,MATCH($P390&amp;"/"&amp;K$342,$2:$2,0),FALSE),"")</f>
        <v>22386787.223000001</v>
      </c>
      <c r="L390" s="20">
        <f>IFERROR(VLOOKUP($B$386,$4:$144,MATCH($P390&amp;"/"&amp;L$342,$2:$2,0),FALSE),"")</f>
        <v>22398176.353999998</v>
      </c>
      <c r="M390" s="20">
        <f>IFERROR(VLOOKUP($B$386,$4:$144,MATCH($P390&amp;"/"&amp;M$342,$2:$2,0),FALSE),"")</f>
        <v>22928380.081</v>
      </c>
      <c r="N390" s="20">
        <f>IFERROR(VLOOKUP($B$386,$4:$144,MATCH($P390&amp;"/"&amp;N$342,$2:$2,0),FALSE),IFERROR(VLOOKUP($B$386,$4:$144,MATCH($P389&amp;"/"&amp;N$342,$2:$2,0),FALSE),IFERROR(VLOOKUP($B$386,$4:$144,MATCH($P388&amp;"/"&amp;N$342,$2:$2,0),FALSE),IFERROR(VLOOKUP($B$386,$4:$144,MATCH($P387&amp;"/"&amp;N$342,$2:$2,0),FALSE),""))))</f>
        <v>32348377</v>
      </c>
      <c r="O390" s="18">
        <f>RATE(M$342-B$342,,-B390,M390)</f>
        <v>3.1789977520369751E-2</v>
      </c>
      <c r="P390" s="21" t="s">
        <v>1030</v>
      </c>
    </row>
    <row r="391" spans="1:16">
      <c r="A391" s="147"/>
      <c r="B391" s="22">
        <f t="shared" ref="B391:M391" si="11">+B390/B$396</f>
        <v>0.91995973056234881</v>
      </c>
      <c r="C391" s="22">
        <f t="shared" si="11"/>
        <v>0.92809444258231322</v>
      </c>
      <c r="D391" s="22">
        <f t="shared" si="11"/>
        <v>0.92144987451925164</v>
      </c>
      <c r="E391" s="22">
        <f t="shared" si="11"/>
        <v>0.91884635351010735</v>
      </c>
      <c r="F391" s="22">
        <f t="shared" si="11"/>
        <v>0.928341796645624</v>
      </c>
      <c r="G391" s="22">
        <f t="shared" si="11"/>
        <v>0.9156695441430589</v>
      </c>
      <c r="H391" s="22">
        <f t="shared" si="11"/>
        <v>0.91384829763578168</v>
      </c>
      <c r="I391" s="22">
        <f t="shared" si="11"/>
        <v>0.90467468107589122</v>
      </c>
      <c r="J391" s="22">
        <f t="shared" si="11"/>
        <v>0.87528142103348927</v>
      </c>
      <c r="K391" s="22">
        <f t="shared" si="11"/>
        <v>0.89413709113581175</v>
      </c>
      <c r="L391" s="22">
        <f t="shared" si="11"/>
        <v>0.84689361418978293</v>
      </c>
      <c r="M391" s="22">
        <f t="shared" si="11"/>
        <v>0.83105154118407687</v>
      </c>
      <c r="N391" s="22">
        <f>+N390/N$396</f>
        <v>0.88326645428435346</v>
      </c>
      <c r="O391" s="18">
        <f>RATE(M$342-B$342,,-B391,M391)</f>
        <v>-9.197269612829205E-3</v>
      </c>
      <c r="P391" s="23" t="s">
        <v>1031</v>
      </c>
    </row>
    <row r="392" spans="1:16">
      <c r="B392" s="148" t="s">
        <v>40</v>
      </c>
      <c r="C392" s="149"/>
      <c r="D392" s="149"/>
      <c r="E392" s="149"/>
      <c r="F392" s="149"/>
      <c r="G392" s="149"/>
      <c r="H392" s="149"/>
      <c r="I392" s="149"/>
      <c r="J392" s="149"/>
      <c r="K392" s="149"/>
      <c r="L392" s="149"/>
      <c r="M392" s="149"/>
      <c r="N392" s="150"/>
      <c r="O392" s="18"/>
      <c r="P392" s="14"/>
    </row>
    <row r="393" spans="1:16">
      <c r="B393" s="20">
        <f>IFERROR(VLOOKUP($B$392,$4:$144,MATCH($P393&amp;"/"&amp;B$342,$2:$2,0),FALSE),"")</f>
        <v>12448366</v>
      </c>
      <c r="C393" s="20">
        <f>IFERROR(VLOOKUP($B$392,$4:$144,MATCH($P393&amp;"/"&amp;C$342,$2:$2,0),FALSE),"")</f>
        <v>18352034</v>
      </c>
      <c r="D393" s="20">
        <f>IFERROR(VLOOKUP($B$392,$4:$144,MATCH($P393&amp;"/"&amp;D$342,$2:$2,0),FALSE),"")</f>
        <v>19896981</v>
      </c>
      <c r="E393" s="20">
        <f>IFERROR(VLOOKUP($B$392,$4:$144,MATCH($P393&amp;"/"&amp;E$342,$2:$2,0),FALSE),"")</f>
        <v>20578231</v>
      </c>
      <c r="F393" s="20">
        <f>IFERROR(VLOOKUP($B$392,$4:$144,MATCH($P393&amp;"/"&amp;F$342,$2:$2,0),FALSE),"")</f>
        <v>22651968</v>
      </c>
      <c r="G393" s="20">
        <f>IFERROR(VLOOKUP($B$392,$4:$144,MATCH($P393&amp;"/"&amp;G$342,$2:$2,0),FALSE),"")</f>
        <v>27884559</v>
      </c>
      <c r="H393" s="20">
        <f>IFERROR(VLOOKUP($B$392,$4:$144,MATCH($P393&amp;"/"&amp;H$342,$2:$2,0),FALSE),"")</f>
        <v>28540505</v>
      </c>
      <c r="I393" s="20">
        <f>IFERROR(VLOOKUP($B$392,$4:$144,MATCH($P393&amp;"/"&amp;I$342,$2:$2,0),FALSE),"")</f>
        <v>28255407</v>
      </c>
      <c r="J393" s="20">
        <f>IFERROR(VLOOKUP($B$392,$4:$144,MATCH($P393&amp;"/"&amp;J$342,$2:$2,0),FALSE),"")</f>
        <v>24713314</v>
      </c>
      <c r="K393" s="20">
        <f>IFERROR(VLOOKUP($B$392,$4:$144,MATCH($P393&amp;"/"&amp;K$342,$2:$2,0),FALSE),"")</f>
        <v>24974278</v>
      </c>
      <c r="L393" s="20">
        <f>IFERROR(VLOOKUP($B$392,$4:$144,MATCH($P393&amp;"/"&amp;L$342,$2:$2,0),FALSE),"")</f>
        <v>25509552</v>
      </c>
      <c r="M393" s="20">
        <f>IFERROR(VLOOKUP($B$392,$4:$144,MATCH($P393&amp;"/"&amp;M$342,$2:$2,0),FALSE),"")</f>
        <v>27068628</v>
      </c>
      <c r="N393" s="20">
        <f>IFERROR(VLOOKUP($B$392,$4:$144,MATCH($P393&amp;"/"&amp;N$342,$2:$2,0),FALSE),"")</f>
        <v>37500955</v>
      </c>
      <c r="O393" s="18"/>
      <c r="P393" s="21" t="s">
        <v>1027</v>
      </c>
    </row>
    <row r="394" spans="1:16">
      <c r="B394" s="20">
        <f>IFERROR(VLOOKUP($B$392,$4:$144,MATCH($P394&amp;"/"&amp;B$342,$2:$2,0),FALSE),"")</f>
        <v>12696268</v>
      </c>
      <c r="C394" s="20">
        <f>IFERROR(VLOOKUP($B$392,$4:$144,MATCH($P394&amp;"/"&amp;C$342,$2:$2,0),FALSE),"")</f>
        <v>18502405</v>
      </c>
      <c r="D394" s="20">
        <f>IFERROR(VLOOKUP($B$392,$4:$144,MATCH($P394&amp;"/"&amp;D$342,$2:$2,0),FALSE),"")</f>
        <v>19808677</v>
      </c>
      <c r="E394" s="20">
        <f>IFERROR(VLOOKUP($B$392,$4:$144,MATCH($P394&amp;"/"&amp;E$342,$2:$2,0),FALSE),"")</f>
        <v>20623278</v>
      </c>
      <c r="F394" s="20">
        <f>IFERROR(VLOOKUP($B$392,$4:$144,MATCH($P394&amp;"/"&amp;F$342,$2:$2,0),FALSE),"")</f>
        <v>22771109</v>
      </c>
      <c r="G394" s="20">
        <f>IFERROR(VLOOKUP($B$392,$4:$144,MATCH($P394&amp;"/"&amp;G$342,$2:$2,0),FALSE),"")</f>
        <v>27851277</v>
      </c>
      <c r="H394" s="20">
        <f>IFERROR(VLOOKUP($B$392,$4:$144,MATCH($P394&amp;"/"&amp;H$342,$2:$2,0),FALSE),"")</f>
        <v>27899778</v>
      </c>
      <c r="I394" s="20">
        <f>IFERROR(VLOOKUP($B$392,$4:$144,MATCH($P394&amp;"/"&amp;I$342,$2:$2,0),FALSE),"")</f>
        <v>27760951</v>
      </c>
      <c r="J394" s="20">
        <f>IFERROR(VLOOKUP($B$392,$4:$144,MATCH($P394&amp;"/"&amp;J$342,$2:$2,0),FALSE),"")</f>
        <v>24489698</v>
      </c>
      <c r="K394" s="20">
        <f>IFERROR(VLOOKUP($B$392,$4:$144,MATCH($P394&amp;"/"&amp;K$342,$2:$2,0),FALSE),"")</f>
        <v>23799717</v>
      </c>
      <c r="L394" s="20">
        <f>IFERROR(VLOOKUP($B$392,$4:$144,MATCH($P394&amp;"/"&amp;L$342,$2:$2,0),FALSE),"")</f>
        <v>25099614</v>
      </c>
      <c r="M394" s="20">
        <f>IFERROR(VLOOKUP($B$392,$4:$144,MATCH($P394&amp;"/"&amp;M$342,$2:$2,0),FALSE),"")</f>
        <v>26093159</v>
      </c>
      <c r="N394" s="20">
        <f>IFERROR(VLOOKUP($B$392,$4:$144,MATCH($P394&amp;"/"&amp;N$342,$2:$2,0),FALSE),"")</f>
        <v>37433979</v>
      </c>
      <c r="O394" s="18"/>
      <c r="P394" s="21" t="s">
        <v>1028</v>
      </c>
    </row>
    <row r="395" spans="1:16">
      <c r="B395" s="20">
        <f>IFERROR(VLOOKUP($B$392,$4:$144,MATCH($P395&amp;"/"&amp;B$342,$2:$2,0),FALSE),"")</f>
        <v>16193669</v>
      </c>
      <c r="C395" s="20">
        <f>IFERROR(VLOOKUP($B$392,$4:$144,MATCH($P395&amp;"/"&amp;C$342,$2:$2,0),FALSE),"")</f>
        <v>19038713</v>
      </c>
      <c r="D395" s="20">
        <f>IFERROR(VLOOKUP($B$392,$4:$144,MATCH($P395&amp;"/"&amp;D$342,$2:$2,0),FALSE),"")</f>
        <v>20190374</v>
      </c>
      <c r="E395" s="20">
        <f>IFERROR(VLOOKUP($B$392,$4:$144,MATCH($P395&amp;"/"&amp;E$342,$2:$2,0),FALSE),"")</f>
        <v>21297366</v>
      </c>
      <c r="F395" s="20">
        <f>IFERROR(VLOOKUP($B$392,$4:$144,MATCH($P395&amp;"/"&amp;F$342,$2:$2,0),FALSE),"")</f>
        <v>22735071</v>
      </c>
      <c r="G395" s="20">
        <f>IFERROR(VLOOKUP($B$392,$4:$144,MATCH($P395&amp;"/"&amp;G$342,$2:$2,0),FALSE),"")</f>
        <v>27781967</v>
      </c>
      <c r="H395" s="20">
        <f>IFERROR(VLOOKUP($B$392,$4:$144,MATCH($P395&amp;"/"&amp;H$342,$2:$2,0),FALSE),"")</f>
        <v>27785365</v>
      </c>
      <c r="I395" s="20">
        <f>IFERROR(VLOOKUP($B$392,$4:$144,MATCH($P395&amp;"/"&amp;I$342,$2:$2,0),FALSE),"")</f>
        <v>27993853</v>
      </c>
      <c r="J395" s="20">
        <f>IFERROR(VLOOKUP($B$392,$4:$144,MATCH($P395&amp;"/"&amp;J$342,$2:$2,0),FALSE),"")</f>
        <v>24230832</v>
      </c>
      <c r="K395" s="20">
        <f>IFERROR(VLOOKUP($B$392,$4:$144,MATCH($P395&amp;"/"&amp;K$342,$2:$2,0),FALSE),"")</f>
        <v>24073179</v>
      </c>
      <c r="L395" s="20">
        <f>IFERROR(VLOOKUP($B$392,$4:$144,MATCH($P395&amp;"/"&amp;L$342,$2:$2,0),FALSE),"")</f>
        <v>25578437</v>
      </c>
      <c r="M395" s="20">
        <f>IFERROR(VLOOKUP($B$392,$4:$144,MATCH($P395&amp;"/"&amp;M$342,$2:$2,0),FALSE),"")</f>
        <v>26450705</v>
      </c>
      <c r="N395" s="20">
        <f>IFERROR(VLOOKUP($B$392,$4:$144,MATCH($P395&amp;"/"&amp;N$342,$2:$2,0),FALSE),"")</f>
        <v>36623577</v>
      </c>
      <c r="O395" s="18"/>
      <c r="P395" s="21" t="s">
        <v>1029</v>
      </c>
    </row>
    <row r="396" spans="1:16">
      <c r="B396" s="20">
        <f>IFERROR(VLOOKUP($B$392,$4:$144,MATCH($P396&amp;"/"&amp;B$342,$2:$2,0),FALSE),"")</f>
        <v>17664453.280000001</v>
      </c>
      <c r="C396" s="20">
        <f>IFERROR(VLOOKUP($B$392,$4:$144,MATCH($P396&amp;"/"&amp;C$342,$2:$2,0),FALSE),"")</f>
        <v>19816989.690000001</v>
      </c>
      <c r="D396" s="20">
        <f>IFERROR(VLOOKUP($B$392,$4:$144,MATCH($P396&amp;"/"&amp;D$342,$2:$2,0),FALSE),"")</f>
        <v>20687802.98</v>
      </c>
      <c r="E396" s="20">
        <f>IFERROR(VLOOKUP($B$392,$4:$144,MATCH($P396&amp;"/"&amp;E$342,$2:$2,0),FALSE),"")</f>
        <v>21683587.32</v>
      </c>
      <c r="F396" s="20">
        <f>IFERROR(VLOOKUP($B$392,$4:$144,MATCH($P396&amp;"/"&amp;F$342,$2:$2,0),FALSE),"")</f>
        <v>27757182.247000001</v>
      </c>
      <c r="G396" s="20">
        <f>IFERROR(VLOOKUP($B$392,$4:$144,MATCH($P396&amp;"/"&amp;G$342,$2:$2,0),FALSE),"")</f>
        <v>29211922.952</v>
      </c>
      <c r="H396" s="20">
        <f>IFERROR(VLOOKUP($B$392,$4:$144,MATCH($P396&amp;"/"&amp;H$342,$2:$2,0),FALSE),"")</f>
        <v>28708873.210000001</v>
      </c>
      <c r="I396" s="20">
        <f>IFERROR(VLOOKUP($B$392,$4:$144,MATCH($P396&amp;"/"&amp;I$342,$2:$2,0),FALSE),"")</f>
        <v>24499298.763</v>
      </c>
      <c r="J396" s="20">
        <f>IFERROR(VLOOKUP($B$392,$4:$144,MATCH($P396&amp;"/"&amp;J$342,$2:$2,0),FALSE),"")</f>
        <v>24396808.280000001</v>
      </c>
      <c r="K396" s="20">
        <f>IFERROR(VLOOKUP($B$392,$4:$144,MATCH($P396&amp;"/"&amp;K$342,$2:$2,0),FALSE),"")</f>
        <v>25037309.653000001</v>
      </c>
      <c r="L396" s="20">
        <f>IFERROR(VLOOKUP($B$392,$4:$144,MATCH($P396&amp;"/"&amp;L$342,$2:$2,0),FALSE),"")</f>
        <v>26447449.807999998</v>
      </c>
      <c r="M396" s="20">
        <f>IFERROR(VLOOKUP($B$392,$4:$144,MATCH($P396&amp;"/"&amp;M$342,$2:$2,0),FALSE),"")</f>
        <v>27589600.578000002</v>
      </c>
      <c r="N396" s="20">
        <f>IFERROR(VLOOKUP($B$392,$4:$144,MATCH($P396&amp;"/"&amp;N$342,$2:$2,0),FALSE),IFERROR(VLOOKUP($B$392,$4:$144,MATCH($P395&amp;"/"&amp;N$342,$2:$2,0),FALSE),IFERROR(VLOOKUP($B$392,$4:$144,MATCH($P394&amp;"/"&amp;N$342,$2:$2,0),FALSE),IFERROR(VLOOKUP($B$392,$4:$144,MATCH($P393&amp;"/"&amp;N$342,$2:$2,0),FALSE),""))))</f>
        <v>36623577</v>
      </c>
      <c r="O396" s="18">
        <f>RATE(M$342-B$342,,-B396,M396)</f>
        <v>4.1367717181509438E-2</v>
      </c>
      <c r="P396" s="21" t="s">
        <v>1030</v>
      </c>
    </row>
    <row r="397" spans="1:16">
      <c r="B397" s="95" t="s">
        <v>41</v>
      </c>
      <c r="C397" s="96"/>
      <c r="D397" s="96"/>
      <c r="E397" s="96"/>
      <c r="F397" s="96"/>
      <c r="G397" s="96"/>
      <c r="H397" s="96"/>
      <c r="I397" s="96"/>
      <c r="J397" s="96"/>
      <c r="K397" s="96"/>
      <c r="L397" s="96"/>
      <c r="M397" s="96"/>
      <c r="N397" s="97"/>
    </row>
    <row r="398" spans="1:16">
      <c r="B398" s="98" t="s">
        <v>43</v>
      </c>
      <c r="C398" s="99"/>
      <c r="D398" s="99"/>
      <c r="E398" s="99"/>
      <c r="F398" s="99"/>
      <c r="G398" s="99"/>
      <c r="H398" s="99"/>
      <c r="I398" s="99"/>
      <c r="J398" s="99"/>
      <c r="K398" s="99"/>
      <c r="L398" s="99"/>
      <c r="M398" s="99"/>
      <c r="N398" s="100"/>
      <c r="O398" s="18"/>
      <c r="P398" s="14"/>
    </row>
    <row r="399" spans="1:16">
      <c r="B399" s="20">
        <f>IFERROR(VLOOKUP($B$398,$4:$144,MATCH($P399&amp;"/"&amp;B$342,$2:$2,0),FALSE),"")</f>
        <v>290866</v>
      </c>
      <c r="C399" s="20">
        <f>IFERROR(VLOOKUP($B$398,$4:$144,MATCH($P399&amp;"/"&amp;C$342,$2:$2,0),FALSE),"")</f>
        <v>294585</v>
      </c>
      <c r="D399" s="20">
        <f>IFERROR(VLOOKUP($B$398,$4:$144,MATCH($P399&amp;"/"&amp;D$342,$2:$2,0),FALSE),"")</f>
        <v>323551</v>
      </c>
      <c r="E399" s="20">
        <f>IFERROR(VLOOKUP($B$398,$4:$144,MATCH($P399&amp;"/"&amp;E$342,$2:$2,0),FALSE),"")</f>
        <v>410256</v>
      </c>
      <c r="F399" s="20">
        <f>IFERROR(VLOOKUP($B$398,$4:$144,MATCH($P399&amp;"/"&amp;F$342,$2:$2,0),FALSE),"")</f>
        <v>570993</v>
      </c>
      <c r="G399" s="20">
        <f>IFERROR(VLOOKUP($B$398,$4:$144,MATCH($P399&amp;"/"&amp;G$342,$2:$2,0),FALSE),"")</f>
        <v>1688104</v>
      </c>
      <c r="H399" s="20">
        <f>IFERROR(VLOOKUP($B$398,$4:$144,MATCH($P399&amp;"/"&amp;H$342,$2:$2,0),FALSE),"")</f>
        <v>1810030</v>
      </c>
      <c r="I399" s="20">
        <f>IFERROR(VLOOKUP($B$398,$4:$144,MATCH($P399&amp;"/"&amp;I$342,$2:$2,0),FALSE),"")</f>
        <v>2006566</v>
      </c>
      <c r="J399" s="20">
        <f>IFERROR(VLOOKUP($B$398,$4:$144,MATCH($P399&amp;"/"&amp;J$342,$2:$2,0),FALSE),"")</f>
        <v>2204867</v>
      </c>
      <c r="K399" s="20">
        <f>IFERROR(VLOOKUP($B$398,$4:$144,MATCH($P399&amp;"/"&amp;K$342,$2:$2,0),FALSE),"")</f>
        <v>2054568</v>
      </c>
      <c r="L399" s="20">
        <f>IFERROR(VLOOKUP($B$398,$4:$144,MATCH($P399&amp;"/"&amp;L$342,$2:$2,0),FALSE),"")</f>
        <v>2402016</v>
      </c>
      <c r="M399" s="20">
        <f>IFERROR(VLOOKUP($B$398,$4:$144,MATCH($P399&amp;"/"&amp;M$342,$2:$2,0),FALSE),"")</f>
        <v>2554998</v>
      </c>
      <c r="N399" s="20">
        <f>IFERROR(VLOOKUP($B$398,$4:$144,MATCH($P399&amp;"/"&amp;N$342,$2:$2,0),FALSE),"")</f>
        <v>1855576</v>
      </c>
      <c r="O399" s="18"/>
      <c r="P399" s="21" t="s">
        <v>1027</v>
      </c>
    </row>
    <row r="400" spans="1:16">
      <c r="B400" s="20">
        <f>IFERROR(VLOOKUP($B$398,$4:$144,MATCH($P400&amp;"/"&amp;B$342,$2:$2,0),FALSE),"")</f>
        <v>279452</v>
      </c>
      <c r="C400" s="20">
        <f>IFERROR(VLOOKUP($B$398,$4:$144,MATCH($P400&amp;"/"&amp;C$342,$2:$2,0),FALSE),"")</f>
        <v>260247</v>
      </c>
      <c r="D400" s="20">
        <f>IFERROR(VLOOKUP($B$398,$4:$144,MATCH($P400&amp;"/"&amp;D$342,$2:$2,0),FALSE),"")</f>
        <v>304338</v>
      </c>
      <c r="E400" s="20">
        <f>IFERROR(VLOOKUP($B$398,$4:$144,MATCH($P400&amp;"/"&amp;E$342,$2:$2,0),FALSE),"")</f>
        <v>399401</v>
      </c>
      <c r="F400" s="20">
        <f>IFERROR(VLOOKUP($B$398,$4:$144,MATCH($P400&amp;"/"&amp;F$342,$2:$2,0),FALSE),"")</f>
        <v>523089</v>
      </c>
      <c r="G400" s="20">
        <f>IFERROR(VLOOKUP($B$398,$4:$144,MATCH($P400&amp;"/"&amp;G$342,$2:$2,0),FALSE),"")</f>
        <v>1619741</v>
      </c>
      <c r="H400" s="20">
        <f>IFERROR(VLOOKUP($B$398,$4:$144,MATCH($P400&amp;"/"&amp;H$342,$2:$2,0),FALSE),"")</f>
        <v>1954527</v>
      </c>
      <c r="I400" s="20">
        <f>IFERROR(VLOOKUP($B$398,$4:$144,MATCH($P400&amp;"/"&amp;I$342,$2:$2,0),FALSE),"")</f>
        <v>2037723</v>
      </c>
      <c r="J400" s="20">
        <f>IFERROR(VLOOKUP($B$398,$4:$144,MATCH($P400&amp;"/"&amp;J$342,$2:$2,0),FALSE),"")</f>
        <v>2186945</v>
      </c>
      <c r="K400" s="20">
        <f>IFERROR(VLOOKUP($B$398,$4:$144,MATCH($P400&amp;"/"&amp;K$342,$2:$2,0),FALSE),"")</f>
        <v>2128491</v>
      </c>
      <c r="L400" s="20">
        <f>IFERROR(VLOOKUP($B$398,$4:$144,MATCH($P400&amp;"/"&amp;L$342,$2:$2,0),FALSE),"")</f>
        <v>2462557</v>
      </c>
      <c r="M400" s="20">
        <f>IFERROR(VLOOKUP($B$398,$4:$144,MATCH($P400&amp;"/"&amp;M$342,$2:$2,0),FALSE),"")</f>
        <v>2467415</v>
      </c>
      <c r="N400" s="20">
        <f>IFERROR(VLOOKUP($B$398,$4:$144,MATCH($P400&amp;"/"&amp;N$342,$2:$2,0),FALSE),"")</f>
        <v>1745056</v>
      </c>
      <c r="O400" s="18"/>
      <c r="P400" s="21" t="s">
        <v>1028</v>
      </c>
    </row>
    <row r="401" spans="1:16">
      <c r="B401" s="20">
        <f>IFERROR(VLOOKUP($B$398,$4:$144,MATCH($P401&amp;"/"&amp;B$342,$2:$2,0),FALSE),"")</f>
        <v>296192</v>
      </c>
      <c r="C401" s="20">
        <f>IFERROR(VLOOKUP($B$398,$4:$144,MATCH($P401&amp;"/"&amp;C$342,$2:$2,0),FALSE),"")</f>
        <v>267495</v>
      </c>
      <c r="D401" s="20">
        <f>IFERROR(VLOOKUP($B$398,$4:$144,MATCH($P401&amp;"/"&amp;D$342,$2:$2,0),FALSE),"")</f>
        <v>337842</v>
      </c>
      <c r="E401" s="20">
        <f>IFERROR(VLOOKUP($B$398,$4:$144,MATCH($P401&amp;"/"&amp;E$342,$2:$2,0),FALSE),"")</f>
        <v>447611</v>
      </c>
      <c r="F401" s="20">
        <f>IFERROR(VLOOKUP($B$398,$4:$144,MATCH($P401&amp;"/"&amp;F$342,$2:$2,0),FALSE),"")</f>
        <v>518461</v>
      </c>
      <c r="G401" s="20">
        <f>IFERROR(VLOOKUP($B$398,$4:$144,MATCH($P401&amp;"/"&amp;G$342,$2:$2,0),FALSE),"")</f>
        <v>1727683</v>
      </c>
      <c r="H401" s="20">
        <f>IFERROR(VLOOKUP($B$398,$4:$144,MATCH($P401&amp;"/"&amp;H$342,$2:$2,0),FALSE),"")</f>
        <v>2121555</v>
      </c>
      <c r="I401" s="20">
        <f>IFERROR(VLOOKUP($B$398,$4:$144,MATCH($P401&amp;"/"&amp;I$342,$2:$2,0),FALSE),"")</f>
        <v>2162738</v>
      </c>
      <c r="J401" s="20">
        <f>IFERROR(VLOOKUP($B$398,$4:$144,MATCH($P401&amp;"/"&amp;J$342,$2:$2,0),FALSE),"")</f>
        <v>2245417</v>
      </c>
      <c r="K401" s="20">
        <f>IFERROR(VLOOKUP($B$398,$4:$144,MATCH($P401&amp;"/"&amp;K$342,$2:$2,0),FALSE),"")</f>
        <v>2227321</v>
      </c>
      <c r="L401" s="20">
        <f>IFERROR(VLOOKUP($B$398,$4:$144,MATCH($P401&amp;"/"&amp;L$342,$2:$2,0),FALSE),"")</f>
        <v>2627977</v>
      </c>
      <c r="M401" s="20">
        <f>IFERROR(VLOOKUP($B$398,$4:$144,MATCH($P401&amp;"/"&amp;M$342,$2:$2,0),FALSE),"")</f>
        <v>2540244</v>
      </c>
      <c r="N401" s="20">
        <f>IFERROR(VLOOKUP($B$398,$4:$144,MATCH($P401&amp;"/"&amp;N$342,$2:$2,0),FALSE),"")</f>
        <v>2013775</v>
      </c>
      <c r="O401" s="18"/>
      <c r="P401" s="21" t="s">
        <v>1029</v>
      </c>
    </row>
    <row r="402" spans="1:16">
      <c r="B402" s="20">
        <f>IFERROR(VLOOKUP($B$398,$4:$144,MATCH($P402&amp;"/"&amp;B$342,$2:$2,0),FALSE),"")</f>
        <v>335491.98</v>
      </c>
      <c r="C402" s="20">
        <f>IFERROR(VLOOKUP($B$398,$4:$144,MATCH($P402&amp;"/"&amp;C$342,$2:$2,0),FALSE),"")</f>
        <v>338514</v>
      </c>
      <c r="D402" s="20">
        <f>IFERROR(VLOOKUP($B$398,$4:$144,MATCH($P402&amp;"/"&amp;D$342,$2:$2,0),FALSE),"")</f>
        <v>467195.41</v>
      </c>
      <c r="E402" s="20">
        <f>IFERROR(VLOOKUP($B$398,$4:$144,MATCH($P402&amp;"/"&amp;E$342,$2:$2,0),FALSE),"")</f>
        <v>571605.98</v>
      </c>
      <c r="F402" s="20">
        <f>IFERROR(VLOOKUP($B$398,$4:$144,MATCH($P402&amp;"/"&amp;F$342,$2:$2,0),FALSE),"")</f>
        <v>1851401.392</v>
      </c>
      <c r="G402" s="20">
        <f>IFERROR(VLOOKUP($B$398,$4:$144,MATCH($P402&amp;"/"&amp;G$342,$2:$2,0),FALSE),"")</f>
        <v>2331829.3859999999</v>
      </c>
      <c r="H402" s="20">
        <f>IFERROR(VLOOKUP($B$398,$4:$144,MATCH($P402&amp;"/"&amp;H$342,$2:$2,0),FALSE),"")</f>
        <v>2485282.09</v>
      </c>
      <c r="I402" s="20">
        <f>IFERROR(VLOOKUP($B$398,$4:$144,MATCH($P402&amp;"/"&amp;I$342,$2:$2,0),FALSE),"")</f>
        <v>2524829.9309999999</v>
      </c>
      <c r="J402" s="20">
        <f>IFERROR(VLOOKUP($B$398,$4:$144,MATCH($P402&amp;"/"&amp;J$342,$2:$2,0),FALSE),"")</f>
        <v>2232781.6800000002</v>
      </c>
      <c r="K402" s="20">
        <f>IFERROR(VLOOKUP($B$398,$4:$144,MATCH($P402&amp;"/"&amp;K$342,$2:$2,0),FALSE),"")</f>
        <v>2719680.87</v>
      </c>
      <c r="L402" s="20">
        <f>IFERROR(VLOOKUP($B$398,$4:$144,MATCH($P402&amp;"/"&amp;L$342,$2:$2,0),FALSE),"")</f>
        <v>2755415.9350000001</v>
      </c>
      <c r="M402" s="20">
        <f>IFERROR(VLOOKUP($B$398,$4:$144,MATCH($P402&amp;"/"&amp;M$342,$2:$2,0),FALSE),"")</f>
        <v>2648617.0929999999</v>
      </c>
      <c r="N402" s="20">
        <f>IFERROR(VLOOKUP($B$398,$4:$144,MATCH($P402&amp;"/"&amp;N$342,$2:$2,0),FALSE),IFERROR(VLOOKUP($B$398,$4:$144,MATCH($P401&amp;"/"&amp;N$342,$2:$2,0),FALSE),IFERROR(VLOOKUP($B$398,$4:$144,MATCH($P400&amp;"/"&amp;N$342,$2:$2,0),FALSE),IFERROR(VLOOKUP($B$398,$4:$144,MATCH($P399&amp;"/"&amp;N$342,$2:$2,0),FALSE),""))))</f>
        <v>2013775</v>
      </c>
      <c r="O402" s="18">
        <f>RATE(M$342-B$342,,-B402,M402)</f>
        <v>0.20663548797644676</v>
      </c>
      <c r="P402" s="21" t="s">
        <v>1030</v>
      </c>
    </row>
    <row r="403" spans="1:16">
      <c r="A403" s="142"/>
      <c r="B403" s="22">
        <f t="shared" ref="B403:M403" si="12">+B402/B$396</f>
        <v>1.8992491569487169E-2</v>
      </c>
      <c r="C403" s="22">
        <f t="shared" si="12"/>
        <v>1.7082009189862982E-2</v>
      </c>
      <c r="D403" s="22">
        <f t="shared" si="12"/>
        <v>2.258313318488496E-2</v>
      </c>
      <c r="E403" s="22">
        <f t="shared" si="12"/>
        <v>2.6361227575696176E-2</v>
      </c>
      <c r="F403" s="22">
        <f t="shared" si="12"/>
        <v>6.6699904029347196E-2</v>
      </c>
      <c r="G403" s="22">
        <f t="shared" si="12"/>
        <v>7.9824576760372121E-2</v>
      </c>
      <c r="H403" s="22">
        <f t="shared" si="12"/>
        <v>8.6568430318411646E-2</v>
      </c>
      <c r="I403" s="22">
        <f t="shared" si="12"/>
        <v>0.10305723259365764</v>
      </c>
      <c r="J403" s="22">
        <f t="shared" si="12"/>
        <v>9.1519417391593333E-2</v>
      </c>
      <c r="K403" s="22">
        <f t="shared" si="12"/>
        <v>0.10862512417240183</v>
      </c>
      <c r="L403" s="22">
        <f t="shared" si="12"/>
        <v>0.10418456051541589</v>
      </c>
      <c r="M403" s="22">
        <f t="shared" si="12"/>
        <v>9.6000559540974723E-2</v>
      </c>
      <c r="N403" s="22">
        <f>+N402/N$396</f>
        <v>5.498575412226938E-2</v>
      </c>
      <c r="O403" s="18">
        <f>RATE(M$342-B$342,,-B403,M403)</f>
        <v>0.15870260626243896</v>
      </c>
      <c r="P403" s="23" t="s">
        <v>1031</v>
      </c>
    </row>
    <row r="404" spans="1:16">
      <c r="A404" s="142"/>
      <c r="B404" s="98" t="s">
        <v>53</v>
      </c>
      <c r="C404" s="99"/>
      <c r="D404" s="99"/>
      <c r="E404" s="99"/>
      <c r="F404" s="99"/>
      <c r="G404" s="99"/>
      <c r="H404" s="99"/>
      <c r="I404" s="99"/>
      <c r="J404" s="99"/>
      <c r="K404" s="99"/>
      <c r="L404" s="99"/>
      <c r="M404" s="99"/>
      <c r="N404" s="100"/>
      <c r="O404" s="18"/>
      <c r="P404" s="14"/>
    </row>
    <row r="405" spans="1:16">
      <c r="B405" s="20">
        <f>IFERROR(VLOOKUP($B$404,$4:$144,MATCH($P405&amp;"/"&amp;B$342,$2:$2,0),FALSE),"")</f>
        <v>3523657</v>
      </c>
      <c r="C405" s="20">
        <f>IFERROR(VLOOKUP($B$404,$4:$144,MATCH($P405&amp;"/"&amp;C$342,$2:$2,0),FALSE),"")</f>
        <v>7704955</v>
      </c>
      <c r="D405" s="20">
        <f>IFERROR(VLOOKUP($B$404,$4:$144,MATCH($P405&amp;"/"&amp;D$342,$2:$2,0),FALSE),"")</f>
        <v>4040521</v>
      </c>
      <c r="E405" s="20">
        <f>IFERROR(VLOOKUP($B$404,$4:$144,MATCH($P405&amp;"/"&amp;E$342,$2:$2,0),FALSE),"")</f>
        <v>5038373</v>
      </c>
      <c r="F405" s="20">
        <f>IFERROR(VLOOKUP($B$404,$4:$144,MATCH($P405&amp;"/"&amp;F$342,$2:$2,0),FALSE),"")</f>
        <v>6453460</v>
      </c>
      <c r="G405" s="20">
        <f>IFERROR(VLOOKUP($B$404,$4:$144,MATCH($P405&amp;"/"&amp;G$342,$2:$2,0),FALSE),"")</f>
        <v>7126545</v>
      </c>
      <c r="H405" s="20">
        <f>IFERROR(VLOOKUP($B$404,$4:$144,MATCH($P405&amp;"/"&amp;H$342,$2:$2,0),FALSE),"")</f>
        <v>5650193</v>
      </c>
      <c r="I405" s="20">
        <f>IFERROR(VLOOKUP($B$404,$4:$144,MATCH($P405&amp;"/"&amp;I$342,$2:$2,0),FALSE),"")</f>
        <v>5125924</v>
      </c>
      <c r="J405" s="20">
        <f>IFERROR(VLOOKUP($B$404,$4:$144,MATCH($P405&amp;"/"&amp;J$342,$2:$2,0),FALSE),"")</f>
        <v>6538230</v>
      </c>
      <c r="K405" s="20">
        <f>IFERROR(VLOOKUP($B$404,$4:$144,MATCH($P405&amp;"/"&amp;K$342,$2:$2,0),FALSE),"")</f>
        <v>4187051</v>
      </c>
      <c r="L405" s="20">
        <f>IFERROR(VLOOKUP($B$404,$4:$144,MATCH($P405&amp;"/"&amp;L$342,$2:$2,0),FALSE),"")</f>
        <v>4163536</v>
      </c>
      <c r="M405" s="20">
        <f>IFERROR(VLOOKUP($B$404,$4:$144,MATCH($P405&amp;"/"&amp;M$342,$2:$2,0),FALSE),"")</f>
        <v>4359125</v>
      </c>
      <c r="N405" s="20">
        <f>IFERROR(VLOOKUP($B$404,$4:$144,MATCH($P405&amp;"/"&amp;N$342,$2:$2,0),FALSE),"")</f>
        <v>6424327</v>
      </c>
      <c r="O405" s="18"/>
      <c r="P405" s="21" t="s">
        <v>1027</v>
      </c>
    </row>
    <row r="406" spans="1:16">
      <c r="B406" s="20">
        <f>IFERROR(VLOOKUP($B$404,$4:$144,MATCH($P406&amp;"/"&amp;B$342,$2:$2,0),FALSE),"")</f>
        <v>6511668</v>
      </c>
      <c r="C406" s="20">
        <f>IFERROR(VLOOKUP($B$404,$4:$144,MATCH($P406&amp;"/"&amp;C$342,$2:$2,0),FALSE),"")</f>
        <v>5716146</v>
      </c>
      <c r="D406" s="20">
        <f>IFERROR(VLOOKUP($B$404,$4:$144,MATCH($P406&amp;"/"&amp;D$342,$2:$2,0),FALSE),"")</f>
        <v>3891672</v>
      </c>
      <c r="E406" s="20">
        <f>IFERROR(VLOOKUP($B$404,$4:$144,MATCH($P406&amp;"/"&amp;E$342,$2:$2,0),FALSE),"")</f>
        <v>5231515</v>
      </c>
      <c r="F406" s="20">
        <f>IFERROR(VLOOKUP($B$404,$4:$144,MATCH($P406&amp;"/"&amp;F$342,$2:$2,0),FALSE),"")</f>
        <v>6706093</v>
      </c>
      <c r="G406" s="20">
        <f>IFERROR(VLOOKUP($B$404,$4:$144,MATCH($P406&amp;"/"&amp;G$342,$2:$2,0),FALSE),"")</f>
        <v>7169955</v>
      </c>
      <c r="H406" s="20">
        <f>IFERROR(VLOOKUP($B$404,$4:$144,MATCH($P406&amp;"/"&amp;H$342,$2:$2,0),FALSE),"")</f>
        <v>5925113</v>
      </c>
      <c r="I406" s="20">
        <f>IFERROR(VLOOKUP($B$404,$4:$144,MATCH($P406&amp;"/"&amp;I$342,$2:$2,0),FALSE),"")</f>
        <v>5202759</v>
      </c>
      <c r="J406" s="20">
        <f>IFERROR(VLOOKUP($B$404,$4:$144,MATCH($P406&amp;"/"&amp;J$342,$2:$2,0),FALSE),"")</f>
        <v>7866994</v>
      </c>
      <c r="K406" s="20">
        <f>IFERROR(VLOOKUP($B$404,$4:$144,MATCH($P406&amp;"/"&amp;K$342,$2:$2,0),FALSE),"")</f>
        <v>3179354</v>
      </c>
      <c r="L406" s="20">
        <f>IFERROR(VLOOKUP($B$404,$4:$144,MATCH($P406&amp;"/"&amp;L$342,$2:$2,0),FALSE),"")</f>
        <v>4050175</v>
      </c>
      <c r="M406" s="20">
        <f>IFERROR(VLOOKUP($B$404,$4:$144,MATCH($P406&amp;"/"&amp;M$342,$2:$2,0),FALSE),"")</f>
        <v>4464489</v>
      </c>
      <c r="N406" s="20">
        <f>IFERROR(VLOOKUP($B$404,$4:$144,MATCH($P406&amp;"/"&amp;N$342,$2:$2,0),FALSE),"")</f>
        <v>7037445</v>
      </c>
      <c r="O406" s="18"/>
      <c r="P406" s="21" t="s">
        <v>1028</v>
      </c>
    </row>
    <row r="407" spans="1:16">
      <c r="B407" s="20">
        <f>IFERROR(VLOOKUP($B$404,$4:$144,MATCH($P407&amp;"/"&amp;B$342,$2:$2,0),FALSE),"")</f>
        <v>6379705</v>
      </c>
      <c r="C407" s="20">
        <f>IFERROR(VLOOKUP($B$404,$4:$144,MATCH($P407&amp;"/"&amp;C$342,$2:$2,0),FALSE),"")</f>
        <v>3447093</v>
      </c>
      <c r="D407" s="20">
        <f>IFERROR(VLOOKUP($B$404,$4:$144,MATCH($P407&amp;"/"&amp;D$342,$2:$2,0),FALSE),"")</f>
        <v>4643953</v>
      </c>
      <c r="E407" s="20">
        <f>IFERROR(VLOOKUP($B$404,$4:$144,MATCH($P407&amp;"/"&amp;E$342,$2:$2,0),FALSE),"")</f>
        <v>6491114</v>
      </c>
      <c r="F407" s="20">
        <f>IFERROR(VLOOKUP($B$404,$4:$144,MATCH($P407&amp;"/"&amp;F$342,$2:$2,0),FALSE),"")</f>
        <v>6899523</v>
      </c>
      <c r="G407" s="20">
        <f>IFERROR(VLOOKUP($B$404,$4:$144,MATCH($P407&amp;"/"&amp;G$342,$2:$2,0),FALSE),"")</f>
        <v>6124254</v>
      </c>
      <c r="H407" s="20">
        <f>IFERROR(VLOOKUP($B$404,$4:$144,MATCH($P407&amp;"/"&amp;H$342,$2:$2,0),FALSE),"")</f>
        <v>4842080</v>
      </c>
      <c r="I407" s="20">
        <f>IFERROR(VLOOKUP($B$404,$4:$144,MATCH($P407&amp;"/"&amp;I$342,$2:$2,0),FALSE),"")</f>
        <v>7723811</v>
      </c>
      <c r="J407" s="20">
        <f>IFERROR(VLOOKUP($B$404,$4:$144,MATCH($P407&amp;"/"&amp;J$342,$2:$2,0),FALSE),"")</f>
        <v>4253623</v>
      </c>
      <c r="K407" s="20">
        <f>IFERROR(VLOOKUP($B$404,$4:$144,MATCH($P407&amp;"/"&amp;K$342,$2:$2,0),FALSE),"")</f>
        <v>3174713</v>
      </c>
      <c r="L407" s="20">
        <f>IFERROR(VLOOKUP($B$404,$4:$144,MATCH($P407&amp;"/"&amp;L$342,$2:$2,0),FALSE),"")</f>
        <v>4156095</v>
      </c>
      <c r="M407" s="20">
        <f>IFERROR(VLOOKUP($B$404,$4:$144,MATCH($P407&amp;"/"&amp;M$342,$2:$2,0),FALSE),"")</f>
        <v>4447462</v>
      </c>
      <c r="N407" s="20">
        <f>IFERROR(VLOOKUP($B$404,$4:$144,MATCH($P407&amp;"/"&amp;N$342,$2:$2,0),FALSE),"")</f>
        <v>7746118</v>
      </c>
      <c r="O407" s="18"/>
      <c r="P407" s="21" t="s">
        <v>1029</v>
      </c>
    </row>
    <row r="408" spans="1:16">
      <c r="B408" s="20">
        <f>IFERROR(VLOOKUP($B$404,$4:$144,MATCH($P408&amp;"/"&amp;B$342,$2:$2,0),FALSE),"")</f>
        <v>7234146.5099999998</v>
      </c>
      <c r="C408" s="20">
        <f>IFERROR(VLOOKUP($B$404,$4:$144,MATCH($P408&amp;"/"&amp;C$342,$2:$2,0),FALSE),"")</f>
        <v>4097968</v>
      </c>
      <c r="D408" s="20">
        <f>IFERROR(VLOOKUP($B$404,$4:$144,MATCH($P408&amp;"/"&amp;D$342,$2:$2,0),FALSE),"")</f>
        <v>5221995.76</v>
      </c>
      <c r="E408" s="20">
        <f>IFERROR(VLOOKUP($B$404,$4:$144,MATCH($P408&amp;"/"&amp;E$342,$2:$2,0),FALSE),"")</f>
        <v>6511918.6799999997</v>
      </c>
      <c r="F408" s="20">
        <f>IFERROR(VLOOKUP($B$404,$4:$144,MATCH($P408&amp;"/"&amp;F$342,$2:$2,0),FALSE),"")</f>
        <v>7843235.5930000003</v>
      </c>
      <c r="G408" s="20">
        <f>IFERROR(VLOOKUP($B$404,$4:$144,MATCH($P408&amp;"/"&amp;G$342,$2:$2,0),FALSE),"")</f>
        <v>6418302.5889999997</v>
      </c>
      <c r="H408" s="20">
        <f>IFERROR(VLOOKUP($B$404,$4:$144,MATCH($P408&amp;"/"&amp;H$342,$2:$2,0),FALSE),"")</f>
        <v>5344498.09</v>
      </c>
      <c r="I408" s="20">
        <f>IFERROR(VLOOKUP($B$404,$4:$144,MATCH($P408&amp;"/"&amp;I$342,$2:$2,0),FALSE),"")</f>
        <v>7665943.3229999999</v>
      </c>
      <c r="J408" s="20">
        <f>IFERROR(VLOOKUP($B$404,$4:$144,MATCH($P408&amp;"/"&amp;J$342,$2:$2,0),FALSE),"")</f>
        <v>4705652.45</v>
      </c>
      <c r="K408" s="20">
        <f>IFERROR(VLOOKUP($B$404,$4:$144,MATCH($P408&amp;"/"&amp;K$342,$2:$2,0),FALSE),"")</f>
        <v>4404771.1490000002</v>
      </c>
      <c r="L408" s="20">
        <f>IFERROR(VLOOKUP($B$404,$4:$144,MATCH($P408&amp;"/"&amp;L$342,$2:$2,0),FALSE),"")</f>
        <v>3692265.3769999999</v>
      </c>
      <c r="M408" s="20">
        <f>IFERROR(VLOOKUP($B$404,$4:$144,MATCH($P408&amp;"/"&amp;M$342,$2:$2,0),FALSE),"")</f>
        <v>5129197.7889999999</v>
      </c>
      <c r="N408" s="20">
        <f>IFERROR(VLOOKUP($B$404,$4:$144,MATCH($P408&amp;"/"&amp;N$342,$2:$2,0),FALSE),IFERROR(VLOOKUP($B$404,$4:$144,MATCH($P407&amp;"/"&amp;N$342,$2:$2,0),FALSE),IFERROR(VLOOKUP($B$404,$4:$144,MATCH($P406&amp;"/"&amp;N$342,$2:$2,0),FALSE),IFERROR(VLOOKUP($B$404,$4:$144,MATCH($P405&amp;"/"&amp;N$342,$2:$2,0),FALSE),""))))</f>
        <v>7746118</v>
      </c>
      <c r="O408" s="18">
        <f>RATE(M$342-B$342,,-B408,M408)</f>
        <v>-3.0776732340556494E-2</v>
      </c>
      <c r="P408" s="21" t="s">
        <v>1030</v>
      </c>
    </row>
    <row r="409" spans="1:16">
      <c r="B409" s="22">
        <f t="shared" ref="B409:M409" si="13">+B408/B$396</f>
        <v>0.40953129968594187</v>
      </c>
      <c r="C409" s="22">
        <f t="shared" si="13"/>
        <v>0.20679064096540889</v>
      </c>
      <c r="D409" s="22">
        <f t="shared" si="13"/>
        <v>0.25241905895219424</v>
      </c>
      <c r="E409" s="22">
        <f t="shared" si="13"/>
        <v>0.3003155605158418</v>
      </c>
      <c r="F409" s="22">
        <f t="shared" si="13"/>
        <v>0.28256598682121986</v>
      </c>
      <c r="G409" s="22">
        <f t="shared" si="13"/>
        <v>0.21971516902691848</v>
      </c>
      <c r="H409" s="22">
        <f t="shared" si="13"/>
        <v>0.18616188977205766</v>
      </c>
      <c r="I409" s="22">
        <f t="shared" si="13"/>
        <v>0.31290460176670321</v>
      </c>
      <c r="J409" s="22">
        <f t="shared" si="13"/>
        <v>0.19287983887046392</v>
      </c>
      <c r="K409" s="22">
        <f t="shared" si="13"/>
        <v>0.17592829301738555</v>
      </c>
      <c r="L409" s="22">
        <f t="shared" si="13"/>
        <v>0.1396076144885296</v>
      </c>
      <c r="M409" s="22">
        <f t="shared" si="13"/>
        <v>0.18591054895843731</v>
      </c>
      <c r="N409" s="22">
        <f>+N408/N$396</f>
        <v>0.21150632009538556</v>
      </c>
      <c r="O409" s="18">
        <f>RATE(M$342-B$342,,-B409,M409)</f>
        <v>-6.9278553897212325E-2</v>
      </c>
      <c r="P409" s="23" t="s">
        <v>1031</v>
      </c>
    </row>
    <row r="410" spans="1:16">
      <c r="B410" s="98" t="s">
        <v>1114</v>
      </c>
      <c r="C410" s="99"/>
      <c r="D410" s="99"/>
      <c r="E410" s="99"/>
      <c r="F410" s="99"/>
      <c r="G410" s="99"/>
      <c r="H410" s="99"/>
      <c r="I410" s="99"/>
      <c r="J410" s="99"/>
      <c r="K410" s="99"/>
      <c r="L410" s="99"/>
      <c r="M410" s="99"/>
      <c r="N410" s="100"/>
      <c r="O410" s="18"/>
      <c r="P410" s="14"/>
    </row>
    <row r="411" spans="1:16">
      <c r="B411" s="20">
        <f>IFERROR(VLOOKUP($B$410,$4:$144,MATCH($P411&amp;"/"&amp;B$342,$2:$2,0),FALSE),"")</f>
        <v>2112355</v>
      </c>
      <c r="C411" s="20">
        <f>IFERROR(VLOOKUP($B$410,$4:$144,MATCH($P411&amp;"/"&amp;C$342,$2:$2,0),FALSE),"")</f>
        <v>5900599</v>
      </c>
      <c r="D411" s="20">
        <f>IFERROR(VLOOKUP($B$410,$4:$144,MATCH($P411&amp;"/"&amp;D$342,$2:$2,0),FALSE),"")</f>
        <v>2165001</v>
      </c>
      <c r="E411" s="20">
        <f>IFERROR(VLOOKUP($B$410,$4:$144,MATCH($P411&amp;"/"&amp;E$342,$2:$2,0),FALSE),"")</f>
        <v>3074579</v>
      </c>
      <c r="F411" s="20">
        <f>IFERROR(VLOOKUP($B$410,$4:$144,MATCH($P411&amp;"/"&amp;F$342,$2:$2,0),FALSE),"")</f>
        <v>4180877</v>
      </c>
      <c r="G411" s="20">
        <f>IFERROR(VLOOKUP($B$410,$4:$144,MATCH($P411&amp;"/"&amp;G$342,$2:$2,0),FALSE),"")</f>
        <v>4617426</v>
      </c>
      <c r="H411" s="20">
        <f>IFERROR(VLOOKUP($B$410,$4:$144,MATCH($P411&amp;"/"&amp;H$342,$2:$2,0),FALSE),"")</f>
        <v>3219924</v>
      </c>
      <c r="I411" s="20">
        <f>IFERROR(VLOOKUP($B$410,$4:$144,MATCH($P411&amp;"/"&amp;I$342,$2:$2,0),FALSE),"")</f>
        <v>2513385</v>
      </c>
      <c r="J411" s="20">
        <f>IFERROR(VLOOKUP($B$410,$4:$144,MATCH($P411&amp;"/"&amp;J$342,$2:$2,0),FALSE),"")</f>
        <v>3643598</v>
      </c>
      <c r="K411" s="20">
        <f>IFERROR(VLOOKUP($B$410,$4:$144,MATCH($P411&amp;"/"&amp;K$342,$2:$2,0),FALSE),"")</f>
        <v>1419652</v>
      </c>
      <c r="L411" s="20">
        <f>IFERROR(VLOOKUP($B$410,$4:$144,MATCH($P411&amp;"/"&amp;L$342,$2:$2,0),FALSE),"")</f>
        <v>1067000</v>
      </c>
      <c r="M411" s="20">
        <f>IFERROR(VLOOKUP($B$410,$4:$144,MATCH($P411&amp;"/"&amp;M$342,$2:$2,0),FALSE),"")</f>
        <v>1131184</v>
      </c>
      <c r="N411" s="20">
        <f>IFERROR(VLOOKUP($B$410,$4:$144,MATCH($P411&amp;"/"&amp;N$342,$2:$2,0),FALSE),"")</f>
        <v>4215658</v>
      </c>
      <c r="O411" s="18"/>
      <c r="P411" s="21" t="s">
        <v>1027</v>
      </c>
    </row>
    <row r="412" spans="1:16">
      <c r="B412" s="20">
        <f>IFERROR(VLOOKUP($B$410,$4:$144,MATCH($P412&amp;"/"&amp;B$342,$2:$2,0),FALSE),"")</f>
        <v>5159677</v>
      </c>
      <c r="C412" s="20">
        <f>IFERROR(VLOOKUP($B$410,$4:$144,MATCH($P412&amp;"/"&amp;C$342,$2:$2,0),FALSE),"")</f>
        <v>4189171</v>
      </c>
      <c r="D412" s="20">
        <f>IFERROR(VLOOKUP($B$410,$4:$144,MATCH($P412&amp;"/"&amp;D$342,$2:$2,0),FALSE),"")</f>
        <v>2086118</v>
      </c>
      <c r="E412" s="20">
        <f>IFERROR(VLOOKUP($B$410,$4:$144,MATCH($P412&amp;"/"&amp;E$342,$2:$2,0),FALSE),"")</f>
        <v>3418264</v>
      </c>
      <c r="F412" s="20">
        <f>IFERROR(VLOOKUP($B$410,$4:$144,MATCH($P412&amp;"/"&amp;F$342,$2:$2,0),FALSE),"")</f>
        <v>4581279</v>
      </c>
      <c r="G412" s="20">
        <f>IFERROR(VLOOKUP($B$410,$4:$144,MATCH($P412&amp;"/"&amp;G$342,$2:$2,0),FALSE),"")</f>
        <v>4813795</v>
      </c>
      <c r="H412" s="20">
        <f>IFERROR(VLOOKUP($B$410,$4:$144,MATCH($P412&amp;"/"&amp;H$342,$2:$2,0),FALSE),"")</f>
        <v>3432492</v>
      </c>
      <c r="I412" s="20">
        <f>IFERROR(VLOOKUP($B$410,$4:$144,MATCH($P412&amp;"/"&amp;I$342,$2:$2,0),FALSE),"")</f>
        <v>2606427</v>
      </c>
      <c r="J412" s="20">
        <f>IFERROR(VLOOKUP($B$410,$4:$144,MATCH($P412&amp;"/"&amp;J$342,$2:$2,0),FALSE),"")</f>
        <v>5114300</v>
      </c>
      <c r="K412" s="20">
        <f>IFERROR(VLOOKUP($B$410,$4:$144,MATCH($P412&amp;"/"&amp;K$342,$2:$2,0),FALSE),"")</f>
        <v>486004</v>
      </c>
      <c r="L412" s="20">
        <f>IFERROR(VLOOKUP($B$410,$4:$144,MATCH($P412&amp;"/"&amp;L$342,$2:$2,0),FALSE),"")</f>
        <v>1034860</v>
      </c>
      <c r="M412" s="20">
        <f>IFERROR(VLOOKUP($B$410,$4:$144,MATCH($P412&amp;"/"&amp;M$342,$2:$2,0),FALSE),"")</f>
        <v>1506882</v>
      </c>
      <c r="N412" s="20">
        <f>IFERROR(VLOOKUP($B$410,$4:$144,MATCH($P412&amp;"/"&amp;N$342,$2:$2,0),FALSE),"")</f>
        <v>4954281</v>
      </c>
      <c r="O412" s="18"/>
      <c r="P412" s="21" t="s">
        <v>1028</v>
      </c>
    </row>
    <row r="413" spans="1:16">
      <c r="B413" s="20">
        <f>IFERROR(VLOOKUP($B$410,$4:$144,MATCH($P413&amp;"/"&amp;B$342,$2:$2,0),FALSE),"")</f>
        <v>4804544</v>
      </c>
      <c r="C413" s="20">
        <f>IFERROR(VLOOKUP($B$410,$4:$144,MATCH($P413&amp;"/"&amp;C$342,$2:$2,0),FALSE),"")</f>
        <v>1876729</v>
      </c>
      <c r="D413" s="20">
        <f>IFERROR(VLOOKUP($B$410,$4:$144,MATCH($P413&amp;"/"&amp;D$342,$2:$2,0),FALSE),"")</f>
        <v>2966008</v>
      </c>
      <c r="E413" s="20">
        <f>IFERROR(VLOOKUP($B$410,$4:$144,MATCH($P413&amp;"/"&amp;E$342,$2:$2,0),FALSE),"")</f>
        <v>4458123</v>
      </c>
      <c r="F413" s="20">
        <f>IFERROR(VLOOKUP($B$410,$4:$144,MATCH($P413&amp;"/"&amp;F$342,$2:$2,0),FALSE),"")</f>
        <v>4821056</v>
      </c>
      <c r="G413" s="20">
        <f>IFERROR(VLOOKUP($B$410,$4:$144,MATCH($P413&amp;"/"&amp;G$342,$2:$2,0),FALSE),"")</f>
        <v>3536793</v>
      </c>
      <c r="H413" s="20">
        <f>IFERROR(VLOOKUP($B$410,$4:$144,MATCH($P413&amp;"/"&amp;H$342,$2:$2,0),FALSE),"")</f>
        <v>2307270</v>
      </c>
      <c r="I413" s="20">
        <f>IFERROR(VLOOKUP($B$410,$4:$144,MATCH($P413&amp;"/"&amp;I$342,$2:$2,0),FALSE),"")</f>
        <v>5094673</v>
      </c>
      <c r="J413" s="20">
        <f>IFERROR(VLOOKUP($B$410,$4:$144,MATCH($P413&amp;"/"&amp;J$342,$2:$2,0),FALSE),"")</f>
        <v>1561102</v>
      </c>
      <c r="K413" s="20">
        <f>IFERROR(VLOOKUP($B$410,$4:$144,MATCH($P413&amp;"/"&amp;K$342,$2:$2,0),FALSE),"")</f>
        <v>471529</v>
      </c>
      <c r="L413" s="20">
        <f>IFERROR(VLOOKUP($B$410,$4:$144,MATCH($P413&amp;"/"&amp;L$342,$2:$2,0),FALSE),"")</f>
        <v>1087116</v>
      </c>
      <c r="M413" s="20">
        <f>IFERROR(VLOOKUP($B$410,$4:$144,MATCH($P413&amp;"/"&amp;M$342,$2:$2,0),FALSE),"")</f>
        <v>1536980</v>
      </c>
      <c r="N413" s="20">
        <f>IFERROR(VLOOKUP($B$410,$4:$144,MATCH($P413&amp;"/"&amp;N$342,$2:$2,0),FALSE),"")</f>
        <v>5497551</v>
      </c>
      <c r="O413" s="18"/>
      <c r="P413" s="21" t="s">
        <v>1029</v>
      </c>
    </row>
    <row r="414" spans="1:16">
      <c r="B414" s="20">
        <f>IFERROR(VLOOKUP($B$410,$4:$144,MATCH($P414&amp;"/"&amp;B$342,$2:$2,0),FALSE),"")</f>
        <v>5543581.4699999997</v>
      </c>
      <c r="C414" s="20">
        <f>IFERROR(VLOOKUP($B$410,$4:$144,MATCH($P414&amp;"/"&amp;C$342,$2:$2,0),FALSE),"")</f>
        <v>2174704</v>
      </c>
      <c r="D414" s="20">
        <f>IFERROR(VLOOKUP($B$410,$4:$144,MATCH($P414&amp;"/"&amp;D$342,$2:$2,0),FALSE),"")</f>
        <v>3073724.3499999996</v>
      </c>
      <c r="E414" s="20">
        <f>IFERROR(VLOOKUP($B$410,$4:$144,MATCH($P414&amp;"/"&amp;E$342,$2:$2,0),FALSE),"")</f>
        <v>3992831.6500000004</v>
      </c>
      <c r="F414" s="20">
        <f>IFERROR(VLOOKUP($B$410,$4:$144,MATCH($P414&amp;"/"&amp;F$342,$2:$2,0),FALSE),"")</f>
        <v>5080370.5180000002</v>
      </c>
      <c r="G414" s="20">
        <f>IFERROR(VLOOKUP($B$410,$4:$144,MATCH($P414&amp;"/"&amp;G$342,$2:$2,0),FALSE),"")</f>
        <v>3512410.88</v>
      </c>
      <c r="H414" s="20">
        <f>IFERROR(VLOOKUP($B$410,$4:$144,MATCH($P414&amp;"/"&amp;H$342,$2:$2,0),FALSE),"")</f>
        <v>2362500.2599999998</v>
      </c>
      <c r="I414" s="20">
        <f>IFERROR(VLOOKUP($B$410,$4:$144,MATCH($P414&amp;"/"&amp;I$342,$2:$2,0),FALSE),"")</f>
        <v>4596853.8830000004</v>
      </c>
      <c r="J414" s="20">
        <f>IFERROR(VLOOKUP($B$410,$4:$144,MATCH($P414&amp;"/"&amp;J$342,$2:$2,0),FALSE),"")</f>
        <v>1913569.06</v>
      </c>
      <c r="K414" s="20">
        <f>IFERROR(VLOOKUP($B$410,$4:$144,MATCH($P414&amp;"/"&amp;K$342,$2:$2,0),FALSE),"")</f>
        <v>1086486.9580000001</v>
      </c>
      <c r="L414" s="20">
        <f>IFERROR(VLOOKUP($B$410,$4:$144,MATCH($P414&amp;"/"&amp;L$342,$2:$2,0),FALSE),"")</f>
        <v>363942.77999999997</v>
      </c>
      <c r="M414" s="20">
        <f>IFERROR(VLOOKUP($B$410,$4:$144,MATCH($P414&amp;"/"&amp;M$342,$2:$2,0),FALSE),"")</f>
        <v>1966588.7289999998</v>
      </c>
      <c r="N414" s="20">
        <f>IFERROR(VLOOKUP($B$410,$4:$144,MATCH($P414&amp;"/"&amp;N$342,$2:$2,0),FALSE),IFERROR(VLOOKUP($B$410,$4:$144,MATCH($P413&amp;"/"&amp;N$342,$2:$2,0),FALSE),IFERROR(VLOOKUP($B$410,$4:$144,MATCH($P412&amp;"/"&amp;N$342,$2:$2,0),FALSE),IFERROR(VLOOKUP($B$410,$4:$144,MATCH($P411&amp;"/"&amp;N$342,$2:$2,0),FALSE),""))))</f>
        <v>5497551</v>
      </c>
      <c r="O414" s="18">
        <f>RATE(M$342-B$342,,-B414,M414)</f>
        <v>-8.9910886806764331E-2</v>
      </c>
      <c r="P414" s="21" t="s">
        <v>1030</v>
      </c>
    </row>
    <row r="415" spans="1:16">
      <c r="B415" s="22">
        <f t="shared" ref="B415:M415" si="14">+B414/B$396</f>
        <v>0.31382694851227227</v>
      </c>
      <c r="C415" s="22">
        <f t="shared" si="14"/>
        <v>0.10973937182282502</v>
      </c>
      <c r="D415" s="22">
        <f t="shared" si="14"/>
        <v>0.14857664455580577</v>
      </c>
      <c r="E415" s="22">
        <f t="shared" si="14"/>
        <v>0.18414073239242962</v>
      </c>
      <c r="F415" s="22">
        <f t="shared" si="14"/>
        <v>0.1830290435387795</v>
      </c>
      <c r="G415" s="22">
        <f t="shared" si="14"/>
        <v>0.12023894783549408</v>
      </c>
      <c r="H415" s="22">
        <f t="shared" si="14"/>
        <v>8.2291640034729163E-2</v>
      </c>
      <c r="I415" s="22">
        <f t="shared" si="14"/>
        <v>0.18763205949153069</v>
      </c>
      <c r="J415" s="22">
        <f t="shared" si="14"/>
        <v>7.8435221445286529E-2</v>
      </c>
      <c r="K415" s="22">
        <f t="shared" si="14"/>
        <v>4.3394716647194395E-2</v>
      </c>
      <c r="L415" s="22">
        <f t="shared" si="14"/>
        <v>1.3760978190415628E-2</v>
      </c>
      <c r="M415" s="22">
        <f t="shared" si="14"/>
        <v>7.1280072483838761E-2</v>
      </c>
      <c r="N415" s="22">
        <f>+N414/N$396</f>
        <v>0.1501096138151661</v>
      </c>
      <c r="O415" s="18">
        <f>RATE(M$342-B$342,,-B415,M415)</f>
        <v>-0.12606363902172271</v>
      </c>
      <c r="P415" s="23" t="s">
        <v>1031</v>
      </c>
    </row>
    <row r="416" spans="1:16">
      <c r="B416" s="98" t="s">
        <v>1115</v>
      </c>
      <c r="C416" s="99"/>
      <c r="D416" s="99"/>
      <c r="E416" s="99"/>
      <c r="F416" s="99"/>
      <c r="G416" s="99"/>
      <c r="H416" s="99"/>
      <c r="I416" s="99"/>
      <c r="J416" s="99"/>
      <c r="K416" s="99"/>
      <c r="L416" s="99"/>
      <c r="M416" s="99"/>
      <c r="N416" s="100"/>
      <c r="O416" s="18"/>
      <c r="P416" s="14"/>
    </row>
    <row r="417" spans="1:16">
      <c r="B417" s="20">
        <f>IFERROR(VLOOKUP($B$416,$4:$144,MATCH($P417&amp;"/"&amp;B$342,$2:$2,0),FALSE),"")</f>
        <v>2967143</v>
      </c>
      <c r="C417" s="20">
        <f>IFERROR(VLOOKUP($B$416,$4:$144,MATCH($P417&amp;"/"&amp;C$342,$2:$2,0),FALSE),"")</f>
        <v>400550</v>
      </c>
      <c r="D417" s="20">
        <f>IFERROR(VLOOKUP($B$416,$4:$144,MATCH($P417&amp;"/"&amp;D$342,$2:$2,0),FALSE),"")</f>
        <v>5921738</v>
      </c>
      <c r="E417" s="20">
        <f>IFERROR(VLOOKUP($B$416,$4:$144,MATCH($P417&amp;"/"&amp;E$342,$2:$2,0),FALSE),"")</f>
        <v>6249882</v>
      </c>
      <c r="F417" s="20">
        <f>IFERROR(VLOOKUP($B$416,$4:$144,MATCH($P417&amp;"/"&amp;F$342,$2:$2,0),FALSE),"")</f>
        <v>6354663</v>
      </c>
      <c r="G417" s="20">
        <f>IFERROR(VLOOKUP($B$416,$4:$144,MATCH($P417&amp;"/"&amp;G$342,$2:$2,0),FALSE),"")</f>
        <v>7014351</v>
      </c>
      <c r="H417" s="20">
        <f>IFERROR(VLOOKUP($B$416,$4:$144,MATCH($P417&amp;"/"&amp;H$342,$2:$2,0),FALSE),"")</f>
        <v>7536029</v>
      </c>
      <c r="I417" s="20">
        <f>IFERROR(VLOOKUP($B$416,$4:$144,MATCH($P417&amp;"/"&amp;I$342,$2:$2,0),FALSE),"")</f>
        <v>6820665</v>
      </c>
      <c r="J417" s="20">
        <f>IFERROR(VLOOKUP($B$416,$4:$144,MATCH($P417&amp;"/"&amp;J$342,$2:$2,0),FALSE),"")</f>
        <v>4667331</v>
      </c>
      <c r="K417" s="20">
        <f>IFERROR(VLOOKUP($B$416,$4:$144,MATCH($P417&amp;"/"&amp;K$342,$2:$2,0),FALSE),"")</f>
        <v>6431043</v>
      </c>
      <c r="L417" s="20">
        <f>IFERROR(VLOOKUP($B$416,$4:$144,MATCH($P417&amp;"/"&amp;L$342,$2:$2,0),FALSE),"")</f>
        <v>5772076</v>
      </c>
      <c r="M417" s="20">
        <f>IFERROR(VLOOKUP($B$416,$4:$144,MATCH($P417&amp;"/"&amp;M$342,$2:$2,0),FALSE),"")</f>
        <v>5846368</v>
      </c>
      <c r="N417" s="20">
        <f>IFERROR(VLOOKUP($B$416,$4:$144,MATCH($P417&amp;"/"&amp;N$342,$2:$2,0),FALSE),"")</f>
        <v>16964719</v>
      </c>
      <c r="O417" s="18"/>
      <c r="P417" s="21" t="s">
        <v>1027</v>
      </c>
    </row>
    <row r="418" spans="1:16">
      <c r="B418" s="20">
        <f>IFERROR(VLOOKUP($B$416,$4:$144,MATCH($P418&amp;"/"&amp;B$342,$2:$2,0),FALSE),"")</f>
        <v>453700</v>
      </c>
      <c r="C418" s="20">
        <f>IFERROR(VLOOKUP($B$416,$4:$144,MATCH($P418&amp;"/"&amp;C$342,$2:$2,0),FALSE),"")</f>
        <v>2927500</v>
      </c>
      <c r="D418" s="20">
        <f>IFERROR(VLOOKUP($B$416,$4:$144,MATCH($P418&amp;"/"&amp;D$342,$2:$2,0),FALSE),"")</f>
        <v>6509429</v>
      </c>
      <c r="E418" s="20">
        <f>IFERROR(VLOOKUP($B$416,$4:$144,MATCH($P418&amp;"/"&amp;E$342,$2:$2,0),FALSE),"")</f>
        <v>6239555</v>
      </c>
      <c r="F418" s="20">
        <f>IFERROR(VLOOKUP($B$416,$4:$144,MATCH($P418&amp;"/"&amp;F$342,$2:$2,0),FALSE),"")</f>
        <v>6149790</v>
      </c>
      <c r="G418" s="20">
        <f>IFERROR(VLOOKUP($B$416,$4:$144,MATCH($P418&amp;"/"&amp;G$342,$2:$2,0),FALSE),"")</f>
        <v>7097328</v>
      </c>
      <c r="H418" s="20">
        <f>IFERROR(VLOOKUP($B$416,$4:$144,MATCH($P418&amp;"/"&amp;H$342,$2:$2,0),FALSE),"")</f>
        <v>7184496</v>
      </c>
      <c r="I418" s="20">
        <f>IFERROR(VLOOKUP($B$416,$4:$144,MATCH($P418&amp;"/"&amp;I$342,$2:$2,0),FALSE),"")</f>
        <v>6599953</v>
      </c>
      <c r="J418" s="20">
        <f>IFERROR(VLOOKUP($B$416,$4:$144,MATCH($P418&amp;"/"&amp;J$342,$2:$2,0),FALSE),"")</f>
        <v>3475744</v>
      </c>
      <c r="K418" s="20">
        <f>IFERROR(VLOOKUP($B$416,$4:$144,MATCH($P418&amp;"/"&amp;K$342,$2:$2,0),FALSE),"")</f>
        <v>6649125</v>
      </c>
      <c r="L418" s="20">
        <f>IFERROR(VLOOKUP($B$416,$4:$144,MATCH($P418&amp;"/"&amp;L$342,$2:$2,0),FALSE),"")</f>
        <v>5849680</v>
      </c>
      <c r="M418" s="20">
        <f>IFERROR(VLOOKUP($B$416,$4:$144,MATCH($P418&amp;"/"&amp;M$342,$2:$2,0),FALSE),"")</f>
        <v>5463074</v>
      </c>
      <c r="N418" s="20">
        <f>IFERROR(VLOOKUP($B$416,$4:$144,MATCH($P418&amp;"/"&amp;N$342,$2:$2,0),FALSE),"")</f>
        <v>17019849</v>
      </c>
      <c r="O418" s="18"/>
      <c r="P418" s="21" t="s">
        <v>1028</v>
      </c>
    </row>
    <row r="419" spans="1:16">
      <c r="B419" s="20">
        <f>IFERROR(VLOOKUP($B$416,$4:$144,MATCH($P419&amp;"/"&amp;B$342,$2:$2,0),FALSE),"")</f>
        <v>716650</v>
      </c>
      <c r="C419" s="20">
        <f>IFERROR(VLOOKUP($B$416,$4:$144,MATCH($P419&amp;"/"&amp;C$342,$2:$2,0),FALSE),"")</f>
        <v>5900647</v>
      </c>
      <c r="D419" s="20">
        <f>IFERROR(VLOOKUP($B$416,$4:$144,MATCH($P419&amp;"/"&amp;D$342,$2:$2,0),FALSE),"")</f>
        <v>6355425</v>
      </c>
      <c r="E419" s="20">
        <f>IFERROR(VLOOKUP($B$416,$4:$144,MATCH($P419&amp;"/"&amp;E$342,$2:$2,0),FALSE),"")</f>
        <v>5651210</v>
      </c>
      <c r="F419" s="20">
        <f>IFERROR(VLOOKUP($B$416,$4:$144,MATCH($P419&amp;"/"&amp;F$342,$2:$2,0),FALSE),"")</f>
        <v>5892424</v>
      </c>
      <c r="G419" s="20">
        <f>IFERROR(VLOOKUP($B$416,$4:$144,MATCH($P419&amp;"/"&amp;G$342,$2:$2,0),FALSE),"")</f>
        <v>7880985</v>
      </c>
      <c r="H419" s="20">
        <f>IFERROR(VLOOKUP($B$416,$4:$144,MATCH($P419&amp;"/"&amp;H$342,$2:$2,0),FALSE),"")</f>
        <v>7982420</v>
      </c>
      <c r="I419" s="20">
        <f>IFERROR(VLOOKUP($B$416,$4:$144,MATCH($P419&amp;"/"&amp;I$342,$2:$2,0),FALSE),"")</f>
        <v>3964427</v>
      </c>
      <c r="J419" s="20">
        <f>IFERROR(VLOOKUP($B$416,$4:$144,MATCH($P419&amp;"/"&amp;J$342,$2:$2,0),FALSE),"")</f>
        <v>6556803</v>
      </c>
      <c r="K419" s="20">
        <f>IFERROR(VLOOKUP($B$416,$4:$144,MATCH($P419&amp;"/"&amp;K$342,$2:$2,0),FALSE),"")</f>
        <v>6557025</v>
      </c>
      <c r="L419" s="20">
        <f>IFERROR(VLOOKUP($B$416,$4:$144,MATCH($P419&amp;"/"&amp;L$342,$2:$2,0),FALSE),"")</f>
        <v>5878446</v>
      </c>
      <c r="M419" s="20">
        <f>IFERROR(VLOOKUP($B$416,$4:$144,MATCH($P419&amp;"/"&amp;M$342,$2:$2,0),FALSE),"")</f>
        <v>5678411</v>
      </c>
      <c r="N419" s="20">
        <f>IFERROR(VLOOKUP($B$416,$4:$144,MATCH($P419&amp;"/"&amp;N$342,$2:$2,0),FALSE),"")</f>
        <v>16385007</v>
      </c>
      <c r="O419" s="18"/>
      <c r="P419" s="21" t="s">
        <v>1029</v>
      </c>
    </row>
    <row r="420" spans="1:16">
      <c r="B420" s="20">
        <f>IFERROR(VLOOKUP($B$416,$4:$144,MATCH($P420&amp;"/"&amp;B$342,$2:$2,0),FALSE),"")</f>
        <v>700600</v>
      </c>
      <c r="C420" s="20">
        <f>IFERROR(VLOOKUP($B$416,$4:$144,MATCH($P420&amp;"/"&amp;C$342,$2:$2,0),FALSE),"")</f>
        <v>6077216</v>
      </c>
      <c r="D420" s="20">
        <f>IFERROR(VLOOKUP($B$416,$4:$144,MATCH($P420&amp;"/"&amp;D$342,$2:$2,0),FALSE),"")</f>
        <v>6379128.3600000003</v>
      </c>
      <c r="E420" s="20">
        <f>IFERROR(VLOOKUP($B$416,$4:$144,MATCH($P420&amp;"/"&amp;E$342,$2:$2,0),FALSE),"")</f>
        <v>6010049.2999999998</v>
      </c>
      <c r="F420" s="20">
        <f>IFERROR(VLOOKUP($B$416,$4:$144,MATCH($P420&amp;"/"&amp;F$342,$2:$2,0),FALSE),"")</f>
        <v>6973268.6469999999</v>
      </c>
      <c r="G420" s="20">
        <f>IFERROR(VLOOKUP($B$416,$4:$144,MATCH($P420&amp;"/"&amp;G$342,$2:$2,0),FALSE),"")</f>
        <v>7942598.2690000003</v>
      </c>
      <c r="H420" s="20">
        <f>IFERROR(VLOOKUP($B$416,$4:$144,MATCH($P420&amp;"/"&amp;H$342,$2:$2,0),FALSE),"")</f>
        <v>7893692.0700000003</v>
      </c>
      <c r="I420" s="20">
        <f>IFERROR(VLOOKUP($B$416,$4:$144,MATCH($P420&amp;"/"&amp;I$342,$2:$2,0),FALSE),"")</f>
        <v>4101694.5049999999</v>
      </c>
      <c r="J420" s="20">
        <f>IFERROR(VLOOKUP($B$416,$4:$144,MATCH($P420&amp;"/"&amp;J$342,$2:$2,0),FALSE),"")</f>
        <v>5853985.2800000003</v>
      </c>
      <c r="K420" s="20">
        <f>IFERROR(VLOOKUP($B$416,$4:$144,MATCH($P420&amp;"/"&amp;K$342,$2:$2,0),FALSE),"")</f>
        <v>5878713.642</v>
      </c>
      <c r="L420" s="20">
        <f>IFERROR(VLOOKUP($B$416,$4:$144,MATCH($P420&amp;"/"&amp;L$342,$2:$2,0),FALSE),"")</f>
        <v>6711896.3449999997</v>
      </c>
      <c r="M420" s="20">
        <f>IFERROR(VLOOKUP($B$416,$4:$144,MATCH($P420&amp;"/"&amp;M$342,$2:$2,0),FALSE),"")</f>
        <v>5750621.3600000003</v>
      </c>
      <c r="N420" s="20">
        <f>IFERROR(VLOOKUP($B$416,$4:$144,MATCH($P420&amp;"/"&amp;N$342,$2:$2,0),FALSE),IFERROR(VLOOKUP($B$416,$4:$144,MATCH($P419&amp;"/"&amp;N$342,$2:$2,0),FALSE),IFERROR(VLOOKUP($B$416,$4:$144,MATCH($P418&amp;"/"&amp;N$342,$2:$2,0),FALSE),IFERROR(VLOOKUP($B$416,$4:$144,MATCH($P417&amp;"/"&amp;N$342,$2:$2,0),FALSE),""))))</f>
        <v>16385007</v>
      </c>
      <c r="O420" s="18">
        <f>RATE(M$342-B$342,,-B420,M420)</f>
        <v>0.2109135783643937</v>
      </c>
      <c r="P420" s="21" t="s">
        <v>1030</v>
      </c>
    </row>
    <row r="421" spans="1:16">
      <c r="B421" s="22">
        <f t="shared" ref="B421:M421" si="15">+B420/B$396</f>
        <v>3.9661572814893256E-2</v>
      </c>
      <c r="C421" s="22">
        <f t="shared" si="15"/>
        <v>0.30666696077793637</v>
      </c>
      <c r="D421" s="22">
        <f t="shared" si="15"/>
        <v>0.30835214189573651</v>
      </c>
      <c r="E421" s="22">
        <f t="shared" si="15"/>
        <v>0.27717043362361871</v>
      </c>
      <c r="F421" s="22">
        <f t="shared" si="15"/>
        <v>0.25122393854490294</v>
      </c>
      <c r="G421" s="22">
        <f t="shared" si="15"/>
        <v>0.27189576947916089</v>
      </c>
      <c r="H421" s="22">
        <f t="shared" si="15"/>
        <v>0.27495652693364625</v>
      </c>
      <c r="I421" s="22">
        <f t="shared" si="15"/>
        <v>0.16742089415206335</v>
      </c>
      <c r="J421" s="22">
        <f t="shared" si="15"/>
        <v>0.23994881678022514</v>
      </c>
      <c r="K421" s="22">
        <f t="shared" si="15"/>
        <v>0.23479813620053244</v>
      </c>
      <c r="L421" s="22">
        <f t="shared" si="15"/>
        <v>0.25378236441419549</v>
      </c>
      <c r="M421" s="22">
        <f t="shared" si="15"/>
        <v>0.20843438250373064</v>
      </c>
      <c r="N421" s="22">
        <f>+N420/N$396</f>
        <v>0.44738958731420475</v>
      </c>
      <c r="O421" s="18">
        <f>RATE(M$342-B$342,,-B421,M421)</f>
        <v>0.16281075203571804</v>
      </c>
      <c r="P421" s="23" t="s">
        <v>1031</v>
      </c>
    </row>
    <row r="422" spans="1:16">
      <c r="B422" s="98" t="s">
        <v>1116</v>
      </c>
      <c r="C422" s="99"/>
      <c r="D422" s="99"/>
      <c r="E422" s="99"/>
      <c r="F422" s="99"/>
      <c r="G422" s="99"/>
      <c r="H422" s="99"/>
      <c r="I422" s="99"/>
      <c r="J422" s="99"/>
      <c r="K422" s="99"/>
      <c r="L422" s="99"/>
      <c r="M422" s="99"/>
      <c r="N422" s="100"/>
      <c r="O422" s="18"/>
      <c r="P422" s="14"/>
    </row>
    <row r="423" spans="1:16">
      <c r="B423" s="20">
        <f>IFERROR(VLOOKUP($B$422,$4:$144,MATCH($P423&amp;"/"&amp;B$342,$2:$2,0),FALSE),"")</f>
        <v>5079498</v>
      </c>
      <c r="C423" s="20">
        <f>IFERROR(VLOOKUP($B$422,$4:$144,MATCH($P423&amp;"/"&amp;C$342,$2:$2,0),FALSE),"")</f>
        <v>6301149</v>
      </c>
      <c r="D423" s="20">
        <f>IFERROR(VLOOKUP($B$422,$4:$144,MATCH($P423&amp;"/"&amp;D$342,$2:$2,0),FALSE),"")</f>
        <v>8086739</v>
      </c>
      <c r="E423" s="20">
        <f>IFERROR(VLOOKUP($B$422,$4:$144,MATCH($P423&amp;"/"&amp;E$342,$2:$2,0),FALSE),"")</f>
        <v>9324461</v>
      </c>
      <c r="F423" s="20">
        <f>IFERROR(VLOOKUP($B$422,$4:$144,MATCH($P423&amp;"/"&amp;F$342,$2:$2,0),FALSE),"")</f>
        <v>10535540</v>
      </c>
      <c r="G423" s="20">
        <f>IFERROR(VLOOKUP($B$422,$4:$144,MATCH($P423&amp;"/"&amp;G$342,$2:$2,0),FALSE),"")</f>
        <v>11631777</v>
      </c>
      <c r="H423" s="20">
        <f>IFERROR(VLOOKUP($B$422,$4:$144,MATCH($P423&amp;"/"&amp;H$342,$2:$2,0),FALSE),"")</f>
        <v>10755953</v>
      </c>
      <c r="I423" s="20">
        <f>IFERROR(VLOOKUP($B$422,$4:$144,MATCH($P423&amp;"/"&amp;I$342,$2:$2,0),FALSE),"")</f>
        <v>9334050</v>
      </c>
      <c r="J423" s="20">
        <f>IFERROR(VLOOKUP($B$422,$4:$144,MATCH($P423&amp;"/"&amp;J$342,$2:$2,0),FALSE),"")</f>
        <v>8310929</v>
      </c>
      <c r="K423" s="20">
        <f>IFERROR(VLOOKUP($B$422,$4:$144,MATCH($P423&amp;"/"&amp;K$342,$2:$2,0),FALSE),"")</f>
        <v>7850695</v>
      </c>
      <c r="L423" s="20">
        <f>IFERROR(VLOOKUP($B$422,$4:$144,MATCH($P423&amp;"/"&amp;L$342,$2:$2,0),FALSE),"")</f>
        <v>6839076</v>
      </c>
      <c r="M423" s="20">
        <f>IFERROR(VLOOKUP($B$422,$4:$144,MATCH($P423&amp;"/"&amp;M$342,$2:$2,0),FALSE),"")</f>
        <v>6977552</v>
      </c>
      <c r="N423" s="20">
        <f>IFERROR(VLOOKUP($B$422,$4:$144,MATCH($P423&amp;"/"&amp;N$342,$2:$2,0),FALSE),"")</f>
        <v>21180377</v>
      </c>
      <c r="O423" s="18"/>
      <c r="P423" s="21" t="s">
        <v>1027</v>
      </c>
    </row>
    <row r="424" spans="1:16">
      <c r="B424" s="20">
        <f>IFERROR(VLOOKUP($B$422,$4:$144,MATCH($P424&amp;"/"&amp;B$342,$2:$2,0),FALSE),"")</f>
        <v>5613377</v>
      </c>
      <c r="C424" s="20">
        <f>IFERROR(VLOOKUP($B$422,$4:$144,MATCH($P424&amp;"/"&amp;C$342,$2:$2,0),FALSE),"")</f>
        <v>7116671</v>
      </c>
      <c r="D424" s="20">
        <f>IFERROR(VLOOKUP($B$422,$4:$144,MATCH($P424&amp;"/"&amp;D$342,$2:$2,0),FALSE),"")</f>
        <v>8595547</v>
      </c>
      <c r="E424" s="20">
        <f>IFERROR(VLOOKUP($B$422,$4:$144,MATCH($P424&amp;"/"&amp;E$342,$2:$2,0),FALSE),"")</f>
        <v>9657819</v>
      </c>
      <c r="F424" s="20">
        <f>IFERROR(VLOOKUP($B$422,$4:$144,MATCH($P424&amp;"/"&amp;F$342,$2:$2,0),FALSE),"")</f>
        <v>10731069</v>
      </c>
      <c r="G424" s="20">
        <f>IFERROR(VLOOKUP($B$422,$4:$144,MATCH($P424&amp;"/"&amp;G$342,$2:$2,0),FALSE),"")</f>
        <v>11911123</v>
      </c>
      <c r="H424" s="20">
        <f>IFERROR(VLOOKUP($B$422,$4:$144,MATCH($P424&amp;"/"&amp;H$342,$2:$2,0),FALSE),"")</f>
        <v>10616988</v>
      </c>
      <c r="I424" s="20">
        <f>IFERROR(VLOOKUP($B$422,$4:$144,MATCH($P424&amp;"/"&amp;I$342,$2:$2,0),FALSE),"")</f>
        <v>9206380</v>
      </c>
      <c r="J424" s="20">
        <f>IFERROR(VLOOKUP($B$422,$4:$144,MATCH($P424&amp;"/"&amp;J$342,$2:$2,0),FALSE),"")</f>
        <v>8590044</v>
      </c>
      <c r="K424" s="20">
        <f>IFERROR(VLOOKUP($B$422,$4:$144,MATCH($P424&amp;"/"&amp;K$342,$2:$2,0),FALSE),"")</f>
        <v>7135129</v>
      </c>
      <c r="L424" s="20">
        <f>IFERROR(VLOOKUP($B$422,$4:$144,MATCH($P424&amp;"/"&amp;L$342,$2:$2,0),FALSE),"")</f>
        <v>6884540</v>
      </c>
      <c r="M424" s="20">
        <f>IFERROR(VLOOKUP($B$422,$4:$144,MATCH($P424&amp;"/"&amp;M$342,$2:$2,0),FALSE),"")</f>
        <v>6969956</v>
      </c>
      <c r="N424" s="20">
        <f>IFERROR(VLOOKUP($B$422,$4:$144,MATCH($P424&amp;"/"&amp;N$342,$2:$2,0),FALSE),"")</f>
        <v>21974130</v>
      </c>
      <c r="O424" s="18"/>
      <c r="P424" s="21" t="s">
        <v>1028</v>
      </c>
    </row>
    <row r="425" spans="1:16">
      <c r="B425" s="20">
        <f>IFERROR(VLOOKUP($B$422,$4:$144,MATCH($P425&amp;"/"&amp;B$342,$2:$2,0),FALSE),"")</f>
        <v>5521194</v>
      </c>
      <c r="C425" s="20">
        <f>IFERROR(VLOOKUP($B$422,$4:$144,MATCH($P425&amp;"/"&amp;C$342,$2:$2,0),FALSE),"")</f>
        <v>7777376</v>
      </c>
      <c r="D425" s="20">
        <f>IFERROR(VLOOKUP($B$422,$4:$144,MATCH($P425&amp;"/"&amp;D$342,$2:$2,0),FALSE),"")</f>
        <v>9321433</v>
      </c>
      <c r="E425" s="20">
        <f>IFERROR(VLOOKUP($B$422,$4:$144,MATCH($P425&amp;"/"&amp;E$342,$2:$2,0),FALSE),"")</f>
        <v>10109333</v>
      </c>
      <c r="F425" s="20">
        <f>IFERROR(VLOOKUP($B$422,$4:$144,MATCH($P425&amp;"/"&amp;F$342,$2:$2,0),FALSE),"")</f>
        <v>10713480</v>
      </c>
      <c r="G425" s="20">
        <f>IFERROR(VLOOKUP($B$422,$4:$144,MATCH($P425&amp;"/"&amp;G$342,$2:$2,0),FALSE),"")</f>
        <v>11417778</v>
      </c>
      <c r="H425" s="20">
        <f>IFERROR(VLOOKUP($B$422,$4:$144,MATCH($P425&amp;"/"&amp;H$342,$2:$2,0),FALSE),"")</f>
        <v>10289690</v>
      </c>
      <c r="I425" s="20">
        <f>IFERROR(VLOOKUP($B$422,$4:$144,MATCH($P425&amp;"/"&amp;I$342,$2:$2,0),FALSE),"")</f>
        <v>9059100</v>
      </c>
      <c r="J425" s="20">
        <f>IFERROR(VLOOKUP($B$422,$4:$144,MATCH($P425&amp;"/"&amp;J$342,$2:$2,0),FALSE),"")</f>
        <v>8117905</v>
      </c>
      <c r="K425" s="20">
        <f>IFERROR(VLOOKUP($B$422,$4:$144,MATCH($P425&amp;"/"&amp;K$342,$2:$2,0),FALSE),"")</f>
        <v>7028554</v>
      </c>
      <c r="L425" s="20">
        <f>IFERROR(VLOOKUP($B$422,$4:$144,MATCH($P425&amp;"/"&amp;L$342,$2:$2,0),FALSE),"")</f>
        <v>6965562</v>
      </c>
      <c r="M425" s="20">
        <f>IFERROR(VLOOKUP($B$422,$4:$144,MATCH($P425&amp;"/"&amp;M$342,$2:$2,0),FALSE),"")</f>
        <v>7215391</v>
      </c>
      <c r="N425" s="20">
        <f>IFERROR(VLOOKUP($B$422,$4:$144,MATCH($P425&amp;"/"&amp;N$342,$2:$2,0),FALSE),"")</f>
        <v>21882558</v>
      </c>
      <c r="O425" s="18"/>
      <c r="P425" s="21" t="s">
        <v>1029</v>
      </c>
    </row>
    <row r="426" spans="1:16">
      <c r="B426" s="20">
        <f>IFERROR(VLOOKUP($B$422,$4:$144,MATCH($P426&amp;"/"&amp;B$342,$2:$2,0),FALSE),"")</f>
        <v>6244181.4699999997</v>
      </c>
      <c r="C426" s="20">
        <f>IFERROR(VLOOKUP($B$422,$4:$144,MATCH($P426&amp;"/"&amp;C$342,$2:$2,0),FALSE),"")</f>
        <v>8251920</v>
      </c>
      <c r="D426" s="20">
        <f>IFERROR(VLOOKUP($B$422,$4:$144,MATCH($P426&amp;"/"&amp;D$342,$2:$2,0),FALSE),"")</f>
        <v>9452852.7100000009</v>
      </c>
      <c r="E426" s="20">
        <f>IFERROR(VLOOKUP($B$422,$4:$144,MATCH($P426&amp;"/"&amp;E$342,$2:$2,0),FALSE),"")</f>
        <v>10002880.949999999</v>
      </c>
      <c r="F426" s="20">
        <f>IFERROR(VLOOKUP($B$422,$4:$144,MATCH($P426&amp;"/"&amp;F$342,$2:$2,0),FALSE),"")</f>
        <v>12053639.164999999</v>
      </c>
      <c r="G426" s="20">
        <f>IFERROR(VLOOKUP($B$422,$4:$144,MATCH($P426&amp;"/"&amp;G$342,$2:$2,0),FALSE),"")</f>
        <v>11455009.149</v>
      </c>
      <c r="H426" s="20">
        <f>IFERROR(VLOOKUP($B$422,$4:$144,MATCH($P426&amp;"/"&amp;H$342,$2:$2,0),FALSE),"")</f>
        <v>10256192.33</v>
      </c>
      <c r="I426" s="20">
        <f>IFERROR(VLOOKUP($B$422,$4:$144,MATCH($P426&amp;"/"&amp;I$342,$2:$2,0),FALSE),"")</f>
        <v>8698548.3880000003</v>
      </c>
      <c r="J426" s="20">
        <f>IFERROR(VLOOKUP($B$422,$4:$144,MATCH($P426&amp;"/"&amp;J$342,$2:$2,0),FALSE),"")</f>
        <v>7767554.3399999999</v>
      </c>
      <c r="K426" s="20">
        <f>IFERROR(VLOOKUP($B$422,$4:$144,MATCH($P426&amp;"/"&amp;K$342,$2:$2,0),FALSE),"")</f>
        <v>6965200.5999999996</v>
      </c>
      <c r="L426" s="20">
        <f>IFERROR(VLOOKUP($B$422,$4:$144,MATCH($P426&amp;"/"&amp;L$342,$2:$2,0),FALSE),"")</f>
        <v>7075839.125</v>
      </c>
      <c r="M426" s="20">
        <f>IFERROR(VLOOKUP($B$422,$4:$144,MATCH($P426&amp;"/"&amp;M$342,$2:$2,0),FALSE),"")</f>
        <v>7717210.0889999997</v>
      </c>
      <c r="N426" s="20">
        <f>IFERROR(VLOOKUP($B$422,$4:$144,MATCH($P426&amp;"/"&amp;N$342,$2:$2,0),FALSE),IFERROR(VLOOKUP($B$422,$4:$144,MATCH($P425&amp;"/"&amp;N$342,$2:$2,0),FALSE),IFERROR(VLOOKUP($B$422,$4:$144,MATCH($P424&amp;"/"&amp;N$342,$2:$2,0),FALSE),IFERROR(VLOOKUP($B$422,$4:$144,MATCH($P423&amp;"/"&amp;N$342,$2:$2,0),FALSE),""))))</f>
        <v>21882558</v>
      </c>
      <c r="O426" s="18">
        <f>RATE(M$342-B$342,,-B426,M426)</f>
        <v>1.9441373447311679E-2</v>
      </c>
      <c r="P426" s="21" t="s">
        <v>1030</v>
      </c>
    </row>
    <row r="427" spans="1:16" s="152" customFormat="1" ht="15">
      <c r="A427" s="151"/>
      <c r="B427" s="24">
        <f t="shared" ref="B427:N427" si="16">+B426/B$451</f>
        <v>1.0237434891441544</v>
      </c>
      <c r="C427" s="24">
        <f t="shared" si="16"/>
        <v>1.3832907518606798</v>
      </c>
      <c r="D427" s="24">
        <f t="shared" si="16"/>
        <v>1.6306956832827126</v>
      </c>
      <c r="E427" s="24">
        <f t="shared" si="16"/>
        <v>1.7258325439449027</v>
      </c>
      <c r="F427" s="24">
        <f t="shared" si="16"/>
        <v>1.2854353778171899</v>
      </c>
      <c r="G427" s="24">
        <f t="shared" si="16"/>
        <v>1.1073660607426175</v>
      </c>
      <c r="H427" s="24">
        <f t="shared" si="16"/>
        <v>0.93965238081959146</v>
      </c>
      <c r="I427" s="24">
        <f t="shared" si="16"/>
        <v>0.93959079245269339</v>
      </c>
      <c r="J427" s="24">
        <f t="shared" si="16"/>
        <v>0.74657553316769254</v>
      </c>
      <c r="K427" s="24">
        <f t="shared" si="16"/>
        <v>0.60352567126981904</v>
      </c>
      <c r="L427" s="24">
        <f t="shared" si="16"/>
        <v>0.54842320052812821</v>
      </c>
      <c r="M427" s="24">
        <f t="shared" si="16"/>
        <v>0.56452305509018552</v>
      </c>
      <c r="N427" s="24">
        <f t="shared" si="16"/>
        <v>1.9220805160973433</v>
      </c>
      <c r="O427" s="18">
        <f>RATE(M$342-B$342,,-B427,M427)</f>
        <v>-5.2674693305604432E-2</v>
      </c>
      <c r="P427" s="25" t="s">
        <v>1032</v>
      </c>
    </row>
    <row r="428" spans="1:16">
      <c r="A428" s="142"/>
      <c r="B428" s="98" t="s">
        <v>60</v>
      </c>
      <c r="C428" s="99"/>
      <c r="D428" s="99"/>
      <c r="E428" s="99"/>
      <c r="F428" s="99"/>
      <c r="G428" s="99"/>
      <c r="H428" s="99"/>
      <c r="I428" s="99"/>
      <c r="J428" s="99"/>
      <c r="K428" s="99"/>
      <c r="L428" s="99"/>
      <c r="M428" s="99"/>
      <c r="N428" s="100"/>
      <c r="O428" s="18"/>
      <c r="P428" s="14"/>
    </row>
    <row r="429" spans="1:16">
      <c r="B429" s="20">
        <f>IFERROR(VLOOKUP($B$428,$4:$144,MATCH($P429&amp;"/"&amp;B$342,$2:$2,0),FALSE),"")</f>
        <v>4190500</v>
      </c>
      <c r="C429" s="20">
        <f>IFERROR(VLOOKUP($B$428,$4:$144,MATCH($P429&amp;"/"&amp;C$342,$2:$2,0),FALSE),"")</f>
        <v>4097904</v>
      </c>
      <c r="D429" s="20">
        <f>IFERROR(VLOOKUP($B$428,$4:$144,MATCH($P429&amp;"/"&amp;D$342,$2:$2,0),FALSE),"")</f>
        <v>9367295</v>
      </c>
      <c r="E429" s="20">
        <f>IFERROR(VLOOKUP($B$428,$4:$144,MATCH($P429&amp;"/"&amp;E$342,$2:$2,0),FALSE),"")</f>
        <v>9436258</v>
      </c>
      <c r="F429" s="20">
        <f>IFERROR(VLOOKUP($B$428,$4:$144,MATCH($P429&amp;"/"&amp;F$342,$2:$2,0),FALSE),"")</f>
        <v>9426569</v>
      </c>
      <c r="G429" s="20">
        <f>IFERROR(VLOOKUP($B$428,$4:$144,MATCH($P429&amp;"/"&amp;G$342,$2:$2,0),FALSE),"")</f>
        <v>10519555</v>
      </c>
      <c r="H429" s="20">
        <f>IFERROR(VLOOKUP($B$428,$4:$144,MATCH($P429&amp;"/"&amp;H$342,$2:$2,0),FALSE),"")</f>
        <v>11264201</v>
      </c>
      <c r="I429" s="20">
        <f>IFERROR(VLOOKUP($B$428,$4:$144,MATCH($P429&amp;"/"&amp;I$342,$2:$2,0),FALSE),"")</f>
        <v>10563682</v>
      </c>
      <c r="J429" s="20">
        <f>IFERROR(VLOOKUP($B$428,$4:$144,MATCH($P429&amp;"/"&amp;J$342,$2:$2,0),FALSE),"")</f>
        <v>7426576</v>
      </c>
      <c r="K429" s="20">
        <f>IFERROR(VLOOKUP($B$428,$4:$144,MATCH($P429&amp;"/"&amp;K$342,$2:$2,0),FALSE),"")</f>
        <v>9116466</v>
      </c>
      <c r="L429" s="20">
        <f>IFERROR(VLOOKUP($B$428,$4:$144,MATCH($P429&amp;"/"&amp;L$342,$2:$2,0),FALSE),"")</f>
        <v>8428548</v>
      </c>
      <c r="M429" s="20">
        <f>IFERROR(VLOOKUP($B$428,$4:$144,MATCH($P429&amp;"/"&amp;M$342,$2:$2,0),FALSE),"")</f>
        <v>8447458</v>
      </c>
      <c r="N429" s="20">
        <f>IFERROR(VLOOKUP($B$428,$4:$144,MATCH($P429&amp;"/"&amp;N$342,$2:$2,0),FALSE),"")</f>
        <v>17763148</v>
      </c>
      <c r="O429" s="18"/>
      <c r="P429" s="21" t="s">
        <v>1027</v>
      </c>
    </row>
    <row r="430" spans="1:16">
      <c r="B430" s="20">
        <f>IFERROR(VLOOKUP($B$428,$4:$144,MATCH($P430&amp;"/"&amp;B$342,$2:$2,0),FALSE),"")</f>
        <v>1636383</v>
      </c>
      <c r="C430" s="20">
        <f>IFERROR(VLOOKUP($B$428,$4:$144,MATCH($P430&amp;"/"&amp;C$342,$2:$2,0),FALSE),"")</f>
        <v>6355751</v>
      </c>
      <c r="D430" s="20">
        <f>IFERROR(VLOOKUP($B$428,$4:$144,MATCH($P430&amp;"/"&amp;D$342,$2:$2,0),FALSE),"")</f>
        <v>9739398</v>
      </c>
      <c r="E430" s="20">
        <f>IFERROR(VLOOKUP($B$428,$4:$144,MATCH($P430&amp;"/"&amp;E$342,$2:$2,0),FALSE),"")</f>
        <v>9409577</v>
      </c>
      <c r="F430" s="20">
        <f>IFERROR(VLOOKUP($B$428,$4:$144,MATCH($P430&amp;"/"&amp;F$342,$2:$2,0),FALSE),"")</f>
        <v>9199643</v>
      </c>
      <c r="G430" s="20">
        <f>IFERROR(VLOOKUP($B$428,$4:$144,MATCH($P430&amp;"/"&amp;G$342,$2:$2,0),FALSE),"")</f>
        <v>10652606</v>
      </c>
      <c r="H430" s="20">
        <f>IFERROR(VLOOKUP($B$428,$4:$144,MATCH($P430&amp;"/"&amp;H$342,$2:$2,0),FALSE),"")</f>
        <v>10924096</v>
      </c>
      <c r="I430" s="20">
        <f>IFERROR(VLOOKUP($B$428,$4:$144,MATCH($P430&amp;"/"&amp;I$342,$2:$2,0),FALSE),"")</f>
        <v>10346253</v>
      </c>
      <c r="J430" s="20">
        <f>IFERROR(VLOOKUP($B$428,$4:$144,MATCH($P430&amp;"/"&amp;J$342,$2:$2,0),FALSE),"")</f>
        <v>6214078</v>
      </c>
      <c r="K430" s="20">
        <f>IFERROR(VLOOKUP($B$428,$4:$144,MATCH($P430&amp;"/"&amp;K$342,$2:$2,0),FALSE),"")</f>
        <v>9337071</v>
      </c>
      <c r="L430" s="20">
        <f>IFERROR(VLOOKUP($B$428,$4:$144,MATCH($P430&amp;"/"&amp;L$342,$2:$2,0),FALSE),"")</f>
        <v>8494835</v>
      </c>
      <c r="M430" s="20">
        <f>IFERROR(VLOOKUP($B$428,$4:$144,MATCH($P430&amp;"/"&amp;M$342,$2:$2,0),FALSE),"")</f>
        <v>8102191</v>
      </c>
      <c r="N430" s="20">
        <f>IFERROR(VLOOKUP($B$428,$4:$144,MATCH($P430&amp;"/"&amp;N$342,$2:$2,0),FALSE),"")</f>
        <v>17795231</v>
      </c>
      <c r="O430" s="18"/>
      <c r="P430" s="21" t="s">
        <v>1028</v>
      </c>
    </row>
    <row r="431" spans="1:16">
      <c r="B431" s="20">
        <f>IFERROR(VLOOKUP($B$428,$4:$144,MATCH($P431&amp;"/"&amp;B$342,$2:$2,0),FALSE),"")</f>
        <v>959147</v>
      </c>
      <c r="C431" s="20">
        <f>IFERROR(VLOOKUP($B$428,$4:$144,MATCH($P431&amp;"/"&amp;C$342,$2:$2,0),FALSE),"")</f>
        <v>9365796</v>
      </c>
      <c r="D431" s="20">
        <f>IFERROR(VLOOKUP($B$428,$4:$144,MATCH($P431&amp;"/"&amp;D$342,$2:$2,0),FALSE),"")</f>
        <v>9555325</v>
      </c>
      <c r="E431" s="20">
        <f>IFERROR(VLOOKUP($B$428,$4:$144,MATCH($P431&amp;"/"&amp;E$342,$2:$2,0),FALSE),"")</f>
        <v>8830658</v>
      </c>
      <c r="F431" s="20">
        <f>IFERROR(VLOOKUP($B$428,$4:$144,MATCH($P431&amp;"/"&amp;F$342,$2:$2,0),FALSE),"")</f>
        <v>8922749</v>
      </c>
      <c r="G431" s="20">
        <f>IFERROR(VLOOKUP($B$428,$4:$144,MATCH($P431&amp;"/"&amp;G$342,$2:$2,0),FALSE),"")</f>
        <v>11499485</v>
      </c>
      <c r="H431" s="20">
        <f>IFERROR(VLOOKUP($B$428,$4:$144,MATCH($P431&amp;"/"&amp;H$342,$2:$2,0),FALSE),"")</f>
        <v>11738566</v>
      </c>
      <c r="I431" s="20">
        <f>IFERROR(VLOOKUP($B$428,$4:$144,MATCH($P431&amp;"/"&amp;I$342,$2:$2,0),FALSE),"")</f>
        <v>7770525</v>
      </c>
      <c r="J431" s="20">
        <f>IFERROR(VLOOKUP($B$428,$4:$144,MATCH($P431&amp;"/"&amp;J$342,$2:$2,0),FALSE),"")</f>
        <v>9296888</v>
      </c>
      <c r="K431" s="20">
        <f>IFERROR(VLOOKUP($B$428,$4:$144,MATCH($P431&amp;"/"&amp;K$342,$2:$2,0),FALSE),"")</f>
        <v>9278823</v>
      </c>
      <c r="L431" s="20">
        <f>IFERROR(VLOOKUP($B$428,$4:$144,MATCH($P431&amp;"/"&amp;L$342,$2:$2,0),FALSE),"")</f>
        <v>8508175</v>
      </c>
      <c r="M431" s="20">
        <f>IFERROR(VLOOKUP($B$428,$4:$144,MATCH($P431&amp;"/"&amp;M$342,$2:$2,0),FALSE),"")</f>
        <v>8297704</v>
      </c>
      <c r="N431" s="20">
        <f>IFERROR(VLOOKUP($B$428,$4:$144,MATCH($P431&amp;"/"&amp;N$342,$2:$2,0),FALSE),"")</f>
        <v>17155805</v>
      </c>
      <c r="O431" s="18"/>
      <c r="P431" s="21" t="s">
        <v>1029</v>
      </c>
    </row>
    <row r="432" spans="1:16">
      <c r="B432" s="20">
        <f>IFERROR(VLOOKUP($B$428,$4:$144,MATCH($P432&amp;"/"&amp;B$342,$2:$2,0),FALSE),"")</f>
        <v>4000508.56</v>
      </c>
      <c r="C432" s="20">
        <f>IFERROR(VLOOKUP($B$428,$4:$144,MATCH($P432&amp;"/"&amp;C$342,$2:$2,0),FALSE),"")</f>
        <v>9442464</v>
      </c>
      <c r="D432" s="20">
        <f>IFERROR(VLOOKUP($B$428,$4:$144,MATCH($P432&amp;"/"&amp;D$342,$2:$2,0),FALSE),"")</f>
        <v>9384656.1799999997</v>
      </c>
      <c r="E432" s="20">
        <f>IFERROR(VLOOKUP($B$428,$4:$144,MATCH($P432&amp;"/"&amp;E$342,$2:$2,0),FALSE),"")</f>
        <v>9123029.1300000008</v>
      </c>
      <c r="F432" s="20">
        <f>IFERROR(VLOOKUP($B$428,$4:$144,MATCH($P432&amp;"/"&amp;F$342,$2:$2,0),FALSE),"")</f>
        <v>9855124.0999999996</v>
      </c>
      <c r="G432" s="20">
        <f>IFERROR(VLOOKUP($B$428,$4:$144,MATCH($P432&amp;"/"&amp;G$342,$2:$2,0),FALSE),"")</f>
        <v>11641842.416999999</v>
      </c>
      <c r="H432" s="20">
        <f>IFERROR(VLOOKUP($B$428,$4:$144,MATCH($P432&amp;"/"&amp;H$342,$2:$2,0),FALSE),"")</f>
        <v>11648222.24</v>
      </c>
      <c r="I432" s="20">
        <f>IFERROR(VLOOKUP($B$428,$4:$144,MATCH($P432&amp;"/"&amp;I$342,$2:$2,0),FALSE),"")</f>
        <v>6879092.6849999996</v>
      </c>
      <c r="J432" s="20">
        <f>IFERROR(VLOOKUP($B$428,$4:$144,MATCH($P432&amp;"/"&amp;J$342,$2:$2,0),FALSE),"")</f>
        <v>8573875.8000000007</v>
      </c>
      <c r="K432" s="20">
        <f>IFERROR(VLOOKUP($B$428,$4:$144,MATCH($P432&amp;"/"&amp;K$342,$2:$2,0),FALSE),"")</f>
        <v>8574168.3800000008</v>
      </c>
      <c r="L432" s="20">
        <f>IFERROR(VLOOKUP($B$428,$4:$144,MATCH($P432&amp;"/"&amp;L$342,$2:$2,0),FALSE),"")</f>
        <v>9335509.4159999993</v>
      </c>
      <c r="M432" s="20">
        <f>IFERROR(VLOOKUP($B$428,$4:$144,MATCH($P432&amp;"/"&amp;M$342,$2:$2,0),FALSE),"")</f>
        <v>8316780.2379999999</v>
      </c>
      <c r="N432" s="20">
        <f>IFERROR(VLOOKUP($B$428,$4:$144,MATCH($P432&amp;"/"&amp;N$342,$2:$2,0),FALSE),IFERROR(VLOOKUP($B$428,$4:$144,MATCH($P431&amp;"/"&amp;N$342,$2:$2,0),FALSE),IFERROR(VLOOKUP($B$428,$4:$144,MATCH($P430&amp;"/"&amp;N$342,$2:$2,0),FALSE),IFERROR(VLOOKUP($B$428,$4:$144,MATCH($P429&amp;"/"&amp;N$342,$2:$2,0),FALSE),""))))</f>
        <v>17155805</v>
      </c>
      <c r="O432" s="18">
        <f>RATE(M$342-B$342,,-B432,M432)</f>
        <v>6.8795329788228388E-2</v>
      </c>
      <c r="P432" s="21" t="s">
        <v>1030</v>
      </c>
    </row>
    <row r="433" spans="1:16">
      <c r="B433" s="22">
        <f t="shared" ref="B433:M433" si="17">+B432/B$396</f>
        <v>0.22647225456614867</v>
      </c>
      <c r="C433" s="22">
        <f t="shared" si="17"/>
        <v>0.47648326752497794</v>
      </c>
      <c r="D433" s="22">
        <f t="shared" si="17"/>
        <v>0.45363232572703083</v>
      </c>
      <c r="E433" s="22">
        <f t="shared" si="17"/>
        <v>0.42073430910508586</v>
      </c>
      <c r="F433" s="22">
        <f t="shared" si="17"/>
        <v>0.35504771386026196</v>
      </c>
      <c r="G433" s="22">
        <f t="shared" si="17"/>
        <v>0.39853050537376344</v>
      </c>
      <c r="H433" s="22">
        <f t="shared" si="17"/>
        <v>0.40573596026550568</v>
      </c>
      <c r="I433" s="22">
        <f t="shared" si="17"/>
        <v>0.28078732993734218</v>
      </c>
      <c r="J433" s="22">
        <f t="shared" si="17"/>
        <v>0.35143432294906735</v>
      </c>
      <c r="K433" s="22">
        <f t="shared" si="17"/>
        <v>0.34245565912760256</v>
      </c>
      <c r="L433" s="22">
        <f t="shared" si="17"/>
        <v>0.35298334938804321</v>
      </c>
      <c r="M433" s="22">
        <f t="shared" si="17"/>
        <v>0.3014461994289187</v>
      </c>
      <c r="N433" s="22">
        <f>+N432/N$396</f>
        <v>0.46843608421973637</v>
      </c>
      <c r="O433" s="18">
        <f>RATE(M$342-B$342,,-B433,M433)</f>
        <v>2.6338066908387463E-2</v>
      </c>
      <c r="P433" s="23" t="s">
        <v>1031</v>
      </c>
    </row>
    <row r="434" spans="1:16">
      <c r="B434" s="101" t="s">
        <v>61</v>
      </c>
      <c r="C434" s="102"/>
      <c r="D434" s="102"/>
      <c r="E434" s="102"/>
      <c r="F434" s="102"/>
      <c r="G434" s="102"/>
      <c r="H434" s="102"/>
      <c r="I434" s="102"/>
      <c r="J434" s="102"/>
      <c r="K434" s="102"/>
      <c r="L434" s="102"/>
      <c r="M434" s="102"/>
      <c r="N434" s="103"/>
      <c r="O434" s="18"/>
      <c r="P434" s="14"/>
    </row>
    <row r="435" spans="1:16">
      <c r="B435" s="20">
        <f>IFERROR(VLOOKUP($B$434,$4:$144,MATCH($P435&amp;"/"&amp;B$342,$2:$2,0),FALSE),"")</f>
        <v>7714157</v>
      </c>
      <c r="C435" s="20">
        <f>IFERROR(VLOOKUP($B$434,$4:$144,MATCH($P435&amp;"/"&amp;C$342,$2:$2,0),FALSE),"")</f>
        <v>11802859</v>
      </c>
      <c r="D435" s="20">
        <f>IFERROR(VLOOKUP($B$434,$4:$144,MATCH($P435&amp;"/"&amp;D$342,$2:$2,0),FALSE),"")</f>
        <v>13407816</v>
      </c>
      <c r="E435" s="20">
        <f>IFERROR(VLOOKUP($B$434,$4:$144,MATCH($P435&amp;"/"&amp;E$342,$2:$2,0),FALSE),"")</f>
        <v>14474631</v>
      </c>
      <c r="F435" s="20">
        <f>IFERROR(VLOOKUP($B$434,$4:$144,MATCH($P435&amp;"/"&amp;F$342,$2:$2,0),FALSE),"")</f>
        <v>15880029</v>
      </c>
      <c r="G435" s="20">
        <f>IFERROR(VLOOKUP($B$434,$4:$144,MATCH($P435&amp;"/"&amp;G$342,$2:$2,0),FALSE),"")</f>
        <v>17646100</v>
      </c>
      <c r="H435" s="20">
        <f>IFERROR(VLOOKUP($B$434,$4:$144,MATCH($P435&amp;"/"&amp;H$342,$2:$2,0),FALSE),"")</f>
        <v>16914394</v>
      </c>
      <c r="I435" s="20">
        <f>IFERROR(VLOOKUP($B$434,$4:$144,MATCH($P435&amp;"/"&amp;I$342,$2:$2,0),FALSE),"")</f>
        <v>15689606</v>
      </c>
      <c r="J435" s="20">
        <f>IFERROR(VLOOKUP($B$434,$4:$144,MATCH($P435&amp;"/"&amp;J$342,$2:$2,0),FALSE),"")</f>
        <v>13964806</v>
      </c>
      <c r="K435" s="20">
        <f>IFERROR(VLOOKUP($B$434,$4:$144,MATCH($P435&amp;"/"&amp;K$342,$2:$2,0),FALSE),"")</f>
        <v>13303517</v>
      </c>
      <c r="L435" s="20">
        <f>IFERROR(VLOOKUP($B$434,$4:$144,MATCH($P435&amp;"/"&amp;L$342,$2:$2,0),FALSE),"")</f>
        <v>12592084</v>
      </c>
      <c r="M435" s="20">
        <f>IFERROR(VLOOKUP($B$434,$4:$144,MATCH($P435&amp;"/"&amp;M$342,$2:$2,0),FALSE),"")</f>
        <v>12806583</v>
      </c>
      <c r="N435" s="20">
        <f>IFERROR(VLOOKUP($B$434,$4:$144,MATCH($P435&amp;"/"&amp;N$342,$2:$2,0),FALSE),"")</f>
        <v>24187475</v>
      </c>
      <c r="O435" s="18"/>
      <c r="P435" s="21" t="s">
        <v>1027</v>
      </c>
    </row>
    <row r="436" spans="1:16">
      <c r="B436" s="20">
        <f>IFERROR(VLOOKUP($B$434,$4:$144,MATCH($P436&amp;"/"&amp;B$342,$2:$2,0),FALSE),"")</f>
        <v>8148051</v>
      </c>
      <c r="C436" s="20">
        <f>IFERROR(VLOOKUP($B$434,$4:$144,MATCH($P436&amp;"/"&amp;C$342,$2:$2,0),FALSE),"")</f>
        <v>12071897</v>
      </c>
      <c r="D436" s="20">
        <f>IFERROR(VLOOKUP($B$434,$4:$144,MATCH($P436&amp;"/"&amp;D$342,$2:$2,0),FALSE),"")</f>
        <v>13631070</v>
      </c>
      <c r="E436" s="20">
        <f>IFERROR(VLOOKUP($B$434,$4:$144,MATCH($P436&amp;"/"&amp;E$342,$2:$2,0),FALSE),"")</f>
        <v>14641092</v>
      </c>
      <c r="F436" s="20">
        <f>IFERROR(VLOOKUP($B$434,$4:$144,MATCH($P436&amp;"/"&amp;F$342,$2:$2,0),FALSE),"")</f>
        <v>15905736</v>
      </c>
      <c r="G436" s="20">
        <f>IFERROR(VLOOKUP($B$434,$4:$144,MATCH($P436&amp;"/"&amp;G$342,$2:$2,0),FALSE),"")</f>
        <v>17822561</v>
      </c>
      <c r="H436" s="20">
        <f>IFERROR(VLOOKUP($B$434,$4:$144,MATCH($P436&amp;"/"&amp;H$342,$2:$2,0),FALSE),"")</f>
        <v>16849209</v>
      </c>
      <c r="I436" s="20">
        <f>IFERROR(VLOOKUP($B$434,$4:$144,MATCH($P436&amp;"/"&amp;I$342,$2:$2,0),FALSE),"")</f>
        <v>15549012</v>
      </c>
      <c r="J436" s="20">
        <f>IFERROR(VLOOKUP($B$434,$4:$144,MATCH($P436&amp;"/"&amp;J$342,$2:$2,0),FALSE),"")</f>
        <v>14081072</v>
      </c>
      <c r="K436" s="20">
        <f>IFERROR(VLOOKUP($B$434,$4:$144,MATCH($P436&amp;"/"&amp;K$342,$2:$2,0),FALSE),"")</f>
        <v>12516425</v>
      </c>
      <c r="L436" s="20">
        <f>IFERROR(VLOOKUP($B$434,$4:$144,MATCH($P436&amp;"/"&amp;L$342,$2:$2,0),FALSE),"")</f>
        <v>12545010</v>
      </c>
      <c r="M436" s="20">
        <f>IFERROR(VLOOKUP($B$434,$4:$144,MATCH($P436&amp;"/"&amp;M$342,$2:$2,0),FALSE),"")</f>
        <v>12566680</v>
      </c>
      <c r="N436" s="20">
        <f>IFERROR(VLOOKUP($B$434,$4:$144,MATCH($P436&amp;"/"&amp;N$342,$2:$2,0),FALSE),"")</f>
        <v>24832676</v>
      </c>
      <c r="O436" s="18"/>
      <c r="P436" s="21" t="s">
        <v>1028</v>
      </c>
    </row>
    <row r="437" spans="1:16">
      <c r="B437" s="20">
        <f>IFERROR(VLOOKUP($B$434,$4:$144,MATCH($P437&amp;"/"&amp;B$342,$2:$2,0),FALSE),"")</f>
        <v>7338852</v>
      </c>
      <c r="C437" s="20">
        <f>IFERROR(VLOOKUP($B$434,$4:$144,MATCH($P437&amp;"/"&amp;C$342,$2:$2,0),FALSE),"")</f>
        <v>12812889</v>
      </c>
      <c r="D437" s="20">
        <f>IFERROR(VLOOKUP($B$434,$4:$144,MATCH($P437&amp;"/"&amp;D$342,$2:$2,0),FALSE),"")</f>
        <v>14199278</v>
      </c>
      <c r="E437" s="20">
        <f>IFERROR(VLOOKUP($B$434,$4:$144,MATCH($P437&amp;"/"&amp;E$342,$2:$2,0),FALSE),"")</f>
        <v>15321772</v>
      </c>
      <c r="F437" s="20">
        <f>IFERROR(VLOOKUP($B$434,$4:$144,MATCH($P437&amp;"/"&amp;F$342,$2:$2,0),FALSE),"")</f>
        <v>15822272</v>
      </c>
      <c r="G437" s="20">
        <f>IFERROR(VLOOKUP($B$434,$4:$144,MATCH($P437&amp;"/"&amp;G$342,$2:$2,0),FALSE),"")</f>
        <v>17623739</v>
      </c>
      <c r="H437" s="20">
        <f>IFERROR(VLOOKUP($B$434,$4:$144,MATCH($P437&amp;"/"&amp;H$342,$2:$2,0),FALSE),"")</f>
        <v>16580646</v>
      </c>
      <c r="I437" s="20">
        <f>IFERROR(VLOOKUP($B$434,$4:$144,MATCH($P437&amp;"/"&amp;I$342,$2:$2,0),FALSE),"")</f>
        <v>15494336</v>
      </c>
      <c r="J437" s="20">
        <f>IFERROR(VLOOKUP($B$434,$4:$144,MATCH($P437&amp;"/"&amp;J$342,$2:$2,0),FALSE),"")</f>
        <v>13550511</v>
      </c>
      <c r="K437" s="20">
        <f>IFERROR(VLOOKUP($B$434,$4:$144,MATCH($P437&amp;"/"&amp;K$342,$2:$2,0),FALSE),"")</f>
        <v>12453536</v>
      </c>
      <c r="L437" s="20">
        <f>IFERROR(VLOOKUP($B$434,$4:$144,MATCH($P437&amp;"/"&amp;L$342,$2:$2,0),FALSE),"")</f>
        <v>12664270</v>
      </c>
      <c r="M437" s="20">
        <f>IFERROR(VLOOKUP($B$434,$4:$144,MATCH($P437&amp;"/"&amp;M$342,$2:$2,0),FALSE),"")</f>
        <v>12745166</v>
      </c>
      <c r="N437" s="20">
        <f>IFERROR(VLOOKUP($B$434,$4:$144,MATCH($P437&amp;"/"&amp;N$342,$2:$2,0),FALSE),"")</f>
        <v>24901923</v>
      </c>
      <c r="O437" s="18"/>
      <c r="P437" s="21" t="s">
        <v>1029</v>
      </c>
    </row>
    <row r="438" spans="1:16">
      <c r="B438" s="20">
        <f>IFERROR(VLOOKUP($B$434,$4:$144,MATCH($P438&amp;"/"&amp;B$342,$2:$2,0),FALSE),"")</f>
        <v>11234655.07</v>
      </c>
      <c r="C438" s="20">
        <f>IFERROR(VLOOKUP($B$434,$4:$144,MATCH($P438&amp;"/"&amp;C$342,$2:$2,0),FALSE),"")</f>
        <v>13540432</v>
      </c>
      <c r="D438" s="20">
        <f>IFERROR(VLOOKUP($B$434,$4:$144,MATCH($P438&amp;"/"&amp;D$342,$2:$2,0),FALSE),"")</f>
        <v>14606651.939999999</v>
      </c>
      <c r="E438" s="20">
        <f>IFERROR(VLOOKUP($B$434,$4:$144,MATCH($P438&amp;"/"&amp;E$342,$2:$2,0),FALSE),"")</f>
        <v>15634947.82</v>
      </c>
      <c r="F438" s="20">
        <f>IFERROR(VLOOKUP($B$434,$4:$144,MATCH($P438&amp;"/"&amp;F$342,$2:$2,0),FALSE),"")</f>
        <v>17698359.693</v>
      </c>
      <c r="G438" s="20">
        <f>IFERROR(VLOOKUP($B$434,$4:$144,MATCH($P438&amp;"/"&amp;G$342,$2:$2,0),FALSE),"")</f>
        <v>18060145.006000001</v>
      </c>
      <c r="H438" s="20">
        <f>IFERROR(VLOOKUP($B$434,$4:$144,MATCH($P438&amp;"/"&amp;H$342,$2:$2,0),FALSE),"")</f>
        <v>16992720.329999998</v>
      </c>
      <c r="I438" s="20">
        <f>IFERROR(VLOOKUP($B$434,$4:$144,MATCH($P438&amp;"/"&amp;I$342,$2:$2,0),FALSE),"")</f>
        <v>14545036.007999999</v>
      </c>
      <c r="J438" s="20">
        <f>IFERROR(VLOOKUP($B$434,$4:$144,MATCH($P438&amp;"/"&amp;J$342,$2:$2,0),FALSE),"")</f>
        <v>13279528.25</v>
      </c>
      <c r="K438" s="20">
        <f>IFERROR(VLOOKUP($B$434,$4:$144,MATCH($P438&amp;"/"&amp;K$342,$2:$2,0),FALSE),"")</f>
        <v>12978939.528999999</v>
      </c>
      <c r="L438" s="20">
        <f>IFERROR(VLOOKUP($B$434,$4:$144,MATCH($P438&amp;"/"&amp;L$342,$2:$2,0),FALSE),"")</f>
        <v>13027774.793</v>
      </c>
      <c r="M438" s="20">
        <f>IFERROR(VLOOKUP($B$434,$4:$144,MATCH($P438&amp;"/"&amp;M$342,$2:$2,0),FALSE),"")</f>
        <v>13445978.027000001</v>
      </c>
      <c r="N438" s="20">
        <f>IFERROR(VLOOKUP($B$434,$4:$144,MATCH($P438&amp;"/"&amp;N$342,$2:$2,0),FALSE),IFERROR(VLOOKUP($B$434,$4:$144,MATCH($P437&amp;"/"&amp;N$342,$2:$2,0),FALSE),IFERROR(VLOOKUP($B$434,$4:$144,MATCH($P436&amp;"/"&amp;N$342,$2:$2,0),FALSE),IFERROR(VLOOKUP($B$434,$4:$144,MATCH($P435&amp;"/"&amp;N$342,$2:$2,0),FALSE),""))))</f>
        <v>24901923</v>
      </c>
      <c r="O438" s="18">
        <f>RATE(M$342-B$342,,-B438,M438)</f>
        <v>1.6468390219472124E-2</v>
      </c>
      <c r="P438" s="21" t="s">
        <v>1030</v>
      </c>
    </row>
    <row r="439" spans="1:16">
      <c r="B439" s="22">
        <f t="shared" ref="B439:M439" si="18">+B438/B$396</f>
        <v>0.63600355425209054</v>
      </c>
      <c r="C439" s="22">
        <f t="shared" si="18"/>
        <v>0.68327390849038683</v>
      </c>
      <c r="D439" s="22">
        <f t="shared" si="18"/>
        <v>0.70605138467922512</v>
      </c>
      <c r="E439" s="22">
        <f t="shared" si="18"/>
        <v>0.72104987008210597</v>
      </c>
      <c r="F439" s="22">
        <f t="shared" si="18"/>
        <v>0.63761370068148182</v>
      </c>
      <c r="G439" s="22">
        <f t="shared" si="18"/>
        <v>0.61824567440068201</v>
      </c>
      <c r="H439" s="22">
        <f t="shared" si="18"/>
        <v>0.59189785003756323</v>
      </c>
      <c r="I439" s="22">
        <f t="shared" si="18"/>
        <v>0.59369193170404533</v>
      </c>
      <c r="J439" s="22">
        <f t="shared" si="18"/>
        <v>0.54431416181953118</v>
      </c>
      <c r="K439" s="22">
        <f t="shared" si="18"/>
        <v>0.518383952144988</v>
      </c>
      <c r="L439" s="22">
        <f t="shared" si="18"/>
        <v>0.49259096387657281</v>
      </c>
      <c r="M439" s="22">
        <f t="shared" si="18"/>
        <v>0.4873567483873561</v>
      </c>
      <c r="N439" s="22">
        <f>+N438/N$396</f>
        <v>0.67994240431512187</v>
      </c>
      <c r="O439" s="18">
        <f>RATE(M$342-B$342,,-B439,M439)</f>
        <v>-2.3910215908393036E-2</v>
      </c>
      <c r="P439" s="23" t="s">
        <v>1031</v>
      </c>
    </row>
    <row r="440" spans="1:16">
      <c r="B440" s="104" t="s">
        <v>1033</v>
      </c>
      <c r="C440" s="105"/>
      <c r="D440" s="105"/>
      <c r="E440" s="105"/>
      <c r="F440" s="105"/>
      <c r="G440" s="105"/>
      <c r="H440" s="105"/>
      <c r="I440" s="105"/>
      <c r="J440" s="105"/>
      <c r="K440" s="105"/>
      <c r="L440" s="105"/>
      <c r="M440" s="105"/>
      <c r="N440" s="106"/>
      <c r="O440" s="18"/>
      <c r="P440" s="23"/>
    </row>
    <row r="441" spans="1:16">
      <c r="B441" s="107" t="s">
        <v>70</v>
      </c>
      <c r="C441" s="108"/>
      <c r="D441" s="108"/>
      <c r="E441" s="108"/>
      <c r="F441" s="108"/>
      <c r="G441" s="108"/>
      <c r="H441" s="108"/>
      <c r="I441" s="108"/>
      <c r="J441" s="108"/>
      <c r="K441" s="108"/>
      <c r="L441" s="108"/>
      <c r="M441" s="108"/>
      <c r="N441" s="109"/>
    </row>
    <row r="442" spans="1:16">
      <c r="B442" s="20">
        <f>IFERROR(VLOOKUP($B$441,$4:$144,MATCH($P442&amp;"/"&amp;B$342,$2:$2,0),FALSE),"")</f>
        <v>1815624</v>
      </c>
      <c r="C442" s="20">
        <f>IFERROR(VLOOKUP($B$441,$4:$144,MATCH($P442&amp;"/"&amp;C$342,$2:$2,0),FALSE),"")</f>
        <v>1781593</v>
      </c>
      <c r="D442" s="20">
        <f>IFERROR(VLOOKUP($B$441,$4:$144,MATCH($P442&amp;"/"&amp;D$342,$2:$2,0),FALSE),"")</f>
        <v>1783115</v>
      </c>
      <c r="E442" s="20">
        <f>IFERROR(VLOOKUP($B$441,$4:$144,MATCH($P442&amp;"/"&amp;E$342,$2:$2,0),FALSE),"")</f>
        <v>1687419</v>
      </c>
      <c r="F442" s="20">
        <f>IFERROR(VLOOKUP($B$441,$4:$144,MATCH($P442&amp;"/"&amp;F$342,$2:$2,0),FALSE),"")</f>
        <v>2334964</v>
      </c>
      <c r="G442" s="20">
        <f>IFERROR(VLOOKUP($B$441,$4:$144,MATCH($P442&amp;"/"&amp;G$342,$2:$2,0),FALSE),"")</f>
        <v>4342508</v>
      </c>
      <c r="H442" s="20">
        <f>IFERROR(VLOOKUP($B$441,$4:$144,MATCH($P442&amp;"/"&amp;H$342,$2:$2,0),FALSE),"")</f>
        <v>5250922</v>
      </c>
      <c r="I442" s="20">
        <f>IFERROR(VLOOKUP($B$441,$4:$144,MATCH($P442&amp;"/"&amp;I$342,$2:$2,0),FALSE),"")</f>
        <v>6301755</v>
      </c>
      <c r="J442" s="20">
        <f>IFERROR(VLOOKUP($B$441,$4:$144,MATCH($P442&amp;"/"&amp;J$342,$2:$2,0),FALSE),"")</f>
        <v>7310643</v>
      </c>
      <c r="K442" s="20">
        <f>IFERROR(VLOOKUP($B$441,$4:$144,MATCH($P442&amp;"/"&amp;K$342,$2:$2,0),FALSE),"")</f>
        <v>8477214</v>
      </c>
      <c r="L442" s="20">
        <f>IFERROR(VLOOKUP($B$441,$4:$144,MATCH($P442&amp;"/"&amp;L$342,$2:$2,0),FALSE),"")</f>
        <v>9826132</v>
      </c>
      <c r="M442" s="20">
        <f>IFERROR(VLOOKUP($B$441,$4:$144,MATCH($P442&amp;"/"&amp;M$342,$2:$2,0),FALSE),"")</f>
        <v>11119161</v>
      </c>
      <c r="N442" s="20">
        <f>IFERROR(VLOOKUP($B$441,$4:$144,MATCH($P442&amp;"/"&amp;N$342,$2:$2,0),FALSE),"")</f>
        <v>10163967</v>
      </c>
      <c r="O442" s="18"/>
      <c r="P442" s="21" t="s">
        <v>1027</v>
      </c>
    </row>
    <row r="443" spans="1:16">
      <c r="B443" s="20">
        <f>IFERROR(VLOOKUP($B$441,$4:$144,MATCH($P443&amp;"/"&amp;B$342,$2:$2,0),FALSE),"")</f>
        <v>1670251</v>
      </c>
      <c r="C443" s="20">
        <f>IFERROR(VLOOKUP($B$441,$4:$144,MATCH($P443&amp;"/"&amp;C$342,$2:$2,0),FALSE),"")</f>
        <v>1690817</v>
      </c>
      <c r="D443" s="20">
        <f>IFERROR(VLOOKUP($B$441,$4:$144,MATCH($P443&amp;"/"&amp;D$342,$2:$2,0),FALSE),"")</f>
        <v>1511014</v>
      </c>
      <c r="E443" s="20">
        <f>IFERROR(VLOOKUP($B$441,$4:$144,MATCH($P443&amp;"/"&amp;E$342,$2:$2,0),FALSE),"")</f>
        <v>1662457</v>
      </c>
      <c r="F443" s="20">
        <f>IFERROR(VLOOKUP($B$441,$4:$144,MATCH($P443&amp;"/"&amp;F$342,$2:$2,0),FALSE),"")</f>
        <v>2296196</v>
      </c>
      <c r="G443" s="20">
        <f>IFERROR(VLOOKUP($B$441,$4:$144,MATCH($P443&amp;"/"&amp;G$342,$2:$2,0),FALSE),"")</f>
        <v>4126135</v>
      </c>
      <c r="H443" s="20">
        <f>IFERROR(VLOOKUP($B$441,$4:$144,MATCH($P443&amp;"/"&amp;H$342,$2:$2,0),FALSE),"")</f>
        <v>4752578</v>
      </c>
      <c r="I443" s="20">
        <f>IFERROR(VLOOKUP($B$441,$4:$144,MATCH($P443&amp;"/"&amp;I$342,$2:$2,0),FALSE),"")</f>
        <v>6007997</v>
      </c>
      <c r="J443" s="20">
        <f>IFERROR(VLOOKUP($B$441,$4:$144,MATCH($P443&amp;"/"&amp;J$342,$2:$2,0),FALSE),"")</f>
        <v>6989789</v>
      </c>
      <c r="K443" s="20">
        <f>IFERROR(VLOOKUP($B$441,$4:$144,MATCH($P443&amp;"/"&amp;K$342,$2:$2,0),FALSE),"")</f>
        <v>8132996</v>
      </c>
      <c r="L443" s="20">
        <f>IFERROR(VLOOKUP($B$441,$4:$144,MATCH($P443&amp;"/"&amp;L$342,$2:$2,0),FALSE),"")</f>
        <v>9387898</v>
      </c>
      <c r="M443" s="20">
        <f>IFERROR(VLOOKUP($B$441,$4:$144,MATCH($P443&amp;"/"&amp;M$342,$2:$2,0),FALSE),"")</f>
        <v>10474088</v>
      </c>
      <c r="N443" s="20">
        <f>IFERROR(VLOOKUP($B$441,$4:$144,MATCH($P443&amp;"/"&amp;N$342,$2:$2,0),FALSE),"")</f>
        <v>9698480</v>
      </c>
      <c r="O443" s="18"/>
      <c r="P443" s="21" t="s">
        <v>1028</v>
      </c>
    </row>
    <row r="444" spans="1:16">
      <c r="B444" s="20">
        <f>IFERROR(VLOOKUP($B$441,$4:$144,MATCH($P444&amp;"/"&amp;B$342,$2:$2,0),FALSE),"")</f>
        <v>1674186</v>
      </c>
      <c r="C444" s="20">
        <f>IFERROR(VLOOKUP($B$441,$4:$144,MATCH($P444&amp;"/"&amp;C$342,$2:$2,0),FALSE),"")</f>
        <v>1524647</v>
      </c>
      <c r="D444" s="20">
        <f>IFERROR(VLOOKUP($B$441,$4:$144,MATCH($P444&amp;"/"&amp;D$342,$2:$2,0),FALSE),"")</f>
        <v>1368036</v>
      </c>
      <c r="E444" s="20">
        <f>IFERROR(VLOOKUP($B$441,$4:$144,MATCH($P444&amp;"/"&amp;E$342,$2:$2,0),FALSE),"")</f>
        <v>1694353</v>
      </c>
      <c r="F444" s="20">
        <f>IFERROR(VLOOKUP($B$441,$4:$144,MATCH($P444&amp;"/"&amp;F$342,$2:$2,0),FALSE),"")</f>
        <v>2399963</v>
      </c>
      <c r="G444" s="20">
        <f>IFERROR(VLOOKUP($B$441,$4:$144,MATCH($P444&amp;"/"&amp;G$342,$2:$2,0),FALSE),"")</f>
        <v>4320099</v>
      </c>
      <c r="H444" s="20">
        <f>IFERROR(VLOOKUP($B$441,$4:$144,MATCH($P444&amp;"/"&amp;H$342,$2:$2,0),FALSE),"")</f>
        <v>4920565</v>
      </c>
      <c r="I444" s="20">
        <f>IFERROR(VLOOKUP($B$441,$4:$144,MATCH($P444&amp;"/"&amp;I$342,$2:$2,0),FALSE),"")</f>
        <v>6301592</v>
      </c>
      <c r="J444" s="20">
        <f>IFERROR(VLOOKUP($B$441,$4:$144,MATCH($P444&amp;"/"&amp;J$342,$2:$2,0),FALSE),"")</f>
        <v>7311731</v>
      </c>
      <c r="K444" s="20">
        <f>IFERROR(VLOOKUP($B$441,$4:$144,MATCH($P444&amp;"/"&amp;K$342,$2:$2,0),FALSE),"")</f>
        <v>8501535</v>
      </c>
      <c r="L444" s="20">
        <f>IFERROR(VLOOKUP($B$441,$4:$144,MATCH($P444&amp;"/"&amp;L$342,$2:$2,0),FALSE),"")</f>
        <v>9829645</v>
      </c>
      <c r="M444" s="20">
        <f>IFERROR(VLOOKUP($B$441,$4:$144,MATCH($P444&amp;"/"&amp;M$342,$2:$2,0),FALSE),"")</f>
        <v>10689082</v>
      </c>
      <c r="N444" s="20">
        <f>IFERROR(VLOOKUP($B$441,$4:$144,MATCH($P444&amp;"/"&amp;N$342,$2:$2,0),FALSE),"")</f>
        <v>8801057</v>
      </c>
      <c r="O444" s="18"/>
      <c r="P444" s="21" t="s">
        <v>1029</v>
      </c>
    </row>
    <row r="445" spans="1:16">
      <c r="B445" s="20">
        <f>IFERROR(VLOOKUP($B$441,$4:$144,MATCH($P445&amp;"/"&amp;B$342,$2:$2,0),FALSE),"")</f>
        <v>1656529.35</v>
      </c>
      <c r="C445" s="20">
        <f>IFERROR(VLOOKUP($B$441,$4:$144,MATCH($P445&amp;"/"&amp;C$342,$2:$2,0),FALSE),"")</f>
        <v>1577428</v>
      </c>
      <c r="D445" s="20">
        <f>IFERROR(VLOOKUP($B$441,$4:$144,MATCH($P445&amp;"/"&amp;D$342,$2:$2,0),FALSE),"")</f>
        <v>1458822.37</v>
      </c>
      <c r="E445" s="20">
        <f>IFERROR(VLOOKUP($B$441,$4:$144,MATCH($P445&amp;"/"&amp;E$342,$2:$2,0),FALSE),"")</f>
        <v>1769362.07</v>
      </c>
      <c r="F445" s="20">
        <f>IFERROR(VLOOKUP($B$441,$4:$144,MATCH($P445&amp;"/"&amp;F$342,$2:$2,0),FALSE),"")</f>
        <v>3147628.281</v>
      </c>
      <c r="G445" s="20">
        <f>IFERROR(VLOOKUP($B$441,$4:$144,MATCH($P445&amp;"/"&amp;G$342,$2:$2,0),FALSE),"")</f>
        <v>4749039.7869999995</v>
      </c>
      <c r="H445" s="20">
        <f>IFERROR(VLOOKUP($B$441,$4:$144,MATCH($P445&amp;"/"&amp;H$342,$2:$2,0),FALSE),"")</f>
        <v>5467921.1699999999</v>
      </c>
      <c r="I445" s="20">
        <f>IFERROR(VLOOKUP($B$441,$4:$144,MATCH($P445&amp;"/"&amp;I$342,$2:$2,0),FALSE),"")</f>
        <v>6552983.9890000001</v>
      </c>
      <c r="J445" s="20">
        <f>IFERROR(VLOOKUP($B$441,$4:$144,MATCH($P445&amp;"/"&amp;J$342,$2:$2,0),FALSE),"")</f>
        <v>7694201.1200000001</v>
      </c>
      <c r="K445" s="20">
        <f>IFERROR(VLOOKUP($B$441,$4:$144,MATCH($P445&amp;"/"&amp;K$342,$2:$2,0),FALSE),"")</f>
        <v>8943095.5800000001</v>
      </c>
      <c r="L445" s="20">
        <f>IFERROR(VLOOKUP($B$441,$4:$144,MATCH($P445&amp;"/"&amp;L$342,$2:$2,0),FALSE),"")</f>
        <v>10293247.028999999</v>
      </c>
      <c r="M445" s="20">
        <f>IFERROR(VLOOKUP($B$441,$4:$144,MATCH($P445&amp;"/"&amp;M$342,$2:$2,0),FALSE),"")</f>
        <v>11160000.478</v>
      </c>
      <c r="N445" s="20">
        <f>IFERROR(VLOOKUP($B$441,$4:$144,MATCH($P445&amp;"/"&amp;N$342,$2:$2,0),FALSE),IFERROR(VLOOKUP($B$441,$4:$144,MATCH($P444&amp;"/"&amp;N$342,$2:$2,0),FALSE),IFERROR(VLOOKUP($B$441,$4:$144,MATCH($P443&amp;"/"&amp;N$342,$2:$2,0),FALSE),IFERROR(VLOOKUP($B$441,$4:$144,MATCH($P442&amp;"/"&amp;N$342,$2:$2,0),FALSE),""))))</f>
        <v>8801057</v>
      </c>
      <c r="O445" s="18">
        <f>RATE(M$342-B$342,,-B445,M445)</f>
        <v>0.18936459726923457</v>
      </c>
      <c r="P445" s="21" t="s">
        <v>1030</v>
      </c>
    </row>
    <row r="446" spans="1:16">
      <c r="A446" s="147"/>
      <c r="B446" s="22">
        <f t="shared" ref="B446:M446" si="19">+B445/B$396</f>
        <v>9.3777561283232655E-2</v>
      </c>
      <c r="C446" s="22">
        <f t="shared" si="19"/>
        <v>7.9599779011642599E-2</v>
      </c>
      <c r="D446" s="22">
        <f t="shared" si="19"/>
        <v>7.0516060666776514E-2</v>
      </c>
      <c r="E446" s="22">
        <f t="shared" si="19"/>
        <v>8.159913965748726E-2</v>
      </c>
      <c r="F446" s="22">
        <f t="shared" si="19"/>
        <v>0.11339869634426585</v>
      </c>
      <c r="G446" s="22">
        <f t="shared" si="19"/>
        <v>0.1625719674395778</v>
      </c>
      <c r="H446" s="22">
        <f t="shared" si="19"/>
        <v>0.19046101635557711</v>
      </c>
      <c r="I446" s="22">
        <f t="shared" si="19"/>
        <v>0.26747638993229578</v>
      </c>
      <c r="J446" s="22">
        <f t="shared" si="19"/>
        <v>0.31537736541986711</v>
      </c>
      <c r="K446" s="22">
        <f t="shared" si="19"/>
        <v>0.35719075667254957</v>
      </c>
      <c r="L446" s="22">
        <f t="shared" si="19"/>
        <v>0.38919620242124175</v>
      </c>
      <c r="M446" s="22">
        <f t="shared" si="19"/>
        <v>0.40450025532080391</v>
      </c>
      <c r="N446" s="22">
        <f>+N445/N$396</f>
        <v>0.24031123448154723</v>
      </c>
      <c r="O446" s="18">
        <f>RATE(M$342-B$342,,-B446,M446)</f>
        <v>0.1421177914831874</v>
      </c>
      <c r="P446" s="23" t="s">
        <v>1031</v>
      </c>
    </row>
    <row r="447" spans="1:16">
      <c r="B447" s="104" t="s">
        <v>77</v>
      </c>
      <c r="C447" s="105"/>
      <c r="D447" s="105"/>
      <c r="E447" s="105"/>
      <c r="F447" s="105"/>
      <c r="G447" s="105"/>
      <c r="H447" s="105"/>
      <c r="I447" s="105"/>
      <c r="J447" s="105"/>
      <c r="K447" s="105"/>
      <c r="L447" s="105"/>
      <c r="M447" s="105"/>
      <c r="N447" s="106"/>
    </row>
    <row r="448" spans="1:16">
      <c r="B448" s="20">
        <f>IFERROR(VLOOKUP($B$447,$4:$144,MATCH($P448&amp;"/"&amp;B$342,$2:$2,0),FALSE),"")</f>
        <v>4517211</v>
      </c>
      <c r="C448" s="20">
        <f>IFERROR(VLOOKUP($B$447,$4:$144,MATCH($P448&amp;"/"&amp;C$342,$2:$2,0),FALSE),"")</f>
        <v>6204805</v>
      </c>
      <c r="D448" s="20">
        <f>IFERROR(VLOOKUP($B$447,$4:$144,MATCH($P448&amp;"/"&amp;D$342,$2:$2,0),FALSE),"")</f>
        <v>6159510</v>
      </c>
      <c r="E448" s="20">
        <f>IFERROR(VLOOKUP($B$447,$4:$144,MATCH($P448&amp;"/"&amp;E$342,$2:$2,0),FALSE),"")</f>
        <v>5806864</v>
      </c>
      <c r="F448" s="20">
        <f>IFERROR(VLOOKUP($B$447,$4:$144,MATCH($P448&amp;"/"&amp;F$342,$2:$2,0),FALSE),"")</f>
        <v>6353133</v>
      </c>
      <c r="G448" s="20">
        <f>IFERROR(VLOOKUP($B$447,$4:$144,MATCH($P448&amp;"/"&amp;G$342,$2:$2,0),FALSE),"")</f>
        <v>9701616</v>
      </c>
      <c r="H448" s="20">
        <f>IFERROR(VLOOKUP($B$447,$4:$144,MATCH($P448&amp;"/"&amp;H$342,$2:$2,0),FALSE),"")</f>
        <v>10788708</v>
      </c>
      <c r="I448" s="20">
        <f>IFERROR(VLOOKUP($B$447,$4:$144,MATCH($P448&amp;"/"&amp;I$342,$2:$2,0),FALSE),"")</f>
        <v>11710013</v>
      </c>
      <c r="J448" s="20">
        <f>IFERROR(VLOOKUP($B$447,$4:$144,MATCH($P448&amp;"/"&amp;J$342,$2:$2,0),FALSE),"")</f>
        <v>9995177</v>
      </c>
      <c r="K448" s="20">
        <f>IFERROR(VLOOKUP($B$447,$4:$144,MATCH($P448&amp;"/"&amp;K$342,$2:$2,0),FALSE),"")</f>
        <v>11128833</v>
      </c>
      <c r="L448" s="20">
        <f>IFERROR(VLOOKUP($B$447,$4:$144,MATCH($P448&amp;"/"&amp;L$342,$2:$2,0),FALSE),"")</f>
        <v>12365316</v>
      </c>
      <c r="M448" s="20">
        <f>IFERROR(VLOOKUP($B$447,$4:$144,MATCH($P448&amp;"/"&amp;M$342,$2:$2,0),FALSE),"")</f>
        <v>13701191</v>
      </c>
      <c r="N448" s="20">
        <f>IFERROR(VLOOKUP($B$447,$4:$144,MATCH($P448&amp;"/"&amp;N$342,$2:$2,0),FALSE),"")</f>
        <v>12842593</v>
      </c>
      <c r="O448" s="18"/>
      <c r="P448" s="21" t="s">
        <v>1027</v>
      </c>
    </row>
    <row r="449" spans="1:17">
      <c r="B449" s="20">
        <f>IFERROR(VLOOKUP($B$447,$4:$144,MATCH($P449&amp;"/"&amp;B$342,$2:$2,0),FALSE),"")</f>
        <v>4356902</v>
      </c>
      <c r="C449" s="20">
        <f>IFERROR(VLOOKUP($B$447,$4:$144,MATCH($P449&amp;"/"&amp;C$342,$2:$2,0),FALSE),"")</f>
        <v>6104957</v>
      </c>
      <c r="D449" s="20">
        <f>IFERROR(VLOOKUP($B$447,$4:$144,MATCH($P449&amp;"/"&amp;D$342,$2:$2,0),FALSE),"")</f>
        <v>5874613</v>
      </c>
      <c r="E449" s="20">
        <f>IFERROR(VLOOKUP($B$447,$4:$144,MATCH($P449&amp;"/"&amp;E$342,$2:$2,0),FALSE),"")</f>
        <v>5710854</v>
      </c>
      <c r="F449" s="20">
        <f>IFERROR(VLOOKUP($B$447,$4:$144,MATCH($P449&amp;"/"&amp;F$342,$2:$2,0),FALSE),"")</f>
        <v>6328087</v>
      </c>
      <c r="G449" s="20">
        <f>IFERROR(VLOOKUP($B$447,$4:$144,MATCH($P449&amp;"/"&amp;G$342,$2:$2,0),FALSE),"")</f>
        <v>9487732</v>
      </c>
      <c r="H449" s="20">
        <f>IFERROR(VLOOKUP($B$447,$4:$144,MATCH($P449&amp;"/"&amp;H$342,$2:$2,0),FALSE),"")</f>
        <v>10255862</v>
      </c>
      <c r="I449" s="20">
        <f>IFERROR(VLOOKUP($B$447,$4:$144,MATCH($P449&amp;"/"&amp;I$342,$2:$2,0),FALSE),"")</f>
        <v>11387107</v>
      </c>
      <c r="J449" s="20">
        <f>IFERROR(VLOOKUP($B$447,$4:$144,MATCH($P449&amp;"/"&amp;J$342,$2:$2,0),FALSE),"")</f>
        <v>9674783</v>
      </c>
      <c r="K449" s="20">
        <f>IFERROR(VLOOKUP($B$447,$4:$144,MATCH($P449&amp;"/"&amp;K$342,$2:$2,0),FALSE),"")</f>
        <v>10772922</v>
      </c>
      <c r="L449" s="20">
        <f>IFERROR(VLOOKUP($B$447,$4:$144,MATCH($P449&amp;"/"&amp;L$342,$2:$2,0),FALSE),"")</f>
        <v>12007841</v>
      </c>
      <c r="M449" s="20">
        <f>IFERROR(VLOOKUP($B$447,$4:$144,MATCH($P449&amp;"/"&amp;M$342,$2:$2,0),FALSE),"")</f>
        <v>13005857</v>
      </c>
      <c r="N449" s="20">
        <f>IFERROR(VLOOKUP($B$447,$4:$144,MATCH($P449&amp;"/"&amp;N$342,$2:$2,0),FALSE),"")</f>
        <v>12233955</v>
      </c>
      <c r="O449" s="18"/>
      <c r="P449" s="21" t="s">
        <v>1028</v>
      </c>
    </row>
    <row r="450" spans="1:17">
      <c r="B450" s="20">
        <f>IFERROR(VLOOKUP($B$447,$4:$144,MATCH($P450&amp;"/"&amp;B$342,$2:$2,0),FALSE),"")</f>
        <v>6134794</v>
      </c>
      <c r="C450" s="20">
        <f>IFERROR(VLOOKUP($B$447,$4:$144,MATCH($P450&amp;"/"&amp;C$342,$2:$2,0),FALSE),"")</f>
        <v>5925333</v>
      </c>
      <c r="D450" s="20">
        <f>IFERROR(VLOOKUP($B$447,$4:$144,MATCH($P450&amp;"/"&amp;D$342,$2:$2,0),FALSE),"")</f>
        <v>5717937</v>
      </c>
      <c r="E450" s="20">
        <f>IFERROR(VLOOKUP($B$447,$4:$144,MATCH($P450&amp;"/"&amp;E$342,$2:$2,0),FALSE),"")</f>
        <v>5731979</v>
      </c>
      <c r="F450" s="20">
        <f>IFERROR(VLOOKUP($B$447,$4:$144,MATCH($P450&amp;"/"&amp;F$342,$2:$2,0),FALSE),"")</f>
        <v>6411463</v>
      </c>
      <c r="G450" s="20">
        <f>IFERROR(VLOOKUP($B$447,$4:$144,MATCH($P450&amp;"/"&amp;G$342,$2:$2,0),FALSE),"")</f>
        <v>9657452</v>
      </c>
      <c r="H450" s="20">
        <f>IFERROR(VLOOKUP($B$447,$4:$144,MATCH($P450&amp;"/"&amp;H$342,$2:$2,0),FALSE),"")</f>
        <v>10396930</v>
      </c>
      <c r="I450" s="20">
        <f>IFERROR(VLOOKUP($B$447,$4:$144,MATCH($P450&amp;"/"&amp;I$342,$2:$2,0),FALSE),"")</f>
        <v>11689536</v>
      </c>
      <c r="J450" s="20">
        <f>IFERROR(VLOOKUP($B$447,$4:$144,MATCH($P450&amp;"/"&amp;J$342,$2:$2,0),FALSE),"")</f>
        <v>9986606</v>
      </c>
      <c r="K450" s="20">
        <f>IFERROR(VLOOKUP($B$447,$4:$144,MATCH($P450&amp;"/"&amp;K$342,$2:$2,0),FALSE),"")</f>
        <v>11128166</v>
      </c>
      <c r="L450" s="20">
        <f>IFERROR(VLOOKUP($B$447,$4:$144,MATCH($P450&amp;"/"&amp;L$342,$2:$2,0),FALSE),"")</f>
        <v>12427101</v>
      </c>
      <c r="M450" s="20">
        <f>IFERROR(VLOOKUP($B$447,$4:$144,MATCH($P450&amp;"/"&amp;M$342,$2:$2,0),FALSE),"")</f>
        <v>13217294</v>
      </c>
      <c r="N450" s="20">
        <f>IFERROR(VLOOKUP($B$447,$4:$144,MATCH($P450&amp;"/"&amp;N$342,$2:$2,0),FALSE),"")</f>
        <v>11384829</v>
      </c>
      <c r="O450" s="18"/>
      <c r="P450" s="21" t="s">
        <v>1029</v>
      </c>
    </row>
    <row r="451" spans="1:17">
      <c r="B451" s="20">
        <f>IFERROR(VLOOKUP($B$447,$4:$144,MATCH($P451&amp;"/"&amp;B$342,$2:$2,0),FALSE),"")</f>
        <v>6099361.3499999996</v>
      </c>
      <c r="C451" s="20">
        <f>IFERROR(VLOOKUP($B$447,$4:$144,MATCH($P451&amp;"/"&amp;C$342,$2:$2,0),FALSE),"")</f>
        <v>5965427</v>
      </c>
      <c r="D451" s="20">
        <f>IFERROR(VLOOKUP($B$447,$4:$144,MATCH($P451&amp;"/"&amp;D$342,$2:$2,0),FALSE),"")</f>
        <v>5796822.0599999996</v>
      </c>
      <c r="E451" s="20">
        <f>IFERROR(VLOOKUP($B$447,$4:$144,MATCH($P451&amp;"/"&amp;E$342,$2:$2,0),FALSE),"")</f>
        <v>5795974.2300000004</v>
      </c>
      <c r="F451" s="20">
        <f>IFERROR(VLOOKUP($B$447,$4:$144,MATCH($P451&amp;"/"&amp;F$342,$2:$2,0),FALSE),"")</f>
        <v>9377086.8399999999</v>
      </c>
      <c r="G451" s="20">
        <f>IFERROR(VLOOKUP($B$447,$4:$144,MATCH($P451&amp;"/"&amp;G$342,$2:$2,0),FALSE),"")</f>
        <v>10344374.416999999</v>
      </c>
      <c r="H451" s="20">
        <f>IFERROR(VLOOKUP($B$447,$4:$144,MATCH($P451&amp;"/"&amp;H$342,$2:$2,0),FALSE),"")</f>
        <v>10914879.310000001</v>
      </c>
      <c r="I451" s="20">
        <f>IFERROR(VLOOKUP($B$447,$4:$144,MATCH($P451&amp;"/"&amp;I$342,$2:$2,0),FALSE),"")</f>
        <v>9257805.0549999997</v>
      </c>
      <c r="J451" s="20">
        <f>IFERROR(VLOOKUP($B$447,$4:$144,MATCH($P451&amp;"/"&amp;J$342,$2:$2,0),FALSE),"")</f>
        <v>10404244.439999999</v>
      </c>
      <c r="K451" s="20">
        <f>IFERROR(VLOOKUP($B$447,$4:$144,MATCH($P451&amp;"/"&amp;K$342,$2:$2,0),FALSE),"")</f>
        <v>11540852.248</v>
      </c>
      <c r="L451" s="20">
        <f>IFERROR(VLOOKUP($B$447,$4:$144,MATCH($P451&amp;"/"&amp;L$342,$2:$2,0),FALSE),"")</f>
        <v>12902151.328</v>
      </c>
      <c r="M451" s="20">
        <f>IFERROR(VLOOKUP($B$447,$4:$144,MATCH($P451&amp;"/"&amp;M$342,$2:$2,0),FALSE),"")</f>
        <v>13670318.721999999</v>
      </c>
      <c r="N451" s="20">
        <f>IFERROR(VLOOKUP($B$447,$4:$144,MATCH($P451&amp;"/"&amp;N$342,$2:$2,0),FALSE),IFERROR(VLOOKUP($B$447,$4:$144,MATCH($P450&amp;"/"&amp;N$342,$2:$2,0),FALSE),IFERROR(VLOOKUP($B$447,$4:$144,MATCH($P449&amp;"/"&amp;N$342,$2:$2,0),FALSE),IFERROR(VLOOKUP($B$447,$4:$144,MATCH($P448&amp;"/"&amp;N$342,$2:$2,0),FALSE),""))))</f>
        <v>11384829</v>
      </c>
      <c r="O451" s="18">
        <f>RATE(M$342-B$342,,-B451,M451)</f>
        <v>7.61259793687626E-2</v>
      </c>
      <c r="P451" s="21" t="s">
        <v>1030</v>
      </c>
    </row>
    <row r="452" spans="1:17">
      <c r="A452" s="147"/>
      <c r="B452" s="22">
        <f t="shared" ref="B452:M452" si="20">+B451/B$396</f>
        <v>0.34529012890004368</v>
      </c>
      <c r="C452" s="22">
        <f t="shared" si="20"/>
        <v>0.30102589209148445</v>
      </c>
      <c r="D452" s="22">
        <f t="shared" si="20"/>
        <v>0.28020481757314181</v>
      </c>
      <c r="E452" s="22">
        <f t="shared" si="20"/>
        <v>0.2672977558770474</v>
      </c>
      <c r="F452" s="22">
        <f t="shared" si="20"/>
        <v>0.33782560335401035</v>
      </c>
      <c r="G452" s="22">
        <f t="shared" si="20"/>
        <v>0.35411480558803027</v>
      </c>
      <c r="H452" s="22">
        <f t="shared" si="20"/>
        <v>0.38019183930207617</v>
      </c>
      <c r="I452" s="22">
        <f t="shared" si="20"/>
        <v>0.37788040974387294</v>
      </c>
      <c r="J452" s="22">
        <f t="shared" si="20"/>
        <v>0.42645924502055393</v>
      </c>
      <c r="K452" s="22">
        <f t="shared" si="20"/>
        <v>0.46094618023854494</v>
      </c>
      <c r="L452" s="22">
        <f t="shared" si="20"/>
        <v>0.48784103653340793</v>
      </c>
      <c r="M452" s="22">
        <f t="shared" si="20"/>
        <v>0.49548809825470025</v>
      </c>
      <c r="N452" s="22">
        <f>+N451/N$396</f>
        <v>0.31086065132305346</v>
      </c>
      <c r="O452" s="18">
        <f>RATE(M$342-B$342,,-B452,M452)</f>
        <v>3.3377510762505662E-2</v>
      </c>
      <c r="P452" s="23" t="s">
        <v>1031</v>
      </c>
    </row>
    <row r="453" spans="1:17">
      <c r="B453" s="89" t="s">
        <v>1034</v>
      </c>
      <c r="C453" s="90"/>
      <c r="D453" s="90"/>
      <c r="E453" s="90"/>
      <c r="F453" s="90"/>
      <c r="G453" s="90"/>
      <c r="H453" s="90"/>
      <c r="I453" s="90"/>
      <c r="J453" s="90"/>
      <c r="K453" s="90"/>
      <c r="L453" s="90"/>
      <c r="M453" s="90"/>
      <c r="N453" s="91"/>
      <c r="O453" s="18"/>
      <c r="P453" s="26"/>
    </row>
    <row r="454" spans="1:17">
      <c r="B454" s="89" t="s">
        <v>137</v>
      </c>
      <c r="C454" s="90"/>
      <c r="D454" s="90"/>
      <c r="E454" s="90"/>
      <c r="F454" s="90"/>
      <c r="G454" s="90"/>
      <c r="H454" s="90"/>
      <c r="I454" s="90"/>
      <c r="J454" s="90"/>
      <c r="K454" s="90"/>
      <c r="L454" s="90"/>
      <c r="M454" s="90"/>
      <c r="N454" s="91"/>
      <c r="O454" s="18"/>
      <c r="P454" s="21"/>
    </row>
    <row r="455" spans="1:17">
      <c r="B455" s="27">
        <f t="shared" ref="B455:N458" si="21">IFERROR(VLOOKUP($B$454,$148:$221,MATCH($P455&amp;"/"&amp;B$342,$146:$146,0),FALSE),"")</f>
        <v>2101575</v>
      </c>
      <c r="C455" s="27">
        <f t="shared" si="21"/>
        <v>2107822</v>
      </c>
      <c r="D455" s="27">
        <f t="shared" si="21"/>
        <v>2339147</v>
      </c>
      <c r="E455" s="27">
        <f t="shared" si="21"/>
        <v>2914145</v>
      </c>
      <c r="F455" s="27">
        <f t="shared" si="21"/>
        <v>3617770</v>
      </c>
      <c r="G455" s="27">
        <f t="shared" si="21"/>
        <v>4419962</v>
      </c>
      <c r="H455" s="27">
        <f t="shared" si="21"/>
        <v>4544348</v>
      </c>
      <c r="I455" s="27">
        <f t="shared" si="21"/>
        <v>5046726</v>
      </c>
      <c r="J455" s="27">
        <f t="shared" si="21"/>
        <v>5191993</v>
      </c>
      <c r="K455" s="27">
        <f t="shared" si="21"/>
        <v>5166687</v>
      </c>
      <c r="L455" s="27">
        <f t="shared" si="21"/>
        <v>5608511</v>
      </c>
      <c r="M455" s="27">
        <f t="shared" si="21"/>
        <v>5511904</v>
      </c>
      <c r="N455" s="27">
        <f t="shared" si="21"/>
        <v>4497216</v>
      </c>
      <c r="O455" s="28"/>
      <c r="P455" s="21" t="s">
        <v>1027</v>
      </c>
      <c r="Q455" s="153"/>
    </row>
    <row r="456" spans="1:17">
      <c r="B456" s="19">
        <f t="shared" si="21"/>
        <v>1910888</v>
      </c>
      <c r="C456" s="19">
        <f t="shared" si="21"/>
        <v>1968223</v>
      </c>
      <c r="D456" s="19">
        <f t="shared" si="21"/>
        <v>1981117</v>
      </c>
      <c r="E456" s="19">
        <f t="shared" si="21"/>
        <v>2568050</v>
      </c>
      <c r="F456" s="19">
        <f t="shared" si="21"/>
        <v>3443697</v>
      </c>
      <c r="G456" s="19">
        <f t="shared" si="21"/>
        <v>4100460</v>
      </c>
      <c r="H456" s="19">
        <f t="shared" si="21"/>
        <v>4266770</v>
      </c>
      <c r="I456" s="19">
        <f t="shared" si="21"/>
        <v>4490796</v>
      </c>
      <c r="J456" s="19">
        <f t="shared" si="21"/>
        <v>4771236</v>
      </c>
      <c r="K456" s="19">
        <f t="shared" si="21"/>
        <v>4702290</v>
      </c>
      <c r="L456" s="19">
        <f t="shared" si="21"/>
        <v>5056536</v>
      </c>
      <c r="M456" s="19">
        <f t="shared" si="21"/>
        <v>5087662</v>
      </c>
      <c r="N456" s="19">
        <f t="shared" si="21"/>
        <v>2245220</v>
      </c>
      <c r="O456" s="28"/>
      <c r="P456" s="21" t="s">
        <v>1028</v>
      </c>
    </row>
    <row r="457" spans="1:17">
      <c r="B457" s="19">
        <f t="shared" si="21"/>
        <v>1932376</v>
      </c>
      <c r="C457" s="19">
        <f t="shared" si="21"/>
        <v>1928768</v>
      </c>
      <c r="D457" s="19">
        <f t="shared" si="21"/>
        <v>2103857</v>
      </c>
      <c r="E457" s="19">
        <f t="shared" si="21"/>
        <v>2713218</v>
      </c>
      <c r="F457" s="19">
        <f t="shared" si="21"/>
        <v>3372412</v>
      </c>
      <c r="G457" s="19">
        <f t="shared" si="21"/>
        <v>4055085</v>
      </c>
      <c r="H457" s="19">
        <f t="shared" si="21"/>
        <v>4284646</v>
      </c>
      <c r="I457" s="19">
        <f t="shared" si="21"/>
        <v>4379286</v>
      </c>
      <c r="J457" s="19">
        <f t="shared" si="21"/>
        <v>4640971</v>
      </c>
      <c r="K457" s="19">
        <f t="shared" si="21"/>
        <v>4783125</v>
      </c>
      <c r="L457" s="19">
        <f t="shared" si="21"/>
        <v>5215636</v>
      </c>
      <c r="M457" s="19">
        <f t="shared" si="21"/>
        <v>4847735</v>
      </c>
      <c r="N457" s="19">
        <f t="shared" si="21"/>
        <v>2993559</v>
      </c>
      <c r="O457" s="28"/>
      <c r="P457" s="21" t="s">
        <v>1029</v>
      </c>
    </row>
    <row r="458" spans="1:17">
      <c r="B458" s="29">
        <f t="shared" si="21"/>
        <v>2079293.77</v>
      </c>
      <c r="C458" s="29">
        <f t="shared" si="21"/>
        <v>2272236</v>
      </c>
      <c r="D458" s="29">
        <f t="shared" si="21"/>
        <v>2591738.75</v>
      </c>
      <c r="E458" s="29">
        <f t="shared" si="21"/>
        <v>2967781.64</v>
      </c>
      <c r="F458" s="29">
        <f t="shared" si="21"/>
        <v>4069955.08</v>
      </c>
      <c r="G458" s="29">
        <f t="shared" si="21"/>
        <v>4520463.1119999997</v>
      </c>
      <c r="H458" s="29">
        <f t="shared" si="21"/>
        <v>4896504.07</v>
      </c>
      <c r="I458" s="29">
        <f t="shared" si="21"/>
        <v>4962828.5250000004</v>
      </c>
      <c r="J458" s="29">
        <f t="shared" si="21"/>
        <v>4843967.8099999996</v>
      </c>
      <c r="K458" s="29">
        <f t="shared" si="21"/>
        <v>5162327.4610000001</v>
      </c>
      <c r="L458" s="29">
        <f t="shared" si="21"/>
        <v>5382300.9239999996</v>
      </c>
      <c r="M458" s="29">
        <f t="shared" si="21"/>
        <v>5175444.0360000003</v>
      </c>
      <c r="N458" s="29" t="str">
        <f t="shared" si="21"/>
        <v/>
      </c>
      <c r="O458" s="28"/>
      <c r="P458" s="21" t="s">
        <v>1035</v>
      </c>
    </row>
    <row r="459" spans="1:17">
      <c r="B459" s="27">
        <f>SUM(B455:B458)</f>
        <v>8024132.7699999996</v>
      </c>
      <c r="C459" s="27">
        <f t="shared" ref="C459:M459" si="22">SUM(C455:C458)</f>
        <v>8277049</v>
      </c>
      <c r="D459" s="27">
        <f t="shared" si="22"/>
        <v>9015859.75</v>
      </c>
      <c r="E459" s="27">
        <f t="shared" si="22"/>
        <v>11163194.640000001</v>
      </c>
      <c r="F459" s="27">
        <f t="shared" si="22"/>
        <v>14503834.08</v>
      </c>
      <c r="G459" s="27">
        <f t="shared" si="22"/>
        <v>17095970.112</v>
      </c>
      <c r="H459" s="27">
        <f t="shared" si="22"/>
        <v>17992268.07</v>
      </c>
      <c r="I459" s="27">
        <f t="shared" si="22"/>
        <v>18879636.524999999</v>
      </c>
      <c r="J459" s="27">
        <f t="shared" si="22"/>
        <v>19448167.809999999</v>
      </c>
      <c r="K459" s="27">
        <f t="shared" si="22"/>
        <v>19814429.460999999</v>
      </c>
      <c r="L459" s="27">
        <f t="shared" si="22"/>
        <v>21262983.923999999</v>
      </c>
      <c r="M459" s="27">
        <f t="shared" si="22"/>
        <v>20622745.035999998</v>
      </c>
      <c r="N459" s="27">
        <f>IF(N456="",N455*4,IF(N457="",(N456+N455)*2,IF(N458="",((N457+N456+N455)/3)*4,SUM(N455:N458))))</f>
        <v>12981326.666666666</v>
      </c>
      <c r="O459" s="18">
        <f>RATE(M$342-B$342,,-B459,M459)</f>
        <v>8.960235522035323E-2</v>
      </c>
      <c r="P459" s="21" t="s">
        <v>1030</v>
      </c>
    </row>
    <row r="460" spans="1:17" s="152" customFormat="1" ht="15">
      <c r="A460" s="151"/>
      <c r="B460" s="30"/>
      <c r="C460" s="31">
        <f t="shared" ref="C460:M460" si="23">C459/B459-1</f>
        <v>3.1519447303462345E-2</v>
      </c>
      <c r="D460" s="31">
        <f t="shared" si="23"/>
        <v>8.9260163857916019E-2</v>
      </c>
      <c r="E460" s="31">
        <f t="shared" si="23"/>
        <v>0.23817305831537583</v>
      </c>
      <c r="F460" s="31">
        <f t="shared" si="23"/>
        <v>0.29925478751663137</v>
      </c>
      <c r="G460" s="31">
        <f t="shared" si="23"/>
        <v>0.17872074499076174</v>
      </c>
      <c r="H460" s="31">
        <f t="shared" si="23"/>
        <v>5.2427440626541033E-2</v>
      </c>
      <c r="I460" s="31">
        <f t="shared" si="23"/>
        <v>4.9319432744534319E-2</v>
      </c>
      <c r="J460" s="31">
        <f t="shared" si="23"/>
        <v>3.0113465598088363E-2</v>
      </c>
      <c r="K460" s="31">
        <f t="shared" si="23"/>
        <v>1.8832707254391012E-2</v>
      </c>
      <c r="L460" s="31">
        <f t="shared" si="23"/>
        <v>7.3106039507780718E-2</v>
      </c>
      <c r="M460" s="31">
        <f t="shared" si="23"/>
        <v>-3.011049109045083E-2</v>
      </c>
      <c r="N460" s="22">
        <f>N459/M459-1</f>
        <v>-0.37053352286488173</v>
      </c>
      <c r="O460" s="28"/>
      <c r="P460" s="25" t="s">
        <v>1036</v>
      </c>
    </row>
    <row r="461" spans="1:17">
      <c r="B461" s="89" t="s">
        <v>139</v>
      </c>
      <c r="C461" s="90"/>
      <c r="D461" s="90"/>
      <c r="E461" s="90"/>
      <c r="F461" s="90"/>
      <c r="G461" s="90"/>
      <c r="H461" s="90"/>
      <c r="I461" s="90"/>
      <c r="J461" s="90"/>
      <c r="K461" s="90"/>
      <c r="L461" s="90"/>
      <c r="M461" s="90"/>
      <c r="N461" s="91"/>
      <c r="O461" s="18"/>
      <c r="P461" s="21"/>
    </row>
    <row r="462" spans="1:17">
      <c r="B462" s="27">
        <f t="shared" ref="B462:N465" si="24">IFERROR(VLOOKUP($B$461,$148:$221,MATCH($P462&amp;"/"&amp;B$342,$146:$146,0),FALSE),"")</f>
        <v>17561</v>
      </c>
      <c r="C462" s="27">
        <f t="shared" si="24"/>
        <v>69634</v>
      </c>
      <c r="D462" s="27">
        <f t="shared" si="24"/>
        <v>210949</v>
      </c>
      <c r="E462" s="27">
        <f t="shared" si="24"/>
        <v>109737</v>
      </c>
      <c r="F462" s="27">
        <f t="shared" si="24"/>
        <v>133021</v>
      </c>
      <c r="G462" s="27">
        <f t="shared" si="24"/>
        <v>118335</v>
      </c>
      <c r="H462" s="27">
        <f t="shared" si="24"/>
        <v>105853</v>
      </c>
      <c r="I462" s="27">
        <f t="shared" si="24"/>
        <v>133791</v>
      </c>
      <c r="J462" s="27">
        <f t="shared" si="24"/>
        <v>138671</v>
      </c>
      <c r="K462" s="27">
        <f t="shared" si="24"/>
        <v>178984</v>
      </c>
      <c r="L462" s="27">
        <f t="shared" si="24"/>
        <v>132766</v>
      </c>
      <c r="M462" s="27">
        <f t="shared" si="24"/>
        <v>231832</v>
      </c>
      <c r="N462" s="27">
        <f t="shared" si="24"/>
        <v>103949</v>
      </c>
      <c r="O462" s="18"/>
      <c r="P462" s="21" t="s">
        <v>1027</v>
      </c>
    </row>
    <row r="463" spans="1:17">
      <c r="B463" s="19">
        <f t="shared" si="24"/>
        <v>19057</v>
      </c>
      <c r="C463" s="19">
        <f t="shared" si="24"/>
        <v>49054</v>
      </c>
      <c r="D463" s="19">
        <f t="shared" si="24"/>
        <v>84427</v>
      </c>
      <c r="E463" s="19">
        <f t="shared" si="24"/>
        <v>88896</v>
      </c>
      <c r="F463" s="19">
        <f t="shared" si="24"/>
        <v>122752</v>
      </c>
      <c r="G463" s="19">
        <f t="shared" si="24"/>
        <v>148469</v>
      </c>
      <c r="H463" s="19">
        <f t="shared" si="24"/>
        <v>85414</v>
      </c>
      <c r="I463" s="19">
        <f t="shared" si="24"/>
        <v>57511</v>
      </c>
      <c r="J463" s="19">
        <f t="shared" si="24"/>
        <v>97152</v>
      </c>
      <c r="K463" s="19">
        <f t="shared" si="24"/>
        <v>97050</v>
      </c>
      <c r="L463" s="19">
        <f t="shared" si="24"/>
        <v>134518</v>
      </c>
      <c r="M463" s="19">
        <f t="shared" si="24"/>
        <v>137920</v>
      </c>
      <c r="N463" s="19">
        <f t="shared" si="24"/>
        <v>91017</v>
      </c>
      <c r="O463" s="18"/>
      <c r="P463" s="21" t="s">
        <v>1028</v>
      </c>
    </row>
    <row r="464" spans="1:17">
      <c r="B464" s="19">
        <f t="shared" si="24"/>
        <v>30495</v>
      </c>
      <c r="C464" s="19">
        <f t="shared" si="24"/>
        <v>62309</v>
      </c>
      <c r="D464" s="19">
        <f t="shared" si="24"/>
        <v>75077</v>
      </c>
      <c r="E464" s="19">
        <f t="shared" si="24"/>
        <v>112289</v>
      </c>
      <c r="F464" s="19">
        <f t="shared" si="24"/>
        <v>120909</v>
      </c>
      <c r="G464" s="19">
        <f t="shared" si="24"/>
        <v>65399</v>
      </c>
      <c r="H464" s="19">
        <f t="shared" si="24"/>
        <v>103091</v>
      </c>
      <c r="I464" s="19">
        <f t="shared" si="24"/>
        <v>169397</v>
      </c>
      <c r="J464" s="19">
        <f t="shared" si="24"/>
        <v>102186</v>
      </c>
      <c r="K464" s="19">
        <f t="shared" si="24"/>
        <v>96959</v>
      </c>
      <c r="L464" s="19">
        <f t="shared" si="24"/>
        <v>105962</v>
      </c>
      <c r="M464" s="19">
        <f t="shared" si="24"/>
        <v>116829</v>
      </c>
      <c r="N464" s="19">
        <f t="shared" si="24"/>
        <v>67849</v>
      </c>
      <c r="O464" s="18"/>
      <c r="P464" s="21" t="s">
        <v>1029</v>
      </c>
    </row>
    <row r="465" spans="2:16">
      <c r="B465" s="29">
        <f t="shared" si="24"/>
        <v>82135.56</v>
      </c>
      <c r="C465" s="29">
        <f t="shared" si="24"/>
        <v>74250</v>
      </c>
      <c r="D465" s="29">
        <f t="shared" si="24"/>
        <v>113926.42</v>
      </c>
      <c r="E465" s="29">
        <f t="shared" si="24"/>
        <v>100113.2</v>
      </c>
      <c r="F465" s="29">
        <f t="shared" si="24"/>
        <v>499885.86900000001</v>
      </c>
      <c r="G465" s="29">
        <f t="shared" si="24"/>
        <v>129177.90300000001</v>
      </c>
      <c r="H465" s="29">
        <f t="shared" si="24"/>
        <v>199643.89</v>
      </c>
      <c r="I465" s="29">
        <f t="shared" si="24"/>
        <v>51043.108</v>
      </c>
      <c r="J465" s="29">
        <f t="shared" si="24"/>
        <v>120051.9</v>
      </c>
      <c r="K465" s="29">
        <f t="shared" si="24"/>
        <v>157914.92800000001</v>
      </c>
      <c r="L465" s="29">
        <f t="shared" si="24"/>
        <v>131923.97899999999</v>
      </c>
      <c r="M465" s="29">
        <f t="shared" si="24"/>
        <v>181722.83100000001</v>
      </c>
      <c r="N465" s="29" t="str">
        <f t="shared" si="24"/>
        <v/>
      </c>
      <c r="O465" s="18"/>
      <c r="P465" s="21" t="s">
        <v>1035</v>
      </c>
    </row>
    <row r="466" spans="2:16">
      <c r="B466" s="29">
        <f>SUM(B462:B465)</f>
        <v>149248.56</v>
      </c>
      <c r="C466" s="32">
        <f t="shared" ref="C466:M466" si="25">SUM(C462:C465)</f>
        <v>255247</v>
      </c>
      <c r="D466" s="32">
        <f t="shared" si="25"/>
        <v>484379.42</v>
      </c>
      <c r="E466" s="32">
        <f t="shared" si="25"/>
        <v>411035.2</v>
      </c>
      <c r="F466" s="32">
        <f t="shared" si="25"/>
        <v>876567.86899999995</v>
      </c>
      <c r="G466" s="32">
        <f t="shared" si="25"/>
        <v>461380.90299999999</v>
      </c>
      <c r="H466" s="32">
        <f t="shared" si="25"/>
        <v>494001.89</v>
      </c>
      <c r="I466" s="32">
        <f t="shared" si="25"/>
        <v>411742.10800000001</v>
      </c>
      <c r="J466" s="32">
        <f t="shared" si="25"/>
        <v>458060.9</v>
      </c>
      <c r="K466" s="32">
        <f t="shared" si="25"/>
        <v>530907.92800000007</v>
      </c>
      <c r="L466" s="32">
        <f t="shared" si="25"/>
        <v>505169.97899999999</v>
      </c>
      <c r="M466" s="32">
        <f t="shared" si="25"/>
        <v>668303.83100000001</v>
      </c>
      <c r="N466" s="32">
        <f>IF(N463="",N462*4,IF(N464="",(N463+N462)*2,IF(N465="",((N464+N463+N462)/3)*4,SUM(N462:N465))))</f>
        <v>350420</v>
      </c>
      <c r="O466" s="18">
        <f>RATE(M$342-B$342,,-B466,M466)</f>
        <v>0.14600791802817245</v>
      </c>
      <c r="P466" s="21" t="s">
        <v>1030</v>
      </c>
    </row>
    <row r="467" spans="2:16" s="13" customFormat="1">
      <c r="B467" s="89" t="s">
        <v>1037</v>
      </c>
      <c r="C467" s="90"/>
      <c r="D467" s="90"/>
      <c r="E467" s="90"/>
      <c r="F467" s="90"/>
      <c r="G467" s="90"/>
      <c r="H467" s="90"/>
      <c r="I467" s="90"/>
      <c r="J467" s="90"/>
      <c r="K467" s="90"/>
      <c r="L467" s="90"/>
      <c r="M467" s="90"/>
      <c r="N467" s="91"/>
      <c r="O467" s="18"/>
      <c r="P467" s="21"/>
    </row>
    <row r="468" spans="2:16" s="13" customFormat="1">
      <c r="B468" s="19">
        <f t="shared" ref="B468:M471" si="26">B462+B455</f>
        <v>2119136</v>
      </c>
      <c r="C468" s="19">
        <f t="shared" si="26"/>
        <v>2177456</v>
      </c>
      <c r="D468" s="19">
        <f t="shared" si="26"/>
        <v>2550096</v>
      </c>
      <c r="E468" s="19">
        <f t="shared" si="26"/>
        <v>3023882</v>
      </c>
      <c r="F468" s="19">
        <f t="shared" si="26"/>
        <v>3750791</v>
      </c>
      <c r="G468" s="19">
        <f t="shared" si="26"/>
        <v>4538297</v>
      </c>
      <c r="H468" s="19">
        <f t="shared" si="26"/>
        <v>4650201</v>
      </c>
      <c r="I468" s="19">
        <f t="shared" si="26"/>
        <v>5180517</v>
      </c>
      <c r="J468" s="19">
        <f t="shared" si="26"/>
        <v>5330664</v>
      </c>
      <c r="K468" s="19">
        <f t="shared" si="26"/>
        <v>5345671</v>
      </c>
      <c r="L468" s="19">
        <f t="shared" si="26"/>
        <v>5741277</v>
      </c>
      <c r="M468" s="19">
        <f t="shared" si="26"/>
        <v>5743736</v>
      </c>
      <c r="N468" s="19">
        <f>N462+N455</f>
        <v>4601165</v>
      </c>
      <c r="O468" s="18"/>
      <c r="P468" s="21" t="s">
        <v>1027</v>
      </c>
    </row>
    <row r="469" spans="2:16" s="13" customFormat="1">
      <c r="B469" s="19">
        <f t="shared" si="26"/>
        <v>1929945</v>
      </c>
      <c r="C469" s="19">
        <f t="shared" si="26"/>
        <v>2017277</v>
      </c>
      <c r="D469" s="19">
        <f t="shared" si="26"/>
        <v>2065544</v>
      </c>
      <c r="E469" s="19">
        <f t="shared" si="26"/>
        <v>2656946</v>
      </c>
      <c r="F469" s="19">
        <f t="shared" si="26"/>
        <v>3566449</v>
      </c>
      <c r="G469" s="19">
        <f t="shared" si="26"/>
        <v>4248929</v>
      </c>
      <c r="H469" s="19">
        <f t="shared" si="26"/>
        <v>4352184</v>
      </c>
      <c r="I469" s="19">
        <f t="shared" si="26"/>
        <v>4548307</v>
      </c>
      <c r="J469" s="19">
        <f t="shared" si="26"/>
        <v>4868388</v>
      </c>
      <c r="K469" s="19">
        <f t="shared" si="26"/>
        <v>4799340</v>
      </c>
      <c r="L469" s="19">
        <f t="shared" si="26"/>
        <v>5191054</v>
      </c>
      <c r="M469" s="19">
        <f t="shared" si="26"/>
        <v>5225582</v>
      </c>
      <c r="N469" s="19">
        <f>N463+N456</f>
        <v>2336237</v>
      </c>
      <c r="O469" s="18"/>
      <c r="P469" s="21" t="s">
        <v>1028</v>
      </c>
    </row>
    <row r="470" spans="2:16" s="13" customFormat="1">
      <c r="B470" s="19">
        <f t="shared" si="26"/>
        <v>1962871</v>
      </c>
      <c r="C470" s="19">
        <f t="shared" si="26"/>
        <v>1991077</v>
      </c>
      <c r="D470" s="19">
        <f t="shared" si="26"/>
        <v>2178934</v>
      </c>
      <c r="E470" s="19">
        <f t="shared" si="26"/>
        <v>2825507</v>
      </c>
      <c r="F470" s="19">
        <f t="shared" si="26"/>
        <v>3493321</v>
      </c>
      <c r="G470" s="19">
        <f t="shared" si="26"/>
        <v>4120484</v>
      </c>
      <c r="H470" s="19">
        <f t="shared" si="26"/>
        <v>4387737</v>
      </c>
      <c r="I470" s="19">
        <f t="shared" si="26"/>
        <v>4548683</v>
      </c>
      <c r="J470" s="19">
        <f t="shared" si="26"/>
        <v>4743157</v>
      </c>
      <c r="K470" s="19">
        <f t="shared" si="26"/>
        <v>4880084</v>
      </c>
      <c r="L470" s="19">
        <f t="shared" si="26"/>
        <v>5321598</v>
      </c>
      <c r="M470" s="19">
        <f t="shared" si="26"/>
        <v>4964564</v>
      </c>
      <c r="N470" s="19" t="str">
        <f t="shared" ref="N470:N471" si="27">IFERROR(VLOOKUP($B$423,$149:$220,MATCH($P470&amp;"/"&amp;N$333,$147:$147,0),FALSE),"")</f>
        <v/>
      </c>
      <c r="O470" s="18"/>
      <c r="P470" s="21" t="s">
        <v>1029</v>
      </c>
    </row>
    <row r="471" spans="2:16" s="13" customFormat="1">
      <c r="B471" s="19">
        <f t="shared" si="26"/>
        <v>2161429.33</v>
      </c>
      <c r="C471" s="19">
        <f t="shared" si="26"/>
        <v>2346486</v>
      </c>
      <c r="D471" s="19">
        <f t="shared" si="26"/>
        <v>2705665.17</v>
      </c>
      <c r="E471" s="19">
        <f t="shared" si="26"/>
        <v>3067894.8400000003</v>
      </c>
      <c r="F471" s="19">
        <f t="shared" si="26"/>
        <v>4569840.949</v>
      </c>
      <c r="G471" s="19">
        <f t="shared" si="26"/>
        <v>4649641.0149999997</v>
      </c>
      <c r="H471" s="19">
        <f t="shared" si="26"/>
        <v>5096147.96</v>
      </c>
      <c r="I471" s="19">
        <f t="shared" si="26"/>
        <v>5013871.6330000004</v>
      </c>
      <c r="J471" s="19">
        <f t="shared" si="26"/>
        <v>4964019.71</v>
      </c>
      <c r="K471" s="19">
        <f t="shared" si="26"/>
        <v>5320242.3890000004</v>
      </c>
      <c r="L471" s="19">
        <f t="shared" si="26"/>
        <v>5514224.9029999999</v>
      </c>
      <c r="M471" s="19">
        <f t="shared" si="26"/>
        <v>5357166.8670000006</v>
      </c>
      <c r="N471" s="19" t="str">
        <f t="shared" si="27"/>
        <v/>
      </c>
      <c r="O471" s="18"/>
      <c r="P471" s="21" t="s">
        <v>1035</v>
      </c>
    </row>
    <row r="472" spans="2:16" s="13" customFormat="1">
      <c r="B472" s="33">
        <f t="shared" ref="B472:M472" si="28">SUM(B468:B471)</f>
        <v>8173381.3300000001</v>
      </c>
      <c r="C472" s="33">
        <f t="shared" si="28"/>
        <v>8532296</v>
      </c>
      <c r="D472" s="33">
        <f t="shared" si="28"/>
        <v>9500239.1699999999</v>
      </c>
      <c r="E472" s="33">
        <f t="shared" si="28"/>
        <v>11574229.84</v>
      </c>
      <c r="F472" s="33">
        <f t="shared" si="28"/>
        <v>15380401.949000001</v>
      </c>
      <c r="G472" s="33">
        <f t="shared" si="28"/>
        <v>17557351.015000001</v>
      </c>
      <c r="H472" s="33">
        <f t="shared" si="28"/>
        <v>18486269.960000001</v>
      </c>
      <c r="I472" s="33">
        <f t="shared" si="28"/>
        <v>19291378.633000001</v>
      </c>
      <c r="J472" s="33">
        <f t="shared" si="28"/>
        <v>19906228.710000001</v>
      </c>
      <c r="K472" s="33">
        <f t="shared" si="28"/>
        <v>20345337.388999999</v>
      </c>
      <c r="L472" s="33">
        <f t="shared" si="28"/>
        <v>21768153.903000001</v>
      </c>
      <c r="M472" s="33">
        <f t="shared" si="28"/>
        <v>21291048.866999999</v>
      </c>
      <c r="N472" s="33">
        <f>IF(N469="",N468*4,IF(N470="",(N469+N468)*2,IF(N471="",((N470+N469+N468)/3)*4,SUM(N468:N471))))</f>
        <v>13874804</v>
      </c>
      <c r="O472" s="18">
        <f>RATE(M$342-B$342,,-B472,M472)</f>
        <v>9.0936750940980429E-2</v>
      </c>
      <c r="P472" s="21" t="s">
        <v>1030</v>
      </c>
    </row>
    <row r="473" spans="2:16">
      <c r="B473" s="101" t="s">
        <v>1038</v>
      </c>
      <c r="C473" s="102"/>
      <c r="D473" s="102"/>
      <c r="E473" s="102"/>
      <c r="F473" s="102"/>
      <c r="G473" s="102"/>
      <c r="H473" s="102"/>
      <c r="I473" s="102"/>
      <c r="J473" s="102"/>
      <c r="K473" s="102"/>
      <c r="L473" s="102"/>
      <c r="M473" s="102"/>
      <c r="N473" s="103"/>
      <c r="O473" s="18"/>
      <c r="P473" s="21"/>
    </row>
    <row r="474" spans="2:16">
      <c r="B474" s="110" t="s">
        <v>145</v>
      </c>
      <c r="C474" s="111"/>
      <c r="D474" s="111"/>
      <c r="E474" s="111"/>
      <c r="F474" s="111"/>
      <c r="G474" s="111"/>
      <c r="H474" s="111"/>
      <c r="I474" s="111"/>
      <c r="J474" s="111"/>
      <c r="K474" s="111"/>
      <c r="L474" s="111"/>
      <c r="M474" s="111"/>
      <c r="N474" s="112"/>
      <c r="O474" s="18"/>
      <c r="P474" s="21"/>
    </row>
    <row r="475" spans="2:16">
      <c r="B475" s="27">
        <f t="shared" ref="B475:N478" si="29">IFERROR(VLOOKUP($B$474,$148:$221,MATCH($P475&amp;"/"&amp;B$342,$146:$146,0),FALSE),"")</f>
        <v>870229</v>
      </c>
      <c r="C475" s="27">
        <f t="shared" si="29"/>
        <v>929062</v>
      </c>
      <c r="D475" s="27">
        <f t="shared" si="29"/>
        <v>1044681</v>
      </c>
      <c r="E475" s="27">
        <f t="shared" si="29"/>
        <v>1225327</v>
      </c>
      <c r="F475" s="27">
        <f t="shared" si="29"/>
        <v>1528039</v>
      </c>
      <c r="G475" s="27">
        <f t="shared" si="29"/>
        <v>2487754</v>
      </c>
      <c r="H475" s="27">
        <f t="shared" si="29"/>
        <v>2545838</v>
      </c>
      <c r="I475" s="27">
        <f t="shared" si="29"/>
        <v>2773612</v>
      </c>
      <c r="J475" s="27">
        <f t="shared" si="29"/>
        <v>2839390</v>
      </c>
      <c r="K475" s="27">
        <f t="shared" si="29"/>
        <v>2848022</v>
      </c>
      <c r="L475" s="27">
        <f t="shared" si="29"/>
        <v>3011984</v>
      </c>
      <c r="M475" s="27">
        <f t="shared" si="29"/>
        <v>3059243</v>
      </c>
      <c r="N475" s="27">
        <f t="shared" si="29"/>
        <v>2721614</v>
      </c>
      <c r="O475" s="18"/>
      <c r="P475" s="21" t="s">
        <v>1027</v>
      </c>
    </row>
    <row r="476" spans="2:16">
      <c r="B476" s="19">
        <f t="shared" si="29"/>
        <v>911148</v>
      </c>
      <c r="C476" s="19">
        <f t="shared" si="29"/>
        <v>934600</v>
      </c>
      <c r="D476" s="19">
        <f t="shared" si="29"/>
        <v>974815</v>
      </c>
      <c r="E476" s="19">
        <f t="shared" si="29"/>
        <v>1235716</v>
      </c>
      <c r="F476" s="19">
        <f t="shared" si="29"/>
        <v>1628261</v>
      </c>
      <c r="G476" s="19">
        <f t="shared" si="29"/>
        <v>2500309</v>
      </c>
      <c r="H476" s="19">
        <f t="shared" si="29"/>
        <v>2661979</v>
      </c>
      <c r="I476" s="19">
        <f t="shared" si="29"/>
        <v>2749486</v>
      </c>
      <c r="J476" s="19">
        <f t="shared" si="29"/>
        <v>2862329</v>
      </c>
      <c r="K476" s="19">
        <f t="shared" si="29"/>
        <v>2793669</v>
      </c>
      <c r="L476" s="19">
        <f t="shared" si="29"/>
        <v>3042197</v>
      </c>
      <c r="M476" s="19">
        <f t="shared" si="29"/>
        <v>3098971</v>
      </c>
      <c r="N476" s="19">
        <f t="shared" si="29"/>
        <v>1669220</v>
      </c>
      <c r="O476" s="18"/>
      <c r="P476" s="21" t="s">
        <v>1028</v>
      </c>
    </row>
    <row r="477" spans="2:16">
      <c r="B477" s="19">
        <f t="shared" si="29"/>
        <v>923816</v>
      </c>
      <c r="C477" s="19">
        <f t="shared" si="29"/>
        <v>934322</v>
      </c>
      <c r="D477" s="19">
        <f t="shared" si="29"/>
        <v>1019973</v>
      </c>
      <c r="E477" s="19">
        <f t="shared" si="29"/>
        <v>1300420</v>
      </c>
      <c r="F477" s="19">
        <f t="shared" si="29"/>
        <v>1609180</v>
      </c>
      <c r="G477" s="19">
        <f t="shared" si="29"/>
        <v>2503279</v>
      </c>
      <c r="H477" s="19">
        <f t="shared" si="29"/>
        <v>2617613</v>
      </c>
      <c r="I477" s="19">
        <f t="shared" si="29"/>
        <v>2712486</v>
      </c>
      <c r="J477" s="19">
        <f t="shared" si="29"/>
        <v>2845450</v>
      </c>
      <c r="K477" s="19">
        <f t="shared" si="29"/>
        <v>2873924</v>
      </c>
      <c r="L477" s="19">
        <f t="shared" si="29"/>
        <v>3102167</v>
      </c>
      <c r="M477" s="19">
        <f t="shared" si="29"/>
        <v>3037018</v>
      </c>
      <c r="N477" s="19">
        <f t="shared" si="29"/>
        <v>2203074</v>
      </c>
      <c r="O477" s="18"/>
      <c r="P477" s="21" t="s">
        <v>1029</v>
      </c>
    </row>
    <row r="478" spans="2:16">
      <c r="B478" s="29">
        <f t="shared" si="29"/>
        <v>955821.31</v>
      </c>
      <c r="C478" s="29">
        <f t="shared" si="29"/>
        <v>1041945</v>
      </c>
      <c r="D478" s="29">
        <f t="shared" si="29"/>
        <v>1190820.52</v>
      </c>
      <c r="E478" s="29">
        <f t="shared" si="29"/>
        <v>1362558.3</v>
      </c>
      <c r="F478" s="29">
        <f t="shared" si="29"/>
        <v>3904244.2629999998</v>
      </c>
      <c r="G478" s="29">
        <f t="shared" si="29"/>
        <v>2727231.1359999999</v>
      </c>
      <c r="H478" s="29">
        <f t="shared" si="29"/>
        <v>2992740.11</v>
      </c>
      <c r="I478" s="29">
        <f t="shared" si="29"/>
        <v>2898728.1749999998</v>
      </c>
      <c r="J478" s="29">
        <f t="shared" si="29"/>
        <v>2908307.9</v>
      </c>
      <c r="K478" s="29">
        <f t="shared" si="29"/>
        <v>2987197.01</v>
      </c>
      <c r="L478" s="29">
        <f t="shared" si="29"/>
        <v>3211963.2620000001</v>
      </c>
      <c r="M478" s="29">
        <f t="shared" si="29"/>
        <v>2993448.7659999998</v>
      </c>
      <c r="N478" s="29" t="str">
        <f t="shared" si="29"/>
        <v/>
      </c>
      <c r="O478" s="18"/>
      <c r="P478" s="21" t="s">
        <v>1035</v>
      </c>
    </row>
    <row r="479" spans="2:16">
      <c r="B479" s="29">
        <f>SUM(B475:B478)</f>
        <v>3661014.31</v>
      </c>
      <c r="C479" s="29">
        <f t="shared" ref="C479:M479" si="30">SUM(C475:C478)</f>
        <v>3839929</v>
      </c>
      <c r="D479" s="29">
        <f t="shared" si="30"/>
        <v>4230289.5199999996</v>
      </c>
      <c r="E479" s="29">
        <f t="shared" si="30"/>
        <v>5124021.3</v>
      </c>
      <c r="F479" s="29">
        <f t="shared" si="30"/>
        <v>8669724.2630000003</v>
      </c>
      <c r="G479" s="29">
        <f t="shared" si="30"/>
        <v>10218573.136</v>
      </c>
      <c r="H479" s="29">
        <f t="shared" si="30"/>
        <v>10818170.109999999</v>
      </c>
      <c r="I479" s="29">
        <f t="shared" si="30"/>
        <v>11134312.175000001</v>
      </c>
      <c r="J479" s="29">
        <f t="shared" si="30"/>
        <v>11455476.9</v>
      </c>
      <c r="K479" s="29">
        <f t="shared" si="30"/>
        <v>11502812.01</v>
      </c>
      <c r="L479" s="29">
        <f t="shared" si="30"/>
        <v>12368311.262</v>
      </c>
      <c r="M479" s="29">
        <f t="shared" si="30"/>
        <v>12188680.765999999</v>
      </c>
      <c r="N479" s="29">
        <f>IF(N476="",N475*4,IF(N477="",(N476+N475)*2,IF(N478="",((N477+N476+N475)/3)*4,SUM(N475:N478))))</f>
        <v>8791877.333333334</v>
      </c>
      <c r="O479" s="18">
        <f>RATE(M$342-B$342,,-B479,M479)</f>
        <v>0.11554435603189531</v>
      </c>
      <c r="P479" s="21" t="s">
        <v>1030</v>
      </c>
    </row>
    <row r="480" spans="2:16">
      <c r="B480" s="34">
        <f>B479/B$459</f>
        <v>0.4562504653072933</v>
      </c>
      <c r="C480" s="35">
        <f>C479/C$459</f>
        <v>0.46392488433981727</v>
      </c>
      <c r="D480" s="35">
        <f t="shared" ref="D480:N480" si="31">D479/D$459</f>
        <v>0.46920533784922724</v>
      </c>
      <c r="E480" s="35">
        <f t="shared" si="31"/>
        <v>0.45901029814884597</v>
      </c>
      <c r="F480" s="35">
        <f t="shared" si="31"/>
        <v>0.59775396044795348</v>
      </c>
      <c r="G480" s="35">
        <f t="shared" si="31"/>
        <v>0.59771823821962466</v>
      </c>
      <c r="H480" s="35">
        <f t="shared" si="31"/>
        <v>0.6012677261094187</v>
      </c>
      <c r="I480" s="35">
        <f t="shared" si="31"/>
        <v>0.58975246479222154</v>
      </c>
      <c r="J480" s="35">
        <f t="shared" si="31"/>
        <v>0.58902602095554424</v>
      </c>
      <c r="K480" s="35">
        <f t="shared" si="31"/>
        <v>0.58052703625105906</v>
      </c>
      <c r="L480" s="35">
        <f t="shared" si="31"/>
        <v>0.58168276410347164</v>
      </c>
      <c r="M480" s="35">
        <f t="shared" si="31"/>
        <v>0.59103095852287779</v>
      </c>
      <c r="N480" s="36">
        <f t="shared" si="31"/>
        <v>0.67727109555828657</v>
      </c>
      <c r="O480" s="18">
        <f>RATE(M$342-B$342,,-B480,M480)</f>
        <v>2.3808686440868268E-2</v>
      </c>
      <c r="P480" s="23" t="s">
        <v>1031</v>
      </c>
    </row>
    <row r="481" spans="1:16" s="152" customFormat="1" ht="15">
      <c r="A481" s="151"/>
      <c r="B481" s="30"/>
      <c r="C481" s="22">
        <f t="shared" ref="C481:M481" si="32">C479/B479-1</f>
        <v>4.8870251479568694E-2</v>
      </c>
      <c r="D481" s="22">
        <f t="shared" si="32"/>
        <v>0.10165826503562947</v>
      </c>
      <c r="E481" s="22">
        <f t="shared" si="32"/>
        <v>0.21126964851332453</v>
      </c>
      <c r="F481" s="22">
        <f t="shared" si="32"/>
        <v>0.6919766244921739</v>
      </c>
      <c r="G481" s="22">
        <f t="shared" si="32"/>
        <v>0.17865030374842039</v>
      </c>
      <c r="H481" s="22">
        <f t="shared" si="32"/>
        <v>5.8677172049355963E-2</v>
      </c>
      <c r="I481" s="22">
        <f t="shared" si="32"/>
        <v>2.9223247719849521E-2</v>
      </c>
      <c r="J481" s="22">
        <f t="shared" si="32"/>
        <v>2.8844594973824744E-2</v>
      </c>
      <c r="K481" s="22">
        <f t="shared" si="32"/>
        <v>4.1320942299660768E-3</v>
      </c>
      <c r="L481" s="22">
        <f t="shared" si="32"/>
        <v>7.5242406052326682E-2</v>
      </c>
      <c r="M481" s="22">
        <f t="shared" si="32"/>
        <v>-1.4523445617987685E-2</v>
      </c>
      <c r="N481" s="22">
        <f>N479/M479-1</f>
        <v>-0.27868507657875152</v>
      </c>
      <c r="O481" s="28"/>
      <c r="P481" s="25" t="s">
        <v>1036</v>
      </c>
    </row>
    <row r="482" spans="1:16">
      <c r="B482" s="104" t="s">
        <v>1310</v>
      </c>
      <c r="C482" s="105"/>
      <c r="D482" s="105"/>
      <c r="E482" s="105"/>
      <c r="F482" s="105"/>
      <c r="G482" s="105"/>
      <c r="H482" s="105"/>
      <c r="I482" s="105"/>
      <c r="J482" s="105"/>
      <c r="K482" s="105"/>
      <c r="L482" s="105"/>
      <c r="M482" s="105"/>
      <c r="N482" s="106"/>
      <c r="O482" s="18"/>
      <c r="P482" s="21"/>
    </row>
    <row r="483" spans="1:16">
      <c r="B483" s="27">
        <f t="shared" ref="B483:N487" si="33">IFERROR(B455-B475,"")</f>
        <v>1231346</v>
      </c>
      <c r="C483" s="27">
        <f t="shared" si="33"/>
        <v>1178760</v>
      </c>
      <c r="D483" s="27">
        <f t="shared" si="33"/>
        <v>1294466</v>
      </c>
      <c r="E483" s="27">
        <f t="shared" si="33"/>
        <v>1688818</v>
      </c>
      <c r="F483" s="27">
        <f t="shared" si="33"/>
        <v>2089731</v>
      </c>
      <c r="G483" s="27">
        <f t="shared" si="33"/>
        <v>1932208</v>
      </c>
      <c r="H483" s="27">
        <f t="shared" si="33"/>
        <v>1998510</v>
      </c>
      <c r="I483" s="27">
        <f t="shared" si="33"/>
        <v>2273114</v>
      </c>
      <c r="J483" s="27">
        <f t="shared" si="33"/>
        <v>2352603</v>
      </c>
      <c r="K483" s="27">
        <f t="shared" si="33"/>
        <v>2318665</v>
      </c>
      <c r="L483" s="27">
        <f t="shared" si="33"/>
        <v>2596527</v>
      </c>
      <c r="M483" s="27">
        <f t="shared" si="33"/>
        <v>2452661</v>
      </c>
      <c r="N483" s="27">
        <f t="shared" si="33"/>
        <v>1775602</v>
      </c>
      <c r="O483" s="18"/>
      <c r="P483" s="21" t="s">
        <v>1027</v>
      </c>
    </row>
    <row r="484" spans="1:16">
      <c r="B484" s="19">
        <f t="shared" si="33"/>
        <v>999740</v>
      </c>
      <c r="C484" s="19">
        <f t="shared" si="33"/>
        <v>1033623</v>
      </c>
      <c r="D484" s="19">
        <f t="shared" si="33"/>
        <v>1006302</v>
      </c>
      <c r="E484" s="19">
        <f t="shared" si="33"/>
        <v>1332334</v>
      </c>
      <c r="F484" s="19">
        <f t="shared" si="33"/>
        <v>1815436</v>
      </c>
      <c r="G484" s="19">
        <f t="shared" si="33"/>
        <v>1600151</v>
      </c>
      <c r="H484" s="19">
        <f t="shared" si="33"/>
        <v>1604791</v>
      </c>
      <c r="I484" s="19">
        <f t="shared" si="33"/>
        <v>1741310</v>
      </c>
      <c r="J484" s="19">
        <f t="shared" si="33"/>
        <v>1908907</v>
      </c>
      <c r="K484" s="19">
        <f t="shared" si="33"/>
        <v>1908621</v>
      </c>
      <c r="L484" s="19">
        <f t="shared" si="33"/>
        <v>2014339</v>
      </c>
      <c r="M484" s="19">
        <f t="shared" si="33"/>
        <v>1988691</v>
      </c>
      <c r="N484" s="19">
        <f t="shared" si="33"/>
        <v>576000</v>
      </c>
      <c r="O484" s="18"/>
      <c r="P484" s="21" t="s">
        <v>1028</v>
      </c>
    </row>
    <row r="485" spans="1:16">
      <c r="B485" s="19">
        <f t="shared" si="33"/>
        <v>1008560</v>
      </c>
      <c r="C485" s="19">
        <f t="shared" si="33"/>
        <v>994446</v>
      </c>
      <c r="D485" s="19">
        <f t="shared" si="33"/>
        <v>1083884</v>
      </c>
      <c r="E485" s="19">
        <f t="shared" si="33"/>
        <v>1412798</v>
      </c>
      <c r="F485" s="19">
        <f t="shared" si="33"/>
        <v>1763232</v>
      </c>
      <c r="G485" s="19">
        <f t="shared" si="33"/>
        <v>1551806</v>
      </c>
      <c r="H485" s="19">
        <f t="shared" si="33"/>
        <v>1667033</v>
      </c>
      <c r="I485" s="19">
        <f t="shared" si="33"/>
        <v>1666800</v>
      </c>
      <c r="J485" s="19">
        <f t="shared" si="33"/>
        <v>1795521</v>
      </c>
      <c r="K485" s="19">
        <f t="shared" si="33"/>
        <v>1909201</v>
      </c>
      <c r="L485" s="19">
        <f t="shared" si="33"/>
        <v>2113469</v>
      </c>
      <c r="M485" s="19">
        <f t="shared" si="33"/>
        <v>1810717</v>
      </c>
      <c r="N485" s="19">
        <f t="shared" si="33"/>
        <v>790485</v>
      </c>
      <c r="O485" s="18"/>
      <c r="P485" s="21" t="s">
        <v>1029</v>
      </c>
    </row>
    <row r="486" spans="1:16">
      <c r="B486" s="29">
        <f t="shared" si="33"/>
        <v>1123472.46</v>
      </c>
      <c r="C486" s="29">
        <f t="shared" si="33"/>
        <v>1230291</v>
      </c>
      <c r="D486" s="29">
        <f t="shared" si="33"/>
        <v>1400918.23</v>
      </c>
      <c r="E486" s="29">
        <f t="shared" si="33"/>
        <v>1605223.34</v>
      </c>
      <c r="F486" s="29">
        <f t="shared" si="33"/>
        <v>165710.81700000027</v>
      </c>
      <c r="G486" s="29">
        <f t="shared" si="33"/>
        <v>1793231.9759999998</v>
      </c>
      <c r="H486" s="29">
        <f t="shared" si="33"/>
        <v>1903763.9600000004</v>
      </c>
      <c r="I486" s="29">
        <f t="shared" si="33"/>
        <v>2064100.3500000006</v>
      </c>
      <c r="J486" s="29">
        <f t="shared" si="33"/>
        <v>1935659.9099999997</v>
      </c>
      <c r="K486" s="29">
        <f t="shared" si="33"/>
        <v>2175130.4510000004</v>
      </c>
      <c r="L486" s="29">
        <f t="shared" si="33"/>
        <v>2170337.6619999995</v>
      </c>
      <c r="M486" s="29">
        <f t="shared" si="33"/>
        <v>2181995.2700000005</v>
      </c>
      <c r="N486" s="29" t="str">
        <f t="shared" si="33"/>
        <v/>
      </c>
      <c r="O486" s="18"/>
      <c r="P486" s="21" t="s">
        <v>1035</v>
      </c>
    </row>
    <row r="487" spans="1:16">
      <c r="B487" s="27">
        <f t="shared" si="33"/>
        <v>4363118.459999999</v>
      </c>
      <c r="C487" s="27">
        <f t="shared" si="33"/>
        <v>4437120</v>
      </c>
      <c r="D487" s="27">
        <f t="shared" si="33"/>
        <v>4785570.2300000004</v>
      </c>
      <c r="E487" s="27">
        <f t="shared" si="33"/>
        <v>6039173.3400000008</v>
      </c>
      <c r="F487" s="27">
        <f t="shared" si="33"/>
        <v>5834109.8169999998</v>
      </c>
      <c r="G487" s="27">
        <f t="shared" si="33"/>
        <v>6877396.9759999998</v>
      </c>
      <c r="H487" s="27">
        <f t="shared" si="33"/>
        <v>7174097.9600000009</v>
      </c>
      <c r="I487" s="27">
        <f t="shared" si="33"/>
        <v>7745324.3499999978</v>
      </c>
      <c r="J487" s="27">
        <f t="shared" si="33"/>
        <v>7992690.9099999983</v>
      </c>
      <c r="K487" s="27">
        <f t="shared" si="33"/>
        <v>8311617.4509999994</v>
      </c>
      <c r="L487" s="27">
        <f t="shared" si="33"/>
        <v>8894672.6619999986</v>
      </c>
      <c r="M487" s="27">
        <f t="shared" si="33"/>
        <v>8434064.2699999996</v>
      </c>
      <c r="N487" s="27">
        <f t="shared" si="33"/>
        <v>4189449.3333333321</v>
      </c>
      <c r="O487" s="18">
        <f>RATE(M$342-B$342,,-B487,M487)</f>
        <v>6.1748874401017423E-2</v>
      </c>
      <c r="P487" s="21" t="s">
        <v>1030</v>
      </c>
    </row>
    <row r="488" spans="1:16">
      <c r="B488" s="22">
        <f t="shared" ref="B488:N488" si="34">B487/B$459</f>
        <v>0.54374953469270659</v>
      </c>
      <c r="C488" s="22">
        <f t="shared" si="34"/>
        <v>0.53607511566018273</v>
      </c>
      <c r="D488" s="22">
        <f t="shared" si="34"/>
        <v>0.53079466215077276</v>
      </c>
      <c r="E488" s="22">
        <f t="shared" si="34"/>
        <v>0.54098970185115403</v>
      </c>
      <c r="F488" s="22">
        <f t="shared" si="34"/>
        <v>0.40224603955204646</v>
      </c>
      <c r="G488" s="22">
        <f t="shared" si="34"/>
        <v>0.40228176178037528</v>
      </c>
      <c r="H488" s="22">
        <f t="shared" si="34"/>
        <v>0.3987322738905813</v>
      </c>
      <c r="I488" s="22">
        <f t="shared" si="34"/>
        <v>0.41024753520777851</v>
      </c>
      <c r="J488" s="22">
        <f t="shared" si="34"/>
        <v>0.41097397904445576</v>
      </c>
      <c r="K488" s="22">
        <f t="shared" si="34"/>
        <v>0.41947296374894089</v>
      </c>
      <c r="L488" s="22">
        <f t="shared" si="34"/>
        <v>0.41831723589652842</v>
      </c>
      <c r="M488" s="22">
        <f t="shared" si="34"/>
        <v>0.40896904147712221</v>
      </c>
      <c r="N488" s="22">
        <f t="shared" si="34"/>
        <v>0.32272890444171337</v>
      </c>
      <c r="O488" s="18">
        <f>RATE(M$342-B$342,,-B488,M488)</f>
        <v>-2.5562977796061821E-2</v>
      </c>
      <c r="P488" s="37" t="s">
        <v>1039</v>
      </c>
    </row>
    <row r="489" spans="1:16" s="152" customFormat="1" ht="15">
      <c r="A489" s="151"/>
      <c r="B489" s="30"/>
      <c r="C489" s="22">
        <f t="shared" ref="C489:M489" si="35">C487/B487-1</f>
        <v>1.6960699251791889E-2</v>
      </c>
      <c r="D489" s="22">
        <f t="shared" si="35"/>
        <v>7.8530720377181673E-2</v>
      </c>
      <c r="E489" s="22">
        <f t="shared" si="35"/>
        <v>0.2619548036598347</v>
      </c>
      <c r="F489" s="22">
        <f t="shared" si="35"/>
        <v>-3.3955561706066395E-2</v>
      </c>
      <c r="G489" s="22">
        <f t="shared" si="35"/>
        <v>0.17882542353933206</v>
      </c>
      <c r="H489" s="22">
        <f t="shared" si="35"/>
        <v>4.3141465446214111E-2</v>
      </c>
      <c r="I489" s="22">
        <f t="shared" si="35"/>
        <v>7.962344439467306E-2</v>
      </c>
      <c r="J489" s="22">
        <f t="shared" si="35"/>
        <v>3.1937534029804704E-2</v>
      </c>
      <c r="K489" s="22">
        <f t="shared" si="35"/>
        <v>3.9902273788791076E-2</v>
      </c>
      <c r="L489" s="22">
        <f t="shared" si="35"/>
        <v>7.0149428127235236E-2</v>
      </c>
      <c r="M489" s="22">
        <f t="shared" si="35"/>
        <v>-5.1784749085575621E-2</v>
      </c>
      <c r="N489" s="22">
        <f>N487/M487-1</f>
        <v>-0.50327040449108029</v>
      </c>
      <c r="O489" s="28"/>
      <c r="P489" s="25" t="s">
        <v>1036</v>
      </c>
    </row>
    <row r="490" spans="1:16">
      <c r="B490" s="95" t="s">
        <v>1040</v>
      </c>
      <c r="C490" s="96"/>
      <c r="D490" s="96"/>
      <c r="E490" s="96"/>
      <c r="F490" s="96"/>
      <c r="G490" s="96"/>
      <c r="H490" s="96"/>
      <c r="I490" s="96"/>
      <c r="J490" s="96"/>
      <c r="K490" s="96"/>
      <c r="L490" s="96"/>
      <c r="M490" s="96"/>
      <c r="N490" s="97"/>
      <c r="O490" s="18"/>
      <c r="P490" s="14"/>
    </row>
    <row r="491" spans="1:16">
      <c r="B491" s="98" t="s">
        <v>148</v>
      </c>
      <c r="C491" s="99"/>
      <c r="D491" s="99"/>
      <c r="E491" s="99"/>
      <c r="F491" s="99"/>
      <c r="G491" s="99"/>
      <c r="H491" s="99"/>
      <c r="I491" s="99"/>
      <c r="J491" s="99"/>
      <c r="K491" s="99"/>
      <c r="L491" s="99"/>
      <c r="M491" s="99"/>
      <c r="N491" s="100"/>
      <c r="O491" s="18"/>
      <c r="P491" s="14"/>
    </row>
    <row r="492" spans="1:16">
      <c r="B492" s="27">
        <f t="shared" ref="B492:N495" si="36">IFERROR(VLOOKUP($B$491,$148:$221,MATCH($P492&amp;"/"&amp;B$342,$146:$146,0),FALSE),"")</f>
        <v>0</v>
      </c>
      <c r="C492" s="27">
        <f t="shared" si="36"/>
        <v>0</v>
      </c>
      <c r="D492" s="27">
        <f t="shared" si="36"/>
        <v>0</v>
      </c>
      <c r="E492" s="27">
        <f t="shared" si="36"/>
        <v>119666</v>
      </c>
      <c r="F492" s="27">
        <f t="shared" si="36"/>
        <v>125096</v>
      </c>
      <c r="G492" s="27">
        <f t="shared" si="36"/>
        <v>163648</v>
      </c>
      <c r="H492" s="27">
        <f t="shared" si="36"/>
        <v>186098</v>
      </c>
      <c r="I492" s="27">
        <f t="shared" si="36"/>
        <v>187874</v>
      </c>
      <c r="J492" s="27">
        <f t="shared" si="36"/>
        <v>222449</v>
      </c>
      <c r="K492" s="27">
        <f t="shared" si="36"/>
        <v>200940</v>
      </c>
      <c r="L492" s="27">
        <f t="shared" si="36"/>
        <v>192702</v>
      </c>
      <c r="M492" s="27">
        <f t="shared" si="36"/>
        <v>200649</v>
      </c>
      <c r="N492" s="27">
        <f t="shared" si="36"/>
        <v>155907</v>
      </c>
      <c r="O492" s="18"/>
      <c r="P492" s="21" t="s">
        <v>1027</v>
      </c>
    </row>
    <row r="493" spans="1:16">
      <c r="B493" s="19">
        <f t="shared" si="36"/>
        <v>0</v>
      </c>
      <c r="C493" s="19">
        <f t="shared" si="36"/>
        <v>0</v>
      </c>
      <c r="D493" s="19">
        <f t="shared" si="36"/>
        <v>103205</v>
      </c>
      <c r="E493" s="19">
        <f t="shared" si="36"/>
        <v>127631</v>
      </c>
      <c r="F493" s="19">
        <f t="shared" si="36"/>
        <v>164104</v>
      </c>
      <c r="G493" s="19">
        <f t="shared" si="36"/>
        <v>177770</v>
      </c>
      <c r="H493" s="19">
        <f t="shared" si="36"/>
        <v>209835</v>
      </c>
      <c r="I493" s="19">
        <f t="shared" si="36"/>
        <v>217486</v>
      </c>
      <c r="J493" s="19">
        <f t="shared" si="36"/>
        <v>222484</v>
      </c>
      <c r="K493" s="19">
        <f t="shared" si="36"/>
        <v>220449</v>
      </c>
      <c r="L493" s="19">
        <f t="shared" si="36"/>
        <v>220947</v>
      </c>
      <c r="M493" s="19">
        <f t="shared" si="36"/>
        <v>227022</v>
      </c>
      <c r="N493" s="19">
        <f t="shared" si="36"/>
        <v>99850</v>
      </c>
      <c r="O493" s="18"/>
      <c r="P493" s="21" t="s">
        <v>1028</v>
      </c>
    </row>
    <row r="494" spans="1:16">
      <c r="B494" s="19">
        <f t="shared" si="36"/>
        <v>0</v>
      </c>
      <c r="C494" s="19">
        <f t="shared" si="36"/>
        <v>92753</v>
      </c>
      <c r="D494" s="19">
        <f t="shared" si="36"/>
        <v>110574</v>
      </c>
      <c r="E494" s="19">
        <f t="shared" si="36"/>
        <v>144277</v>
      </c>
      <c r="F494" s="19">
        <f t="shared" si="36"/>
        <v>149941</v>
      </c>
      <c r="G494" s="19">
        <f t="shared" si="36"/>
        <v>187092</v>
      </c>
      <c r="H494" s="19">
        <f t="shared" si="36"/>
        <v>202931</v>
      </c>
      <c r="I494" s="19">
        <f t="shared" si="36"/>
        <v>202684</v>
      </c>
      <c r="J494" s="19">
        <f t="shared" si="36"/>
        <v>181602</v>
      </c>
      <c r="K494" s="19">
        <f t="shared" si="36"/>
        <v>219451</v>
      </c>
      <c r="L494" s="19">
        <f t="shared" si="36"/>
        <v>229432</v>
      </c>
      <c r="M494" s="19">
        <f t="shared" si="36"/>
        <v>198827</v>
      </c>
      <c r="N494" s="19">
        <f t="shared" si="36"/>
        <v>121779</v>
      </c>
      <c r="O494" s="18"/>
      <c r="P494" s="21" t="s">
        <v>1029</v>
      </c>
    </row>
    <row r="495" spans="1:16">
      <c r="B495" s="29">
        <f t="shared" si="36"/>
        <v>0</v>
      </c>
      <c r="C495" s="29">
        <f t="shared" si="36"/>
        <v>119485</v>
      </c>
      <c r="D495" s="29">
        <f t="shared" si="36"/>
        <v>127385.49</v>
      </c>
      <c r="E495" s="29">
        <f t="shared" si="36"/>
        <v>134653.06</v>
      </c>
      <c r="F495" s="29">
        <f t="shared" si="36"/>
        <v>175771.76699999999</v>
      </c>
      <c r="G495" s="29">
        <f t="shared" si="36"/>
        <v>205694.00599999999</v>
      </c>
      <c r="H495" s="29">
        <f t="shared" si="36"/>
        <v>240745.04</v>
      </c>
      <c r="I495" s="29">
        <f t="shared" si="36"/>
        <v>232661.16699999999</v>
      </c>
      <c r="J495" s="29">
        <f t="shared" si="36"/>
        <v>196300.9</v>
      </c>
      <c r="K495" s="29">
        <f t="shared" si="36"/>
        <v>125284.495</v>
      </c>
      <c r="L495" s="29">
        <f t="shared" si="36"/>
        <v>208235.758</v>
      </c>
      <c r="M495" s="29">
        <f t="shared" si="36"/>
        <v>219318.10500000001</v>
      </c>
      <c r="N495" s="29" t="str">
        <f t="shared" si="36"/>
        <v/>
      </c>
      <c r="O495" s="18"/>
      <c r="P495" s="21" t="s">
        <v>1035</v>
      </c>
    </row>
    <row r="496" spans="1:16">
      <c r="B496" s="29">
        <f>SUM(B492:B495)</f>
        <v>0</v>
      </c>
      <c r="C496" s="29">
        <f t="shared" ref="C496:M496" si="37">SUM(C492:C495)</f>
        <v>212238</v>
      </c>
      <c r="D496" s="29">
        <f t="shared" si="37"/>
        <v>341164.49</v>
      </c>
      <c r="E496" s="29">
        <f t="shared" si="37"/>
        <v>526227.06000000006</v>
      </c>
      <c r="F496" s="29">
        <f t="shared" si="37"/>
        <v>614912.76699999999</v>
      </c>
      <c r="G496" s="29">
        <f t="shared" si="37"/>
        <v>734204.00600000005</v>
      </c>
      <c r="H496" s="29">
        <f t="shared" si="37"/>
        <v>839609.04</v>
      </c>
      <c r="I496" s="29">
        <f t="shared" si="37"/>
        <v>840705.16700000002</v>
      </c>
      <c r="J496" s="29">
        <f t="shared" si="37"/>
        <v>822835.9</v>
      </c>
      <c r="K496" s="29">
        <f t="shared" si="37"/>
        <v>766124.495</v>
      </c>
      <c r="L496" s="29">
        <f t="shared" si="37"/>
        <v>851316.75800000003</v>
      </c>
      <c r="M496" s="29">
        <f t="shared" si="37"/>
        <v>845816.10499999998</v>
      </c>
      <c r="N496" s="29">
        <f>IF(N493="",N492*4,IF(N494="",(N493+N492)*2,IF(N495="",((N494+N493+N492)/3)*4,SUM(N492:N495))))</f>
        <v>503381.33333333331</v>
      </c>
      <c r="O496" s="18">
        <f>RATE(M$342-C$342,,-C496,M496)</f>
        <v>0.14827333695704351</v>
      </c>
      <c r="P496" s="21" t="s">
        <v>1030</v>
      </c>
    </row>
    <row r="497" spans="1:16">
      <c r="B497" s="22">
        <f t="shared" ref="B497:M497" si="38">+B496/(B$459+B$466)</f>
        <v>0</v>
      </c>
      <c r="C497" s="22">
        <f t="shared" si="38"/>
        <v>2.4874664451397372E-2</v>
      </c>
      <c r="D497" s="22">
        <f t="shared" si="38"/>
        <v>3.5911147487458467E-2</v>
      </c>
      <c r="E497" s="22">
        <f t="shared" si="38"/>
        <v>4.5465406102562764E-2</v>
      </c>
      <c r="F497" s="22">
        <f t="shared" si="38"/>
        <v>3.9980279386650247E-2</v>
      </c>
      <c r="G497" s="22">
        <f t="shared" si="38"/>
        <v>4.1817470378802471E-2</v>
      </c>
      <c r="H497" s="22">
        <f t="shared" si="38"/>
        <v>4.5417980036898696E-2</v>
      </c>
      <c r="I497" s="22">
        <f t="shared" si="38"/>
        <v>4.3579320223484833E-2</v>
      </c>
      <c r="J497" s="22">
        <f t="shared" si="38"/>
        <v>4.1335599624987937E-2</v>
      </c>
      <c r="K497" s="22">
        <f t="shared" si="38"/>
        <v>3.7656023114869368E-2</v>
      </c>
      <c r="L497" s="22">
        <f t="shared" si="38"/>
        <v>3.9108358099336805E-2</v>
      </c>
      <c r="M497" s="22">
        <f t="shared" si="38"/>
        <v>3.9726370940370639E-2</v>
      </c>
      <c r="N497" s="22">
        <f>+N496/(N$459+N$466)</f>
        <v>3.7758093213092356E-2</v>
      </c>
      <c r="O497" s="18">
        <f>RATE(M$342-C$342,,-C497,M497)</f>
        <v>4.7929741296129057E-2</v>
      </c>
      <c r="P497" s="23" t="s">
        <v>1031</v>
      </c>
    </row>
    <row r="498" spans="1:16" s="152" customFormat="1" ht="15">
      <c r="A498" s="151"/>
      <c r="B498" s="30"/>
      <c r="C498" s="22" t="e">
        <f t="shared" ref="C498:M498" si="39">C496/B496-1</f>
        <v>#DIV/0!</v>
      </c>
      <c r="D498" s="22">
        <f t="shared" si="39"/>
        <v>0.60746185885656656</v>
      </c>
      <c r="E498" s="22">
        <f t="shared" si="39"/>
        <v>0.54244382233332678</v>
      </c>
      <c r="F498" s="22">
        <f t="shared" si="39"/>
        <v>0.16853125531020763</v>
      </c>
      <c r="G498" s="22">
        <f t="shared" si="39"/>
        <v>0.19399701128664337</v>
      </c>
      <c r="H498" s="22">
        <f t="shared" si="39"/>
        <v>0.14356368684809384</v>
      </c>
      <c r="I498" s="22">
        <f t="shared" si="39"/>
        <v>1.3055207218826137E-3</v>
      </c>
      <c r="J498" s="22">
        <f t="shared" si="39"/>
        <v>-2.12550935826471E-2</v>
      </c>
      <c r="K498" s="22">
        <f t="shared" si="39"/>
        <v>-6.89218895286412E-2</v>
      </c>
      <c r="L498" s="22">
        <f t="shared" si="39"/>
        <v>0.11119898078705859</v>
      </c>
      <c r="M498" s="22">
        <f t="shared" si="39"/>
        <v>-6.4613470230784342E-3</v>
      </c>
      <c r="N498" s="22">
        <f>N496/M496-1</f>
        <v>-0.40485723745667701</v>
      </c>
      <c r="O498" s="28"/>
      <c r="P498" s="25" t="s">
        <v>1036</v>
      </c>
    </row>
    <row r="499" spans="1:16">
      <c r="B499" s="98" t="s">
        <v>149</v>
      </c>
      <c r="C499" s="99"/>
      <c r="D499" s="99"/>
      <c r="E499" s="99"/>
      <c r="F499" s="99"/>
      <c r="G499" s="99"/>
      <c r="H499" s="99"/>
      <c r="I499" s="99"/>
      <c r="J499" s="99"/>
      <c r="K499" s="99"/>
      <c r="L499" s="99"/>
      <c r="M499" s="99"/>
      <c r="N499" s="100"/>
      <c r="O499" s="18"/>
      <c r="P499" s="14"/>
    </row>
    <row r="500" spans="1:16">
      <c r="B500" s="27">
        <f t="shared" ref="B500:N503" si="40">IFERROR(VLOOKUP($B$499,$148:$221,MATCH($P500&amp;"/"&amp;B$342,$146:$146,0),FALSE),"")</f>
        <v>0</v>
      </c>
      <c r="C500" s="27">
        <f t="shared" si="40"/>
        <v>0</v>
      </c>
      <c r="D500" s="27">
        <f t="shared" si="40"/>
        <v>536621</v>
      </c>
      <c r="E500" s="27">
        <f t="shared" si="40"/>
        <v>1109594</v>
      </c>
      <c r="F500" s="27">
        <f t="shared" si="40"/>
        <v>1375813</v>
      </c>
      <c r="G500" s="27">
        <f t="shared" si="40"/>
        <v>1019379</v>
      </c>
      <c r="H500" s="27">
        <f t="shared" si="40"/>
        <v>1127100</v>
      </c>
      <c r="I500" s="27">
        <f t="shared" si="40"/>
        <v>1121672</v>
      </c>
      <c r="J500" s="27">
        <f t="shared" si="40"/>
        <v>1206629</v>
      </c>
      <c r="K500" s="27">
        <f t="shared" si="40"/>
        <v>1228168</v>
      </c>
      <c r="L500" s="27">
        <f t="shared" si="40"/>
        <v>1389216</v>
      </c>
      <c r="M500" s="27">
        <f t="shared" si="40"/>
        <v>1403960</v>
      </c>
      <c r="N500" s="27">
        <f t="shared" si="40"/>
        <v>1569508</v>
      </c>
      <c r="O500" s="18"/>
      <c r="P500" s="21" t="s">
        <v>1027</v>
      </c>
    </row>
    <row r="501" spans="1:16">
      <c r="B501" s="19">
        <f t="shared" si="40"/>
        <v>0</v>
      </c>
      <c r="C501" s="19">
        <f t="shared" si="40"/>
        <v>560472</v>
      </c>
      <c r="D501" s="19">
        <f t="shared" si="40"/>
        <v>1003455</v>
      </c>
      <c r="E501" s="19">
        <f t="shared" si="40"/>
        <v>1071537</v>
      </c>
      <c r="F501" s="19">
        <f t="shared" si="40"/>
        <v>1369022</v>
      </c>
      <c r="G501" s="19">
        <f t="shared" si="40"/>
        <v>1123948</v>
      </c>
      <c r="H501" s="19">
        <f t="shared" si="40"/>
        <v>1215947</v>
      </c>
      <c r="I501" s="19">
        <f t="shared" si="40"/>
        <v>1129145</v>
      </c>
      <c r="J501" s="19">
        <f t="shared" si="40"/>
        <v>1289219</v>
      </c>
      <c r="K501" s="19">
        <f t="shared" si="40"/>
        <v>1319112</v>
      </c>
      <c r="L501" s="19">
        <f t="shared" si="40"/>
        <v>1438966</v>
      </c>
      <c r="M501" s="19">
        <f t="shared" si="40"/>
        <v>1573247</v>
      </c>
      <c r="N501" s="19">
        <f t="shared" si="40"/>
        <v>984877</v>
      </c>
      <c r="O501" s="18"/>
      <c r="P501" s="21" t="s">
        <v>1028</v>
      </c>
    </row>
    <row r="502" spans="1:16">
      <c r="B502" s="19">
        <f t="shared" si="40"/>
        <v>0</v>
      </c>
      <c r="C502" s="19">
        <f t="shared" si="40"/>
        <v>926615</v>
      </c>
      <c r="D502" s="19">
        <f t="shared" si="40"/>
        <v>1058421</v>
      </c>
      <c r="E502" s="19">
        <f t="shared" si="40"/>
        <v>1175092</v>
      </c>
      <c r="F502" s="19">
        <f t="shared" si="40"/>
        <v>1179125</v>
      </c>
      <c r="G502" s="19">
        <f t="shared" si="40"/>
        <v>949059</v>
      </c>
      <c r="H502" s="19">
        <f t="shared" si="40"/>
        <v>1233907</v>
      </c>
      <c r="I502" s="19">
        <f t="shared" si="40"/>
        <v>1180172</v>
      </c>
      <c r="J502" s="19">
        <f t="shared" si="40"/>
        <v>1248320</v>
      </c>
      <c r="K502" s="19">
        <f t="shared" si="40"/>
        <v>1267797</v>
      </c>
      <c r="L502" s="19">
        <f t="shared" si="40"/>
        <v>1420006</v>
      </c>
      <c r="M502" s="19">
        <f t="shared" si="40"/>
        <v>1441339</v>
      </c>
      <c r="N502" s="19">
        <f t="shared" si="40"/>
        <v>1545389</v>
      </c>
      <c r="O502" s="18"/>
      <c r="P502" s="21" t="s">
        <v>1029</v>
      </c>
    </row>
    <row r="503" spans="1:16">
      <c r="B503" s="29">
        <f t="shared" si="40"/>
        <v>0</v>
      </c>
      <c r="C503" s="29">
        <f t="shared" si="40"/>
        <v>948903</v>
      </c>
      <c r="D503" s="29">
        <f t="shared" si="40"/>
        <v>1135473.52</v>
      </c>
      <c r="E503" s="29">
        <f t="shared" si="40"/>
        <v>1265582.6599999999</v>
      </c>
      <c r="F503" s="29">
        <f t="shared" si="40"/>
        <v>458775.886</v>
      </c>
      <c r="G503" s="29">
        <f t="shared" si="40"/>
        <v>1197898.3459999999</v>
      </c>
      <c r="H503" s="29">
        <f t="shared" si="40"/>
        <v>1089321.92</v>
      </c>
      <c r="I503" s="29">
        <f t="shared" si="40"/>
        <v>1237516.727</v>
      </c>
      <c r="J503" s="29">
        <f t="shared" si="40"/>
        <v>1248610.2</v>
      </c>
      <c r="K503" s="29">
        <f t="shared" si="40"/>
        <v>1503954.0160000001</v>
      </c>
      <c r="L503" s="29">
        <f t="shared" si="40"/>
        <v>1418045.4720000001</v>
      </c>
      <c r="M503" s="29">
        <f t="shared" si="40"/>
        <v>1563408.1410000001</v>
      </c>
      <c r="N503" s="29" t="str">
        <f t="shared" si="40"/>
        <v/>
      </c>
      <c r="O503" s="18"/>
      <c r="P503" s="21" t="s">
        <v>1035</v>
      </c>
    </row>
    <row r="504" spans="1:16">
      <c r="B504" s="29">
        <f>SUM(B500:B503)</f>
        <v>0</v>
      </c>
      <c r="C504" s="29">
        <f t="shared" ref="C504:M504" si="41">SUM(C500:C503)</f>
        <v>2435990</v>
      </c>
      <c r="D504" s="29">
        <f t="shared" si="41"/>
        <v>3733970.52</v>
      </c>
      <c r="E504" s="29">
        <f t="shared" si="41"/>
        <v>4621805.66</v>
      </c>
      <c r="F504" s="29">
        <f t="shared" si="41"/>
        <v>4382735.8859999999</v>
      </c>
      <c r="G504" s="29">
        <f t="shared" si="41"/>
        <v>4290284.3459999999</v>
      </c>
      <c r="H504" s="29">
        <f t="shared" si="41"/>
        <v>4666275.92</v>
      </c>
      <c r="I504" s="29">
        <f t="shared" si="41"/>
        <v>4668505.727</v>
      </c>
      <c r="J504" s="29">
        <f t="shared" si="41"/>
        <v>4992778.2</v>
      </c>
      <c r="K504" s="29">
        <f t="shared" si="41"/>
        <v>5319031.0159999998</v>
      </c>
      <c r="L504" s="29">
        <f t="shared" si="41"/>
        <v>5666233.4720000001</v>
      </c>
      <c r="M504" s="29">
        <f t="shared" si="41"/>
        <v>5981954.1409999998</v>
      </c>
      <c r="N504" s="29">
        <f>IF(N501="",N500*4,IF(N502="",(N501+N500)*2,IF(N503="",((N502+N501+N500)/3)*4,SUM(N500:N503))))</f>
        <v>5466365.333333333</v>
      </c>
      <c r="O504" s="18">
        <f>RATE(M$342-C$342,,-C504,M504)</f>
        <v>9.3998578814667527E-2</v>
      </c>
      <c r="P504" s="21" t="s">
        <v>1030</v>
      </c>
    </row>
    <row r="505" spans="1:16">
      <c r="B505" s="22">
        <f t="shared" ref="B505:N505" si="42">+B504/(B$459+B$466)</f>
        <v>0</v>
      </c>
      <c r="C505" s="22">
        <f t="shared" si="42"/>
        <v>0.28550228449645909</v>
      </c>
      <c r="D505" s="22">
        <f t="shared" si="42"/>
        <v>0.39303963333798891</v>
      </c>
      <c r="E505" s="22">
        <f t="shared" si="42"/>
        <v>0.39931863492353115</v>
      </c>
      <c r="F505" s="22">
        <f t="shared" si="42"/>
        <v>0.28495587439995063</v>
      </c>
      <c r="G505" s="22">
        <f t="shared" si="42"/>
        <v>0.24435829427426867</v>
      </c>
      <c r="H505" s="22">
        <f t="shared" si="42"/>
        <v>0.25241846679166419</v>
      </c>
      <c r="I505" s="22">
        <f t="shared" si="42"/>
        <v>0.24199959037733126</v>
      </c>
      <c r="J505" s="22">
        <f t="shared" si="42"/>
        <v>0.25081487170354133</v>
      </c>
      <c r="K505" s="22">
        <f t="shared" si="42"/>
        <v>0.26143734627255732</v>
      </c>
      <c r="L505" s="22">
        <f t="shared" si="42"/>
        <v>0.26029921955022117</v>
      </c>
      <c r="M505" s="22">
        <f t="shared" si="42"/>
        <v>0.28096098874075259</v>
      </c>
      <c r="N505" s="22">
        <f t="shared" si="42"/>
        <v>0.41002619311698091</v>
      </c>
      <c r="O505" s="18">
        <f>RATE(M$342-C$342,,-C505,M505)</f>
        <v>-1.6021353298441845E-3</v>
      </c>
      <c r="P505" s="23" t="s">
        <v>1031</v>
      </c>
    </row>
    <row r="506" spans="1:16" s="152" customFormat="1" ht="15">
      <c r="A506" s="151"/>
      <c r="B506" s="30"/>
      <c r="C506" s="22" t="e">
        <f t="shared" ref="C506:M506" si="43">C504/B504-1</f>
        <v>#DIV/0!</v>
      </c>
      <c r="D506" s="22">
        <f t="shared" si="43"/>
        <v>0.53283491311540687</v>
      </c>
      <c r="E506" s="22">
        <f t="shared" si="43"/>
        <v>0.23777240212383899</v>
      </c>
      <c r="F506" s="22">
        <f t="shared" si="43"/>
        <v>-5.1726487781401098E-2</v>
      </c>
      <c r="G506" s="22">
        <f t="shared" si="43"/>
        <v>-2.1094481256633046E-2</v>
      </c>
      <c r="H506" s="22">
        <f t="shared" si="43"/>
        <v>8.7637914804074013E-2</v>
      </c>
      <c r="I506" s="22">
        <f t="shared" si="43"/>
        <v>4.7785579726289384E-4</v>
      </c>
      <c r="J506" s="22">
        <f t="shared" si="43"/>
        <v>6.945958556387577E-2</v>
      </c>
      <c r="K506" s="22">
        <f t="shared" si="43"/>
        <v>6.5344944824506701E-2</v>
      </c>
      <c r="L506" s="22">
        <f t="shared" si="43"/>
        <v>6.5275508820232808E-2</v>
      </c>
      <c r="M506" s="22">
        <f t="shared" si="43"/>
        <v>5.5719671729050901E-2</v>
      </c>
      <c r="N506" s="22">
        <f>N504/M504-1</f>
        <v>-8.6190698810752808E-2</v>
      </c>
      <c r="O506" s="28"/>
      <c r="P506" s="25" t="s">
        <v>1036</v>
      </c>
    </row>
    <row r="507" spans="1:16">
      <c r="B507" s="95" t="s">
        <v>147</v>
      </c>
      <c r="C507" s="96"/>
      <c r="D507" s="96"/>
      <c r="E507" s="96"/>
      <c r="F507" s="96"/>
      <c r="G507" s="96"/>
      <c r="H507" s="96"/>
      <c r="I507" s="96"/>
      <c r="J507" s="96"/>
      <c r="K507" s="96"/>
      <c r="L507" s="96"/>
      <c r="M507" s="96"/>
      <c r="N507" s="97"/>
      <c r="O507" s="18"/>
      <c r="P507" s="14"/>
    </row>
    <row r="508" spans="1:16">
      <c r="B508" s="27">
        <f t="shared" ref="B508:N511" si="44">IFERROR(VLOOKUP($B$507,$148:$221,MATCH($P508&amp;"/"&amp;B$342,$146:$146,0),FALSE),"")</f>
        <v>527912</v>
      </c>
      <c r="C508" s="27">
        <f t="shared" si="44"/>
        <v>570239</v>
      </c>
      <c r="D508" s="27">
        <f t="shared" si="44"/>
        <v>536621</v>
      </c>
      <c r="E508" s="27">
        <f t="shared" si="44"/>
        <v>1229260</v>
      </c>
      <c r="F508" s="27">
        <f t="shared" si="44"/>
        <v>1500909</v>
      </c>
      <c r="G508" s="27">
        <f t="shared" si="44"/>
        <v>1183027</v>
      </c>
      <c r="H508" s="27">
        <f t="shared" si="44"/>
        <v>1313198</v>
      </c>
      <c r="I508" s="27">
        <f t="shared" si="44"/>
        <v>1309546</v>
      </c>
      <c r="J508" s="27">
        <f t="shared" si="44"/>
        <v>1429078</v>
      </c>
      <c r="K508" s="27">
        <f t="shared" si="44"/>
        <v>1429108</v>
      </c>
      <c r="L508" s="27">
        <f t="shared" si="44"/>
        <v>1581918</v>
      </c>
      <c r="M508" s="27">
        <f t="shared" si="44"/>
        <v>1604609</v>
      </c>
      <c r="N508" s="27">
        <f t="shared" si="44"/>
        <v>1725415</v>
      </c>
      <c r="O508" s="18"/>
      <c r="P508" s="21" t="s">
        <v>1027</v>
      </c>
    </row>
    <row r="509" spans="1:16">
      <c r="B509" s="19">
        <f t="shared" si="44"/>
        <v>523322</v>
      </c>
      <c r="C509" s="19">
        <f t="shared" si="44"/>
        <v>560472</v>
      </c>
      <c r="D509" s="19">
        <f t="shared" si="44"/>
        <v>1106660</v>
      </c>
      <c r="E509" s="19">
        <f t="shared" si="44"/>
        <v>1199168</v>
      </c>
      <c r="F509" s="19">
        <f t="shared" si="44"/>
        <v>1533126</v>
      </c>
      <c r="G509" s="19">
        <f t="shared" si="44"/>
        <v>1301718</v>
      </c>
      <c r="H509" s="19">
        <f t="shared" si="44"/>
        <v>1425782</v>
      </c>
      <c r="I509" s="19">
        <f t="shared" si="44"/>
        <v>1346631</v>
      </c>
      <c r="J509" s="19">
        <f t="shared" si="44"/>
        <v>1511703</v>
      </c>
      <c r="K509" s="19">
        <f t="shared" si="44"/>
        <v>1539561</v>
      </c>
      <c r="L509" s="19">
        <f t="shared" si="44"/>
        <v>1659913</v>
      </c>
      <c r="M509" s="19">
        <f t="shared" si="44"/>
        <v>1800269</v>
      </c>
      <c r="N509" s="19">
        <f t="shared" si="44"/>
        <v>1084727</v>
      </c>
      <c r="O509" s="18"/>
      <c r="P509" s="21" t="s">
        <v>1028</v>
      </c>
    </row>
    <row r="510" spans="1:16">
      <c r="B510" s="19">
        <f t="shared" si="44"/>
        <v>923152</v>
      </c>
      <c r="C510" s="19">
        <f t="shared" si="44"/>
        <v>1019368</v>
      </c>
      <c r="D510" s="19">
        <f t="shared" si="44"/>
        <v>1168995</v>
      </c>
      <c r="E510" s="19">
        <f t="shared" si="44"/>
        <v>1319369</v>
      </c>
      <c r="F510" s="19">
        <f t="shared" si="44"/>
        <v>1329066</v>
      </c>
      <c r="G510" s="19">
        <f t="shared" si="44"/>
        <v>1136151</v>
      </c>
      <c r="H510" s="19">
        <f t="shared" si="44"/>
        <v>1436838</v>
      </c>
      <c r="I510" s="19">
        <f t="shared" si="44"/>
        <v>1382856</v>
      </c>
      <c r="J510" s="19">
        <f t="shared" si="44"/>
        <v>1429922</v>
      </c>
      <c r="K510" s="19">
        <f t="shared" si="44"/>
        <v>1487248</v>
      </c>
      <c r="L510" s="19">
        <f t="shared" si="44"/>
        <v>1649438</v>
      </c>
      <c r="M510" s="19">
        <f t="shared" si="44"/>
        <v>1640166</v>
      </c>
      <c r="N510" s="19">
        <f t="shared" si="44"/>
        <v>1667168</v>
      </c>
      <c r="O510" s="18"/>
      <c r="P510" s="21" t="s">
        <v>1029</v>
      </c>
    </row>
    <row r="511" spans="1:16">
      <c r="B511" s="29">
        <f t="shared" si="44"/>
        <v>1088285.19</v>
      </c>
      <c r="C511" s="29">
        <f t="shared" si="44"/>
        <v>1068388</v>
      </c>
      <c r="D511" s="29">
        <f t="shared" si="44"/>
        <v>1262859.01</v>
      </c>
      <c r="E511" s="29">
        <f t="shared" si="44"/>
        <v>1400235.71</v>
      </c>
      <c r="F511" s="29">
        <f t="shared" si="44"/>
        <v>634547.65300000005</v>
      </c>
      <c r="G511" s="29">
        <f t="shared" si="44"/>
        <v>1403592.352</v>
      </c>
      <c r="H511" s="29">
        <f t="shared" si="44"/>
        <v>1330066.96</v>
      </c>
      <c r="I511" s="29">
        <f t="shared" si="44"/>
        <v>1470177.8940000001</v>
      </c>
      <c r="J511" s="29">
        <f t="shared" si="44"/>
        <v>1444911.1</v>
      </c>
      <c r="K511" s="29">
        <f t="shared" si="44"/>
        <v>1629238.5109999999</v>
      </c>
      <c r="L511" s="29">
        <f t="shared" si="44"/>
        <v>1626281.23</v>
      </c>
      <c r="M511" s="29">
        <f t="shared" si="44"/>
        <v>1782726.246</v>
      </c>
      <c r="N511" s="29" t="str">
        <f t="shared" si="44"/>
        <v/>
      </c>
      <c r="O511" s="18"/>
      <c r="P511" s="21" t="s">
        <v>1035</v>
      </c>
    </row>
    <row r="512" spans="1:16">
      <c r="B512" s="33">
        <f t="shared" ref="B512:M512" si="45">SUM(B508:B511)</f>
        <v>3062671.19</v>
      </c>
      <c r="C512" s="33">
        <f t="shared" si="45"/>
        <v>3218467</v>
      </c>
      <c r="D512" s="33">
        <f t="shared" si="45"/>
        <v>4075135.01</v>
      </c>
      <c r="E512" s="33">
        <f t="shared" si="45"/>
        <v>5148032.71</v>
      </c>
      <c r="F512" s="33">
        <f t="shared" si="45"/>
        <v>4997648.6529999999</v>
      </c>
      <c r="G512" s="33">
        <f t="shared" si="45"/>
        <v>5024488.352</v>
      </c>
      <c r="H512" s="33">
        <f t="shared" si="45"/>
        <v>5505884.96</v>
      </c>
      <c r="I512" s="33">
        <f t="shared" si="45"/>
        <v>5509210.8940000003</v>
      </c>
      <c r="J512" s="33">
        <f t="shared" si="45"/>
        <v>5815614.0999999996</v>
      </c>
      <c r="K512" s="33">
        <f t="shared" si="45"/>
        <v>6085155.5109999999</v>
      </c>
      <c r="L512" s="33">
        <f t="shared" si="45"/>
        <v>6517550.2300000004</v>
      </c>
      <c r="M512" s="33">
        <f t="shared" si="45"/>
        <v>6827770.2460000003</v>
      </c>
      <c r="N512" s="33">
        <f>IF(N509="",N508*4,IF(N510="",(N509+N508)*2,IF(N511="",((N510+N509+N508)/3)*4,SUM(N508:N511))))</f>
        <v>5969746.666666667</v>
      </c>
      <c r="O512" s="18">
        <f>RATE(M$342-C$342,,-C512,M512)</f>
        <v>7.8109775252831443E-2</v>
      </c>
      <c r="P512" s="21" t="s">
        <v>1030</v>
      </c>
    </row>
    <row r="513" spans="1:16">
      <c r="B513" s="34">
        <f t="shared" ref="B513:N513" si="46">+B512/(B$459+B$466)</f>
        <v>0.37471287174117451</v>
      </c>
      <c r="C513" s="22">
        <f t="shared" si="46"/>
        <v>0.37720995614779423</v>
      </c>
      <c r="D513" s="22">
        <f t="shared" si="46"/>
        <v>0.42895078082544735</v>
      </c>
      <c r="E513" s="22">
        <f t="shared" si="46"/>
        <v>0.44478404016210549</v>
      </c>
      <c r="F513" s="22">
        <f t="shared" si="46"/>
        <v>0.32493615378660085</v>
      </c>
      <c r="G513" s="22">
        <f t="shared" si="46"/>
        <v>0.28617576465307115</v>
      </c>
      <c r="H513" s="22">
        <f t="shared" si="46"/>
        <v>0.29783644682856292</v>
      </c>
      <c r="I513" s="22">
        <f t="shared" si="46"/>
        <v>0.28557891060081608</v>
      </c>
      <c r="J513" s="22">
        <f t="shared" si="46"/>
        <v>0.29215047132852923</v>
      </c>
      <c r="K513" s="22">
        <f t="shared" si="46"/>
        <v>0.2990933693874267</v>
      </c>
      <c r="L513" s="22">
        <f t="shared" si="46"/>
        <v>0.299407577649558</v>
      </c>
      <c r="M513" s="22">
        <f t="shared" si="46"/>
        <v>0.32068735968112327</v>
      </c>
      <c r="N513" s="22">
        <f t="shared" si="46"/>
        <v>0.44778428633007333</v>
      </c>
      <c r="O513" s="18">
        <f>RATE(M$342-C$342,,-C513,M513)</f>
        <v>-1.6102471852620977E-2</v>
      </c>
      <c r="P513" s="23" t="s">
        <v>1031</v>
      </c>
    </row>
    <row r="514" spans="1:16" s="152" customFormat="1" ht="15">
      <c r="A514" s="151"/>
      <c r="B514" s="30"/>
      <c r="C514" s="22">
        <f t="shared" ref="C514:M514" si="47">C512/B512-1</f>
        <v>5.0869257695273618E-2</v>
      </c>
      <c r="D514" s="22">
        <f t="shared" si="47"/>
        <v>0.26617268718305942</v>
      </c>
      <c r="E514" s="22">
        <f t="shared" si="47"/>
        <v>0.26327905636677307</v>
      </c>
      <c r="F514" s="22">
        <f t="shared" si="47"/>
        <v>-2.9211946673897482E-2</v>
      </c>
      <c r="G514" s="22">
        <f t="shared" si="47"/>
        <v>5.3704653655251011E-3</v>
      </c>
      <c r="H514" s="22">
        <f t="shared" si="47"/>
        <v>9.5810075429547004E-2</v>
      </c>
      <c r="I514" s="22">
        <f t="shared" si="47"/>
        <v>6.0406892337261375E-4</v>
      </c>
      <c r="J514" s="22">
        <f t="shared" si="47"/>
        <v>5.5616532366495219E-2</v>
      </c>
      <c r="K514" s="22">
        <f t="shared" si="47"/>
        <v>4.6347884568200604E-2</v>
      </c>
      <c r="L514" s="22">
        <f t="shared" si="47"/>
        <v>7.1057299721982492E-2</v>
      </c>
      <c r="M514" s="22">
        <f t="shared" si="47"/>
        <v>4.7597640992787627E-2</v>
      </c>
      <c r="N514" s="22">
        <f>N512/M512-1</f>
        <v>-0.12566673283067775</v>
      </c>
      <c r="O514" s="28"/>
      <c r="P514" s="25" t="s">
        <v>1036</v>
      </c>
    </row>
    <row r="515" spans="1:16">
      <c r="B515" s="98" t="s">
        <v>1309</v>
      </c>
      <c r="C515" s="99"/>
      <c r="D515" s="99"/>
      <c r="E515" s="99"/>
      <c r="F515" s="99"/>
      <c r="G515" s="99"/>
      <c r="H515" s="99"/>
      <c r="I515" s="99"/>
      <c r="J515" s="99"/>
      <c r="K515" s="99"/>
      <c r="L515" s="99"/>
      <c r="M515" s="99"/>
      <c r="N515" s="100"/>
      <c r="O515" s="18"/>
      <c r="P515" s="14"/>
    </row>
    <row r="516" spans="1:16">
      <c r="B516" s="27">
        <f t="shared" ref="B516:N519" si="48">IFERROR(VLOOKUP($B$515,$148:$221,MATCH($P516&amp;"/"&amp;B$342,$146:$146,0),FALSE),"")</f>
        <v>341488</v>
      </c>
      <c r="C516" s="27">
        <f t="shared" si="48"/>
        <v>481752</v>
      </c>
      <c r="D516" s="27">
        <f t="shared" si="48"/>
        <v>611557</v>
      </c>
      <c r="E516" s="27">
        <f t="shared" si="48"/>
        <v>9550</v>
      </c>
      <c r="F516" s="27">
        <f t="shared" si="48"/>
        <v>0</v>
      </c>
      <c r="G516" s="27">
        <f t="shared" si="48"/>
        <v>0</v>
      </c>
      <c r="H516" s="27">
        <f t="shared" si="48"/>
        <v>0</v>
      </c>
      <c r="I516" s="27">
        <f t="shared" si="48"/>
        <v>0</v>
      </c>
      <c r="J516" s="27">
        <f t="shared" si="48"/>
        <v>0</v>
      </c>
      <c r="K516" s="27">
        <f t="shared" si="48"/>
        <v>0</v>
      </c>
      <c r="L516" s="27">
        <f t="shared" si="48"/>
        <v>0</v>
      </c>
      <c r="M516" s="27">
        <f t="shared" si="48"/>
        <v>0</v>
      </c>
      <c r="N516" s="27">
        <f t="shared" si="48"/>
        <v>521</v>
      </c>
      <c r="O516" s="18"/>
      <c r="P516" s="21" t="s">
        <v>1027</v>
      </c>
    </row>
    <row r="517" spans="1:16">
      <c r="B517" s="19">
        <f t="shared" si="48"/>
        <v>402670</v>
      </c>
      <c r="C517" s="19">
        <f t="shared" si="48"/>
        <v>485367</v>
      </c>
      <c r="D517" s="19">
        <f t="shared" si="48"/>
        <v>-556392</v>
      </c>
      <c r="E517" s="19">
        <f t="shared" si="48"/>
        <v>4040</v>
      </c>
      <c r="F517" s="19">
        <f t="shared" si="48"/>
        <v>28948</v>
      </c>
      <c r="G517" s="19">
        <f t="shared" si="48"/>
        <v>8036</v>
      </c>
      <c r="H517" s="19">
        <f t="shared" si="48"/>
        <v>0</v>
      </c>
      <c r="I517" s="19">
        <f t="shared" si="48"/>
        <v>0</v>
      </c>
      <c r="J517" s="19">
        <f t="shared" si="48"/>
        <v>0</v>
      </c>
      <c r="K517" s="19">
        <f t="shared" si="48"/>
        <v>0</v>
      </c>
      <c r="L517" s="19">
        <f t="shared" si="48"/>
        <v>0</v>
      </c>
      <c r="M517" s="19">
        <f t="shared" si="48"/>
        <v>0</v>
      </c>
      <c r="N517" s="19">
        <f t="shared" si="48"/>
        <v>2139</v>
      </c>
      <c r="O517" s="18"/>
      <c r="P517" s="21" t="s">
        <v>1028</v>
      </c>
    </row>
    <row r="518" spans="1:16">
      <c r="B518" s="19">
        <f t="shared" si="48"/>
        <v>31935</v>
      </c>
      <c r="C518" s="19">
        <f t="shared" si="48"/>
        <v>156000</v>
      </c>
      <c r="D518" s="19">
        <f t="shared" si="48"/>
        <v>13861</v>
      </c>
      <c r="E518" s="19">
        <f t="shared" si="48"/>
        <v>3391</v>
      </c>
      <c r="F518" s="19">
        <f t="shared" si="48"/>
        <v>291764</v>
      </c>
      <c r="G518" s="19">
        <f t="shared" si="48"/>
        <v>5530</v>
      </c>
      <c r="H518" s="19">
        <f t="shared" si="48"/>
        <v>0</v>
      </c>
      <c r="I518" s="19">
        <f t="shared" si="48"/>
        <v>0</v>
      </c>
      <c r="J518" s="19">
        <f t="shared" si="48"/>
        <v>0</v>
      </c>
      <c r="K518" s="19">
        <f t="shared" si="48"/>
        <v>0</v>
      </c>
      <c r="L518" s="19">
        <f t="shared" si="48"/>
        <v>0</v>
      </c>
      <c r="M518" s="19">
        <f t="shared" si="48"/>
        <v>0</v>
      </c>
      <c r="N518" s="19">
        <f t="shared" si="48"/>
        <v>30376</v>
      </c>
      <c r="O518" s="18"/>
      <c r="P518" s="21" t="s">
        <v>1029</v>
      </c>
    </row>
    <row r="519" spans="1:16">
      <c r="B519" s="29">
        <f t="shared" si="48"/>
        <v>63582</v>
      </c>
      <c r="C519" s="29">
        <f t="shared" si="48"/>
        <v>0</v>
      </c>
      <c r="D519" s="29">
        <f t="shared" si="48"/>
        <v>-12681</v>
      </c>
      <c r="E519" s="29">
        <f t="shared" si="48"/>
        <v>64146.400000000001</v>
      </c>
      <c r="F519" s="29">
        <f t="shared" si="48"/>
        <v>0</v>
      </c>
      <c r="G519" s="29">
        <f t="shared" si="48"/>
        <v>0</v>
      </c>
      <c r="H519" s="29">
        <f t="shared" si="48"/>
        <v>10819.997499999999</v>
      </c>
      <c r="I519" s="29">
        <f t="shared" si="48"/>
        <v>18411.344000000001</v>
      </c>
      <c r="J519" s="29">
        <f t="shared" si="48"/>
        <v>0</v>
      </c>
      <c r="K519" s="29">
        <f t="shared" si="48"/>
        <v>8633.7407500000008</v>
      </c>
      <c r="L519" s="29">
        <f t="shared" si="48"/>
        <v>0</v>
      </c>
      <c r="M519" s="29">
        <f t="shared" si="48"/>
        <v>0</v>
      </c>
      <c r="N519" s="29" t="str">
        <f t="shared" si="48"/>
        <v/>
      </c>
      <c r="O519" s="18"/>
      <c r="P519" s="21" t="s">
        <v>1035</v>
      </c>
    </row>
    <row r="520" spans="1:16">
      <c r="B520" s="29">
        <f>SUM(B516:B519)</f>
        <v>839675</v>
      </c>
      <c r="C520" s="29">
        <f t="shared" ref="C520:M520" si="49">SUM(C516:C519)</f>
        <v>1123119</v>
      </c>
      <c r="D520" s="29">
        <f t="shared" si="49"/>
        <v>56345</v>
      </c>
      <c r="E520" s="29">
        <f t="shared" si="49"/>
        <v>81127.399999999994</v>
      </c>
      <c r="F520" s="29">
        <f t="shared" si="49"/>
        <v>320712</v>
      </c>
      <c r="G520" s="29">
        <f t="shared" si="49"/>
        <v>13566</v>
      </c>
      <c r="H520" s="29">
        <f t="shared" si="49"/>
        <v>10819.997499999999</v>
      </c>
      <c r="I520" s="29">
        <f t="shared" si="49"/>
        <v>18411.344000000001</v>
      </c>
      <c r="J520" s="29">
        <f t="shared" si="49"/>
        <v>0</v>
      </c>
      <c r="K520" s="29">
        <f t="shared" si="49"/>
        <v>8633.7407500000008</v>
      </c>
      <c r="L520" s="29">
        <f t="shared" si="49"/>
        <v>0</v>
      </c>
      <c r="M520" s="29">
        <f t="shared" si="49"/>
        <v>0</v>
      </c>
      <c r="N520" s="29">
        <f>IF(N517="",N516*4,IF(N518="",(N517+N516)*2,IF(N519="",((N518+N517+N516)/3)*4,SUM(N516:N519))))</f>
        <v>44048</v>
      </c>
      <c r="O520" s="18">
        <f>RATE(M$342-C$342,,-C520,M520)</f>
        <v>-0.99999874110137132</v>
      </c>
      <c r="P520" s="21" t="s">
        <v>1030</v>
      </c>
    </row>
    <row r="521" spans="1:16">
      <c r="B521" s="34">
        <f t="shared" ref="B521:N521" si="50">+B520/(B$459+B$466)</f>
        <v>0.10273287958779236</v>
      </c>
      <c r="C521" s="35">
        <f t="shared" si="50"/>
        <v>0.13163150926784536</v>
      </c>
      <c r="D521" s="35">
        <f t="shared" si="50"/>
        <v>5.9309033164056651E-3</v>
      </c>
      <c r="E521" s="35">
        <f t="shared" si="50"/>
        <v>7.0093130274316373E-3</v>
      </c>
      <c r="F521" s="35">
        <f t="shared" si="50"/>
        <v>2.0851990803845796E-2</v>
      </c>
      <c r="G521" s="35">
        <f t="shared" si="50"/>
        <v>7.7266781238297176E-4</v>
      </c>
      <c r="H521" s="35">
        <f t="shared" si="50"/>
        <v>5.8529911785405947E-4</v>
      </c>
      <c r="I521" s="35">
        <f t="shared" si="50"/>
        <v>9.5438197291433581E-4</v>
      </c>
      <c r="J521" s="35">
        <f t="shared" si="50"/>
        <v>0</v>
      </c>
      <c r="K521" s="35">
        <f t="shared" si="50"/>
        <v>4.2435967440225189E-4</v>
      </c>
      <c r="L521" s="35">
        <f t="shared" si="50"/>
        <v>0</v>
      </c>
      <c r="M521" s="35">
        <f t="shared" si="50"/>
        <v>0</v>
      </c>
      <c r="N521" s="36">
        <f t="shared" si="50"/>
        <v>3.3039931751878476E-3</v>
      </c>
      <c r="O521" s="18">
        <f>RATE(M$342-C$342,,-C521,M521)</f>
        <v>-0.99999874110137132</v>
      </c>
      <c r="P521" s="23" t="s">
        <v>1031</v>
      </c>
    </row>
    <row r="522" spans="1:16">
      <c r="B522" s="104" t="s">
        <v>1041</v>
      </c>
      <c r="C522" s="105"/>
      <c r="D522" s="105"/>
      <c r="E522" s="105"/>
      <c r="F522" s="105"/>
      <c r="G522" s="105"/>
      <c r="H522" s="105"/>
      <c r="I522" s="105"/>
      <c r="J522" s="105"/>
      <c r="K522" s="105"/>
      <c r="L522" s="105"/>
      <c r="M522" s="105"/>
      <c r="N522" s="106"/>
      <c r="O522" s="18"/>
      <c r="P522" s="14"/>
    </row>
    <row r="523" spans="1:16">
      <c r="B523" s="27">
        <f t="shared" ref="B523:N527" si="51">IFERROR(B483+B462-B508-B516,"")</f>
        <v>379507</v>
      </c>
      <c r="C523" s="27">
        <f t="shared" si="51"/>
        <v>196403</v>
      </c>
      <c r="D523" s="27">
        <f t="shared" si="51"/>
        <v>357237</v>
      </c>
      <c r="E523" s="27">
        <f t="shared" si="51"/>
        <v>559745</v>
      </c>
      <c r="F523" s="27">
        <f t="shared" si="51"/>
        <v>721843</v>
      </c>
      <c r="G523" s="27">
        <f t="shared" si="51"/>
        <v>867516</v>
      </c>
      <c r="H523" s="27">
        <f t="shared" si="51"/>
        <v>791165</v>
      </c>
      <c r="I523" s="27">
        <f t="shared" si="51"/>
        <v>1097359</v>
      </c>
      <c r="J523" s="27">
        <f t="shared" si="51"/>
        <v>1062196</v>
      </c>
      <c r="K523" s="27">
        <f t="shared" si="51"/>
        <v>1068541</v>
      </c>
      <c r="L523" s="27">
        <f t="shared" si="51"/>
        <v>1147375</v>
      </c>
      <c r="M523" s="27">
        <f t="shared" si="51"/>
        <v>1079884</v>
      </c>
      <c r="N523" s="27">
        <f t="shared" si="51"/>
        <v>153615</v>
      </c>
      <c r="O523" s="18"/>
      <c r="P523" s="21" t="s">
        <v>1027</v>
      </c>
    </row>
    <row r="524" spans="1:16">
      <c r="B524" s="19">
        <f t="shared" si="51"/>
        <v>92805</v>
      </c>
      <c r="C524" s="19">
        <f t="shared" si="51"/>
        <v>36838</v>
      </c>
      <c r="D524" s="19">
        <f t="shared" si="51"/>
        <v>540461</v>
      </c>
      <c r="E524" s="19">
        <f t="shared" si="51"/>
        <v>218022</v>
      </c>
      <c r="F524" s="19">
        <f t="shared" si="51"/>
        <v>376114</v>
      </c>
      <c r="G524" s="19">
        <f t="shared" si="51"/>
        <v>438866</v>
      </c>
      <c r="H524" s="19">
        <f t="shared" si="51"/>
        <v>264423</v>
      </c>
      <c r="I524" s="19">
        <f t="shared" si="51"/>
        <v>452190</v>
      </c>
      <c r="J524" s="19">
        <f t="shared" si="51"/>
        <v>494356</v>
      </c>
      <c r="K524" s="19">
        <f t="shared" si="51"/>
        <v>466110</v>
      </c>
      <c r="L524" s="19">
        <f t="shared" si="51"/>
        <v>488944</v>
      </c>
      <c r="M524" s="19">
        <f t="shared" si="51"/>
        <v>326342</v>
      </c>
      <c r="N524" s="19">
        <f t="shared" si="51"/>
        <v>-419849</v>
      </c>
      <c r="O524" s="18"/>
      <c r="P524" s="21" t="s">
        <v>1028</v>
      </c>
    </row>
    <row r="525" spans="1:16">
      <c r="B525" s="19">
        <f t="shared" si="51"/>
        <v>83968</v>
      </c>
      <c r="C525" s="19">
        <f t="shared" si="51"/>
        <v>-118613</v>
      </c>
      <c r="D525" s="19">
        <f t="shared" si="51"/>
        <v>-23895</v>
      </c>
      <c r="E525" s="19">
        <f t="shared" si="51"/>
        <v>202327</v>
      </c>
      <c r="F525" s="19">
        <f t="shared" si="51"/>
        <v>263311</v>
      </c>
      <c r="G525" s="19">
        <f t="shared" si="51"/>
        <v>475524</v>
      </c>
      <c r="H525" s="19">
        <f t="shared" si="51"/>
        <v>333286</v>
      </c>
      <c r="I525" s="19">
        <f t="shared" si="51"/>
        <v>453341</v>
      </c>
      <c r="J525" s="19">
        <f t="shared" si="51"/>
        <v>467785</v>
      </c>
      <c r="K525" s="19">
        <f t="shared" si="51"/>
        <v>518912</v>
      </c>
      <c r="L525" s="19">
        <f t="shared" si="51"/>
        <v>569993</v>
      </c>
      <c r="M525" s="19">
        <f t="shared" si="51"/>
        <v>287380</v>
      </c>
      <c r="N525" s="19">
        <f t="shared" si="51"/>
        <v>-839210</v>
      </c>
      <c r="O525" s="18"/>
      <c r="P525" s="21" t="s">
        <v>1029</v>
      </c>
    </row>
    <row r="526" spans="1:16">
      <c r="B526" s="29">
        <f t="shared" si="51"/>
        <v>53740.830000000075</v>
      </c>
      <c r="C526" s="29">
        <f t="shared" si="51"/>
        <v>236153</v>
      </c>
      <c r="D526" s="29">
        <f t="shared" si="51"/>
        <v>264666.6399999999</v>
      </c>
      <c r="E526" s="29">
        <f t="shared" si="51"/>
        <v>240954.43000000008</v>
      </c>
      <c r="F526" s="29">
        <f t="shared" si="51"/>
        <v>31049.03300000017</v>
      </c>
      <c r="G526" s="29">
        <f t="shared" si="51"/>
        <v>518817.52699999977</v>
      </c>
      <c r="H526" s="29">
        <f t="shared" si="51"/>
        <v>762520.89250000054</v>
      </c>
      <c r="I526" s="29">
        <f t="shared" si="51"/>
        <v>626554.22000000044</v>
      </c>
      <c r="J526" s="29">
        <f t="shared" si="51"/>
        <v>610800.7099999995</v>
      </c>
      <c r="K526" s="29">
        <f t="shared" si="51"/>
        <v>695173.12725000025</v>
      </c>
      <c r="L526" s="29">
        <f t="shared" si="51"/>
        <v>675980.41099999938</v>
      </c>
      <c r="M526" s="29">
        <f t="shared" si="51"/>
        <v>580991.85500000068</v>
      </c>
      <c r="N526" s="29" t="str">
        <f t="shared" si="51"/>
        <v/>
      </c>
      <c r="O526" s="18"/>
      <c r="P526" s="21" t="s">
        <v>1035</v>
      </c>
    </row>
    <row r="527" spans="1:16">
      <c r="B527" s="33">
        <f t="shared" si="51"/>
        <v>610020.82999999868</v>
      </c>
      <c r="C527" s="29">
        <f t="shared" si="51"/>
        <v>350781</v>
      </c>
      <c r="D527" s="29">
        <f t="shared" si="51"/>
        <v>1138469.6400000006</v>
      </c>
      <c r="E527" s="29">
        <f t="shared" si="51"/>
        <v>1221048.4300000011</v>
      </c>
      <c r="F527" s="29">
        <f t="shared" si="51"/>
        <v>1392317.0329999998</v>
      </c>
      <c r="G527" s="29">
        <f t="shared" si="51"/>
        <v>2300723.5269999998</v>
      </c>
      <c r="H527" s="29">
        <f t="shared" si="51"/>
        <v>2151394.8925000005</v>
      </c>
      <c r="I527" s="29">
        <f t="shared" si="51"/>
        <v>2629444.2199999974</v>
      </c>
      <c r="J527" s="29">
        <f t="shared" si="51"/>
        <v>2635137.709999999</v>
      </c>
      <c r="K527" s="29">
        <f t="shared" si="51"/>
        <v>2748736.127249999</v>
      </c>
      <c r="L527" s="29">
        <f t="shared" si="51"/>
        <v>2882292.4109999985</v>
      </c>
      <c r="M527" s="29">
        <f t="shared" si="51"/>
        <v>2274597.8549999995</v>
      </c>
      <c r="N527" s="29">
        <f t="shared" si="51"/>
        <v>-1473925.3333333349</v>
      </c>
      <c r="O527" s="18">
        <f>RATE(M$342-C$342,,-C527,M527)</f>
        <v>0.20555452180523362</v>
      </c>
      <c r="P527" s="21" t="s">
        <v>1030</v>
      </c>
    </row>
    <row r="528" spans="1:16">
      <c r="B528" s="22">
        <f t="shared" ref="B528:N528" si="52">+B527/(B$459+B$466)</f>
        <v>7.4635062940345984E-2</v>
      </c>
      <c r="C528" s="22">
        <f t="shared" si="52"/>
        <v>4.1112146132764267E-2</v>
      </c>
      <c r="D528" s="22">
        <f t="shared" si="52"/>
        <v>0.11983589251048304</v>
      </c>
      <c r="E528" s="22">
        <f t="shared" si="52"/>
        <v>0.10549716455259205</v>
      </c>
      <c r="F528" s="22">
        <f t="shared" si="52"/>
        <v>9.0525399636290069E-2</v>
      </c>
      <c r="G528" s="22">
        <f t="shared" si="52"/>
        <v>0.13104046988833296</v>
      </c>
      <c r="H528" s="22">
        <f t="shared" si="52"/>
        <v>0.11637798740119666</v>
      </c>
      <c r="I528" s="22">
        <f t="shared" si="52"/>
        <v>0.13630151945190935</v>
      </c>
      <c r="J528" s="22">
        <f t="shared" si="52"/>
        <v>0.13237754616353944</v>
      </c>
      <c r="K528" s="22">
        <f t="shared" si="52"/>
        <v>0.13510398351693803</v>
      </c>
      <c r="L528" s="22">
        <f t="shared" si="52"/>
        <v>0.13240867479362928</v>
      </c>
      <c r="M528" s="22">
        <f t="shared" si="52"/>
        <v>0.10683352751707344</v>
      </c>
      <c r="N528" s="22">
        <f t="shared" si="52"/>
        <v>-0.11055755634920568</v>
      </c>
      <c r="O528" s="18">
        <f>RATE(M$342-C$342,,-C528,M528)</f>
        <v>0.10020532350040288</v>
      </c>
      <c r="P528" s="23" t="s">
        <v>1042</v>
      </c>
    </row>
    <row r="529" spans="1:16" s="152" customFormat="1" ht="15">
      <c r="A529" s="151"/>
      <c r="B529" s="30"/>
      <c r="C529" s="22">
        <f t="shared" ref="C529:M529" si="53">C527/B527-1</f>
        <v>-0.42496881622878224</v>
      </c>
      <c r="D529" s="22">
        <f t="shared" si="53"/>
        <v>2.2455282355657822</v>
      </c>
      <c r="E529" s="22">
        <f t="shared" si="53"/>
        <v>7.2534907474564259E-2</v>
      </c>
      <c r="F529" s="22">
        <f t="shared" si="53"/>
        <v>0.14026356268276641</v>
      </c>
      <c r="G529" s="22">
        <f t="shared" si="53"/>
        <v>0.65244227605452276</v>
      </c>
      <c r="H529" s="22">
        <f t="shared" si="53"/>
        <v>-6.4905075619717922E-2</v>
      </c>
      <c r="I529" s="22">
        <f t="shared" si="53"/>
        <v>0.22220436107128894</v>
      </c>
      <c r="J529" s="22">
        <f t="shared" si="53"/>
        <v>2.165282669507107E-3</v>
      </c>
      <c r="K529" s="22">
        <f t="shared" si="53"/>
        <v>4.3109100833292002E-2</v>
      </c>
      <c r="L529" s="22">
        <f t="shared" si="53"/>
        <v>4.8588252042809588E-2</v>
      </c>
      <c r="M529" s="22">
        <f t="shared" si="53"/>
        <v>-0.21083723278068167</v>
      </c>
      <c r="N529" s="22">
        <f>N527/M527-1</f>
        <v>-1.6479938113426802</v>
      </c>
      <c r="O529" s="28"/>
      <c r="P529" s="25" t="s">
        <v>1036</v>
      </c>
    </row>
    <row r="530" spans="1:16">
      <c r="B530" s="104" t="s">
        <v>1043</v>
      </c>
      <c r="C530" s="105"/>
      <c r="D530" s="105"/>
      <c r="E530" s="105"/>
      <c r="F530" s="105"/>
      <c r="G530" s="105"/>
      <c r="H530" s="105"/>
      <c r="I530" s="105"/>
      <c r="J530" s="105"/>
      <c r="K530" s="105"/>
      <c r="L530" s="105"/>
      <c r="M530" s="105"/>
      <c r="N530" s="106"/>
      <c r="O530" s="18"/>
      <c r="P530" s="23"/>
    </row>
    <row r="531" spans="1:16">
      <c r="B531" s="27">
        <f t="shared" ref="B531:N531" si="54">IFERROR(B523+B569,"")</f>
        <v>562836</v>
      </c>
      <c r="C531" s="27">
        <f t="shared" si="54"/>
        <v>439126</v>
      </c>
      <c r="D531" s="27">
        <f t="shared" si="54"/>
        <v>651138</v>
      </c>
      <c r="E531" s="27">
        <f t="shared" si="54"/>
        <v>767183</v>
      </c>
      <c r="F531" s="27">
        <f t="shared" si="54"/>
        <v>1029502</v>
      </c>
      <c r="G531" s="27">
        <f t="shared" si="54"/>
        <v>1266671</v>
      </c>
      <c r="H531" s="27">
        <f t="shared" si="54"/>
        <v>1203047</v>
      </c>
      <c r="I531" s="27">
        <f t="shared" si="54"/>
        <v>1546996</v>
      </c>
      <c r="J531" s="27">
        <f t="shared" si="54"/>
        <v>1559796</v>
      </c>
      <c r="K531" s="27">
        <f t="shared" si="54"/>
        <v>1506920</v>
      </c>
      <c r="L531" s="27">
        <f t="shared" si="54"/>
        <v>1546464</v>
      </c>
      <c r="M531" s="27">
        <f t="shared" si="54"/>
        <v>1589934</v>
      </c>
      <c r="N531" s="27">
        <f t="shared" si="54"/>
        <v>1007899</v>
      </c>
      <c r="O531" s="18"/>
      <c r="P531" s="21" t="s">
        <v>1027</v>
      </c>
    </row>
    <row r="532" spans="1:16">
      <c r="B532" s="19">
        <f t="shared" ref="B532:N534" si="55">IFERROR(B524+B570-B569,"")</f>
        <v>283228</v>
      </c>
      <c r="C532" s="19">
        <f t="shared" si="55"/>
        <v>258779</v>
      </c>
      <c r="D532" s="19">
        <f t="shared" si="55"/>
        <v>730987</v>
      </c>
      <c r="E532" s="19">
        <f t="shared" si="55"/>
        <v>484990</v>
      </c>
      <c r="F532" s="19">
        <f t="shared" si="55"/>
        <v>682064</v>
      </c>
      <c r="G532" s="19">
        <f t="shared" si="55"/>
        <v>778595</v>
      </c>
      <c r="H532" s="19">
        <f t="shared" si="55"/>
        <v>589305</v>
      </c>
      <c r="I532" s="19">
        <f t="shared" si="55"/>
        <v>914343</v>
      </c>
      <c r="J532" s="19">
        <f t="shared" si="55"/>
        <v>981661</v>
      </c>
      <c r="K532" s="19">
        <f t="shared" si="55"/>
        <v>923614</v>
      </c>
      <c r="L532" s="19">
        <f t="shared" si="55"/>
        <v>996426</v>
      </c>
      <c r="M532" s="19">
        <f t="shared" si="55"/>
        <v>842170</v>
      </c>
      <c r="N532" s="19">
        <f t="shared" si="55"/>
        <v>432540</v>
      </c>
      <c r="O532" s="18"/>
      <c r="P532" s="21" t="s">
        <v>1028</v>
      </c>
    </row>
    <row r="533" spans="1:16">
      <c r="B533" s="19">
        <f t="shared" si="55"/>
        <v>301241</v>
      </c>
      <c r="C533" s="19">
        <f t="shared" si="55"/>
        <v>-41855</v>
      </c>
      <c r="D533" s="19">
        <f t="shared" si="55"/>
        <v>229513</v>
      </c>
      <c r="E533" s="19">
        <f t="shared" si="55"/>
        <v>429261</v>
      </c>
      <c r="F533" s="19">
        <f t="shared" si="55"/>
        <v>516695</v>
      </c>
      <c r="G533" s="19">
        <f t="shared" si="55"/>
        <v>879699</v>
      </c>
      <c r="H533" s="19">
        <f t="shared" si="55"/>
        <v>841716</v>
      </c>
      <c r="I533" s="19">
        <f t="shared" si="55"/>
        <v>859010</v>
      </c>
      <c r="J533" s="19">
        <f t="shared" si="55"/>
        <v>899135</v>
      </c>
      <c r="K533" s="19">
        <f t="shared" si="55"/>
        <v>1066924</v>
      </c>
      <c r="L533" s="19">
        <f t="shared" si="55"/>
        <v>1182467</v>
      </c>
      <c r="M533" s="19">
        <f t="shared" si="55"/>
        <v>791980</v>
      </c>
      <c r="N533" s="19">
        <f t="shared" si="55"/>
        <v>24845</v>
      </c>
      <c r="O533" s="18"/>
      <c r="P533" s="21" t="s">
        <v>1029</v>
      </c>
    </row>
    <row r="534" spans="1:16">
      <c r="B534" s="29">
        <f t="shared" si="55"/>
        <v>219093.96000000008</v>
      </c>
      <c r="C534" s="29">
        <f t="shared" si="55"/>
        <v>463344</v>
      </c>
      <c r="D534" s="29">
        <f t="shared" si="55"/>
        <v>540396.04</v>
      </c>
      <c r="E534" s="29">
        <f t="shared" si="55"/>
        <v>453272.37000000011</v>
      </c>
      <c r="F534" s="29">
        <f t="shared" si="55"/>
        <v>341857.40100000007</v>
      </c>
      <c r="G534" s="29">
        <f t="shared" si="55"/>
        <v>953723.54099999974</v>
      </c>
      <c r="H534" s="29">
        <f t="shared" si="55"/>
        <v>1252315.4925000006</v>
      </c>
      <c r="I534" s="29">
        <f t="shared" si="55"/>
        <v>1401971.9760000007</v>
      </c>
      <c r="J534" s="29">
        <f t="shared" si="55"/>
        <v>1276117.2999999998</v>
      </c>
      <c r="K534" s="29">
        <f t="shared" si="55"/>
        <v>1165242.5182500002</v>
      </c>
      <c r="L534" s="29">
        <f t="shared" si="55"/>
        <v>1201853.1749999993</v>
      </c>
      <c r="M534" s="29">
        <f t="shared" si="55"/>
        <v>1087732.6570000006</v>
      </c>
      <c r="N534" s="29" t="str">
        <f t="shared" si="55"/>
        <v/>
      </c>
      <c r="O534" s="18"/>
      <c r="P534" s="21" t="s">
        <v>1035</v>
      </c>
    </row>
    <row r="535" spans="1:16">
      <c r="B535" s="33">
        <f t="shared" ref="B535:N535" si="56">IFERROR(B527+B572,"")</f>
        <v>1366398.9599999986</v>
      </c>
      <c r="C535" s="29">
        <f t="shared" si="56"/>
        <v>1119394</v>
      </c>
      <c r="D535" s="29">
        <f t="shared" si="56"/>
        <v>2152034.0400000005</v>
      </c>
      <c r="E535" s="29">
        <f t="shared" si="56"/>
        <v>2134706.370000001</v>
      </c>
      <c r="F535" s="29">
        <f t="shared" si="56"/>
        <v>2570118.4009999996</v>
      </c>
      <c r="G535" s="29">
        <f t="shared" si="56"/>
        <v>3878688.5409999997</v>
      </c>
      <c r="H535" s="29">
        <f t="shared" si="56"/>
        <v>3886383.4925000006</v>
      </c>
      <c r="I535" s="29">
        <f t="shared" si="56"/>
        <v>4722320.9759999979</v>
      </c>
      <c r="J535" s="29">
        <f t="shared" si="56"/>
        <v>4716709.2999999989</v>
      </c>
      <c r="K535" s="29">
        <f t="shared" si="56"/>
        <v>4662700.5182499988</v>
      </c>
      <c r="L535" s="29">
        <f t="shared" si="56"/>
        <v>4927210.1749999989</v>
      </c>
      <c r="M535" s="29">
        <f t="shared" si="56"/>
        <v>4311816.6569999997</v>
      </c>
      <c r="N535" s="29">
        <f t="shared" si="56"/>
        <v>1953711.9999999986</v>
      </c>
      <c r="O535" s="18">
        <f>RATE(M$342-C$342,,-C535,M535)</f>
        <v>0.14437333854508541</v>
      </c>
      <c r="P535" s="21" t="s">
        <v>1030</v>
      </c>
    </row>
    <row r="536" spans="1:16">
      <c r="B536" s="22">
        <f t="shared" ref="B536:N536" si="57">+B535/(B$459+B$466)</f>
        <v>0.16717670506632273</v>
      </c>
      <c r="C536" s="22">
        <f t="shared" si="57"/>
        <v>0.13119493275901351</v>
      </c>
      <c r="D536" s="22">
        <f t="shared" si="57"/>
        <v>0.22652419602189874</v>
      </c>
      <c r="E536" s="22">
        <f t="shared" si="57"/>
        <v>0.18443614819385692</v>
      </c>
      <c r="F536" s="22">
        <f t="shared" si="57"/>
        <v>0.16710346124387879</v>
      </c>
      <c r="G536" s="22">
        <f t="shared" si="57"/>
        <v>0.22091536118895549</v>
      </c>
      <c r="H536" s="22">
        <f t="shared" si="57"/>
        <v>0.21023080918482923</v>
      </c>
      <c r="I536" s="22">
        <f t="shared" si="57"/>
        <v>0.24478919137079996</v>
      </c>
      <c r="J536" s="22">
        <f t="shared" si="57"/>
        <v>0.23694640349583321</v>
      </c>
      <c r="K536" s="22">
        <f t="shared" si="57"/>
        <v>0.22917784203327862</v>
      </c>
      <c r="L536" s="22">
        <f t="shared" si="57"/>
        <v>0.22634947349949372</v>
      </c>
      <c r="M536" s="22">
        <f t="shared" si="57"/>
        <v>0.20251781318688755</v>
      </c>
      <c r="N536" s="22">
        <f t="shared" si="57"/>
        <v>0.14654583895483553</v>
      </c>
      <c r="O536" s="18">
        <f>RATE(M$342-C$342,,-C536,M536)</f>
        <v>4.437055012155449E-2</v>
      </c>
      <c r="P536" s="23" t="s">
        <v>1044</v>
      </c>
    </row>
    <row r="537" spans="1:16" s="152" customFormat="1" ht="15">
      <c r="A537" s="151"/>
      <c r="B537" s="30"/>
      <c r="C537" s="22">
        <f t="shared" ref="C537:M537" si="58">C535/B535-1</f>
        <v>-0.18077074648827218</v>
      </c>
      <c r="D537" s="22">
        <f t="shared" si="58"/>
        <v>0.92249917366003431</v>
      </c>
      <c r="E537" s="22">
        <f t="shared" si="58"/>
        <v>-8.0517639023960363E-3</v>
      </c>
      <c r="F537" s="22">
        <f t="shared" si="58"/>
        <v>0.20396811342254928</v>
      </c>
      <c r="G537" s="22">
        <f t="shared" si="58"/>
        <v>0.50914780404313387</v>
      </c>
      <c r="H537" s="22">
        <f t="shared" si="58"/>
        <v>1.9839054924521982E-3</v>
      </c>
      <c r="I537" s="22">
        <f t="shared" si="58"/>
        <v>0.21509392604028954</v>
      </c>
      <c r="J537" s="22">
        <f t="shared" si="58"/>
        <v>-1.188330066617449E-3</v>
      </c>
      <c r="K537" s="22">
        <f t="shared" si="58"/>
        <v>-1.1450521606239383E-2</v>
      </c>
      <c r="L537" s="22">
        <f t="shared" si="58"/>
        <v>5.6728853958065484E-2</v>
      </c>
      <c r="M537" s="22">
        <f t="shared" si="58"/>
        <v>-0.12489694901232817</v>
      </c>
      <c r="N537" s="22">
        <f>N535/M535-1</f>
        <v>-0.54689353573783017</v>
      </c>
      <c r="O537" s="28"/>
      <c r="P537" s="25" t="s">
        <v>1036</v>
      </c>
    </row>
    <row r="538" spans="1:16">
      <c r="B538" s="98" t="s">
        <v>156</v>
      </c>
      <c r="C538" s="99"/>
      <c r="D538" s="99"/>
      <c r="E538" s="99"/>
      <c r="F538" s="99"/>
      <c r="G538" s="99"/>
      <c r="H538" s="99"/>
      <c r="I538" s="99"/>
      <c r="J538" s="99"/>
      <c r="K538" s="99"/>
      <c r="L538" s="99"/>
      <c r="M538" s="99"/>
      <c r="N538" s="100"/>
      <c r="O538" s="18"/>
      <c r="P538" s="14"/>
    </row>
    <row r="539" spans="1:16">
      <c r="B539" s="27">
        <f t="shared" ref="B539:N542" si="59">IFERROR(VLOOKUP($B$538,$148:$221,MATCH($P539&amp;"/"&amp;B$342,$146:$146,0),FALSE),"")</f>
        <v>22773</v>
      </c>
      <c r="C539" s="27">
        <f t="shared" si="59"/>
        <v>42567</v>
      </c>
      <c r="D539" s="27">
        <f t="shared" si="59"/>
        <v>75424</v>
      </c>
      <c r="E539" s="27">
        <f t="shared" si="59"/>
        <v>88556</v>
      </c>
      <c r="F539" s="27">
        <f t="shared" si="59"/>
        <v>119603</v>
      </c>
      <c r="G539" s="27">
        <f t="shared" si="59"/>
        <v>120647</v>
      </c>
      <c r="H539" s="27">
        <f t="shared" si="59"/>
        <v>119226</v>
      </c>
      <c r="I539" s="27">
        <f t="shared" si="59"/>
        <v>99429</v>
      </c>
      <c r="J539" s="27">
        <f t="shared" si="59"/>
        <v>82107</v>
      </c>
      <c r="K539" s="27">
        <f t="shared" si="59"/>
        <v>58569</v>
      </c>
      <c r="L539" s="27">
        <f t="shared" si="59"/>
        <v>49255</v>
      </c>
      <c r="M539" s="27">
        <f t="shared" si="59"/>
        <v>53579</v>
      </c>
      <c r="N539" s="27">
        <f t="shared" si="59"/>
        <v>170959</v>
      </c>
      <c r="O539" s="18"/>
      <c r="P539" s="21" t="s">
        <v>1027</v>
      </c>
    </row>
    <row r="540" spans="1:16">
      <c r="B540" s="19">
        <f t="shared" si="59"/>
        <v>20952</v>
      </c>
      <c r="C540" s="19">
        <f t="shared" si="59"/>
        <v>36354</v>
      </c>
      <c r="D540" s="19">
        <f t="shared" si="59"/>
        <v>76174</v>
      </c>
      <c r="E540" s="19">
        <f t="shared" si="59"/>
        <v>96359</v>
      </c>
      <c r="F540" s="19">
        <f t="shared" si="59"/>
        <v>122604</v>
      </c>
      <c r="G540" s="19">
        <f t="shared" si="59"/>
        <v>129013</v>
      </c>
      <c r="H540" s="19">
        <f t="shared" si="59"/>
        <v>114505</v>
      </c>
      <c r="I540" s="19">
        <f t="shared" si="59"/>
        <v>97405</v>
      </c>
      <c r="J540" s="19">
        <f t="shared" si="59"/>
        <v>78782</v>
      </c>
      <c r="K540" s="19">
        <f t="shared" si="59"/>
        <v>56809</v>
      </c>
      <c r="L540" s="19">
        <f t="shared" si="59"/>
        <v>52193</v>
      </c>
      <c r="M540" s="19">
        <f t="shared" si="59"/>
        <v>57381</v>
      </c>
      <c r="N540" s="19">
        <f t="shared" si="59"/>
        <v>143128</v>
      </c>
      <c r="O540" s="18"/>
      <c r="P540" s="21" t="s">
        <v>1028</v>
      </c>
    </row>
    <row r="541" spans="1:16">
      <c r="B541" s="19">
        <f t="shared" si="59"/>
        <v>41051</v>
      </c>
      <c r="C541" s="19">
        <f t="shared" si="59"/>
        <v>53632</v>
      </c>
      <c r="D541" s="19">
        <f t="shared" si="59"/>
        <v>70743</v>
      </c>
      <c r="E541" s="19">
        <f t="shared" si="59"/>
        <v>112915</v>
      </c>
      <c r="F541" s="19">
        <f t="shared" si="59"/>
        <v>122072</v>
      </c>
      <c r="G541" s="19">
        <f t="shared" si="59"/>
        <v>129888</v>
      </c>
      <c r="H541" s="19">
        <f t="shared" si="59"/>
        <v>111141</v>
      </c>
      <c r="I541" s="19">
        <f t="shared" si="59"/>
        <v>97149</v>
      </c>
      <c r="J541" s="19">
        <f t="shared" si="59"/>
        <v>71528</v>
      </c>
      <c r="K541" s="19">
        <f t="shared" si="59"/>
        <v>53923</v>
      </c>
      <c r="L541" s="19">
        <f t="shared" si="59"/>
        <v>54228</v>
      </c>
      <c r="M541" s="19">
        <f t="shared" si="59"/>
        <v>51863</v>
      </c>
      <c r="N541" s="19">
        <f t="shared" si="59"/>
        <v>190971</v>
      </c>
      <c r="O541" s="18"/>
      <c r="P541" s="21" t="s">
        <v>1029</v>
      </c>
    </row>
    <row r="542" spans="1:16">
      <c r="B542" s="29">
        <f t="shared" si="59"/>
        <v>-58520.62</v>
      </c>
      <c r="C542" s="29">
        <f t="shared" si="59"/>
        <v>69450</v>
      </c>
      <c r="D542" s="29">
        <f t="shared" si="59"/>
        <v>85185.07</v>
      </c>
      <c r="E542" s="29">
        <f t="shared" si="59"/>
        <v>116242.56</v>
      </c>
      <c r="F542" s="29">
        <f t="shared" si="59"/>
        <v>122063.148</v>
      </c>
      <c r="G542" s="29">
        <f t="shared" si="59"/>
        <v>127027.636</v>
      </c>
      <c r="H542" s="29">
        <f t="shared" si="59"/>
        <v>110442.25</v>
      </c>
      <c r="I542" s="29">
        <f t="shared" si="59"/>
        <v>85566.370999999999</v>
      </c>
      <c r="J542" s="29">
        <f t="shared" si="59"/>
        <v>66120.240000000005</v>
      </c>
      <c r="K542" s="29">
        <f t="shared" si="59"/>
        <v>54576.714999999997</v>
      </c>
      <c r="L542" s="29">
        <f t="shared" si="59"/>
        <v>48938.887000000002</v>
      </c>
      <c r="M542" s="29">
        <f t="shared" si="59"/>
        <v>51198.421999999999</v>
      </c>
      <c r="N542" s="29" t="str">
        <f t="shared" si="59"/>
        <v/>
      </c>
      <c r="O542" s="18"/>
      <c r="P542" s="21" t="s">
        <v>1035</v>
      </c>
    </row>
    <row r="543" spans="1:16">
      <c r="B543" s="29">
        <f>SUM(B539:B542)</f>
        <v>26255.379999999997</v>
      </c>
      <c r="C543" s="29">
        <f t="shared" ref="C543:M543" si="60">SUM(C539:C542)</f>
        <v>202003</v>
      </c>
      <c r="D543" s="29">
        <f t="shared" si="60"/>
        <v>307526.07</v>
      </c>
      <c r="E543" s="29">
        <f t="shared" si="60"/>
        <v>414072.56</v>
      </c>
      <c r="F543" s="29">
        <f t="shared" si="60"/>
        <v>486342.14799999999</v>
      </c>
      <c r="G543" s="29">
        <f t="shared" si="60"/>
        <v>506575.636</v>
      </c>
      <c r="H543" s="29">
        <f t="shared" si="60"/>
        <v>455314.25</v>
      </c>
      <c r="I543" s="29">
        <f t="shared" si="60"/>
        <v>379549.37099999998</v>
      </c>
      <c r="J543" s="29">
        <f t="shared" si="60"/>
        <v>298537.24</v>
      </c>
      <c r="K543" s="29">
        <f t="shared" si="60"/>
        <v>223877.715</v>
      </c>
      <c r="L543" s="29">
        <f t="shared" si="60"/>
        <v>204614.88699999999</v>
      </c>
      <c r="M543" s="29">
        <f t="shared" si="60"/>
        <v>214021.42199999999</v>
      </c>
      <c r="N543" s="29">
        <f>IF(N540="",N539*4,IF(N541="",(N540+N539)*2,IF(N542="",((N541+N540+N539)/3)*4,SUM(N539:N542))))</f>
        <v>673410.66666666663</v>
      </c>
      <c r="O543" s="18">
        <f>RATE(M$342-C$342,,-C543,M543)</f>
        <v>5.7960891033927127E-3</v>
      </c>
      <c r="P543" s="21" t="s">
        <v>1030</v>
      </c>
    </row>
    <row r="544" spans="1:16">
      <c r="B544" s="22">
        <f t="shared" ref="B544:N544" si="61">+B543/(B$459+B$466)</f>
        <v>3.2123033222041042E-3</v>
      </c>
      <c r="C544" s="22">
        <f t="shared" si="61"/>
        <v>2.3675104567398974E-2</v>
      </c>
      <c r="D544" s="22">
        <f t="shared" si="61"/>
        <v>3.2370350314033201E-2</v>
      </c>
      <c r="E544" s="22">
        <f t="shared" si="61"/>
        <v>3.5775387712535696E-2</v>
      </c>
      <c r="F544" s="22">
        <f t="shared" si="61"/>
        <v>3.1620899740635248E-2</v>
      </c>
      <c r="G544" s="22">
        <f t="shared" si="61"/>
        <v>2.8852623358000339E-2</v>
      </c>
      <c r="H544" s="22">
        <f t="shared" si="61"/>
        <v>2.4629860484846017E-2</v>
      </c>
      <c r="I544" s="22">
        <f t="shared" si="61"/>
        <v>1.9674559201836389E-2</v>
      </c>
      <c r="J544" s="22">
        <f t="shared" si="61"/>
        <v>1.4997177232773794E-2</v>
      </c>
      <c r="K544" s="22">
        <f t="shared" si="61"/>
        <v>1.1003883136440034E-2</v>
      </c>
      <c r="L544" s="22">
        <f t="shared" si="61"/>
        <v>9.3997354075947073E-3</v>
      </c>
      <c r="M544" s="22">
        <f t="shared" si="61"/>
        <v>1.0052178421877651E-2</v>
      </c>
      <c r="N544" s="22">
        <f t="shared" si="61"/>
        <v>5.051181090549775E-2</v>
      </c>
      <c r="O544" s="18">
        <f>RATE(M$342-C$342,,-C544,M544)</f>
        <v>-8.2096917582216655E-2</v>
      </c>
      <c r="P544" s="23" t="s">
        <v>1031</v>
      </c>
    </row>
    <row r="545" spans="2:16">
      <c r="B545" s="104" t="s">
        <v>1045</v>
      </c>
      <c r="C545" s="105"/>
      <c r="D545" s="105"/>
      <c r="E545" s="105"/>
      <c r="F545" s="105"/>
      <c r="G545" s="105"/>
      <c r="H545" s="105"/>
      <c r="I545" s="105"/>
      <c r="J545" s="105"/>
      <c r="K545" s="105"/>
      <c r="L545" s="105"/>
      <c r="M545" s="105"/>
      <c r="N545" s="106"/>
      <c r="O545" s="18"/>
      <c r="P545" s="14"/>
    </row>
    <row r="546" spans="2:16">
      <c r="B546" s="27">
        <f t="shared" ref="B546:N549" si="62">IFERROR(B523-B539,"")</f>
        <v>356734</v>
      </c>
      <c r="C546" s="27">
        <f t="shared" si="62"/>
        <v>153836</v>
      </c>
      <c r="D546" s="27">
        <f t="shared" si="62"/>
        <v>281813</v>
      </c>
      <c r="E546" s="27">
        <f t="shared" si="62"/>
        <v>471189</v>
      </c>
      <c r="F546" s="27">
        <f t="shared" si="62"/>
        <v>602240</v>
      </c>
      <c r="G546" s="27">
        <f t="shared" si="62"/>
        <v>746869</v>
      </c>
      <c r="H546" s="27">
        <f t="shared" si="62"/>
        <v>671939</v>
      </c>
      <c r="I546" s="27">
        <f t="shared" si="62"/>
        <v>997930</v>
      </c>
      <c r="J546" s="27">
        <f t="shared" si="62"/>
        <v>980089</v>
      </c>
      <c r="K546" s="27">
        <f t="shared" si="62"/>
        <v>1009972</v>
      </c>
      <c r="L546" s="27">
        <f t="shared" si="62"/>
        <v>1098120</v>
      </c>
      <c r="M546" s="27">
        <f t="shared" si="62"/>
        <v>1026305</v>
      </c>
      <c r="N546" s="27">
        <f t="shared" si="62"/>
        <v>-17344</v>
      </c>
      <c r="O546" s="18"/>
      <c r="P546" s="21" t="s">
        <v>1027</v>
      </c>
    </row>
    <row r="547" spans="2:16" ht="15">
      <c r="B547" s="19">
        <f t="shared" si="62"/>
        <v>71853</v>
      </c>
      <c r="C547" s="19">
        <f t="shared" si="62"/>
        <v>484</v>
      </c>
      <c r="D547" s="19">
        <f t="shared" si="62"/>
        <v>464287</v>
      </c>
      <c r="E547" s="19">
        <f t="shared" si="62"/>
        <v>121663</v>
      </c>
      <c r="F547" s="19">
        <f t="shared" si="62"/>
        <v>253510</v>
      </c>
      <c r="G547" s="19">
        <f t="shared" si="62"/>
        <v>309853</v>
      </c>
      <c r="H547" s="19">
        <f t="shared" si="62"/>
        <v>149918</v>
      </c>
      <c r="I547" s="19">
        <f t="shared" si="62"/>
        <v>354785</v>
      </c>
      <c r="J547" s="19">
        <f t="shared" si="62"/>
        <v>415574</v>
      </c>
      <c r="K547" s="19">
        <f t="shared" si="62"/>
        <v>409301</v>
      </c>
      <c r="L547" s="19">
        <f t="shared" si="62"/>
        <v>436751</v>
      </c>
      <c r="M547" s="19">
        <f t="shared" si="62"/>
        <v>268961</v>
      </c>
      <c r="N547" s="19">
        <f t="shared" si="62"/>
        <v>-562977</v>
      </c>
      <c r="O547" s="18"/>
      <c r="P547" s="21" t="s">
        <v>1028</v>
      </c>
    </row>
    <row r="548" spans="2:16" ht="15">
      <c r="B548" s="19">
        <f t="shared" si="62"/>
        <v>42917</v>
      </c>
      <c r="C548" s="19">
        <f t="shared" si="62"/>
        <v>-172245</v>
      </c>
      <c r="D548" s="19">
        <f t="shared" si="62"/>
        <v>-94638</v>
      </c>
      <c r="E548" s="19">
        <f t="shared" si="62"/>
        <v>89412</v>
      </c>
      <c r="F548" s="19">
        <f t="shared" si="62"/>
        <v>141239</v>
      </c>
      <c r="G548" s="19">
        <f t="shared" si="62"/>
        <v>345636</v>
      </c>
      <c r="H548" s="19">
        <f t="shared" si="62"/>
        <v>222145</v>
      </c>
      <c r="I548" s="19">
        <f t="shared" si="62"/>
        <v>356192</v>
      </c>
      <c r="J548" s="19">
        <f t="shared" si="62"/>
        <v>396257</v>
      </c>
      <c r="K548" s="19">
        <f t="shared" si="62"/>
        <v>464989</v>
      </c>
      <c r="L548" s="19">
        <f t="shared" si="62"/>
        <v>515765</v>
      </c>
      <c r="M548" s="19">
        <f t="shared" si="62"/>
        <v>235517</v>
      </c>
      <c r="N548" s="19">
        <f t="shared" si="62"/>
        <v>-1030181</v>
      </c>
      <c r="O548" s="18"/>
      <c r="P548" s="21" t="s">
        <v>1029</v>
      </c>
    </row>
    <row r="549" spans="2:16" ht="15">
      <c r="B549" s="19">
        <f t="shared" si="62"/>
        <v>112261.45000000007</v>
      </c>
      <c r="C549" s="29">
        <f t="shared" si="62"/>
        <v>166703</v>
      </c>
      <c r="D549" s="29">
        <f t="shared" si="62"/>
        <v>179481.56999999989</v>
      </c>
      <c r="E549" s="29">
        <f t="shared" si="62"/>
        <v>124711.87000000008</v>
      </c>
      <c r="F549" s="29">
        <f t="shared" si="62"/>
        <v>-91014.114999999831</v>
      </c>
      <c r="G549" s="29">
        <f t="shared" si="62"/>
        <v>391789.89099999977</v>
      </c>
      <c r="H549" s="29">
        <f t="shared" si="62"/>
        <v>652078.64250000054</v>
      </c>
      <c r="I549" s="29">
        <f t="shared" si="62"/>
        <v>540987.84900000039</v>
      </c>
      <c r="J549" s="29">
        <f t="shared" si="62"/>
        <v>544680.46999999951</v>
      </c>
      <c r="K549" s="29">
        <f t="shared" si="62"/>
        <v>640596.41225000028</v>
      </c>
      <c r="L549" s="29">
        <f t="shared" si="62"/>
        <v>627041.52399999939</v>
      </c>
      <c r="M549" s="29">
        <f t="shared" si="62"/>
        <v>529793.43300000066</v>
      </c>
      <c r="N549" s="29" t="str">
        <f t="shared" si="62"/>
        <v/>
      </c>
      <c r="O549" s="18"/>
      <c r="P549" s="21" t="s">
        <v>1035</v>
      </c>
    </row>
    <row r="550" spans="2:16" ht="15">
      <c r="B550" s="33">
        <f t="shared" ref="B550:M550" si="63">B527-B543</f>
        <v>583765.44999999867</v>
      </c>
      <c r="C550" s="29">
        <f t="shared" si="63"/>
        <v>148778</v>
      </c>
      <c r="D550" s="29">
        <f t="shared" si="63"/>
        <v>830943.57000000053</v>
      </c>
      <c r="E550" s="29">
        <f t="shared" si="63"/>
        <v>806975.87000000104</v>
      </c>
      <c r="F550" s="29">
        <f t="shared" si="63"/>
        <v>905974.88499999978</v>
      </c>
      <c r="G550" s="29">
        <f t="shared" si="63"/>
        <v>1794147.8909999998</v>
      </c>
      <c r="H550" s="29">
        <f t="shared" si="63"/>
        <v>1696080.6425000005</v>
      </c>
      <c r="I550" s="29">
        <f t="shared" si="63"/>
        <v>2249894.8489999976</v>
      </c>
      <c r="J550" s="29">
        <f t="shared" si="63"/>
        <v>2336600.4699999988</v>
      </c>
      <c r="K550" s="29">
        <f t="shared" si="63"/>
        <v>2524858.4122499991</v>
      </c>
      <c r="L550" s="29">
        <f t="shared" si="63"/>
        <v>2677677.5239999983</v>
      </c>
      <c r="M550" s="29">
        <f t="shared" si="63"/>
        <v>2060576.4329999995</v>
      </c>
      <c r="N550" s="29">
        <f>IFERROR(N527-N543,"")</f>
        <v>-2147336.0000000014</v>
      </c>
      <c r="O550" s="18">
        <f>RATE(M$342-C$342,,-C550,M550)</f>
        <v>0.30060374806804208</v>
      </c>
      <c r="P550" s="21" t="s">
        <v>1030</v>
      </c>
    </row>
    <row r="551" spans="2:16" ht="15">
      <c r="B551" s="22">
        <f t="shared" ref="B551:N551" si="64">+B550/(B$459+B$466)</f>
        <v>7.1422759618141873E-2</v>
      </c>
      <c r="C551" s="22">
        <f t="shared" si="64"/>
        <v>1.743704156536529E-2</v>
      </c>
      <c r="D551" s="22">
        <f t="shared" si="64"/>
        <v>8.7465542196449836E-2</v>
      </c>
      <c r="E551" s="22">
        <f t="shared" si="64"/>
        <v>6.9721776840056343E-2</v>
      </c>
      <c r="F551" s="22">
        <f t="shared" si="64"/>
        <v>5.890449989565482E-2</v>
      </c>
      <c r="G551" s="22">
        <f t="shared" si="64"/>
        <v>0.10218784653033262</v>
      </c>
      <c r="H551" s="22">
        <f t="shared" si="64"/>
        <v>9.1748126916350647E-2</v>
      </c>
      <c r="I551" s="22">
        <f t="shared" si="64"/>
        <v>0.11662696025007296</v>
      </c>
      <c r="J551" s="22">
        <f t="shared" si="64"/>
        <v>0.11738036893076564</v>
      </c>
      <c r="K551" s="22">
        <f t="shared" si="64"/>
        <v>0.12410010038049801</v>
      </c>
      <c r="L551" s="22">
        <f t="shared" si="64"/>
        <v>0.12300893938603456</v>
      </c>
      <c r="M551" s="22">
        <f t="shared" si="64"/>
        <v>9.6781349095195784E-2</v>
      </c>
      <c r="N551" s="22">
        <f t="shared" si="64"/>
        <v>-0.16106936725470342</v>
      </c>
      <c r="O551" s="18">
        <f>RATE(M$342-C$342,,-C551,M551)</f>
        <v>0.18694852991496844</v>
      </c>
      <c r="P551" s="23" t="s">
        <v>1046</v>
      </c>
    </row>
    <row r="552" spans="2:16" ht="15">
      <c r="B552" s="113" t="s">
        <v>157</v>
      </c>
      <c r="C552" s="114"/>
      <c r="D552" s="114"/>
      <c r="E552" s="114"/>
      <c r="F552" s="114"/>
      <c r="G552" s="114"/>
      <c r="H552" s="114"/>
      <c r="I552" s="114"/>
      <c r="J552" s="114"/>
      <c r="K552" s="114"/>
      <c r="L552" s="114"/>
      <c r="M552" s="114"/>
      <c r="N552" s="115"/>
      <c r="O552" s="18"/>
      <c r="P552" s="14"/>
    </row>
    <row r="553" spans="2:16" ht="15">
      <c r="B553" s="27">
        <f t="shared" ref="B553:N556" si="65">IFERROR(VLOOKUP($B$552,$148:$221,MATCH($P553&amp;"/"&amp;B$342,$146:$146,0),FALSE),"")</f>
        <v>81371</v>
      </c>
      <c r="C553" s="27">
        <f t="shared" si="65"/>
        <v>44404</v>
      </c>
      <c r="D553" s="27">
        <f t="shared" si="65"/>
        <v>66622</v>
      </c>
      <c r="E553" s="27">
        <f t="shared" si="65"/>
        <v>89913</v>
      </c>
      <c r="F553" s="27">
        <f t="shared" si="65"/>
        <v>72402</v>
      </c>
      <c r="G553" s="27">
        <f t="shared" si="65"/>
        <v>100843</v>
      </c>
      <c r="H553" s="27">
        <f t="shared" si="65"/>
        <v>130823</v>
      </c>
      <c r="I553" s="27">
        <f t="shared" si="65"/>
        <v>114839</v>
      </c>
      <c r="J553" s="27">
        <f t="shared" si="65"/>
        <v>172964</v>
      </c>
      <c r="K553" s="27">
        <f t="shared" si="65"/>
        <v>189137</v>
      </c>
      <c r="L553" s="27">
        <f t="shared" si="65"/>
        <v>182405</v>
      </c>
      <c r="M553" s="27">
        <f t="shared" si="65"/>
        <v>159115</v>
      </c>
      <c r="N553" s="27">
        <f t="shared" si="65"/>
        <v>13384</v>
      </c>
      <c r="O553" s="18"/>
      <c r="P553" s="21" t="s">
        <v>1027</v>
      </c>
    </row>
    <row r="554" spans="2:16" ht="15">
      <c r="B554" s="19">
        <f t="shared" si="65"/>
        <v>35481</v>
      </c>
      <c r="C554" s="19">
        <f t="shared" si="65"/>
        <v>36896</v>
      </c>
      <c r="D554" s="19">
        <f t="shared" si="65"/>
        <v>54708</v>
      </c>
      <c r="E554" s="19">
        <f t="shared" si="65"/>
        <v>62923</v>
      </c>
      <c r="F554" s="19">
        <f t="shared" si="65"/>
        <v>64793</v>
      </c>
      <c r="G554" s="19">
        <f t="shared" si="65"/>
        <v>123638</v>
      </c>
      <c r="H554" s="19">
        <f t="shared" si="65"/>
        <v>104560</v>
      </c>
      <c r="I554" s="19">
        <f t="shared" si="65"/>
        <v>129373</v>
      </c>
      <c r="J554" s="19">
        <f t="shared" si="65"/>
        <v>91756</v>
      </c>
      <c r="K554" s="19">
        <f t="shared" si="65"/>
        <v>17774</v>
      </c>
      <c r="L554" s="19">
        <f t="shared" si="65"/>
        <v>67580</v>
      </c>
      <c r="M554" s="19">
        <f t="shared" si="65"/>
        <v>43914</v>
      </c>
      <c r="N554" s="19">
        <f t="shared" si="65"/>
        <v>-38533</v>
      </c>
      <c r="O554" s="18"/>
      <c r="P554" s="21" t="s">
        <v>1028</v>
      </c>
    </row>
    <row r="555" spans="2:16" ht="15">
      <c r="B555" s="19">
        <f t="shared" si="65"/>
        <v>33787</v>
      </c>
      <c r="C555" s="19">
        <f t="shared" si="65"/>
        <v>26691</v>
      </c>
      <c r="D555" s="19">
        <f t="shared" si="65"/>
        <v>36312</v>
      </c>
      <c r="E555" s="19">
        <f t="shared" si="65"/>
        <v>45103</v>
      </c>
      <c r="F555" s="19">
        <f t="shared" si="65"/>
        <v>33111</v>
      </c>
      <c r="G555" s="19">
        <f t="shared" si="65"/>
        <v>142813</v>
      </c>
      <c r="H555" s="19">
        <f t="shared" si="65"/>
        <v>39022</v>
      </c>
      <c r="I555" s="19">
        <f t="shared" si="65"/>
        <v>61941</v>
      </c>
      <c r="J555" s="19">
        <f t="shared" si="65"/>
        <v>84759</v>
      </c>
      <c r="K555" s="19">
        <f t="shared" si="65"/>
        <v>93120</v>
      </c>
      <c r="L555" s="19">
        <f t="shared" si="65"/>
        <v>79280</v>
      </c>
      <c r="M555" s="19">
        <f t="shared" si="65"/>
        <v>28731</v>
      </c>
      <c r="N555" s="19">
        <f t="shared" si="65"/>
        <v>-67198</v>
      </c>
      <c r="O555" s="18"/>
      <c r="P555" s="21" t="s">
        <v>1029</v>
      </c>
    </row>
    <row r="556" spans="2:16" ht="15">
      <c r="B556" s="29">
        <f t="shared" si="65"/>
        <v>48402.45</v>
      </c>
      <c r="C556" s="29">
        <f t="shared" si="65"/>
        <v>42384</v>
      </c>
      <c r="D556" s="29">
        <f t="shared" si="65"/>
        <v>62595.44</v>
      </c>
      <c r="E556" s="29">
        <f t="shared" si="65"/>
        <v>57161.32</v>
      </c>
      <c r="F556" s="29">
        <f t="shared" si="65"/>
        <v>42454.197</v>
      </c>
      <c r="G556" s="29">
        <f t="shared" si="65"/>
        <v>85350.527000000002</v>
      </c>
      <c r="H556" s="29">
        <f t="shared" si="65"/>
        <v>91960.53</v>
      </c>
      <c r="I556" s="29">
        <f t="shared" si="65"/>
        <v>124806.21799999999</v>
      </c>
      <c r="J556" s="29">
        <f t="shared" si="65"/>
        <v>65031.47</v>
      </c>
      <c r="K556" s="29">
        <f t="shared" si="65"/>
        <v>107525.796</v>
      </c>
      <c r="L556" s="29">
        <f t="shared" si="65"/>
        <v>109511.2</v>
      </c>
      <c r="M556" s="29">
        <f t="shared" si="65"/>
        <v>49043.934000000001</v>
      </c>
      <c r="N556" s="29" t="str">
        <f t="shared" si="65"/>
        <v/>
      </c>
      <c r="O556" s="18"/>
      <c r="P556" s="21" t="s">
        <v>1035</v>
      </c>
    </row>
    <row r="557" spans="2:16" ht="15">
      <c r="B557" s="29">
        <f>SUM(B553:B556)</f>
        <v>199041.45</v>
      </c>
      <c r="C557" s="29">
        <f t="shared" ref="C557:M557" si="66">SUM(C553:C556)</f>
        <v>150375</v>
      </c>
      <c r="D557" s="29">
        <f t="shared" si="66"/>
        <v>220237.44</v>
      </c>
      <c r="E557" s="29">
        <f t="shared" si="66"/>
        <v>255100.32</v>
      </c>
      <c r="F557" s="29">
        <f t="shared" si="66"/>
        <v>212760.19699999999</v>
      </c>
      <c r="G557" s="29">
        <f t="shared" si="66"/>
        <v>452644.527</v>
      </c>
      <c r="H557" s="29">
        <f t="shared" si="66"/>
        <v>366365.53</v>
      </c>
      <c r="I557" s="29">
        <f t="shared" si="66"/>
        <v>430959.21799999999</v>
      </c>
      <c r="J557" s="29">
        <f t="shared" si="66"/>
        <v>414510.47</v>
      </c>
      <c r="K557" s="29">
        <f t="shared" si="66"/>
        <v>407556.79599999997</v>
      </c>
      <c r="L557" s="29">
        <f t="shared" si="66"/>
        <v>438776.2</v>
      </c>
      <c r="M557" s="29">
        <f t="shared" si="66"/>
        <v>280803.93400000001</v>
      </c>
      <c r="N557" s="29">
        <f>IF(N554="",N553*4,IF(N555="",(N554+N553)*2,IF(N556="",((N555+N554+N553)/3)*4,SUM(N553:N556))))</f>
        <v>-123129.33333333333</v>
      </c>
      <c r="O557" s="18">
        <f>RATE(M$342-C$342,,-C557,M557)</f>
        <v>6.4443844232565856E-2</v>
      </c>
      <c r="P557" s="21" t="s">
        <v>1030</v>
      </c>
    </row>
    <row r="558" spans="2:16" ht="15">
      <c r="B558" s="22">
        <f t="shared" ref="B558:M558" si="67">+B557/B$550</f>
        <v>0.34096133986689425</v>
      </c>
      <c r="C558" s="22">
        <f t="shared" si="67"/>
        <v>1.0107341139146917</v>
      </c>
      <c r="D558" s="22">
        <f t="shared" si="67"/>
        <v>0.26504500179235979</v>
      </c>
      <c r="E558" s="22">
        <f t="shared" si="67"/>
        <v>0.31611889460833531</v>
      </c>
      <c r="F558" s="22">
        <f t="shared" si="67"/>
        <v>0.23484116449872675</v>
      </c>
      <c r="G558" s="22">
        <f t="shared" si="67"/>
        <v>0.252289417873858</v>
      </c>
      <c r="H558" s="22">
        <f t="shared" si="67"/>
        <v>0.21600714070999719</v>
      </c>
      <c r="I558" s="22">
        <f t="shared" si="67"/>
        <v>0.19154638190826867</v>
      </c>
      <c r="J558" s="22">
        <f t="shared" si="67"/>
        <v>0.17739895002246583</v>
      </c>
      <c r="K558" s="22">
        <f t="shared" si="67"/>
        <v>0.16141768347192598</v>
      </c>
      <c r="L558" s="22">
        <f t="shared" si="67"/>
        <v>0.1638644668998612</v>
      </c>
      <c r="M558" s="22">
        <f t="shared" si="67"/>
        <v>0.13627445675052038</v>
      </c>
      <c r="N558" s="22">
        <f>+N557/N$550</f>
        <v>5.7340506252087815E-2</v>
      </c>
      <c r="O558" s="18">
        <f>RATE(M$342-C$342,,-C558,M558)</f>
        <v>-0.18157713614640389</v>
      </c>
      <c r="P558" s="23" t="s">
        <v>1047</v>
      </c>
    </row>
    <row r="559" spans="2:16" ht="15">
      <c r="B559" s="104" t="s">
        <v>160</v>
      </c>
      <c r="C559" s="105"/>
      <c r="D559" s="105"/>
      <c r="E559" s="105"/>
      <c r="F559" s="105"/>
      <c r="G559" s="105"/>
      <c r="H559" s="105"/>
      <c r="I559" s="105"/>
      <c r="J559" s="105"/>
      <c r="K559" s="105"/>
      <c r="L559" s="105"/>
      <c r="M559" s="105"/>
      <c r="N559" s="106"/>
      <c r="O559" s="18"/>
      <c r="P559" s="14"/>
    </row>
    <row r="560" spans="2:16" ht="15">
      <c r="B560" s="27">
        <f t="shared" ref="B560:N563" si="68">IFERROR(VLOOKUP($B$559,$148:$221,MATCH($P560&amp;"/"&amp;B$342,$146:$146,0),FALSE),"")</f>
        <v>270786</v>
      </c>
      <c r="C560" s="27">
        <f t="shared" si="68"/>
        <v>125064</v>
      </c>
      <c r="D560" s="27">
        <f t="shared" si="68"/>
        <v>205687</v>
      </c>
      <c r="E560" s="27">
        <f t="shared" si="68"/>
        <v>400942</v>
      </c>
      <c r="F560" s="27">
        <f t="shared" si="68"/>
        <v>565602</v>
      </c>
      <c r="G560" s="27">
        <f t="shared" si="68"/>
        <v>649007</v>
      </c>
      <c r="H560" s="27">
        <f t="shared" si="68"/>
        <v>501882</v>
      </c>
      <c r="I560" s="27">
        <f t="shared" si="68"/>
        <v>833834</v>
      </c>
      <c r="J560" s="27">
        <f t="shared" si="68"/>
        <v>757659</v>
      </c>
      <c r="K560" s="27">
        <f t="shared" si="68"/>
        <v>783013</v>
      </c>
      <c r="L560" s="27">
        <f t="shared" si="68"/>
        <v>883037</v>
      </c>
      <c r="M560" s="27">
        <f t="shared" si="68"/>
        <v>825914</v>
      </c>
      <c r="N560" s="27">
        <f t="shared" si="68"/>
        <v>-45117</v>
      </c>
      <c r="O560" s="18"/>
      <c r="P560" s="21" t="s">
        <v>1027</v>
      </c>
    </row>
    <row r="561" spans="1:16" ht="15">
      <c r="B561" s="19">
        <f t="shared" si="68"/>
        <v>30127</v>
      </c>
      <c r="C561" s="19">
        <f t="shared" si="68"/>
        <v>21480</v>
      </c>
      <c r="D561" s="19">
        <f t="shared" si="68"/>
        <v>-204601</v>
      </c>
      <c r="E561" s="19">
        <f t="shared" si="68"/>
        <v>42538</v>
      </c>
      <c r="F561" s="19">
        <f t="shared" si="68"/>
        <v>163732</v>
      </c>
      <c r="G561" s="19">
        <f t="shared" si="68"/>
        <v>188627</v>
      </c>
      <c r="H561" s="19">
        <f t="shared" si="68"/>
        <v>41656</v>
      </c>
      <c r="I561" s="19">
        <f t="shared" si="68"/>
        <v>246242</v>
      </c>
      <c r="J561" s="19">
        <f t="shared" si="68"/>
        <v>354020</v>
      </c>
      <c r="K561" s="19">
        <f t="shared" si="68"/>
        <v>398277</v>
      </c>
      <c r="L561" s="19">
        <f t="shared" si="68"/>
        <v>371736</v>
      </c>
      <c r="M561" s="19">
        <f t="shared" si="68"/>
        <v>232417</v>
      </c>
      <c r="N561" s="19">
        <f t="shared" si="68"/>
        <v>-465488</v>
      </c>
      <c r="O561" s="18"/>
      <c r="P561" s="21" t="s">
        <v>1028</v>
      </c>
    </row>
    <row r="562" spans="1:16" ht="15">
      <c r="B562" s="19">
        <f t="shared" si="68"/>
        <v>3935</v>
      </c>
      <c r="C562" s="19">
        <f t="shared" si="68"/>
        <v>-166170</v>
      </c>
      <c r="D562" s="19">
        <f t="shared" si="68"/>
        <v>-142978</v>
      </c>
      <c r="E562" s="19">
        <f t="shared" si="68"/>
        <v>31896</v>
      </c>
      <c r="F562" s="19">
        <f t="shared" si="68"/>
        <v>103767</v>
      </c>
      <c r="G562" s="19">
        <f t="shared" si="68"/>
        <v>193964</v>
      </c>
      <c r="H562" s="19">
        <f t="shared" si="68"/>
        <v>167987</v>
      </c>
      <c r="I562" s="19">
        <f t="shared" si="68"/>
        <v>293595</v>
      </c>
      <c r="J562" s="19">
        <f t="shared" si="68"/>
        <v>321942</v>
      </c>
      <c r="K562" s="19">
        <f t="shared" si="68"/>
        <v>368539</v>
      </c>
      <c r="L562" s="19">
        <f t="shared" si="68"/>
        <v>441747</v>
      </c>
      <c r="M562" s="19">
        <f t="shared" si="68"/>
        <v>214994</v>
      </c>
      <c r="N562" s="19">
        <f t="shared" si="68"/>
        <v>-897423</v>
      </c>
      <c r="O562" s="18"/>
      <c r="P562" s="21" t="s">
        <v>1029</v>
      </c>
    </row>
    <row r="563" spans="1:16">
      <c r="B563" s="19">
        <f t="shared" si="68"/>
        <v>18975.009999999998</v>
      </c>
      <c r="C563" s="29">
        <f t="shared" si="68"/>
        <v>52781.38</v>
      </c>
      <c r="D563" s="29">
        <f t="shared" si="68"/>
        <v>90786.71</v>
      </c>
      <c r="E563" s="29">
        <f t="shared" si="68"/>
        <v>75009.02</v>
      </c>
      <c r="F563" s="29">
        <f t="shared" si="68"/>
        <v>747665.21400000004</v>
      </c>
      <c r="G563" s="29">
        <f t="shared" si="68"/>
        <v>290322.315</v>
      </c>
      <c r="H563" s="29">
        <f t="shared" si="68"/>
        <v>476966.59</v>
      </c>
      <c r="I563" s="29">
        <f t="shared" si="68"/>
        <v>302005</v>
      </c>
      <c r="J563" s="29">
        <f t="shared" si="68"/>
        <v>415933.52</v>
      </c>
      <c r="K563" s="29">
        <f t="shared" si="68"/>
        <v>441560.78700000001</v>
      </c>
      <c r="L563" s="29">
        <f t="shared" si="68"/>
        <v>481092.18599999999</v>
      </c>
      <c r="M563" s="29">
        <f t="shared" si="68"/>
        <v>470917.98300000001</v>
      </c>
      <c r="N563" s="29" t="str">
        <f t="shared" si="68"/>
        <v/>
      </c>
      <c r="O563" s="18"/>
      <c r="P563" s="21" t="s">
        <v>1035</v>
      </c>
    </row>
    <row r="564" spans="1:16">
      <c r="B564" s="38">
        <f>SUM(B560:B563)</f>
        <v>323823.01</v>
      </c>
      <c r="C564" s="29">
        <f t="shared" ref="C564:M564" si="69">SUM(C560:C563)</f>
        <v>33155.379999999997</v>
      </c>
      <c r="D564" s="29">
        <f t="shared" si="69"/>
        <v>-51105.289999999994</v>
      </c>
      <c r="E564" s="29">
        <f t="shared" si="69"/>
        <v>550385.02</v>
      </c>
      <c r="F564" s="29">
        <f t="shared" si="69"/>
        <v>1580766.2140000002</v>
      </c>
      <c r="G564" s="29">
        <f t="shared" si="69"/>
        <v>1321920.3149999999</v>
      </c>
      <c r="H564" s="29">
        <f t="shared" si="69"/>
        <v>1188491.5900000001</v>
      </c>
      <c r="I564" s="29">
        <f t="shared" si="69"/>
        <v>1675676</v>
      </c>
      <c r="J564" s="29">
        <f t="shared" si="69"/>
        <v>1849554.52</v>
      </c>
      <c r="K564" s="29">
        <f t="shared" si="69"/>
        <v>1991389.787</v>
      </c>
      <c r="L564" s="29">
        <f t="shared" si="69"/>
        <v>2177612.1859999998</v>
      </c>
      <c r="M564" s="29">
        <f t="shared" si="69"/>
        <v>1744242.983</v>
      </c>
      <c r="N564" s="29">
        <f>IF(N561="",N560*4,IF(N562="",(N561+N560)*2,IF(N563="",((N562+N561+N560)/3)*4,SUM(N560:N563))))</f>
        <v>-1877370.6666666667</v>
      </c>
      <c r="O564" s="18">
        <f>RATE(M$342-C$342,,-C564,M564)</f>
        <v>0.48629596055100749</v>
      </c>
      <c r="P564" s="21" t="s">
        <v>1030</v>
      </c>
    </row>
    <row r="565" spans="1:16">
      <c r="B565" s="22">
        <f t="shared" ref="B565:N565" si="70">+B564/(B$459+B$466)</f>
        <v>3.9619222072928784E-2</v>
      </c>
      <c r="C565" s="22">
        <f t="shared" si="70"/>
        <v>3.88586846963584E-3</v>
      </c>
      <c r="D565" s="22">
        <f t="shared" si="70"/>
        <v>-5.3793687806703919E-3</v>
      </c>
      <c r="E565" s="22">
        <f t="shared" si="70"/>
        <v>4.755262575639331E-2</v>
      </c>
      <c r="F565" s="22">
        <f t="shared" si="70"/>
        <v>0.10277795204843641</v>
      </c>
      <c r="G565" s="22">
        <f t="shared" si="70"/>
        <v>7.5291558155363328E-2</v>
      </c>
      <c r="H565" s="22">
        <f t="shared" si="70"/>
        <v>6.4290502766194593E-2</v>
      </c>
      <c r="I565" s="22">
        <f t="shared" si="70"/>
        <v>8.686139191387672E-2</v>
      </c>
      <c r="J565" s="22">
        <f t="shared" si="70"/>
        <v>9.2913356263754104E-2</v>
      </c>
      <c r="K565" s="22">
        <f t="shared" si="70"/>
        <v>9.7879418213859343E-2</v>
      </c>
      <c r="L565" s="22">
        <f t="shared" si="70"/>
        <v>0.10003660373330465</v>
      </c>
      <c r="M565" s="22">
        <f t="shared" si="70"/>
        <v>8.1923769650610517E-2</v>
      </c>
      <c r="N565" s="22">
        <f t="shared" si="70"/>
        <v>-0.14081955752734576</v>
      </c>
      <c r="O565" s="18">
        <f>RATE(M$342-C$342,,-C565,M565)</f>
        <v>0.35641374862644143</v>
      </c>
      <c r="P565" s="23" t="s">
        <v>1048</v>
      </c>
    </row>
    <row r="566" spans="1:16" s="152" customFormat="1" ht="15">
      <c r="A566" s="151"/>
      <c r="B566" s="30"/>
      <c r="C566" s="22">
        <f t="shared" ref="C566:M566" si="71">C564/B564-1</f>
        <v>-0.89761264957669318</v>
      </c>
      <c r="D566" s="22">
        <f t="shared" si="71"/>
        <v>-2.5413875515828801</v>
      </c>
      <c r="E566" s="22">
        <f t="shared" si="71"/>
        <v>-11.769629132326616</v>
      </c>
      <c r="F566" s="22">
        <f t="shared" si="71"/>
        <v>1.8721098077851028</v>
      </c>
      <c r="G566" s="22">
        <f t="shared" si="71"/>
        <v>-0.16374710991893715</v>
      </c>
      <c r="H566" s="22">
        <f t="shared" si="71"/>
        <v>-0.10093552802386574</v>
      </c>
      <c r="I566" s="22">
        <f t="shared" si="71"/>
        <v>0.40991826454573377</v>
      </c>
      <c r="J566" s="22">
        <f t="shared" si="71"/>
        <v>0.10376619346460769</v>
      </c>
      <c r="K566" s="22">
        <f t="shared" si="71"/>
        <v>7.6686177923535936E-2</v>
      </c>
      <c r="L566" s="22">
        <f t="shared" si="71"/>
        <v>9.3513786309279645E-2</v>
      </c>
      <c r="M566" s="22">
        <f t="shared" si="71"/>
        <v>-0.19901119482438445</v>
      </c>
      <c r="N566" s="22">
        <f>N564/M564-1</f>
        <v>-2.076324047144908</v>
      </c>
      <c r="O566" s="28"/>
      <c r="P566" s="25" t="s">
        <v>1036</v>
      </c>
    </row>
    <row r="567" spans="1:16">
      <c r="B567" s="89" t="s">
        <v>170</v>
      </c>
      <c r="C567" s="90"/>
      <c r="D567" s="90"/>
      <c r="E567" s="90"/>
      <c r="F567" s="90"/>
      <c r="G567" s="90"/>
      <c r="H567" s="90"/>
      <c r="I567" s="90"/>
      <c r="J567" s="90"/>
      <c r="K567" s="90"/>
      <c r="L567" s="90"/>
      <c r="M567" s="90"/>
      <c r="N567" s="91"/>
    </row>
    <row r="568" spans="1:16">
      <c r="B568" s="116" t="s">
        <v>173</v>
      </c>
      <c r="C568" s="117"/>
      <c r="D568" s="117"/>
      <c r="E568" s="117"/>
      <c r="F568" s="117"/>
      <c r="G568" s="117"/>
      <c r="H568" s="117"/>
      <c r="I568" s="117"/>
      <c r="J568" s="117"/>
      <c r="K568" s="117"/>
      <c r="L568" s="117"/>
      <c r="M568" s="117"/>
      <c r="N568" s="118"/>
    </row>
    <row r="569" spans="1:16">
      <c r="B569" s="19">
        <f t="shared" ref="B569:N572" si="72">IFERROR(VLOOKUP($B$568,$226:$337,MATCH($P569&amp;"/"&amp;B$342,$224:$224,0),FALSE),"")</f>
        <v>183329</v>
      </c>
      <c r="C569" s="19">
        <f t="shared" si="72"/>
        <v>242723</v>
      </c>
      <c r="D569" s="19">
        <f t="shared" si="72"/>
        <v>293901</v>
      </c>
      <c r="E569" s="19">
        <f t="shared" si="72"/>
        <v>207438</v>
      </c>
      <c r="F569" s="19">
        <f t="shared" si="72"/>
        <v>307659</v>
      </c>
      <c r="G569" s="19">
        <f t="shared" si="72"/>
        <v>399155</v>
      </c>
      <c r="H569" s="19">
        <f t="shared" si="72"/>
        <v>411882</v>
      </c>
      <c r="I569" s="19">
        <f t="shared" si="72"/>
        <v>449637</v>
      </c>
      <c r="J569" s="19">
        <f t="shared" si="72"/>
        <v>497600</v>
      </c>
      <c r="K569" s="19">
        <f t="shared" si="72"/>
        <v>438379</v>
      </c>
      <c r="L569" s="19">
        <f t="shared" si="72"/>
        <v>399089</v>
      </c>
      <c r="M569" s="19">
        <f t="shared" si="72"/>
        <v>510050</v>
      </c>
      <c r="N569" s="20">
        <f t="shared" si="72"/>
        <v>854284</v>
      </c>
      <c r="O569" s="18"/>
      <c r="P569" s="21" t="s">
        <v>1027</v>
      </c>
    </row>
    <row r="570" spans="1:16">
      <c r="B570" s="19">
        <f t="shared" si="72"/>
        <v>373752</v>
      </c>
      <c r="C570" s="19">
        <f t="shared" si="72"/>
        <v>464664</v>
      </c>
      <c r="D570" s="19">
        <f t="shared" si="72"/>
        <v>484427</v>
      </c>
      <c r="E570" s="19">
        <f t="shared" si="72"/>
        <v>474406</v>
      </c>
      <c r="F570" s="19">
        <f t="shared" si="72"/>
        <v>613609</v>
      </c>
      <c r="G570" s="19">
        <f t="shared" si="72"/>
        <v>738884</v>
      </c>
      <c r="H570" s="19">
        <f t="shared" si="72"/>
        <v>736764</v>
      </c>
      <c r="I570" s="19">
        <f t="shared" si="72"/>
        <v>911790</v>
      </c>
      <c r="J570" s="19">
        <f t="shared" si="72"/>
        <v>984905</v>
      </c>
      <c r="K570" s="19">
        <f t="shared" si="72"/>
        <v>895883</v>
      </c>
      <c r="L570" s="19">
        <f t="shared" si="72"/>
        <v>906571</v>
      </c>
      <c r="M570" s="19">
        <f t="shared" si="72"/>
        <v>1025878</v>
      </c>
      <c r="N570" s="20">
        <f t="shared" si="72"/>
        <v>1706673</v>
      </c>
      <c r="O570" s="18"/>
      <c r="P570" s="21" t="s">
        <v>1028</v>
      </c>
    </row>
    <row r="571" spans="1:16">
      <c r="B571" s="19">
        <f t="shared" si="72"/>
        <v>591025</v>
      </c>
      <c r="C571" s="19">
        <f t="shared" si="72"/>
        <v>541422</v>
      </c>
      <c r="D571" s="19">
        <f t="shared" si="72"/>
        <v>737835</v>
      </c>
      <c r="E571" s="19">
        <f t="shared" si="72"/>
        <v>701340</v>
      </c>
      <c r="F571" s="19">
        <f t="shared" si="72"/>
        <v>866993</v>
      </c>
      <c r="G571" s="19">
        <f t="shared" si="72"/>
        <v>1143059</v>
      </c>
      <c r="H571" s="19">
        <f t="shared" si="72"/>
        <v>1245194</v>
      </c>
      <c r="I571" s="19">
        <f t="shared" si="72"/>
        <v>1317459</v>
      </c>
      <c r="J571" s="19">
        <f t="shared" si="72"/>
        <v>1416255</v>
      </c>
      <c r="K571" s="19">
        <f t="shared" si="72"/>
        <v>1443895</v>
      </c>
      <c r="L571" s="19">
        <f t="shared" si="72"/>
        <v>1519045</v>
      </c>
      <c r="M571" s="19">
        <f t="shared" si="72"/>
        <v>1530478</v>
      </c>
      <c r="N571" s="20">
        <f t="shared" si="72"/>
        <v>2570728</v>
      </c>
      <c r="O571" s="18"/>
      <c r="P571" s="21" t="s">
        <v>1029</v>
      </c>
    </row>
    <row r="572" spans="1:16">
      <c r="B572" s="19">
        <f t="shared" si="72"/>
        <v>756378.13</v>
      </c>
      <c r="C572" s="19">
        <f t="shared" si="72"/>
        <v>768613</v>
      </c>
      <c r="D572" s="19">
        <f t="shared" si="72"/>
        <v>1013564.4</v>
      </c>
      <c r="E572" s="19">
        <f t="shared" si="72"/>
        <v>913657.94</v>
      </c>
      <c r="F572" s="19">
        <f t="shared" si="72"/>
        <v>1177801.368</v>
      </c>
      <c r="G572" s="19">
        <f t="shared" si="72"/>
        <v>1577965.014</v>
      </c>
      <c r="H572" s="19">
        <f t="shared" si="72"/>
        <v>1734988.6</v>
      </c>
      <c r="I572" s="19">
        <f t="shared" si="72"/>
        <v>2092876.7560000001</v>
      </c>
      <c r="J572" s="19">
        <f t="shared" si="72"/>
        <v>2081571.59</v>
      </c>
      <c r="K572" s="19">
        <f t="shared" si="72"/>
        <v>1913964.3910000001</v>
      </c>
      <c r="L572" s="19">
        <f t="shared" si="72"/>
        <v>2044917.764</v>
      </c>
      <c r="M572" s="19">
        <f t="shared" si="72"/>
        <v>2037218.8019999999</v>
      </c>
      <c r="N572" s="20">
        <f>IFERROR(VLOOKUP($B$568,$226:$337,MATCH($P572&amp;"/"&amp;N$342,$224:$224,0),FALSE),IFERROR((VLOOKUP($B$568,$226:$337,MATCH($P571&amp;"/"&amp;N$342,$224:$224,0),FALSE)/3)*4,IFERROR(VLOOKUP($B$568,$226:$337,MATCH($P570&amp;"/"&amp;N$342,$224:$224,0),FALSE)*2,IFERROR(VLOOKUP($B$568,$226:$337,MATCH($P569&amp;"/"&amp;N$342,$224:$224,0),FALSE)*4,""))))</f>
        <v>3427637.3333333335</v>
      </c>
      <c r="O572" s="18">
        <f>RATE(M$342-C$342,,-C572,M572)</f>
        <v>0.10238423796138997</v>
      </c>
      <c r="P572" s="21" t="s">
        <v>1030</v>
      </c>
    </row>
    <row r="573" spans="1:16">
      <c r="B573" s="22">
        <f t="shared" ref="B573:N573" si="73">B572/(B$459+B466)</f>
        <v>9.2541642125976778E-2</v>
      </c>
      <c r="C573" s="22">
        <f t="shared" si="73"/>
        <v>9.0082786626249259E-2</v>
      </c>
      <c r="D573" s="22">
        <f t="shared" si="73"/>
        <v>0.1066883035114157</v>
      </c>
      <c r="E573" s="22">
        <f t="shared" si="73"/>
        <v>7.8938983641264893E-2</v>
      </c>
      <c r="F573" s="22">
        <f t="shared" si="73"/>
        <v>7.6578061607588746E-2</v>
      </c>
      <c r="G573" s="22">
        <f t="shared" si="73"/>
        <v>8.9874891300622539E-2</v>
      </c>
      <c r="H573" s="22">
        <f t="shared" si="73"/>
        <v>9.3852821783632551E-2</v>
      </c>
      <c r="I573" s="22">
        <f t="shared" si="73"/>
        <v>0.10848767191889061</v>
      </c>
      <c r="J573" s="22">
        <f t="shared" si="73"/>
        <v>0.10456885733229378</v>
      </c>
      <c r="K573" s="22">
        <f t="shared" si="73"/>
        <v>9.4073858516340592E-2</v>
      </c>
      <c r="L573" s="22">
        <f t="shared" si="73"/>
        <v>9.3940798705864428E-2</v>
      </c>
      <c r="M573" s="22">
        <f t="shared" si="73"/>
        <v>9.5684285669814115E-2</v>
      </c>
      <c r="N573" s="22">
        <f t="shared" si="73"/>
        <v>0.25710339530404119</v>
      </c>
      <c r="O573" s="18">
        <f>RATE(M$342-C$342,,-C573,M573)</f>
        <v>6.0507303576135263E-3</v>
      </c>
      <c r="P573" s="23" t="s">
        <v>1031</v>
      </c>
    </row>
    <row r="574" spans="1:16">
      <c r="B574" s="98" t="s">
        <v>176</v>
      </c>
      <c r="C574" s="99"/>
      <c r="D574" s="99"/>
      <c r="E574" s="99"/>
      <c r="F574" s="99"/>
      <c r="G574" s="99"/>
      <c r="H574" s="99"/>
      <c r="I574" s="99"/>
      <c r="J574" s="99"/>
      <c r="K574" s="99"/>
      <c r="L574" s="99"/>
      <c r="M574" s="99"/>
      <c r="N574" s="100"/>
    </row>
    <row r="575" spans="1:16">
      <c r="B575" s="20">
        <f t="shared" ref="B575:N578" si="74">IFERROR(VLOOKUP($B$574,$226:$337,MATCH($P575&amp;"/"&amp;B$342,$224:$224,0),FALSE),"")</f>
        <v>0</v>
      </c>
      <c r="C575" s="20">
        <f t="shared" si="74"/>
        <v>0</v>
      </c>
      <c r="D575" s="20">
        <f t="shared" si="74"/>
        <v>193</v>
      </c>
      <c r="E575" s="20">
        <f t="shared" si="74"/>
        <v>422</v>
      </c>
      <c r="F575" s="20">
        <f t="shared" si="74"/>
        <v>-890</v>
      </c>
      <c r="G575" s="20">
        <f t="shared" si="74"/>
        <v>9511</v>
      </c>
      <c r="H575" s="20">
        <f t="shared" si="74"/>
        <v>18794</v>
      </c>
      <c r="I575" s="20">
        <f t="shared" si="74"/>
        <v>3594</v>
      </c>
      <c r="J575" s="20">
        <f t="shared" si="74"/>
        <v>-153</v>
      </c>
      <c r="K575" s="20">
        <f t="shared" si="74"/>
        <v>442</v>
      </c>
      <c r="L575" s="20">
        <f t="shared" si="74"/>
        <v>1139</v>
      </c>
      <c r="M575" s="20">
        <f t="shared" si="74"/>
        <v>1070</v>
      </c>
      <c r="N575" s="20">
        <f t="shared" si="74"/>
        <v>-12774</v>
      </c>
      <c r="O575" s="18"/>
      <c r="P575" s="21" t="s">
        <v>1027</v>
      </c>
    </row>
    <row r="576" spans="1:16">
      <c r="B576" s="20">
        <f t="shared" si="74"/>
        <v>0</v>
      </c>
      <c r="C576" s="20">
        <f t="shared" si="74"/>
        <v>-363</v>
      </c>
      <c r="D576" s="20">
        <f t="shared" si="74"/>
        <v>-161</v>
      </c>
      <c r="E576" s="20">
        <f t="shared" si="74"/>
        <v>578</v>
      </c>
      <c r="F576" s="20">
        <f t="shared" si="74"/>
        <v>-103</v>
      </c>
      <c r="G576" s="20">
        <f t="shared" si="74"/>
        <v>17645</v>
      </c>
      <c r="H576" s="20">
        <f t="shared" si="74"/>
        <v>33200</v>
      </c>
      <c r="I576" s="20">
        <f t="shared" si="74"/>
        <v>2806</v>
      </c>
      <c r="J576" s="20">
        <f t="shared" si="74"/>
        <v>-159</v>
      </c>
      <c r="K576" s="20">
        <f t="shared" si="74"/>
        <v>20</v>
      </c>
      <c r="L576" s="20">
        <f t="shared" si="74"/>
        <v>2134</v>
      </c>
      <c r="M576" s="20">
        <f t="shared" si="74"/>
        <v>2559</v>
      </c>
      <c r="N576" s="20">
        <f t="shared" si="74"/>
        <v>-965</v>
      </c>
      <c r="O576" s="18"/>
      <c r="P576" s="21" t="s">
        <v>1028</v>
      </c>
    </row>
    <row r="577" spans="2:16">
      <c r="B577" s="20">
        <f t="shared" si="74"/>
        <v>0</v>
      </c>
      <c r="C577" s="20">
        <f t="shared" si="74"/>
        <v>-287</v>
      </c>
      <c r="D577" s="20">
        <f t="shared" si="74"/>
        <v>-157</v>
      </c>
      <c r="E577" s="20">
        <f t="shared" si="74"/>
        <v>619</v>
      </c>
      <c r="F577" s="20">
        <f t="shared" si="74"/>
        <v>1037</v>
      </c>
      <c r="G577" s="20">
        <f t="shared" si="74"/>
        <v>18525</v>
      </c>
      <c r="H577" s="20">
        <f t="shared" si="74"/>
        <v>29180</v>
      </c>
      <c r="I577" s="20">
        <f t="shared" si="74"/>
        <v>3072</v>
      </c>
      <c r="J577" s="20">
        <f t="shared" si="74"/>
        <v>-256</v>
      </c>
      <c r="K577" s="20">
        <f t="shared" si="74"/>
        <v>599</v>
      </c>
      <c r="L577" s="20">
        <f t="shared" si="74"/>
        <v>2697</v>
      </c>
      <c r="M577" s="20">
        <f t="shared" si="74"/>
        <v>2132</v>
      </c>
      <c r="N577" s="20">
        <f t="shared" si="74"/>
        <v>11546</v>
      </c>
      <c r="O577" s="18"/>
      <c r="P577" s="21" t="s">
        <v>1029</v>
      </c>
    </row>
    <row r="578" spans="2:16">
      <c r="B578" s="20">
        <f t="shared" si="74"/>
        <v>0</v>
      </c>
      <c r="C578" s="20">
        <f t="shared" si="74"/>
        <v>-538</v>
      </c>
      <c r="D578" s="20">
        <f t="shared" si="74"/>
        <v>-677.09</v>
      </c>
      <c r="E578" s="20">
        <f t="shared" si="74"/>
        <v>-1281.6500000000001</v>
      </c>
      <c r="F578" s="20">
        <f t="shared" si="74"/>
        <v>1071.73</v>
      </c>
      <c r="G578" s="20">
        <f t="shared" si="74"/>
        <v>19981.312999999998</v>
      </c>
      <c r="H578" s="20">
        <f t="shared" si="74"/>
        <v>16716.55</v>
      </c>
      <c r="I578" s="20">
        <f t="shared" si="74"/>
        <v>5704.902</v>
      </c>
      <c r="J578" s="20">
        <f t="shared" si="74"/>
        <v>692.98</v>
      </c>
      <c r="K578" s="20">
        <f t="shared" si="74"/>
        <v>6469.7610000000004</v>
      </c>
      <c r="L578" s="20">
        <f t="shared" si="74"/>
        <v>1178.029</v>
      </c>
      <c r="M578" s="20">
        <f t="shared" si="74"/>
        <v>2024.721</v>
      </c>
      <c r="N578" s="20" t="str">
        <f t="shared" si="74"/>
        <v/>
      </c>
      <c r="O578" s="18"/>
      <c r="P578" s="21" t="s">
        <v>1030</v>
      </c>
    </row>
    <row r="579" spans="2:16">
      <c r="B579" s="98" t="s">
        <v>1049</v>
      </c>
      <c r="C579" s="99"/>
      <c r="D579" s="99"/>
      <c r="E579" s="99"/>
      <c r="F579" s="99"/>
      <c r="G579" s="99"/>
      <c r="H579" s="99"/>
      <c r="I579" s="99"/>
      <c r="J579" s="99"/>
      <c r="K579" s="99"/>
      <c r="L579" s="99"/>
      <c r="M579" s="99"/>
      <c r="N579" s="100"/>
    </row>
    <row r="580" spans="2:16" ht="15">
      <c r="B580" s="19">
        <f t="shared" ref="B580:N583" si="75">IFERROR(VLOOKUP($B$579,$226:$337,MATCH($P580&amp;"/"&amp;B$342,$224:$224,0),FALSE),"")</f>
        <v>0</v>
      </c>
      <c r="C580" s="19">
        <f t="shared" si="75"/>
        <v>0</v>
      </c>
      <c r="D580" s="19">
        <f t="shared" si="75"/>
        <v>-1047</v>
      </c>
      <c r="E580" s="19">
        <f t="shared" si="75"/>
        <v>0</v>
      </c>
      <c r="F580" s="19">
        <f t="shared" si="75"/>
        <v>0</v>
      </c>
      <c r="G580" s="19">
        <f t="shared" si="75"/>
        <v>265</v>
      </c>
      <c r="H580" s="19">
        <f t="shared" si="75"/>
        <v>0</v>
      </c>
      <c r="I580" s="19">
        <f t="shared" si="75"/>
        <v>0</v>
      </c>
      <c r="J580" s="19">
        <f t="shared" si="75"/>
        <v>0</v>
      </c>
      <c r="K580" s="19">
        <f t="shared" si="75"/>
        <v>0</v>
      </c>
      <c r="L580" s="19">
        <f t="shared" si="75"/>
        <v>0</v>
      </c>
      <c r="M580" s="19">
        <f t="shared" si="75"/>
        <v>0</v>
      </c>
      <c r="N580" s="20">
        <f t="shared" si="75"/>
        <v>0</v>
      </c>
      <c r="O580" s="18"/>
      <c r="P580" s="21" t="s">
        <v>1027</v>
      </c>
    </row>
    <row r="581" spans="2:16" ht="15">
      <c r="B581" s="19">
        <f t="shared" si="75"/>
        <v>0</v>
      </c>
      <c r="C581" s="19">
        <f t="shared" si="75"/>
        <v>595</v>
      </c>
      <c r="D581" s="19">
        <f t="shared" si="75"/>
        <v>-1683</v>
      </c>
      <c r="E581" s="19">
        <f t="shared" si="75"/>
        <v>0</v>
      </c>
      <c r="F581" s="19">
        <f t="shared" si="75"/>
        <v>-726</v>
      </c>
      <c r="G581" s="19">
        <f t="shared" si="75"/>
        <v>0</v>
      </c>
      <c r="H581" s="19">
        <f t="shared" si="75"/>
        <v>0</v>
      </c>
      <c r="I581" s="19">
        <f t="shared" si="75"/>
        <v>0</v>
      </c>
      <c r="J581" s="19">
        <f t="shared" si="75"/>
        <v>0</v>
      </c>
      <c r="K581" s="19">
        <f t="shared" si="75"/>
        <v>0</v>
      </c>
      <c r="L581" s="19">
        <f t="shared" si="75"/>
        <v>237</v>
      </c>
      <c r="M581" s="19">
        <f t="shared" si="75"/>
        <v>-1497</v>
      </c>
      <c r="N581" s="20">
        <f t="shared" si="75"/>
        <v>0</v>
      </c>
      <c r="O581" s="18"/>
      <c r="P581" s="21" t="s">
        <v>1028</v>
      </c>
    </row>
    <row r="582" spans="2:16" ht="15">
      <c r="B582" s="19">
        <f t="shared" si="75"/>
        <v>0</v>
      </c>
      <c r="C582" s="19">
        <f t="shared" si="75"/>
        <v>-155</v>
      </c>
      <c r="D582" s="19">
        <f t="shared" si="75"/>
        <v>-2794</v>
      </c>
      <c r="E582" s="19">
        <f t="shared" si="75"/>
        <v>0</v>
      </c>
      <c r="F582" s="19">
        <f t="shared" si="75"/>
        <v>0</v>
      </c>
      <c r="G582" s="19">
        <f t="shared" si="75"/>
        <v>-1391</v>
      </c>
      <c r="H582" s="19">
        <f t="shared" si="75"/>
        <v>0</v>
      </c>
      <c r="I582" s="19">
        <f t="shared" si="75"/>
        <v>0</v>
      </c>
      <c r="J582" s="19">
        <f t="shared" si="75"/>
        <v>0</v>
      </c>
      <c r="K582" s="19">
        <f t="shared" si="75"/>
        <v>0</v>
      </c>
      <c r="L582" s="19">
        <f t="shared" si="75"/>
        <v>37</v>
      </c>
      <c r="M582" s="19">
        <f t="shared" si="75"/>
        <v>-1428</v>
      </c>
      <c r="N582" s="20">
        <f t="shared" si="75"/>
        <v>0</v>
      </c>
      <c r="O582" s="18"/>
      <c r="P582" s="21" t="s">
        <v>1029</v>
      </c>
    </row>
    <row r="583" spans="2:16" ht="15">
      <c r="B583" s="19">
        <f t="shared" si="75"/>
        <v>0</v>
      </c>
      <c r="C583" s="19">
        <f t="shared" si="75"/>
        <v>4069</v>
      </c>
      <c r="D583" s="19">
        <f t="shared" si="75"/>
        <v>-2000.25</v>
      </c>
      <c r="E583" s="19">
        <f t="shared" si="75"/>
        <v>0</v>
      </c>
      <c r="F583" s="19">
        <f t="shared" si="75"/>
        <v>0</v>
      </c>
      <c r="G583" s="19">
        <f t="shared" si="75"/>
        <v>0</v>
      </c>
      <c r="H583" s="19">
        <f t="shared" si="75"/>
        <v>0</v>
      </c>
      <c r="I583" s="19">
        <f t="shared" si="75"/>
        <v>-210.583</v>
      </c>
      <c r="J583" s="19">
        <f t="shared" si="75"/>
        <v>0</v>
      </c>
      <c r="K583" s="19">
        <f t="shared" si="75"/>
        <v>0</v>
      </c>
      <c r="L583" s="19">
        <f t="shared" si="75"/>
        <v>0</v>
      </c>
      <c r="M583" s="19">
        <f t="shared" si="75"/>
        <v>1736.269</v>
      </c>
      <c r="N583" s="20" t="str">
        <f t="shared" si="75"/>
        <v/>
      </c>
      <c r="O583" s="18"/>
      <c r="P583" s="21" t="s">
        <v>1030</v>
      </c>
    </row>
    <row r="584" spans="2:16">
      <c r="B584" s="89" t="s">
        <v>199</v>
      </c>
      <c r="C584" s="90"/>
      <c r="D584" s="90"/>
      <c r="E584" s="90"/>
      <c r="F584" s="90"/>
      <c r="G584" s="90"/>
      <c r="H584" s="90"/>
      <c r="I584" s="90"/>
      <c r="J584" s="90"/>
      <c r="K584" s="90"/>
      <c r="L584" s="90"/>
      <c r="M584" s="90"/>
      <c r="N584" s="91"/>
    </row>
    <row r="585" spans="2:16" ht="15">
      <c r="B585" s="19">
        <f t="shared" ref="B585:N588" si="76">IFERROR(VLOOKUP($B$584,$226:$337,MATCH($P585&amp;"/"&amp;B$342,$224:$224,0),FALSE),"")</f>
        <v>618053</v>
      </c>
      <c r="C585" s="19">
        <f t="shared" si="76"/>
        <v>397570</v>
      </c>
      <c r="D585" s="19">
        <f t="shared" si="76"/>
        <v>537070</v>
      </c>
      <c r="E585" s="19">
        <f t="shared" si="76"/>
        <v>532408</v>
      </c>
      <c r="F585" s="19">
        <f t="shared" si="76"/>
        <v>615530</v>
      </c>
      <c r="G585" s="19">
        <f t="shared" si="76"/>
        <v>1056429</v>
      </c>
      <c r="H585" s="19">
        <f t="shared" si="76"/>
        <v>945512</v>
      </c>
      <c r="I585" s="19">
        <f t="shared" si="76"/>
        <v>1147275</v>
      </c>
      <c r="J585" s="19">
        <f t="shared" si="76"/>
        <v>1220161</v>
      </c>
      <c r="K585" s="19">
        <f t="shared" si="76"/>
        <v>1213276</v>
      </c>
      <c r="L585" s="19">
        <f t="shared" si="76"/>
        <v>1055033</v>
      </c>
      <c r="M585" s="19">
        <f t="shared" si="76"/>
        <v>1309545</v>
      </c>
      <c r="N585" s="20">
        <f t="shared" si="76"/>
        <v>559171</v>
      </c>
      <c r="O585" s="18"/>
      <c r="P585" s="21" t="s">
        <v>1027</v>
      </c>
    </row>
    <row r="586" spans="2:16" ht="15">
      <c r="B586" s="19">
        <f t="shared" si="76"/>
        <v>988558</v>
      </c>
      <c r="C586" s="19">
        <f t="shared" si="76"/>
        <v>661534</v>
      </c>
      <c r="D586" s="19">
        <f t="shared" si="76"/>
        <v>717898</v>
      </c>
      <c r="E586" s="19">
        <f t="shared" si="76"/>
        <v>950626</v>
      </c>
      <c r="F586" s="19">
        <f t="shared" si="76"/>
        <v>1241691</v>
      </c>
      <c r="G586" s="19">
        <f t="shared" si="76"/>
        <v>1652499</v>
      </c>
      <c r="H586" s="19">
        <f t="shared" si="76"/>
        <v>1686344</v>
      </c>
      <c r="I586" s="19">
        <f t="shared" si="76"/>
        <v>2017390</v>
      </c>
      <c r="J586" s="19">
        <f t="shared" si="76"/>
        <v>2278657</v>
      </c>
      <c r="K586" s="19">
        <f t="shared" si="76"/>
        <v>2424590</v>
      </c>
      <c r="L586" s="19">
        <f t="shared" si="76"/>
        <v>1984345</v>
      </c>
      <c r="M586" s="19">
        <f t="shared" si="76"/>
        <v>2093566</v>
      </c>
      <c r="N586" s="20">
        <f t="shared" si="76"/>
        <v>838364</v>
      </c>
      <c r="O586" s="18"/>
      <c r="P586" s="21" t="s">
        <v>1028</v>
      </c>
    </row>
    <row r="587" spans="2:16" ht="15">
      <c r="B587" s="19">
        <f t="shared" si="76"/>
        <v>1225461</v>
      </c>
      <c r="C587" s="19">
        <f t="shared" si="76"/>
        <v>910166</v>
      </c>
      <c r="D587" s="19">
        <f t="shared" si="76"/>
        <v>926709</v>
      </c>
      <c r="E587" s="19">
        <f t="shared" si="76"/>
        <v>1412596</v>
      </c>
      <c r="F587" s="19">
        <f t="shared" si="76"/>
        <v>1869317</v>
      </c>
      <c r="G587" s="19">
        <f t="shared" si="76"/>
        <v>2656734</v>
      </c>
      <c r="H587" s="19">
        <f t="shared" si="76"/>
        <v>2497528</v>
      </c>
      <c r="I587" s="19">
        <f t="shared" si="76"/>
        <v>2807393</v>
      </c>
      <c r="J587" s="19">
        <f t="shared" si="76"/>
        <v>3024856</v>
      </c>
      <c r="K587" s="19">
        <f t="shared" si="76"/>
        <v>3374374</v>
      </c>
      <c r="L587" s="19">
        <f t="shared" si="76"/>
        <v>3115759</v>
      </c>
      <c r="M587" s="19">
        <f t="shared" si="76"/>
        <v>2762843</v>
      </c>
      <c r="N587" s="20">
        <f t="shared" si="76"/>
        <v>1222837</v>
      </c>
      <c r="O587" s="18"/>
      <c r="P587" s="21" t="s">
        <v>1029</v>
      </c>
    </row>
    <row r="588" spans="2:16" ht="15">
      <c r="B588" s="19">
        <f t="shared" si="76"/>
        <v>1364641.72</v>
      </c>
      <c r="C588" s="19">
        <f t="shared" si="76"/>
        <v>1308817.98</v>
      </c>
      <c r="D588" s="19">
        <f t="shared" si="76"/>
        <v>1600143.71</v>
      </c>
      <c r="E588" s="19">
        <f t="shared" si="76"/>
        <v>2153503.11</v>
      </c>
      <c r="F588" s="19">
        <f t="shared" si="76"/>
        <v>2709448.79</v>
      </c>
      <c r="G588" s="19">
        <f t="shared" si="76"/>
        <v>3913485.2549999999</v>
      </c>
      <c r="H588" s="19">
        <f t="shared" si="76"/>
        <v>3741057.69</v>
      </c>
      <c r="I588" s="19">
        <f t="shared" si="76"/>
        <v>4111223.929</v>
      </c>
      <c r="J588" s="19">
        <f t="shared" si="76"/>
        <v>4175627.38</v>
      </c>
      <c r="K588" s="19">
        <f t="shared" si="76"/>
        <v>4821423.7209999999</v>
      </c>
      <c r="L588" s="19">
        <f t="shared" si="76"/>
        <v>4213076.6320000002</v>
      </c>
      <c r="M588" s="19">
        <f t="shared" si="76"/>
        <v>3813266.3339999998</v>
      </c>
      <c r="N588" s="20" t="str">
        <f t="shared" si="76"/>
        <v/>
      </c>
      <c r="O588" s="18"/>
      <c r="P588" s="21" t="s">
        <v>1030</v>
      </c>
    </row>
    <row r="589" spans="2:16" ht="15">
      <c r="B589" s="39">
        <f t="shared" ref="B589:M589" si="77">B588/B$564</f>
        <v>4.214159209995608</v>
      </c>
      <c r="C589" s="39">
        <f t="shared" si="77"/>
        <v>39.475282141239219</v>
      </c>
      <c r="D589" s="39">
        <f t="shared" si="77"/>
        <v>-31.310725562852696</v>
      </c>
      <c r="E589" s="39">
        <f t="shared" si="77"/>
        <v>3.9127211529121917</v>
      </c>
      <c r="F589" s="39">
        <f t="shared" si="77"/>
        <v>1.7140098048679573</v>
      </c>
      <c r="G589" s="39">
        <f t="shared" si="77"/>
        <v>2.9604547343687657</v>
      </c>
      <c r="H589" s="39">
        <f t="shared" si="77"/>
        <v>3.1477359381230454</v>
      </c>
      <c r="I589" s="39">
        <f t="shared" si="77"/>
        <v>2.4534718698602833</v>
      </c>
      <c r="J589" s="39">
        <f t="shared" si="77"/>
        <v>2.2576395206776603</v>
      </c>
      <c r="K589" s="39">
        <f t="shared" si="77"/>
        <v>2.421135104977818</v>
      </c>
      <c r="L589" s="39">
        <f t="shared" si="77"/>
        <v>1.9347231151102682</v>
      </c>
      <c r="M589" s="39">
        <f t="shared" si="77"/>
        <v>2.1862013327073249</v>
      </c>
      <c r="N589" s="39">
        <f>IFERROR(N588/N$564,IFERROR(N587/N$564,IFERROR(N586/N$564,N585/N$564)))</f>
        <v>-0.65135618751899815</v>
      </c>
      <c r="O589" s="18">
        <f>RATE(M$342-C$342,,-C589,M589)</f>
        <v>-0.25125059341806855</v>
      </c>
      <c r="P589" s="23" t="s">
        <v>1050</v>
      </c>
    </row>
    <row r="590" spans="2:16">
      <c r="B590" s="104" t="s">
        <v>1051</v>
      </c>
      <c r="C590" s="105"/>
      <c r="D590" s="105"/>
      <c r="E590" s="105"/>
      <c r="F590" s="105"/>
      <c r="G590" s="105"/>
      <c r="H590" s="105"/>
      <c r="I590" s="105"/>
      <c r="J590" s="105"/>
      <c r="K590" s="105"/>
      <c r="L590" s="105"/>
      <c r="M590" s="105"/>
      <c r="N590" s="106"/>
    </row>
    <row r="591" spans="2:16" ht="15">
      <c r="B591" s="19">
        <f t="shared" ref="B591:N594" si="78">IFERROR(B585+B607,"")</f>
        <v>-42239</v>
      </c>
      <c r="C591" s="19">
        <f t="shared" si="78"/>
        <v>-265397</v>
      </c>
      <c r="D591" s="19">
        <f t="shared" si="78"/>
        <v>128984</v>
      </c>
      <c r="E591" s="19">
        <f t="shared" si="78"/>
        <v>194295</v>
      </c>
      <c r="F591" s="19">
        <f t="shared" si="78"/>
        <v>347762</v>
      </c>
      <c r="G591" s="19">
        <f t="shared" si="78"/>
        <v>528958</v>
      </c>
      <c r="H591" s="19">
        <f t="shared" si="78"/>
        <v>595516</v>
      </c>
      <c r="I591" s="19">
        <f t="shared" si="78"/>
        <v>905339</v>
      </c>
      <c r="J591" s="19">
        <f t="shared" si="78"/>
        <v>861234</v>
      </c>
      <c r="K591" s="19">
        <f t="shared" si="78"/>
        <v>1012340</v>
      </c>
      <c r="L591" s="19">
        <f t="shared" si="78"/>
        <v>917639</v>
      </c>
      <c r="M591" s="19">
        <f t="shared" si="78"/>
        <v>830655</v>
      </c>
      <c r="N591" s="20">
        <f>IFERROR(N585+N607,"")</f>
        <v>144516</v>
      </c>
      <c r="O591" s="18"/>
      <c r="P591" s="21" t="s">
        <v>1027</v>
      </c>
    </row>
    <row r="592" spans="2:16" ht="15">
      <c r="B592" s="19">
        <f t="shared" si="78"/>
        <v>-434118</v>
      </c>
      <c r="C592" s="19">
        <f t="shared" si="78"/>
        <v>-655342</v>
      </c>
      <c r="D592" s="19">
        <f t="shared" si="78"/>
        <v>-138662</v>
      </c>
      <c r="E592" s="19">
        <f t="shared" si="78"/>
        <v>254269</v>
      </c>
      <c r="F592" s="19">
        <f t="shared" si="78"/>
        <v>632911</v>
      </c>
      <c r="G592" s="19">
        <f t="shared" si="78"/>
        <v>614583</v>
      </c>
      <c r="H592" s="19">
        <f t="shared" si="78"/>
        <v>1112545</v>
      </c>
      <c r="I592" s="19">
        <f t="shared" si="78"/>
        <v>1536766</v>
      </c>
      <c r="J592" s="19">
        <f t="shared" si="78"/>
        <v>1613921</v>
      </c>
      <c r="K592" s="19">
        <f t="shared" si="78"/>
        <v>1856502</v>
      </c>
      <c r="L592" s="19">
        <f t="shared" si="78"/>
        <v>1512181</v>
      </c>
      <c r="M592" s="19">
        <f t="shared" si="78"/>
        <v>1200188</v>
      </c>
      <c r="N592" s="20">
        <f t="shared" si="78"/>
        <v>-52111</v>
      </c>
      <c r="O592" s="18"/>
      <c r="P592" s="21" t="s">
        <v>1028</v>
      </c>
    </row>
    <row r="593" spans="2:16" ht="15">
      <c r="B593" s="19">
        <f t="shared" si="78"/>
        <v>-1204505</v>
      </c>
      <c r="C593" s="19">
        <f t="shared" si="78"/>
        <v>-1182423</v>
      </c>
      <c r="D593" s="19">
        <f t="shared" si="78"/>
        <v>-721705</v>
      </c>
      <c r="E593" s="19">
        <f t="shared" si="78"/>
        <v>320678</v>
      </c>
      <c r="F593" s="19">
        <f t="shared" si="78"/>
        <v>857756</v>
      </c>
      <c r="G593" s="19">
        <f t="shared" si="78"/>
        <v>1362064</v>
      </c>
      <c r="H593" s="19">
        <f t="shared" si="78"/>
        <v>1647620</v>
      </c>
      <c r="I593" s="19">
        <f t="shared" si="78"/>
        <v>1941706</v>
      </c>
      <c r="J593" s="19">
        <f t="shared" si="78"/>
        <v>2082088</v>
      </c>
      <c r="K593" s="19">
        <f t="shared" si="78"/>
        <v>2045930</v>
      </c>
      <c r="L593" s="19">
        <f t="shared" si="78"/>
        <v>2195189</v>
      </c>
      <c r="M593" s="19">
        <f t="shared" si="78"/>
        <v>1347147</v>
      </c>
      <c r="N593" s="20">
        <f t="shared" si="78"/>
        <v>-157154</v>
      </c>
      <c r="O593" s="18"/>
      <c r="P593" s="21" t="s">
        <v>1029</v>
      </c>
    </row>
    <row r="594" spans="2:16" ht="15">
      <c r="B594" s="19">
        <f t="shared" si="78"/>
        <v>-2015105.2899999998</v>
      </c>
      <c r="C594" s="29">
        <f t="shared" si="78"/>
        <v>-1469661.02</v>
      </c>
      <c r="D594" s="29">
        <f t="shared" si="78"/>
        <v>-712885.71</v>
      </c>
      <c r="E594" s="29">
        <f t="shared" si="78"/>
        <v>632039.1799999997</v>
      </c>
      <c r="F594" s="29">
        <f t="shared" si="78"/>
        <v>1359363.135</v>
      </c>
      <c r="G594" s="29">
        <f t="shared" si="78"/>
        <v>1913599.6169999999</v>
      </c>
      <c r="H594" s="29">
        <f t="shared" si="78"/>
        <v>2381605.91</v>
      </c>
      <c r="I594" s="29">
        <f t="shared" si="78"/>
        <v>2575103.4730000002</v>
      </c>
      <c r="J594" s="29">
        <f t="shared" si="78"/>
        <v>2662770.46</v>
      </c>
      <c r="K594" s="29">
        <f t="shared" si="78"/>
        <v>3359806.3679999998</v>
      </c>
      <c r="L594" s="29">
        <f t="shared" si="78"/>
        <v>2763072.7210000004</v>
      </c>
      <c r="M594" s="29">
        <f t="shared" si="78"/>
        <v>1771455.537</v>
      </c>
      <c r="N594" s="29" t="str">
        <f t="shared" si="78"/>
        <v/>
      </c>
      <c r="O594" s="18" t="e">
        <f>RATE(M$342-C$342,,-C594,M594)</f>
        <v>#NUM!</v>
      </c>
      <c r="P594" s="21" t="s">
        <v>1030</v>
      </c>
    </row>
    <row r="595" spans="2:16" ht="15">
      <c r="B595" s="119" t="s">
        <v>200</v>
      </c>
      <c r="C595" s="120"/>
      <c r="D595" s="120"/>
      <c r="E595" s="120"/>
      <c r="F595" s="120"/>
      <c r="G595" s="120"/>
      <c r="H595" s="120"/>
      <c r="I595" s="120"/>
      <c r="J595" s="120"/>
      <c r="K595" s="120"/>
      <c r="L595" s="120"/>
      <c r="M595" s="120"/>
      <c r="N595" s="121"/>
      <c r="O595" s="18"/>
      <c r="P595" s="21"/>
    </row>
    <row r="596" spans="2:16">
      <c r="B596" s="98" t="s">
        <v>207</v>
      </c>
      <c r="C596" s="99"/>
      <c r="D596" s="99"/>
      <c r="E596" s="99"/>
      <c r="F596" s="99"/>
      <c r="G596" s="99"/>
      <c r="H596" s="99"/>
      <c r="I596" s="99"/>
      <c r="J596" s="99"/>
      <c r="K596" s="99"/>
      <c r="L596" s="99"/>
      <c r="M596" s="99"/>
      <c r="N596" s="100"/>
    </row>
    <row r="597" spans="2:16" ht="15">
      <c r="B597" s="19">
        <f t="shared" ref="B597:N600" si="79">IFERROR(VLOOKUP($B$596,$226:$337,MATCH($P597&amp;"/"&amp;B$342,$224:$224,0),FALSE),"")</f>
        <v>-660292</v>
      </c>
      <c r="C597" s="19">
        <f t="shared" si="79"/>
        <v>-662967</v>
      </c>
      <c r="D597" s="19">
        <f t="shared" si="79"/>
        <v>-404352</v>
      </c>
      <c r="E597" s="19">
        <f t="shared" si="79"/>
        <v>-337224</v>
      </c>
      <c r="F597" s="19">
        <f t="shared" si="79"/>
        <v>-264878</v>
      </c>
      <c r="G597" s="19">
        <f t="shared" si="79"/>
        <v>-527471</v>
      </c>
      <c r="H597" s="19">
        <f t="shared" si="79"/>
        <v>-349996</v>
      </c>
      <c r="I597" s="19">
        <f t="shared" si="79"/>
        <v>-234678</v>
      </c>
      <c r="J597" s="19">
        <f t="shared" si="79"/>
        <v>-358927</v>
      </c>
      <c r="K597" s="19">
        <f t="shared" si="79"/>
        <v>-179287</v>
      </c>
      <c r="L597" s="19">
        <f t="shared" si="79"/>
        <v>-121674</v>
      </c>
      <c r="M597" s="19">
        <f t="shared" si="79"/>
        <v>-448293</v>
      </c>
      <c r="N597" s="20">
        <f t="shared" si="79"/>
        <v>-373940</v>
      </c>
      <c r="O597" s="18"/>
      <c r="P597" s="21" t="s">
        <v>1027</v>
      </c>
    </row>
    <row r="598" spans="2:16" ht="15">
      <c r="B598" s="19">
        <f t="shared" si="79"/>
        <v>-1422676</v>
      </c>
      <c r="C598" s="19">
        <f t="shared" si="79"/>
        <v>-1292135</v>
      </c>
      <c r="D598" s="19">
        <f t="shared" si="79"/>
        <v>-849690</v>
      </c>
      <c r="E598" s="19">
        <f t="shared" si="79"/>
        <v>-686695</v>
      </c>
      <c r="F598" s="19">
        <f t="shared" si="79"/>
        <v>-595778</v>
      </c>
      <c r="G598" s="19">
        <f t="shared" si="79"/>
        <v>-1031826</v>
      </c>
      <c r="H598" s="19">
        <f t="shared" si="79"/>
        <v>-559606</v>
      </c>
      <c r="I598" s="19">
        <f t="shared" si="79"/>
        <v>-464134</v>
      </c>
      <c r="J598" s="19">
        <f t="shared" si="79"/>
        <v>-646367</v>
      </c>
      <c r="K598" s="19">
        <f t="shared" si="79"/>
        <v>-518450</v>
      </c>
      <c r="L598" s="19">
        <f t="shared" si="79"/>
        <v>-434236</v>
      </c>
      <c r="M598" s="19">
        <f t="shared" si="79"/>
        <v>-848355</v>
      </c>
      <c r="N598" s="20">
        <f t="shared" si="79"/>
        <v>-839512</v>
      </c>
      <c r="O598" s="18"/>
      <c r="P598" s="21" t="s">
        <v>1028</v>
      </c>
    </row>
    <row r="599" spans="2:16" ht="15">
      <c r="B599" s="19">
        <f t="shared" si="79"/>
        <v>-2429966</v>
      </c>
      <c r="C599" s="19">
        <f t="shared" si="79"/>
        <v>-2061527</v>
      </c>
      <c r="D599" s="19">
        <f t="shared" si="79"/>
        <v>-1633790</v>
      </c>
      <c r="E599" s="19">
        <f t="shared" si="79"/>
        <v>-1070899</v>
      </c>
      <c r="F599" s="19">
        <f t="shared" si="79"/>
        <v>-984966</v>
      </c>
      <c r="G599" s="19">
        <f t="shared" si="79"/>
        <v>-1284801</v>
      </c>
      <c r="H599" s="19">
        <f t="shared" si="79"/>
        <v>-801480</v>
      </c>
      <c r="I599" s="19">
        <f t="shared" si="79"/>
        <v>-838356</v>
      </c>
      <c r="J599" s="19">
        <f t="shared" si="79"/>
        <v>-897400</v>
      </c>
      <c r="K599" s="19">
        <f t="shared" si="79"/>
        <v>-795296</v>
      </c>
      <c r="L599" s="19">
        <f t="shared" si="79"/>
        <v>-836592</v>
      </c>
      <c r="M599" s="19">
        <f t="shared" si="79"/>
        <v>-1363714</v>
      </c>
      <c r="N599" s="20">
        <f t="shared" si="79"/>
        <v>-1312754</v>
      </c>
      <c r="O599" s="18"/>
      <c r="P599" s="21" t="s">
        <v>1029</v>
      </c>
    </row>
    <row r="600" spans="2:16" ht="15">
      <c r="B600" s="19">
        <f t="shared" si="79"/>
        <v>-3379747.01</v>
      </c>
      <c r="C600" s="19">
        <f t="shared" si="79"/>
        <v>-2731174</v>
      </c>
      <c r="D600" s="19">
        <f t="shared" si="79"/>
        <v>-2290729.2799999998</v>
      </c>
      <c r="E600" s="19">
        <f t="shared" si="79"/>
        <v>-1488385.1</v>
      </c>
      <c r="F600" s="19">
        <f t="shared" si="79"/>
        <v>-1350085.655</v>
      </c>
      <c r="G600" s="19">
        <f t="shared" si="79"/>
        <v>-1999885.638</v>
      </c>
      <c r="H600" s="19">
        <f t="shared" si="79"/>
        <v>-1359451.78</v>
      </c>
      <c r="I600" s="19">
        <f t="shared" si="79"/>
        <v>-1536120.456</v>
      </c>
      <c r="J600" s="19">
        <f t="shared" si="79"/>
        <v>-1446633.41</v>
      </c>
      <c r="K600" s="19">
        <f t="shared" si="79"/>
        <v>-1367324.513</v>
      </c>
      <c r="L600" s="19">
        <f t="shared" si="79"/>
        <v>-1339989.3289999999</v>
      </c>
      <c r="M600" s="19">
        <f t="shared" si="79"/>
        <v>-1955756.3729999999</v>
      </c>
      <c r="N600" s="20" t="str">
        <f t="shared" si="79"/>
        <v/>
      </c>
      <c r="O600" s="18"/>
      <c r="P600" s="21" t="s">
        <v>1030</v>
      </c>
    </row>
    <row r="601" spans="2:16">
      <c r="B601" s="98" t="s">
        <v>210</v>
      </c>
      <c r="C601" s="99"/>
      <c r="D601" s="99"/>
      <c r="E601" s="99"/>
      <c r="F601" s="99"/>
      <c r="G601" s="99"/>
      <c r="H601" s="99"/>
      <c r="I601" s="99"/>
      <c r="J601" s="99"/>
      <c r="K601" s="99"/>
      <c r="L601" s="99"/>
      <c r="M601" s="99"/>
      <c r="N601" s="100"/>
    </row>
    <row r="602" spans="2:16" ht="15">
      <c r="B602" s="19">
        <f t="shared" ref="B602:N605" si="80">IFERROR(VLOOKUP($B$601,$226:$337,MATCH($P602&amp;"/"&amp;B$342,$224:$224,0),FALSE),"")</f>
        <v>0</v>
      </c>
      <c r="C602" s="19">
        <f t="shared" si="80"/>
        <v>0</v>
      </c>
      <c r="D602" s="19">
        <f t="shared" si="80"/>
        <v>-3734</v>
      </c>
      <c r="E602" s="19">
        <f t="shared" si="80"/>
        <v>-889</v>
      </c>
      <c r="F602" s="19">
        <f t="shared" si="80"/>
        <v>-2890</v>
      </c>
      <c r="G602" s="19">
        <f t="shared" si="80"/>
        <v>0</v>
      </c>
      <c r="H602" s="19">
        <f t="shared" si="80"/>
        <v>0</v>
      </c>
      <c r="I602" s="19">
        <f t="shared" si="80"/>
        <v>-7258</v>
      </c>
      <c r="J602" s="19">
        <f t="shared" si="80"/>
        <v>0</v>
      </c>
      <c r="K602" s="19">
        <f t="shared" si="80"/>
        <v>-21649</v>
      </c>
      <c r="L602" s="19">
        <f t="shared" si="80"/>
        <v>-15720</v>
      </c>
      <c r="M602" s="19">
        <f t="shared" si="80"/>
        <v>-30597</v>
      </c>
      <c r="N602" s="20">
        <f t="shared" si="80"/>
        <v>-40715</v>
      </c>
      <c r="O602" s="18"/>
      <c r="P602" s="21" t="s">
        <v>1027</v>
      </c>
    </row>
    <row r="603" spans="2:16" ht="15">
      <c r="B603" s="19">
        <f t="shared" si="80"/>
        <v>0</v>
      </c>
      <c r="C603" s="19">
        <f t="shared" si="80"/>
        <v>-24741</v>
      </c>
      <c r="D603" s="19">
        <f t="shared" si="80"/>
        <v>-6870</v>
      </c>
      <c r="E603" s="19">
        <f t="shared" si="80"/>
        <v>-9662</v>
      </c>
      <c r="F603" s="19">
        <f t="shared" si="80"/>
        <v>-13002</v>
      </c>
      <c r="G603" s="19">
        <f t="shared" si="80"/>
        <v>-6090</v>
      </c>
      <c r="H603" s="19">
        <f t="shared" si="80"/>
        <v>-14193</v>
      </c>
      <c r="I603" s="19">
        <f t="shared" si="80"/>
        <v>-16490</v>
      </c>
      <c r="J603" s="19">
        <f t="shared" si="80"/>
        <v>-18369</v>
      </c>
      <c r="K603" s="19">
        <f t="shared" si="80"/>
        <v>-49638</v>
      </c>
      <c r="L603" s="19">
        <f t="shared" si="80"/>
        <v>-37928</v>
      </c>
      <c r="M603" s="19">
        <f t="shared" si="80"/>
        <v>-45023</v>
      </c>
      <c r="N603" s="20">
        <f t="shared" si="80"/>
        <v>-50963</v>
      </c>
      <c r="O603" s="18"/>
      <c r="P603" s="21" t="s">
        <v>1028</v>
      </c>
    </row>
    <row r="604" spans="2:16" ht="15">
      <c r="B604" s="19">
        <f t="shared" si="80"/>
        <v>0</v>
      </c>
      <c r="C604" s="19">
        <f t="shared" si="80"/>
        <v>-31062</v>
      </c>
      <c r="D604" s="19">
        <f t="shared" si="80"/>
        <v>-14624</v>
      </c>
      <c r="E604" s="19">
        <f t="shared" si="80"/>
        <v>-21019</v>
      </c>
      <c r="F604" s="19">
        <f t="shared" si="80"/>
        <v>-26595</v>
      </c>
      <c r="G604" s="19">
        <f t="shared" si="80"/>
        <v>-9869</v>
      </c>
      <c r="H604" s="19">
        <f t="shared" si="80"/>
        <v>-48428</v>
      </c>
      <c r="I604" s="19">
        <f t="shared" si="80"/>
        <v>-27331</v>
      </c>
      <c r="J604" s="19">
        <f t="shared" si="80"/>
        <v>-45368</v>
      </c>
      <c r="K604" s="19">
        <f t="shared" si="80"/>
        <v>-533148</v>
      </c>
      <c r="L604" s="19">
        <f t="shared" si="80"/>
        <v>-83978</v>
      </c>
      <c r="M604" s="19">
        <f t="shared" si="80"/>
        <v>-51982</v>
      </c>
      <c r="N604" s="20">
        <f t="shared" si="80"/>
        <v>-67237</v>
      </c>
      <c r="O604" s="18"/>
      <c r="P604" s="21" t="s">
        <v>1029</v>
      </c>
    </row>
    <row r="605" spans="2:16" ht="15">
      <c r="B605" s="19">
        <f t="shared" si="80"/>
        <v>0</v>
      </c>
      <c r="C605" s="19">
        <f t="shared" si="80"/>
        <v>-47305</v>
      </c>
      <c r="D605" s="19">
        <f t="shared" si="80"/>
        <v>-22300.14</v>
      </c>
      <c r="E605" s="19">
        <f t="shared" si="80"/>
        <v>-33078.83</v>
      </c>
      <c r="F605" s="19">
        <f t="shared" si="80"/>
        <v>0</v>
      </c>
      <c r="G605" s="19">
        <f t="shared" si="80"/>
        <v>0</v>
      </c>
      <c r="H605" s="19">
        <f t="shared" si="80"/>
        <v>0</v>
      </c>
      <c r="I605" s="19">
        <f t="shared" si="80"/>
        <v>0</v>
      </c>
      <c r="J605" s="19">
        <f t="shared" si="80"/>
        <v>-66223.509999999995</v>
      </c>
      <c r="K605" s="19">
        <f t="shared" si="80"/>
        <v>-94292.84</v>
      </c>
      <c r="L605" s="19">
        <f t="shared" si="80"/>
        <v>-110014.58199999999</v>
      </c>
      <c r="M605" s="19">
        <f t="shared" si="80"/>
        <v>-86054.423999999999</v>
      </c>
      <c r="N605" s="20" t="str">
        <f t="shared" si="80"/>
        <v/>
      </c>
      <c r="O605" s="18"/>
      <c r="P605" s="21" t="s">
        <v>1030</v>
      </c>
    </row>
    <row r="606" spans="2:16">
      <c r="B606" s="98" t="s">
        <v>1052</v>
      </c>
      <c r="C606" s="99"/>
      <c r="D606" s="99"/>
      <c r="E606" s="99"/>
      <c r="F606" s="99"/>
      <c r="G606" s="99"/>
      <c r="H606" s="99"/>
      <c r="I606" s="99"/>
      <c r="J606" s="99"/>
      <c r="K606" s="99"/>
      <c r="L606" s="99"/>
      <c r="M606" s="99"/>
      <c r="N606" s="100"/>
    </row>
    <row r="607" spans="2:16" ht="15">
      <c r="B607" s="20">
        <f t="shared" ref="B607:M610" si="81">IFERROR(B597+B602,"")</f>
        <v>-660292</v>
      </c>
      <c r="C607" s="20">
        <f t="shared" si="81"/>
        <v>-662967</v>
      </c>
      <c r="D607" s="20">
        <f t="shared" si="81"/>
        <v>-408086</v>
      </c>
      <c r="E607" s="20">
        <f t="shared" si="81"/>
        <v>-338113</v>
      </c>
      <c r="F607" s="20">
        <f t="shared" si="81"/>
        <v>-267768</v>
      </c>
      <c r="G607" s="20">
        <f t="shared" si="81"/>
        <v>-527471</v>
      </c>
      <c r="H607" s="20">
        <f t="shared" si="81"/>
        <v>-349996</v>
      </c>
      <c r="I607" s="20">
        <f t="shared" si="81"/>
        <v>-241936</v>
      </c>
      <c r="J607" s="20">
        <f t="shared" si="81"/>
        <v>-358927</v>
      </c>
      <c r="K607" s="20">
        <f t="shared" si="81"/>
        <v>-200936</v>
      </c>
      <c r="L607" s="20">
        <f t="shared" si="81"/>
        <v>-137394</v>
      </c>
      <c r="M607" s="20">
        <f t="shared" si="81"/>
        <v>-478890</v>
      </c>
      <c r="N607" s="20">
        <f>IFERROR(N597+N602,"")</f>
        <v>-414655</v>
      </c>
      <c r="O607" s="18"/>
      <c r="P607" s="21" t="s">
        <v>1027</v>
      </c>
    </row>
    <row r="608" spans="2:16" ht="15">
      <c r="B608" s="20">
        <f t="shared" si="81"/>
        <v>-1422676</v>
      </c>
      <c r="C608" s="20">
        <f t="shared" si="81"/>
        <v>-1316876</v>
      </c>
      <c r="D608" s="20">
        <f t="shared" si="81"/>
        <v>-856560</v>
      </c>
      <c r="E608" s="20">
        <f t="shared" si="81"/>
        <v>-696357</v>
      </c>
      <c r="F608" s="20">
        <f t="shared" si="81"/>
        <v>-608780</v>
      </c>
      <c r="G608" s="20">
        <f t="shared" si="81"/>
        <v>-1037916</v>
      </c>
      <c r="H608" s="20">
        <f t="shared" si="81"/>
        <v>-573799</v>
      </c>
      <c r="I608" s="20">
        <f t="shared" si="81"/>
        <v>-480624</v>
      </c>
      <c r="J608" s="20">
        <f t="shared" si="81"/>
        <v>-664736</v>
      </c>
      <c r="K608" s="20">
        <f t="shared" si="81"/>
        <v>-568088</v>
      </c>
      <c r="L608" s="20">
        <f t="shared" si="81"/>
        <v>-472164</v>
      </c>
      <c r="M608" s="20">
        <f t="shared" si="81"/>
        <v>-893378</v>
      </c>
      <c r="N608" s="20">
        <f>IFERROR(N598+N603,"")</f>
        <v>-890475</v>
      </c>
      <c r="O608" s="18"/>
      <c r="P608" s="21" t="s">
        <v>1028</v>
      </c>
    </row>
    <row r="609" spans="2:16" ht="15">
      <c r="B609" s="20">
        <f t="shared" si="81"/>
        <v>-2429966</v>
      </c>
      <c r="C609" s="20">
        <f t="shared" si="81"/>
        <v>-2092589</v>
      </c>
      <c r="D609" s="20">
        <f t="shared" si="81"/>
        <v>-1648414</v>
      </c>
      <c r="E609" s="20">
        <f t="shared" si="81"/>
        <v>-1091918</v>
      </c>
      <c r="F609" s="20">
        <f t="shared" si="81"/>
        <v>-1011561</v>
      </c>
      <c r="G609" s="20">
        <f t="shared" si="81"/>
        <v>-1294670</v>
      </c>
      <c r="H609" s="20">
        <f t="shared" si="81"/>
        <v>-849908</v>
      </c>
      <c r="I609" s="20">
        <f t="shared" si="81"/>
        <v>-865687</v>
      </c>
      <c r="J609" s="20">
        <f t="shared" si="81"/>
        <v>-942768</v>
      </c>
      <c r="K609" s="20">
        <f t="shared" si="81"/>
        <v>-1328444</v>
      </c>
      <c r="L609" s="20">
        <f t="shared" si="81"/>
        <v>-920570</v>
      </c>
      <c r="M609" s="20">
        <f t="shared" si="81"/>
        <v>-1415696</v>
      </c>
      <c r="N609" s="20">
        <f>IFERROR(N599+N604,"")</f>
        <v>-1379991</v>
      </c>
      <c r="O609" s="18"/>
      <c r="P609" s="21" t="s">
        <v>1029</v>
      </c>
    </row>
    <row r="610" spans="2:16" ht="15">
      <c r="B610" s="20">
        <f t="shared" si="81"/>
        <v>-3379747.01</v>
      </c>
      <c r="C610" s="20">
        <f t="shared" si="81"/>
        <v>-2778479</v>
      </c>
      <c r="D610" s="20">
        <f t="shared" si="81"/>
        <v>-2313029.42</v>
      </c>
      <c r="E610" s="20">
        <f t="shared" si="81"/>
        <v>-1521463.9300000002</v>
      </c>
      <c r="F610" s="20">
        <f t="shared" si="81"/>
        <v>-1350085.655</v>
      </c>
      <c r="G610" s="20">
        <f t="shared" si="81"/>
        <v>-1999885.638</v>
      </c>
      <c r="H610" s="20">
        <f t="shared" si="81"/>
        <v>-1359451.78</v>
      </c>
      <c r="I610" s="20">
        <f t="shared" si="81"/>
        <v>-1536120.456</v>
      </c>
      <c r="J610" s="20">
        <f t="shared" si="81"/>
        <v>-1512856.92</v>
      </c>
      <c r="K610" s="20">
        <f t="shared" si="81"/>
        <v>-1461617.3530000001</v>
      </c>
      <c r="L610" s="20">
        <f t="shared" si="81"/>
        <v>-1450003.9109999998</v>
      </c>
      <c r="M610" s="20">
        <f t="shared" si="81"/>
        <v>-2041810.7969999998</v>
      </c>
      <c r="N610" s="20" t="str">
        <f>IFERROR(N600+N605,"")</f>
        <v/>
      </c>
      <c r="O610" s="18">
        <f>RATE(M$342-C$342,,-C610,M610)</f>
        <v>-3.0336970003547726E-2</v>
      </c>
      <c r="P610" s="21" t="s">
        <v>1030</v>
      </c>
    </row>
    <row r="611" spans="2:16">
      <c r="B611" s="113" t="s">
        <v>213</v>
      </c>
      <c r="C611" s="114"/>
      <c r="D611" s="114"/>
      <c r="E611" s="114"/>
      <c r="F611" s="114"/>
      <c r="G611" s="114"/>
      <c r="H611" s="114"/>
      <c r="I611" s="114"/>
      <c r="J611" s="114"/>
      <c r="K611" s="114"/>
      <c r="L611" s="114"/>
      <c r="M611" s="114"/>
      <c r="N611" s="115"/>
    </row>
    <row r="612" spans="2:16" ht="15">
      <c r="B612" s="19">
        <f t="shared" ref="B612:N615" si="82">IFERROR(VLOOKUP($B$611,$226:$337,MATCH($P612&amp;"/"&amp;B$342,$224:$224,0),FALSE),"")</f>
        <v>-732297</v>
      </c>
      <c r="C612" s="19">
        <f t="shared" si="82"/>
        <v>-615270</v>
      </c>
      <c r="D612" s="19">
        <f t="shared" si="82"/>
        <v>-458197</v>
      </c>
      <c r="E612" s="19">
        <f t="shared" si="82"/>
        <v>-268906</v>
      </c>
      <c r="F612" s="19">
        <f t="shared" si="82"/>
        <v>-549181</v>
      </c>
      <c r="G612" s="19">
        <f t="shared" si="82"/>
        <v>-542188</v>
      </c>
      <c r="H612" s="19">
        <f t="shared" si="82"/>
        <v>-340476</v>
      </c>
      <c r="I612" s="19">
        <f t="shared" si="82"/>
        <v>-238897</v>
      </c>
      <c r="J612" s="19">
        <f t="shared" si="82"/>
        <v>-353537</v>
      </c>
      <c r="K612" s="19">
        <f t="shared" si="82"/>
        <v>-914963</v>
      </c>
      <c r="L612" s="19">
        <f t="shared" si="82"/>
        <v>-370545</v>
      </c>
      <c r="M612" s="19">
        <f t="shared" si="82"/>
        <v>-729863</v>
      </c>
      <c r="N612" s="20">
        <f t="shared" si="82"/>
        <v>-1608634</v>
      </c>
      <c r="O612" s="18"/>
      <c r="P612" s="21" t="s">
        <v>1027</v>
      </c>
    </row>
    <row r="613" spans="2:16" ht="15">
      <c r="B613" s="19">
        <f t="shared" si="82"/>
        <v>-1488559</v>
      </c>
      <c r="C613" s="19">
        <f t="shared" si="82"/>
        <v>-1257124</v>
      </c>
      <c r="D613" s="19">
        <f t="shared" si="82"/>
        <v>-812775</v>
      </c>
      <c r="E613" s="19">
        <f t="shared" si="82"/>
        <v>-598820</v>
      </c>
      <c r="F613" s="19">
        <f t="shared" si="82"/>
        <v>-990840</v>
      </c>
      <c r="G613" s="19">
        <f t="shared" si="82"/>
        <v>-1041895</v>
      </c>
      <c r="H613" s="19">
        <f t="shared" si="82"/>
        <v>-559546</v>
      </c>
      <c r="I613" s="19">
        <f t="shared" si="82"/>
        <v>-457622</v>
      </c>
      <c r="J613" s="19">
        <f t="shared" si="82"/>
        <v>-659623</v>
      </c>
      <c r="K613" s="19">
        <f t="shared" si="82"/>
        <v>-1174143</v>
      </c>
      <c r="L613" s="19">
        <f t="shared" si="82"/>
        <v>-937886</v>
      </c>
      <c r="M613" s="19">
        <f t="shared" si="82"/>
        <v>-1497489</v>
      </c>
      <c r="N613" s="20">
        <f t="shared" si="82"/>
        <v>-1973006</v>
      </c>
      <c r="O613" s="18"/>
      <c r="P613" s="21" t="s">
        <v>1028</v>
      </c>
    </row>
    <row r="614" spans="2:16" ht="15">
      <c r="B614" s="19">
        <f t="shared" si="82"/>
        <v>-84729</v>
      </c>
      <c r="C614" s="19">
        <f t="shared" si="82"/>
        <v>-2096879</v>
      </c>
      <c r="D614" s="19">
        <f t="shared" si="82"/>
        <v>-1662885</v>
      </c>
      <c r="E614" s="19">
        <f t="shared" si="82"/>
        <v>-1743797</v>
      </c>
      <c r="F614" s="19">
        <f t="shared" si="82"/>
        <v>-1375942</v>
      </c>
      <c r="G614" s="19">
        <f t="shared" si="82"/>
        <v>-1234299</v>
      </c>
      <c r="H614" s="19">
        <f t="shared" si="82"/>
        <v>-819423</v>
      </c>
      <c r="I614" s="19">
        <f t="shared" si="82"/>
        <v>-837983</v>
      </c>
      <c r="J614" s="19">
        <f t="shared" si="82"/>
        <v>-907677</v>
      </c>
      <c r="K614" s="19">
        <f t="shared" si="82"/>
        <v>-1246749</v>
      </c>
      <c r="L614" s="19">
        <f t="shared" si="82"/>
        <v>-1538908</v>
      </c>
      <c r="M614" s="19">
        <f t="shared" si="82"/>
        <v>-2236779</v>
      </c>
      <c r="N614" s="20">
        <f t="shared" si="82"/>
        <v>-2026850</v>
      </c>
      <c r="O614" s="18"/>
      <c r="P614" s="21" t="s">
        <v>1029</v>
      </c>
    </row>
    <row r="615" spans="2:16" ht="15">
      <c r="B615" s="19">
        <f t="shared" si="82"/>
        <v>-1356641.28</v>
      </c>
      <c r="C615" s="19">
        <f t="shared" si="82"/>
        <v>-2888860</v>
      </c>
      <c r="D615" s="19">
        <f t="shared" si="82"/>
        <v>-2215293.52</v>
      </c>
      <c r="E615" s="19">
        <f t="shared" si="82"/>
        <v>-2144174.79</v>
      </c>
      <c r="F615" s="19">
        <f t="shared" si="82"/>
        <v>-2011861.817</v>
      </c>
      <c r="G615" s="19">
        <f t="shared" si="82"/>
        <v>-1841332.649</v>
      </c>
      <c r="H615" s="19">
        <f t="shared" si="82"/>
        <v>-1434452.94</v>
      </c>
      <c r="I615" s="19">
        <f t="shared" si="82"/>
        <v>-1766376.183</v>
      </c>
      <c r="J615" s="19">
        <f t="shared" si="82"/>
        <v>-1565439.15</v>
      </c>
      <c r="K615" s="19">
        <f t="shared" si="82"/>
        <v>-3189169.7379999999</v>
      </c>
      <c r="L615" s="19">
        <f t="shared" si="82"/>
        <v>-2669174.1940000001</v>
      </c>
      <c r="M615" s="19">
        <f t="shared" si="82"/>
        <v>-2593716.7179999999</v>
      </c>
      <c r="N615" s="20" t="str">
        <f t="shared" si="82"/>
        <v/>
      </c>
      <c r="O615" s="18"/>
      <c r="P615" s="21" t="s">
        <v>1030</v>
      </c>
    </row>
    <row r="616" spans="2:16">
      <c r="B616" s="104" t="s">
        <v>228</v>
      </c>
      <c r="C616" s="105"/>
      <c r="D616" s="105"/>
      <c r="E616" s="105"/>
      <c r="F616" s="105"/>
      <c r="G616" s="105"/>
      <c r="H616" s="105"/>
      <c r="I616" s="105"/>
      <c r="J616" s="105"/>
      <c r="K616" s="105"/>
      <c r="L616" s="105"/>
      <c r="M616" s="105"/>
      <c r="N616" s="106"/>
    </row>
    <row r="617" spans="2:16" ht="15">
      <c r="B617" s="19">
        <f t="shared" ref="B617:N620" si="83">IFERROR(VLOOKUP($B$616,$226:$337,MATCH($P617&amp;"/"&amp;B$342,$224:$224,0),FALSE),"")</f>
        <v>239502</v>
      </c>
      <c r="C617" s="19">
        <f t="shared" si="83"/>
        <v>258129</v>
      </c>
      <c r="D617" s="19">
        <f t="shared" si="83"/>
        <v>-62667</v>
      </c>
      <c r="E617" s="19">
        <f t="shared" si="83"/>
        <v>-214736</v>
      </c>
      <c r="F617" s="19">
        <f t="shared" si="83"/>
        <v>-215582</v>
      </c>
      <c r="G617" s="19">
        <f t="shared" si="83"/>
        <v>-681316</v>
      </c>
      <c r="H617" s="19">
        <f t="shared" si="83"/>
        <v>-879386</v>
      </c>
      <c r="I617" s="19">
        <f t="shared" si="83"/>
        <v>-1153083</v>
      </c>
      <c r="J617" s="19">
        <f t="shared" si="83"/>
        <v>-514554</v>
      </c>
      <c r="K617" s="19">
        <f t="shared" si="83"/>
        <v>-232447</v>
      </c>
      <c r="L617" s="19">
        <f t="shared" si="83"/>
        <v>-141498</v>
      </c>
      <c r="M617" s="19">
        <f t="shared" si="83"/>
        <v>-140795</v>
      </c>
      <c r="N617" s="19">
        <f t="shared" si="83"/>
        <v>1358606</v>
      </c>
      <c r="O617" s="18"/>
      <c r="P617" s="21" t="s">
        <v>1027</v>
      </c>
    </row>
    <row r="618" spans="2:16" ht="15">
      <c r="B618" s="19">
        <f t="shared" si="83"/>
        <v>431521</v>
      </c>
      <c r="C618" s="19">
        <f t="shared" si="83"/>
        <v>598321</v>
      </c>
      <c r="D618" s="19">
        <f t="shared" si="83"/>
        <v>114749</v>
      </c>
      <c r="E618" s="19">
        <f t="shared" si="83"/>
        <v>-82808</v>
      </c>
      <c r="F618" s="19">
        <f t="shared" si="83"/>
        <v>-336044</v>
      </c>
      <c r="G618" s="19">
        <f t="shared" si="83"/>
        <v>-842372</v>
      </c>
      <c r="H618" s="19">
        <f t="shared" si="83"/>
        <v>-1887159</v>
      </c>
      <c r="I618" s="19">
        <f t="shared" si="83"/>
        <v>-1894795</v>
      </c>
      <c r="J618" s="19">
        <f t="shared" si="83"/>
        <v>-994075</v>
      </c>
      <c r="K618" s="19">
        <f t="shared" si="83"/>
        <v>-1709901</v>
      </c>
      <c r="L618" s="19">
        <f t="shared" si="83"/>
        <v>-1043517</v>
      </c>
      <c r="M618" s="19">
        <f t="shared" si="83"/>
        <v>-1065751</v>
      </c>
      <c r="N618" s="19">
        <f t="shared" si="83"/>
        <v>2017533</v>
      </c>
      <c r="O618" s="18"/>
      <c r="P618" s="21" t="s">
        <v>1028</v>
      </c>
    </row>
    <row r="619" spans="2:16" ht="15">
      <c r="B619" s="19">
        <f t="shared" si="83"/>
        <v>-697118</v>
      </c>
      <c r="C619" s="19">
        <f t="shared" si="83"/>
        <v>1199640</v>
      </c>
      <c r="D619" s="19">
        <f t="shared" si="83"/>
        <v>733152</v>
      </c>
      <c r="E619" s="19">
        <f t="shared" si="83"/>
        <v>204421</v>
      </c>
      <c r="F619" s="19">
        <f t="shared" si="83"/>
        <v>-625353</v>
      </c>
      <c r="G619" s="19">
        <f t="shared" si="83"/>
        <v>-1600776</v>
      </c>
      <c r="H619" s="19">
        <f t="shared" si="83"/>
        <v>-2107678</v>
      </c>
      <c r="I619" s="19">
        <f t="shared" si="83"/>
        <v>-2367988</v>
      </c>
      <c r="J619" s="19">
        <f t="shared" si="83"/>
        <v>-1474207</v>
      </c>
      <c r="K619" s="19">
        <f t="shared" si="83"/>
        <v>-1860772</v>
      </c>
      <c r="L619" s="19">
        <f t="shared" si="83"/>
        <v>-1066594</v>
      </c>
      <c r="M619" s="19">
        <f t="shared" si="83"/>
        <v>-914563</v>
      </c>
      <c r="N619" s="19">
        <f t="shared" si="83"/>
        <v>1587565</v>
      </c>
      <c r="O619" s="18"/>
      <c r="P619" s="21" t="s">
        <v>1029</v>
      </c>
    </row>
    <row r="620" spans="2:16" ht="15">
      <c r="B620" s="19">
        <f t="shared" si="83"/>
        <v>-35511.21</v>
      </c>
      <c r="C620" s="19">
        <f t="shared" si="83"/>
        <v>1609562</v>
      </c>
      <c r="D620" s="19">
        <f t="shared" si="83"/>
        <v>799405.04</v>
      </c>
      <c r="E620" s="19">
        <f t="shared" si="83"/>
        <v>7261.55</v>
      </c>
      <c r="F620" s="19">
        <f t="shared" si="83"/>
        <v>-628824.397</v>
      </c>
      <c r="G620" s="19">
        <f t="shared" si="83"/>
        <v>-1646305.7609999999</v>
      </c>
      <c r="H620" s="19">
        <f t="shared" si="83"/>
        <v>-2396425.2799999998</v>
      </c>
      <c r="I620" s="19">
        <f t="shared" si="83"/>
        <v>-2600588.8450000002</v>
      </c>
      <c r="J620" s="19">
        <f t="shared" si="83"/>
        <v>-1911022.97</v>
      </c>
      <c r="K620" s="19">
        <f t="shared" si="83"/>
        <v>-1911250.1950000001</v>
      </c>
      <c r="L620" s="19">
        <f t="shared" si="83"/>
        <v>-991514.45700000005</v>
      </c>
      <c r="M620" s="19">
        <f t="shared" si="83"/>
        <v>-463156.10700000002</v>
      </c>
      <c r="N620" s="19" t="str">
        <f t="shared" si="83"/>
        <v/>
      </c>
      <c r="O620" s="18"/>
      <c r="P620" s="21" t="s">
        <v>1030</v>
      </c>
    </row>
    <row r="621" spans="2:16">
      <c r="B621" s="122" t="s">
        <v>230</v>
      </c>
      <c r="C621" s="123"/>
      <c r="D621" s="123"/>
      <c r="E621" s="123"/>
      <c r="F621" s="123"/>
      <c r="G621" s="123"/>
      <c r="H621" s="123"/>
      <c r="I621" s="123"/>
      <c r="J621" s="123"/>
      <c r="K621" s="123"/>
      <c r="L621" s="123"/>
      <c r="M621" s="123"/>
      <c r="N621" s="124"/>
    </row>
    <row r="622" spans="2:16" ht="15">
      <c r="B622" s="19">
        <f t="shared" ref="B622:N625" si="84">IFERROR(VLOOKUP($B$621,$226:$337,MATCH($P622&amp;"/"&amp;B$342,$224:$224,0),FALSE),"")</f>
        <v>125258</v>
      </c>
      <c r="C622" s="19">
        <f t="shared" si="84"/>
        <v>40429</v>
      </c>
      <c r="D622" s="19">
        <f t="shared" si="84"/>
        <v>16206</v>
      </c>
      <c r="E622" s="19">
        <f t="shared" si="84"/>
        <v>48766</v>
      </c>
      <c r="F622" s="19">
        <f t="shared" si="84"/>
        <v>-149233</v>
      </c>
      <c r="G622" s="19">
        <f t="shared" si="84"/>
        <v>-167075</v>
      </c>
      <c r="H622" s="19">
        <f t="shared" si="84"/>
        <v>-274350</v>
      </c>
      <c r="I622" s="19">
        <f t="shared" si="84"/>
        <v>-244705</v>
      </c>
      <c r="J622" s="19">
        <f t="shared" si="84"/>
        <v>352070</v>
      </c>
      <c r="K622" s="19">
        <f t="shared" si="84"/>
        <v>65866</v>
      </c>
      <c r="L622" s="19">
        <f t="shared" si="84"/>
        <v>542990</v>
      </c>
      <c r="M622" s="19">
        <f t="shared" si="84"/>
        <v>438887</v>
      </c>
      <c r="N622" s="20">
        <f t="shared" si="84"/>
        <v>309143</v>
      </c>
      <c r="O622" s="18"/>
      <c r="P622" s="21" t="s">
        <v>1027</v>
      </c>
    </row>
    <row r="623" spans="2:16" ht="15">
      <c r="B623" s="19">
        <f t="shared" si="84"/>
        <v>-68480</v>
      </c>
      <c r="C623" s="19">
        <f t="shared" si="84"/>
        <v>2731</v>
      </c>
      <c r="D623" s="19">
        <f t="shared" si="84"/>
        <v>19872</v>
      </c>
      <c r="E623" s="19">
        <f t="shared" si="84"/>
        <v>268998</v>
      </c>
      <c r="F623" s="19">
        <f t="shared" si="84"/>
        <v>-85193</v>
      </c>
      <c r="G623" s="19">
        <f t="shared" si="84"/>
        <v>-231768</v>
      </c>
      <c r="H623" s="19">
        <f t="shared" si="84"/>
        <v>-760361</v>
      </c>
      <c r="I623" s="19">
        <f t="shared" si="84"/>
        <v>-335027</v>
      </c>
      <c r="J623" s="19">
        <f t="shared" si="84"/>
        <v>624959</v>
      </c>
      <c r="K623" s="19">
        <f t="shared" si="84"/>
        <v>-459454</v>
      </c>
      <c r="L623" s="19">
        <f t="shared" si="84"/>
        <v>2942</v>
      </c>
      <c r="M623" s="19">
        <f t="shared" si="84"/>
        <v>-469674</v>
      </c>
      <c r="N623" s="20">
        <f t="shared" si="84"/>
        <v>882891</v>
      </c>
      <c r="O623" s="18"/>
      <c r="P623" s="21" t="s">
        <v>1028</v>
      </c>
    </row>
    <row r="624" spans="2:16" ht="15">
      <c r="B624" s="19">
        <f t="shared" si="84"/>
        <v>443614</v>
      </c>
      <c r="C624" s="19">
        <f t="shared" si="84"/>
        <v>12927</v>
      </c>
      <c r="D624" s="19">
        <f t="shared" si="84"/>
        <v>-3024</v>
      </c>
      <c r="E624" s="19">
        <f t="shared" si="84"/>
        <v>-126780</v>
      </c>
      <c r="F624" s="19">
        <f t="shared" si="84"/>
        <v>-131978</v>
      </c>
      <c r="G624" s="19">
        <f t="shared" si="84"/>
        <v>-178341</v>
      </c>
      <c r="H624" s="19">
        <f t="shared" si="84"/>
        <v>-429573</v>
      </c>
      <c r="I624" s="19">
        <f t="shared" si="84"/>
        <v>-398578</v>
      </c>
      <c r="J624" s="19">
        <f t="shared" si="84"/>
        <v>642972</v>
      </c>
      <c r="K624" s="19">
        <f t="shared" si="84"/>
        <v>266853</v>
      </c>
      <c r="L624" s="19">
        <f t="shared" si="84"/>
        <v>510257</v>
      </c>
      <c r="M624" s="19">
        <f t="shared" si="84"/>
        <v>-388499</v>
      </c>
      <c r="N624" s="20">
        <f t="shared" si="84"/>
        <v>783552</v>
      </c>
      <c r="O624" s="18"/>
      <c r="P624" s="21" t="s">
        <v>1029</v>
      </c>
    </row>
    <row r="625" spans="2:16" ht="15">
      <c r="B625" s="19">
        <f t="shared" si="84"/>
        <v>-27510.77</v>
      </c>
      <c r="C625" s="19">
        <f t="shared" si="84"/>
        <v>29521</v>
      </c>
      <c r="D625" s="19">
        <f t="shared" si="84"/>
        <v>184255.24</v>
      </c>
      <c r="E625" s="19">
        <f t="shared" si="84"/>
        <v>16589.87</v>
      </c>
      <c r="F625" s="19">
        <f t="shared" si="84"/>
        <v>68762.576000000001</v>
      </c>
      <c r="G625" s="19">
        <f t="shared" si="84"/>
        <v>425846.84499999997</v>
      </c>
      <c r="H625" s="19">
        <f t="shared" si="84"/>
        <v>-89820.53</v>
      </c>
      <c r="I625" s="19">
        <f t="shared" si="84"/>
        <v>-255741.09899999999</v>
      </c>
      <c r="J625" s="19">
        <f t="shared" si="84"/>
        <v>699165.27</v>
      </c>
      <c r="K625" s="19">
        <f t="shared" si="84"/>
        <v>-278996.212</v>
      </c>
      <c r="L625" s="19">
        <f t="shared" si="84"/>
        <v>552387.98100000003</v>
      </c>
      <c r="M625" s="19">
        <f t="shared" si="84"/>
        <v>756393.50899999996</v>
      </c>
      <c r="N625" s="20" t="str">
        <f t="shared" si="84"/>
        <v/>
      </c>
      <c r="O625" s="18"/>
      <c r="P625" s="21" t="s">
        <v>1030</v>
      </c>
    </row>
    <row r="626" spans="2:16">
      <c r="B626" s="125" t="s">
        <v>1053</v>
      </c>
      <c r="C626" s="126"/>
      <c r="D626" s="126"/>
      <c r="E626" s="126"/>
      <c r="F626" s="126"/>
      <c r="G626" s="126"/>
      <c r="H626" s="126"/>
      <c r="I626" s="126"/>
      <c r="J626" s="126"/>
      <c r="K626" s="126"/>
      <c r="L626" s="126"/>
      <c r="M626" s="126"/>
      <c r="N626" s="127"/>
      <c r="O626" s="40"/>
      <c r="P626" s="154"/>
    </row>
    <row r="627" spans="2:16">
      <c r="B627" s="128" t="s">
        <v>1054</v>
      </c>
      <c r="C627" s="129"/>
      <c r="D627" s="129"/>
      <c r="E627" s="129"/>
      <c r="F627" s="129"/>
      <c r="G627" s="129"/>
      <c r="H627" s="129"/>
      <c r="I627" s="129"/>
      <c r="J627" s="129"/>
      <c r="K627" s="129"/>
      <c r="L627" s="129"/>
      <c r="M627" s="129"/>
      <c r="N627" s="130"/>
      <c r="O627" s="40"/>
      <c r="P627" s="154"/>
    </row>
    <row r="628" spans="2:16">
      <c r="B628" s="41">
        <f t="shared" ref="B628:N628" si="85">B564/B396</f>
        <v>1.8331901070871976E-2</v>
      </c>
      <c r="C628" s="41">
        <f t="shared" si="85"/>
        <v>1.6730785310309154E-3</v>
      </c>
      <c r="D628" s="41">
        <f t="shared" si="85"/>
        <v>-2.4703101653378175E-3</v>
      </c>
      <c r="E628" s="41">
        <f t="shared" si="85"/>
        <v>2.5382562943925276E-2</v>
      </c>
      <c r="F628" s="41">
        <f t="shared" si="85"/>
        <v>5.6949808519229268E-2</v>
      </c>
      <c r="G628" s="41">
        <f t="shared" si="85"/>
        <v>4.525276604255505E-2</v>
      </c>
      <c r="H628" s="41">
        <f t="shared" si="85"/>
        <v>4.1398057712206532E-2</v>
      </c>
      <c r="I628" s="41">
        <f t="shared" si="85"/>
        <v>6.8396896425896289E-2</v>
      </c>
      <c r="J628" s="41">
        <f t="shared" si="85"/>
        <v>7.5811331497662615E-2</v>
      </c>
      <c r="K628" s="41">
        <f t="shared" si="85"/>
        <v>7.953689172675904E-2</v>
      </c>
      <c r="L628" s="41">
        <f t="shared" si="85"/>
        <v>8.233732181396565E-2</v>
      </c>
      <c r="M628" s="41">
        <f t="shared" si="85"/>
        <v>6.3221030622344798E-2</v>
      </c>
      <c r="N628" s="41">
        <f t="shared" si="85"/>
        <v>-5.1261259015378723E-2</v>
      </c>
      <c r="O628" s="18">
        <f t="shared" ref="O628:O633" si="86">RATE(M$342-C$342,,-C628,M628)</f>
        <v>0.4379193383245783</v>
      </c>
      <c r="P628" s="154" t="s">
        <v>1055</v>
      </c>
    </row>
    <row r="629" spans="2:16">
      <c r="B629" s="41">
        <f t="shared" ref="B629:N629" si="87">((B527*(1-B558))/(B451+B426))</f>
        <v>3.2569847759193353E-2</v>
      </c>
      <c r="C629" s="41">
        <f t="shared" si="87"/>
        <v>-2.6484007270199353E-4</v>
      </c>
      <c r="D629" s="41">
        <f t="shared" si="87"/>
        <v>5.4868314560498212E-2</v>
      </c>
      <c r="E629" s="41">
        <f t="shared" si="87"/>
        <v>5.2855218971958287E-2</v>
      </c>
      <c r="F629" s="41">
        <f t="shared" si="87"/>
        <v>4.9711040091236884E-2</v>
      </c>
      <c r="G629" s="41">
        <f t="shared" si="87"/>
        <v>7.8913943712039386E-2</v>
      </c>
      <c r="H629" s="41">
        <f t="shared" si="87"/>
        <v>7.9669005986745769E-2</v>
      </c>
      <c r="I629" s="41">
        <f t="shared" si="87"/>
        <v>0.11838615785646008</v>
      </c>
      <c r="J629" s="41">
        <f t="shared" si="87"/>
        <v>0.11928742296371575</v>
      </c>
      <c r="K629" s="41">
        <f t="shared" si="87"/>
        <v>0.12455608594908035</v>
      </c>
      <c r="L629" s="41">
        <f t="shared" si="87"/>
        <v>0.12063210798361712</v>
      </c>
      <c r="M629" s="41">
        <f t="shared" si="87"/>
        <v>9.185859130081131E-2</v>
      </c>
      <c r="N629" s="41">
        <f t="shared" si="87"/>
        <v>-4.176491855348375E-2</v>
      </c>
      <c r="O629" s="18" t="e">
        <f t="shared" si="86"/>
        <v>#NUM!</v>
      </c>
      <c r="P629" s="154" t="s">
        <v>1056</v>
      </c>
    </row>
    <row r="630" spans="2:16">
      <c r="B630" s="41">
        <f t="shared" ref="B630:N630" si="88">B564/B451</f>
        <v>5.3091297829075172E-2</v>
      </c>
      <c r="C630" s="41">
        <f t="shared" si="88"/>
        <v>5.5579223415188886E-3</v>
      </c>
      <c r="D630" s="41">
        <f t="shared" si="88"/>
        <v>-8.8160874132472509E-3</v>
      </c>
      <c r="E630" s="41">
        <f t="shared" si="88"/>
        <v>9.4959880454817E-2</v>
      </c>
      <c r="F630" s="41">
        <f t="shared" si="88"/>
        <v>0.16857753809604265</v>
      </c>
      <c r="G630" s="41">
        <f t="shared" si="88"/>
        <v>0.12779122851813535</v>
      </c>
      <c r="H630" s="41">
        <f t="shared" si="88"/>
        <v>0.1088872864504445</v>
      </c>
      <c r="I630" s="41">
        <f t="shared" si="88"/>
        <v>0.18100143501023419</v>
      </c>
      <c r="J630" s="41">
        <f t="shared" si="88"/>
        <v>0.17776922972793976</v>
      </c>
      <c r="K630" s="41">
        <f t="shared" si="88"/>
        <v>0.17255136312355987</v>
      </c>
      <c r="L630" s="41">
        <f t="shared" si="88"/>
        <v>0.16877899899330648</v>
      </c>
      <c r="M630" s="41">
        <f t="shared" si="88"/>
        <v>0.1275934393682383</v>
      </c>
      <c r="N630" s="41">
        <f t="shared" si="88"/>
        <v>-0.16490108605642356</v>
      </c>
      <c r="O630" s="18">
        <f t="shared" si="86"/>
        <v>0.36801729205773392</v>
      </c>
      <c r="P630" s="154" t="s">
        <v>1057</v>
      </c>
    </row>
    <row r="631" spans="2:16">
      <c r="B631" s="128" t="s">
        <v>1058</v>
      </c>
      <c r="C631" s="129"/>
      <c r="D631" s="129"/>
      <c r="E631" s="129"/>
      <c r="F631" s="129"/>
      <c r="G631" s="129"/>
      <c r="H631" s="129"/>
      <c r="I631" s="129"/>
      <c r="J631" s="129"/>
      <c r="K631" s="129"/>
      <c r="L631" s="129"/>
      <c r="M631" s="129"/>
      <c r="N631" s="130"/>
      <c r="O631" s="40"/>
      <c r="P631" s="154"/>
    </row>
    <row r="632" spans="2:16">
      <c r="B632" s="24">
        <f t="shared" ref="B632:N632" si="89">B426/B451</f>
        <v>1.0237434891441544</v>
      </c>
      <c r="C632" s="39">
        <f t="shared" si="89"/>
        <v>1.3832907518606798</v>
      </c>
      <c r="D632" s="39">
        <f t="shared" si="89"/>
        <v>1.6306956832827126</v>
      </c>
      <c r="E632" s="39">
        <f t="shared" si="89"/>
        <v>1.7258325439449027</v>
      </c>
      <c r="F632" s="39">
        <f t="shared" si="89"/>
        <v>1.2854353778171899</v>
      </c>
      <c r="G632" s="39">
        <f t="shared" si="89"/>
        <v>1.1073660607426175</v>
      </c>
      <c r="H632" s="39">
        <f t="shared" si="89"/>
        <v>0.93965238081959146</v>
      </c>
      <c r="I632" s="39">
        <f t="shared" si="89"/>
        <v>0.93959079245269339</v>
      </c>
      <c r="J632" s="39">
        <f t="shared" si="89"/>
        <v>0.74657553316769254</v>
      </c>
      <c r="K632" s="39">
        <f t="shared" si="89"/>
        <v>0.60352567126981904</v>
      </c>
      <c r="L632" s="39">
        <f t="shared" si="89"/>
        <v>0.54842320052812821</v>
      </c>
      <c r="M632" s="39">
        <f t="shared" si="89"/>
        <v>0.56452305509018552</v>
      </c>
      <c r="N632" s="39">
        <f t="shared" si="89"/>
        <v>1.9220805160973433</v>
      </c>
      <c r="O632" s="18">
        <f>RATE(M$342-C$342,,-C632,M632)</f>
        <v>-8.5725049630373806E-2</v>
      </c>
      <c r="P632" s="154" t="s">
        <v>1059</v>
      </c>
    </row>
    <row r="633" spans="2:16">
      <c r="B633" s="24">
        <f t="shared" ref="B633:N633" si="90">B426/B564</f>
        <v>19.282698502493691</v>
      </c>
      <c r="C633" s="39">
        <f t="shared" si="90"/>
        <v>248.88630442480226</v>
      </c>
      <c r="D633" s="39">
        <f t="shared" si="90"/>
        <v>-184.96818450692683</v>
      </c>
      <c r="E633" s="39">
        <f t="shared" si="90"/>
        <v>18.174333578337578</v>
      </c>
      <c r="F633" s="39">
        <f t="shared" si="90"/>
        <v>7.6251877464531876</v>
      </c>
      <c r="G633" s="39">
        <f t="shared" si="90"/>
        <v>8.6654309030722487</v>
      </c>
      <c r="H633" s="39">
        <f t="shared" si="90"/>
        <v>8.6295876355338788</v>
      </c>
      <c r="I633" s="39">
        <f t="shared" si="90"/>
        <v>5.1910681945674462</v>
      </c>
      <c r="J633" s="39">
        <f t="shared" si="90"/>
        <v>4.1996893068067003</v>
      </c>
      <c r="K633" s="39">
        <f t="shared" si="90"/>
        <v>3.4976580905805355</v>
      </c>
      <c r="L633" s="39">
        <f t="shared" si="90"/>
        <v>3.249356873777157</v>
      </c>
      <c r="M633" s="39">
        <f t="shared" si="90"/>
        <v>4.424389356422596</v>
      </c>
      <c r="N633" s="39">
        <f t="shared" si="90"/>
        <v>-11.655960321811781</v>
      </c>
      <c r="O633" s="18">
        <f t="shared" si="86"/>
        <v>-0.33167880575988645</v>
      </c>
      <c r="P633" s="154" t="s">
        <v>1060</v>
      </c>
    </row>
    <row r="634" spans="2:16">
      <c r="B634" s="128" t="s">
        <v>1061</v>
      </c>
      <c r="C634" s="129"/>
      <c r="D634" s="129"/>
      <c r="E634" s="129"/>
      <c r="F634" s="129"/>
      <c r="G634" s="129"/>
      <c r="H634" s="129"/>
      <c r="I634" s="129"/>
      <c r="J634" s="129"/>
      <c r="K634" s="129"/>
      <c r="L634" s="129"/>
      <c r="M634" s="129"/>
      <c r="N634" s="130"/>
      <c r="O634" s="40"/>
      <c r="P634" s="154"/>
    </row>
    <row r="635" spans="2:16">
      <c r="B635" s="19">
        <f t="shared" ref="B635:L635" si="91">C635</f>
        <v>1350000</v>
      </c>
      <c r="C635" s="19">
        <f t="shared" si="91"/>
        <v>1350000</v>
      </c>
      <c r="D635" s="19">
        <f t="shared" si="91"/>
        <v>1350000</v>
      </c>
      <c r="E635" s="19">
        <f t="shared" si="91"/>
        <v>1350000</v>
      </c>
      <c r="F635" s="19">
        <f t="shared" si="91"/>
        <v>1350000</v>
      </c>
      <c r="G635" s="19">
        <f t="shared" si="91"/>
        <v>1350000</v>
      </c>
      <c r="H635" s="19">
        <f t="shared" si="91"/>
        <v>1350000</v>
      </c>
      <c r="I635" s="19">
        <f t="shared" si="91"/>
        <v>1350000</v>
      </c>
      <c r="J635" s="19">
        <f t="shared" si="91"/>
        <v>1350000</v>
      </c>
      <c r="K635" s="19">
        <f t="shared" si="91"/>
        <v>1350000</v>
      </c>
      <c r="L635" s="19">
        <f t="shared" si="91"/>
        <v>1350000</v>
      </c>
      <c r="M635" s="19">
        <f>N635</f>
        <v>1350000</v>
      </c>
      <c r="N635" s="20">
        <v>1350000</v>
      </c>
      <c r="O635" s="42"/>
      <c r="P635" s="155" t="s">
        <v>1062</v>
      </c>
    </row>
    <row r="636" spans="2:16">
      <c r="B636" s="24">
        <f t="shared" ref="B636:N636" si="92">B451/B635</f>
        <v>4.5180454444444438</v>
      </c>
      <c r="C636" s="24">
        <f t="shared" si="92"/>
        <v>4.4188348148148151</v>
      </c>
      <c r="D636" s="24">
        <f t="shared" si="92"/>
        <v>4.293942266666666</v>
      </c>
      <c r="E636" s="24">
        <f t="shared" si="92"/>
        <v>4.2933142444444448</v>
      </c>
      <c r="F636" s="24">
        <f t="shared" si="92"/>
        <v>6.9459902518518515</v>
      </c>
      <c r="G636" s="24">
        <f t="shared" si="92"/>
        <v>7.6624995681481476</v>
      </c>
      <c r="H636" s="24">
        <f t="shared" si="92"/>
        <v>8.0850957851851852</v>
      </c>
      <c r="I636" s="24">
        <f t="shared" si="92"/>
        <v>6.8576333740740738</v>
      </c>
      <c r="J636" s="24">
        <f t="shared" si="92"/>
        <v>7.7068477333333325</v>
      </c>
      <c r="K636" s="24">
        <f t="shared" si="92"/>
        <v>8.548779442962962</v>
      </c>
      <c r="L636" s="24">
        <f t="shared" si="92"/>
        <v>9.5571491318518511</v>
      </c>
      <c r="M636" s="24">
        <f t="shared" si="92"/>
        <v>10.126162016296295</v>
      </c>
      <c r="N636" s="24">
        <f t="shared" si="92"/>
        <v>8.433206666666667</v>
      </c>
      <c r="O636" s="18">
        <f>RATE(M$342-C$342,,-C636,M636)</f>
        <v>8.6459922093061942E-2</v>
      </c>
      <c r="P636" s="155" t="s">
        <v>1063</v>
      </c>
    </row>
    <row r="637" spans="2:16">
      <c r="B637" s="24">
        <f t="shared" ref="B637:N637" si="93">B564/B635</f>
        <v>0.23986889629629629</v>
      </c>
      <c r="C637" s="24">
        <f t="shared" si="93"/>
        <v>2.4559540740740737E-2</v>
      </c>
      <c r="D637" s="24">
        <f t="shared" si="93"/>
        <v>-3.7855770370370363E-2</v>
      </c>
      <c r="E637" s="24">
        <f t="shared" si="93"/>
        <v>0.40769260740740743</v>
      </c>
      <c r="F637" s="24">
        <f t="shared" si="93"/>
        <v>1.1709379362962964</v>
      </c>
      <c r="G637" s="24">
        <f t="shared" si="93"/>
        <v>0.97920023333333328</v>
      </c>
      <c r="H637" s="24">
        <f t="shared" si="93"/>
        <v>0.88036414074074076</v>
      </c>
      <c r="I637" s="24">
        <f t="shared" si="93"/>
        <v>1.2412414814814814</v>
      </c>
      <c r="J637" s="24">
        <f t="shared" si="93"/>
        <v>1.3700403851851852</v>
      </c>
      <c r="K637" s="24">
        <f t="shared" si="93"/>
        <v>1.4751035459259259</v>
      </c>
      <c r="L637" s="24">
        <f t="shared" si="93"/>
        <v>1.6130460637037036</v>
      </c>
      <c r="M637" s="24">
        <f t="shared" si="93"/>
        <v>1.2920318392592594</v>
      </c>
      <c r="N637" s="24">
        <f t="shared" si="93"/>
        <v>-1.3906449382716051</v>
      </c>
      <c r="O637" s="18">
        <f>RATE(M$342-C$342,,-C637,M637)</f>
        <v>0.48629596055779045</v>
      </c>
      <c r="P637" s="154" t="s">
        <v>1064</v>
      </c>
    </row>
    <row r="638" spans="2:16">
      <c r="B638" s="156"/>
      <c r="C638" s="156">
        <f t="shared" ref="C638:M638" si="94">+C637/B637-1</f>
        <v>-0.89761264957669318</v>
      </c>
      <c r="D638" s="157">
        <f t="shared" si="94"/>
        <v>-2.5413875515828801</v>
      </c>
      <c r="E638" s="156">
        <f t="shared" si="94"/>
        <v>-11.769629132326617</v>
      </c>
      <c r="F638" s="157">
        <f t="shared" si="94"/>
        <v>1.8721098077851028</v>
      </c>
      <c r="G638" s="156">
        <f t="shared" si="94"/>
        <v>-0.16374710991893715</v>
      </c>
      <c r="H638" s="157">
        <f t="shared" si="94"/>
        <v>-0.10093552802386574</v>
      </c>
      <c r="I638" s="156">
        <f t="shared" si="94"/>
        <v>0.40991826454573377</v>
      </c>
      <c r="J638" s="157">
        <f t="shared" si="94"/>
        <v>0.10376619346460791</v>
      </c>
      <c r="K638" s="156">
        <f t="shared" si="94"/>
        <v>7.6686177923535714E-2</v>
      </c>
      <c r="L638" s="157">
        <f t="shared" si="94"/>
        <v>9.3513786309279645E-2</v>
      </c>
      <c r="M638" s="156">
        <f t="shared" si="94"/>
        <v>-0.19901119482438445</v>
      </c>
      <c r="N638" s="158">
        <f>+N637/M637-1</f>
        <v>-2.076324047144908</v>
      </c>
      <c r="O638" s="43"/>
      <c r="P638" s="159" t="s">
        <v>1065</v>
      </c>
    </row>
    <row r="639" spans="2:16">
      <c r="B639" s="24">
        <v>0.1</v>
      </c>
      <c r="C639" s="24">
        <v>0.05</v>
      </c>
      <c r="D639" s="24">
        <v>0.05</v>
      </c>
      <c r="E639" s="24">
        <v>0.15</v>
      </c>
      <c r="F639" s="24">
        <v>0.3</v>
      </c>
      <c r="G639" s="24">
        <v>0.4</v>
      </c>
      <c r="H639" s="24">
        <v>0.4</v>
      </c>
      <c r="I639" s="24">
        <v>0.5</v>
      </c>
      <c r="J639" s="24">
        <v>0.55000000000000004</v>
      </c>
      <c r="K639" s="24">
        <v>0.6</v>
      </c>
      <c r="L639" s="24">
        <v>0.65</v>
      </c>
      <c r="M639" s="24">
        <v>0</v>
      </c>
      <c r="N639" s="24"/>
      <c r="O639" s="18">
        <f>RATE(M$342-C$342,,-C639,M639)</f>
        <v>-0.99999874110137132</v>
      </c>
      <c r="P639" s="155" t="s">
        <v>1066</v>
      </c>
    </row>
    <row r="640" spans="2:16">
      <c r="B640" s="156">
        <f t="shared" ref="B640:N640" si="95">+B639/B649</f>
        <v>1.9767038973578788E-2</v>
      </c>
      <c r="C640" s="156">
        <f t="shared" si="95"/>
        <v>1.3749618543563928E-2</v>
      </c>
      <c r="D640" s="157">
        <f t="shared" si="95"/>
        <v>1.0714618977247136E-2</v>
      </c>
      <c r="E640" s="156">
        <f t="shared" si="95"/>
        <v>1.8407287136938927E-2</v>
      </c>
      <c r="F640" s="157">
        <f t="shared" si="95"/>
        <v>1.8782897977736402E-2</v>
      </c>
      <c r="G640" s="156">
        <f t="shared" si="95"/>
        <v>1.1632506438698745E-2</v>
      </c>
      <c r="H640" s="157">
        <f t="shared" si="95"/>
        <v>1.2233851809163851E-2</v>
      </c>
      <c r="I640" s="156">
        <f t="shared" si="95"/>
        <v>1.3678456119963713E-2</v>
      </c>
      <c r="J640" s="157">
        <f t="shared" si="95"/>
        <v>1.3809407650530394E-2</v>
      </c>
      <c r="K640" s="156">
        <f t="shared" si="95"/>
        <v>1.4243672587674399E-2</v>
      </c>
      <c r="L640" s="157">
        <f t="shared" si="95"/>
        <v>1.4405600360994003E-2</v>
      </c>
      <c r="M640" s="156">
        <f t="shared" si="95"/>
        <v>0</v>
      </c>
      <c r="N640" s="158">
        <f t="shared" si="95"/>
        <v>0</v>
      </c>
      <c r="O640" s="18">
        <f>RATE(M$342-C$342,,-C640,M640)</f>
        <v>-0.99999874110137132</v>
      </c>
      <c r="P640" s="159" t="s">
        <v>1067</v>
      </c>
    </row>
    <row r="641" spans="1:17">
      <c r="B641" s="160">
        <f t="shared" ref="B641:M641" si="96">+B639/B637</f>
        <v>0.41689440166713293</v>
      </c>
      <c r="C641" s="160">
        <f t="shared" si="96"/>
        <v>2.0358686885808583</v>
      </c>
      <c r="D641" s="161">
        <f t="shared" si="96"/>
        <v>-1.3208026018441539</v>
      </c>
      <c r="E641" s="160">
        <f t="shared" si="96"/>
        <v>0.36792425782227861</v>
      </c>
      <c r="F641" s="161">
        <f t="shared" si="96"/>
        <v>0.25620486850815244</v>
      </c>
      <c r="G641" s="160">
        <f t="shared" si="96"/>
        <v>0.40849663468557867</v>
      </c>
      <c r="H641" s="161">
        <f t="shared" si="96"/>
        <v>0.45435744311829757</v>
      </c>
      <c r="I641" s="160">
        <f t="shared" si="96"/>
        <v>0.40282250267951564</v>
      </c>
      <c r="J641" s="161">
        <f t="shared" si="96"/>
        <v>0.40144802003457569</v>
      </c>
      <c r="K641" s="160">
        <f t="shared" si="96"/>
        <v>0.40675110683391286</v>
      </c>
      <c r="L641" s="161">
        <f t="shared" si="96"/>
        <v>0.40296431368335484</v>
      </c>
      <c r="M641" s="160">
        <f t="shared" si="96"/>
        <v>0</v>
      </c>
      <c r="N641" s="162">
        <f>+N639/N637</f>
        <v>0</v>
      </c>
      <c r="O641" s="40"/>
      <c r="P641" s="163" t="s">
        <v>1068</v>
      </c>
    </row>
    <row r="642" spans="1:17">
      <c r="B642" s="27">
        <f t="shared" ref="B642:M642" si="97">+B649*B635</f>
        <v>6829550.9600828439</v>
      </c>
      <c r="C642" s="27">
        <f t="shared" si="97"/>
        <v>4909227.1022744952</v>
      </c>
      <c r="D642" s="27">
        <f t="shared" si="97"/>
        <v>6299804.0474736989</v>
      </c>
      <c r="E642" s="27">
        <f t="shared" si="97"/>
        <v>11001077.91514981</v>
      </c>
      <c r="F642" s="27">
        <f t="shared" si="97"/>
        <v>21562167.908277597</v>
      </c>
      <c r="G642" s="27">
        <f t="shared" si="97"/>
        <v>46421637.748124592</v>
      </c>
      <c r="H642" s="27">
        <f t="shared" si="97"/>
        <v>44139818.62977197</v>
      </c>
      <c r="I642" s="27">
        <f t="shared" si="97"/>
        <v>49347674.480224214</v>
      </c>
      <c r="J642" s="27">
        <f t="shared" si="97"/>
        <v>53767693.646981448</v>
      </c>
      <c r="K642" s="27">
        <f t="shared" si="97"/>
        <v>56867356.014692746</v>
      </c>
      <c r="L642" s="27">
        <f t="shared" si="97"/>
        <v>60913809.76915089</v>
      </c>
      <c r="M642" s="27">
        <f t="shared" si="97"/>
        <v>48704292.161140934</v>
      </c>
      <c r="N642" s="27">
        <f>+N649*N635</f>
        <v>34425000</v>
      </c>
      <c r="O642" s="18">
        <f>RATE(M$342-C$342,,-C642,M642)</f>
        <v>0.25792692008602491</v>
      </c>
      <c r="P642" s="154" t="s">
        <v>1069</v>
      </c>
    </row>
    <row r="643" spans="1:17">
      <c r="B643" s="44">
        <f t="shared" ref="B643:M643" si="98">+B649/B$636</f>
        <v>1.1197157486140488</v>
      </c>
      <c r="C643" s="44">
        <f t="shared" si="98"/>
        <v>0.82294647177385527</v>
      </c>
      <c r="D643" s="45">
        <f t="shared" si="98"/>
        <v>1.086768574620298</v>
      </c>
      <c r="E643" s="44">
        <f t="shared" si="98"/>
        <v>1.8980550082862961</v>
      </c>
      <c r="F643" s="45">
        <f t="shared" si="98"/>
        <v>2.2994527272904723</v>
      </c>
      <c r="G643" s="44">
        <f t="shared" si="98"/>
        <v>4.4876215686697334</v>
      </c>
      <c r="H643" s="45">
        <f t="shared" si="98"/>
        <v>4.0440042785752039</v>
      </c>
      <c r="I643" s="44">
        <f t="shared" si="98"/>
        <v>5.3303860026272947</v>
      </c>
      <c r="J643" s="45">
        <f t="shared" si="98"/>
        <v>5.1678614393436391</v>
      </c>
      <c r="K643" s="44">
        <f t="shared" si="98"/>
        <v>4.9274832389044514</v>
      </c>
      <c r="L643" s="45">
        <f t="shared" si="98"/>
        <v>4.7212134023693331</v>
      </c>
      <c r="M643" s="44">
        <f t="shared" si="98"/>
        <v>3.5627766368577678</v>
      </c>
      <c r="N643" s="46">
        <f>+N649/N$636</f>
        <v>3.0237608311903497</v>
      </c>
      <c r="O643" s="248">
        <f>(SUM(F643:N643)-MAX(F643:N643)-MIN(F643:N643))/(COUNTA(F643:N643)-2)</f>
        <v>4.2763887708443544</v>
      </c>
      <c r="P643" s="48" t="s">
        <v>1070</v>
      </c>
    </row>
    <row r="644" spans="1:17">
      <c r="B644" s="44">
        <f t="shared" ref="B644:M644" si="99">+B649/B$637</f>
        <v>21.090381934510596</v>
      </c>
      <c r="C644" s="44">
        <f t="shared" si="99"/>
        <v>148.06728507634344</v>
      </c>
      <c r="D644" s="45">
        <f t="shared" si="99"/>
        <v>-123.27107521498654</v>
      </c>
      <c r="E644" s="44">
        <f t="shared" si="99"/>
        <v>19.987967541612612</v>
      </c>
      <c r="F644" s="45">
        <f t="shared" si="99"/>
        <v>13.640326898002385</v>
      </c>
      <c r="G644" s="44">
        <f t="shared" si="99"/>
        <v>35.116819993892442</v>
      </c>
      <c r="H644" s="45">
        <f t="shared" si="99"/>
        <v>37.139361356164045</v>
      </c>
      <c r="I644" s="44">
        <f t="shared" si="99"/>
        <v>29.449412941537751</v>
      </c>
      <c r="J644" s="45">
        <f t="shared" si="99"/>
        <v>29.070618392466447</v>
      </c>
      <c r="K644" s="44">
        <f t="shared" si="99"/>
        <v>28.556617286042528</v>
      </c>
      <c r="L644" s="45">
        <f t="shared" si="99"/>
        <v>27.972753900244243</v>
      </c>
      <c r="M644" s="44">
        <f t="shared" si="99"/>
        <v>27.922882669347064</v>
      </c>
      <c r="N644" s="46">
        <f>+N649/N$637</f>
        <v>-18.336815745141429</v>
      </c>
      <c r="O644" s="47">
        <f>(SUM(B644:N644)-MAX(B644:N644)-MIN(B644:N644))/(COUNTA(B644:N644)-2)</f>
        <v>22.873666106243515</v>
      </c>
      <c r="P644" s="48" t="s">
        <v>1071</v>
      </c>
    </row>
    <row r="645" spans="1:17">
      <c r="B645" s="44">
        <f t="shared" ref="B645:N645" si="100">+(B642+B426-B348-B354)/B535</f>
        <v>9.5053907901707255</v>
      </c>
      <c r="C645" s="44">
        <f t="shared" si="100"/>
        <v>11.654564972006725</v>
      </c>
      <c r="D645" s="45">
        <f t="shared" si="100"/>
        <v>7.1807900619795477</v>
      </c>
      <c r="E645" s="44">
        <f t="shared" si="100"/>
        <v>9.6912705025327686</v>
      </c>
      <c r="F645" s="45">
        <f t="shared" si="100"/>
        <v>12.939312700667131</v>
      </c>
      <c r="G645" s="44">
        <f t="shared" si="100"/>
        <v>14.730527712440161</v>
      </c>
      <c r="H645" s="45">
        <f t="shared" si="100"/>
        <v>13.830431529338314</v>
      </c>
      <c r="I645" s="44">
        <f t="shared" si="100"/>
        <v>12.196949231098655</v>
      </c>
      <c r="J645" s="45">
        <f t="shared" si="100"/>
        <v>12.803885651163931</v>
      </c>
      <c r="K645" s="44">
        <f t="shared" si="100"/>
        <v>13.518582082202929</v>
      </c>
      <c r="L645" s="45">
        <f t="shared" si="100"/>
        <v>13.35632423821882</v>
      </c>
      <c r="M645" s="44">
        <f t="shared" si="100"/>
        <v>12.433242407955413</v>
      </c>
      <c r="N645" s="46">
        <f t="shared" si="100"/>
        <v>27.386128047532104</v>
      </c>
      <c r="O645" s="47">
        <f>(SUM(B645:N645)-MAX(B645:N645)-MIN(B645:N645))/(COUNTA(B645:N645)-2)</f>
        <v>12.423680165254144</v>
      </c>
      <c r="P645" s="48" t="s">
        <v>1072</v>
      </c>
    </row>
    <row r="646" spans="1:17">
      <c r="B646" s="44">
        <f t="shared" ref="B646:N646" si="101">B642/B459</f>
        <v>0.85112636540818909</v>
      </c>
      <c r="C646" s="44">
        <f t="shared" si="101"/>
        <v>0.59311321006731932</v>
      </c>
      <c r="D646" s="45">
        <f t="shared" si="101"/>
        <v>0.69874689959254288</v>
      </c>
      <c r="E646" s="44">
        <f t="shared" si="101"/>
        <v>0.98547756891478955</v>
      </c>
      <c r="F646" s="45">
        <f t="shared" si="101"/>
        <v>1.4866529628886651</v>
      </c>
      <c r="G646" s="44">
        <f t="shared" si="101"/>
        <v>2.71535557467665</v>
      </c>
      <c r="H646" s="45">
        <f t="shared" si="101"/>
        <v>2.4532659505762893</v>
      </c>
      <c r="I646" s="44">
        <f t="shared" si="101"/>
        <v>2.6138042655047471</v>
      </c>
      <c r="J646" s="45">
        <f t="shared" si="101"/>
        <v>2.7646662745955322</v>
      </c>
      <c r="K646" s="44">
        <f t="shared" si="101"/>
        <v>2.8699971466058427</v>
      </c>
      <c r="L646" s="45">
        <f t="shared" si="101"/>
        <v>2.8647818192815415</v>
      </c>
      <c r="M646" s="44">
        <f t="shared" si="101"/>
        <v>2.3616784320477469</v>
      </c>
      <c r="N646" s="46">
        <f t="shared" si="101"/>
        <v>2.6518861194978016</v>
      </c>
      <c r="O646" s="47">
        <f>(SUM(B646:N646)-MAX(B646:N646)-MIN(B646:N646))/(COUNTA(B646:N646)-2)</f>
        <v>2.040676566634954</v>
      </c>
      <c r="P646" s="48" t="s">
        <v>1073</v>
      </c>
    </row>
    <row r="647" spans="1:17" s="26" customFormat="1" ht="14.25">
      <c r="A647" s="164"/>
      <c r="B647" s="49">
        <v>6.25</v>
      </c>
      <c r="C647" s="49">
        <v>5</v>
      </c>
      <c r="D647" s="50">
        <v>5.95</v>
      </c>
      <c r="E647" s="49">
        <v>12.1</v>
      </c>
      <c r="F647" s="50">
        <v>28.25</v>
      </c>
      <c r="G647" s="49">
        <v>43.25</v>
      </c>
      <c r="H647" s="50">
        <v>42</v>
      </c>
      <c r="I647" s="49">
        <v>48.25</v>
      </c>
      <c r="J647" s="50">
        <v>45</v>
      </c>
      <c r="K647" s="49">
        <v>59.5</v>
      </c>
      <c r="L647" s="50">
        <v>60</v>
      </c>
      <c r="M647" s="49">
        <v>47.25</v>
      </c>
      <c r="N647" s="51">
        <v>27.5</v>
      </c>
      <c r="O647" s="43"/>
      <c r="P647" s="52" t="s">
        <v>1074</v>
      </c>
    </row>
    <row r="648" spans="1:17" s="58" customFormat="1" ht="14.25">
      <c r="A648" s="165"/>
      <c r="B648" s="53">
        <v>2.94</v>
      </c>
      <c r="C648" s="53">
        <v>2.86</v>
      </c>
      <c r="D648" s="54">
        <v>3.6</v>
      </c>
      <c r="E648" s="53">
        <v>4.4400000000000004</v>
      </c>
      <c r="F648" s="54">
        <v>10.1</v>
      </c>
      <c r="G648" s="53">
        <v>26</v>
      </c>
      <c r="H648" s="54">
        <v>24</v>
      </c>
      <c r="I648" s="53">
        <v>28.75</v>
      </c>
      <c r="J648" s="54">
        <v>35.5</v>
      </c>
      <c r="K648" s="53">
        <v>34</v>
      </c>
      <c r="L648" s="54">
        <v>36.75</v>
      </c>
      <c r="M648" s="53">
        <v>24.3</v>
      </c>
      <c r="N648" s="55">
        <v>13</v>
      </c>
      <c r="O648" s="56"/>
      <c r="P648" s="57" t="s">
        <v>1075</v>
      </c>
    </row>
    <row r="649" spans="1:17" s="14" customFormat="1" ht="14.25">
      <c r="A649" s="166"/>
      <c r="B649" s="59">
        <v>5.058926637098403</v>
      </c>
      <c r="C649" s="59">
        <v>3.6364645202033294</v>
      </c>
      <c r="D649" s="60">
        <v>4.6665215166471841</v>
      </c>
      <c r="E649" s="59">
        <v>8.1489466038146734</v>
      </c>
      <c r="F649" s="60">
        <v>15.971976228353775</v>
      </c>
      <c r="G649" s="59">
        <v>34.386398331944143</v>
      </c>
      <c r="H649" s="60">
        <v>32.696161947979235</v>
      </c>
      <c r="I649" s="59">
        <v>36.553832948314231</v>
      </c>
      <c r="J649" s="60">
        <v>39.827921219986258</v>
      </c>
      <c r="K649" s="59">
        <v>42.123967418290924</v>
      </c>
      <c r="L649" s="60">
        <v>45.121340569741399</v>
      </c>
      <c r="M649" s="59">
        <v>36.077253452696986</v>
      </c>
      <c r="N649" s="167">
        <v>25.5</v>
      </c>
      <c r="O649" s="43"/>
      <c r="P649" s="48" t="s">
        <v>1076</v>
      </c>
      <c r="Q649" s="14" t="s">
        <v>1346</v>
      </c>
    </row>
    <row r="650" spans="1:17">
      <c r="B650" s="168" t="s">
        <v>1311</v>
      </c>
      <c r="C650" s="169"/>
      <c r="D650" s="169"/>
      <c r="E650" s="169"/>
      <c r="F650" s="169"/>
      <c r="G650" s="169"/>
      <c r="H650" s="169"/>
      <c r="I650" s="169"/>
      <c r="J650" s="169"/>
      <c r="K650" s="169"/>
      <c r="L650" s="169"/>
      <c r="M650" s="169"/>
      <c r="N650" s="170"/>
      <c r="O650" s="171"/>
      <c r="P650" s="172"/>
    </row>
    <row r="651" spans="1:17">
      <c r="B651" s="173"/>
      <c r="C651" s="174">
        <f t="shared" ref="C651:N651" si="102">365/(C459/((C360+B360)/2))</f>
        <v>12.726540440318766</v>
      </c>
      <c r="D651" s="174">
        <f t="shared" si="102"/>
        <v>13.275625519241247</v>
      </c>
      <c r="E651" s="174">
        <f t="shared" si="102"/>
        <v>10.052407336686912</v>
      </c>
      <c r="F651" s="174">
        <f t="shared" si="102"/>
        <v>13.905875210998001</v>
      </c>
      <c r="G651" s="174">
        <f t="shared" si="102"/>
        <v>18.921511405658219</v>
      </c>
      <c r="H651" s="174">
        <f t="shared" si="102"/>
        <v>19.959782679721933</v>
      </c>
      <c r="I651" s="174">
        <f t="shared" si="102"/>
        <v>14.732368280723561</v>
      </c>
      <c r="J651" s="174">
        <f t="shared" si="102"/>
        <v>13.423889087807085</v>
      </c>
      <c r="K651" s="174">
        <f t="shared" si="102"/>
        <v>16.559603953185963</v>
      </c>
      <c r="L651" s="174">
        <f t="shared" si="102"/>
        <v>14.792434367124812</v>
      </c>
      <c r="M651" s="174">
        <f t="shared" si="102"/>
        <v>10.41359729246085</v>
      </c>
      <c r="N651" s="175">
        <f t="shared" si="102"/>
        <v>10.374293149351967</v>
      </c>
      <c r="O651" s="171"/>
      <c r="P651" s="172" t="s">
        <v>1312</v>
      </c>
    </row>
    <row r="652" spans="1:17">
      <c r="B652" s="173"/>
      <c r="C652" s="174">
        <f t="shared" ref="C652:N652" si="103">365/(C479/((C366+B366)/2))</f>
        <v>25.848841671291321</v>
      </c>
      <c r="D652" s="174">
        <f t="shared" si="103"/>
        <v>24.306508848595314</v>
      </c>
      <c r="E652" s="174">
        <f t="shared" si="103"/>
        <v>25.072390794901654</v>
      </c>
      <c r="F652" s="174">
        <f t="shared" si="103"/>
        <v>18.382668830675357</v>
      </c>
      <c r="G652" s="174">
        <f t="shared" si="103"/>
        <v>19.437379479406406</v>
      </c>
      <c r="H652" s="174">
        <f t="shared" si="103"/>
        <v>21.085915589979571</v>
      </c>
      <c r="I652" s="174">
        <f t="shared" si="103"/>
        <v>21.472586444254244</v>
      </c>
      <c r="J652" s="174">
        <f t="shared" si="103"/>
        <v>23.193256378091075</v>
      </c>
      <c r="K652" s="174">
        <f t="shared" si="103"/>
        <v>25.192116864604827</v>
      </c>
      <c r="L652" s="174">
        <f t="shared" si="103"/>
        <v>24.374455131051665</v>
      </c>
      <c r="M652" s="174">
        <f t="shared" si="103"/>
        <v>25.698160652770351</v>
      </c>
      <c r="N652" s="175">
        <f t="shared" si="103"/>
        <v>32.75617446948759</v>
      </c>
      <c r="O652" s="171"/>
      <c r="P652" s="172" t="s">
        <v>1313</v>
      </c>
    </row>
    <row r="653" spans="1:17">
      <c r="B653" s="173"/>
      <c r="C653" s="174">
        <f t="shared" ref="C653:N653" si="104">365/(C479/((C402+B402)/2))</f>
        <v>32.033428573809566</v>
      </c>
      <c r="D653" s="174">
        <f t="shared" si="104"/>
        <v>34.75931532104687</v>
      </c>
      <c r="E653" s="174">
        <f t="shared" si="104"/>
        <v>36.998529587494097</v>
      </c>
      <c r="F653" s="174">
        <f t="shared" si="104"/>
        <v>51.004949174356454</v>
      </c>
      <c r="G653" s="174">
        <f t="shared" si="104"/>
        <v>74.710980371164027</v>
      </c>
      <c r="H653" s="174">
        <f t="shared" si="104"/>
        <v>81.263544151276065</v>
      </c>
      <c r="I653" s="174">
        <f t="shared" si="104"/>
        <v>82.119616323089105</v>
      </c>
      <c r="J653" s="174">
        <f t="shared" si="104"/>
        <v>75.794672416257058</v>
      </c>
      <c r="K653" s="174">
        <f t="shared" si="104"/>
        <v>78.574214252067932</v>
      </c>
      <c r="L653" s="174">
        <f t="shared" si="104"/>
        <v>80.787517854796036</v>
      </c>
      <c r="M653" s="174">
        <f t="shared" si="104"/>
        <v>80.914091241201362</v>
      </c>
      <c r="N653" s="175">
        <f t="shared" si="104"/>
        <v>96.78098598424107</v>
      </c>
      <c r="O653" s="171"/>
      <c r="P653" s="172" t="s">
        <v>1314</v>
      </c>
    </row>
    <row r="654" spans="1:17">
      <c r="B654" s="176"/>
      <c r="C654" s="177">
        <f t="shared" ref="C654:M654" si="105">C652+C651-C653</f>
        <v>6.5419535378005236</v>
      </c>
      <c r="D654" s="177">
        <f t="shared" si="105"/>
        <v>2.8228190467896894</v>
      </c>
      <c r="E654" s="177">
        <f t="shared" si="105"/>
        <v>-1.8737314559055349</v>
      </c>
      <c r="F654" s="177">
        <f t="shared" si="105"/>
        <v>-18.716405132683093</v>
      </c>
      <c r="G654" s="177">
        <f t="shared" si="105"/>
        <v>-36.352089486099402</v>
      </c>
      <c r="H654" s="177">
        <f t="shared" si="105"/>
        <v>-40.217845881574561</v>
      </c>
      <c r="I654" s="177">
        <f t="shared" si="105"/>
        <v>-45.914661598111302</v>
      </c>
      <c r="J654" s="177">
        <f t="shared" si="105"/>
        <v>-39.177526950358896</v>
      </c>
      <c r="K654" s="177">
        <f t="shared" si="105"/>
        <v>-36.822493434277142</v>
      </c>
      <c r="L654" s="177">
        <f t="shared" si="105"/>
        <v>-41.620628356619562</v>
      </c>
      <c r="M654" s="177">
        <f t="shared" si="105"/>
        <v>-44.802333295970158</v>
      </c>
      <c r="N654" s="178">
        <f>N652+N651-N653</f>
        <v>-53.65051836540151</v>
      </c>
      <c r="O654" s="171"/>
      <c r="P654" s="172" t="s">
        <v>1315</v>
      </c>
    </row>
    <row r="655" spans="1:17">
      <c r="B655" s="131" t="s">
        <v>1077</v>
      </c>
      <c r="C655" s="132"/>
      <c r="D655" s="132"/>
      <c r="E655" s="132"/>
      <c r="F655" s="132"/>
      <c r="G655" s="132"/>
      <c r="H655" s="132"/>
      <c r="I655" s="132"/>
      <c r="J655" s="132"/>
      <c r="K655" s="132"/>
      <c r="L655" s="132"/>
      <c r="M655" s="132"/>
      <c r="N655" s="133"/>
      <c r="O655" s="40"/>
      <c r="P655" s="154"/>
    </row>
    <row r="656" spans="1:17">
      <c r="B656" s="179"/>
      <c r="C656" s="180">
        <f t="shared" ref="C656:I656" si="106">+C644/C638/100</f>
        <v>-1.6495677188391982</v>
      </c>
      <c r="D656" s="179">
        <f t="shared" si="106"/>
        <v>0.48505421826831674</v>
      </c>
      <c r="E656" s="180">
        <f t="shared" si="106"/>
        <v>-1.6982665568206733E-2</v>
      </c>
      <c r="F656" s="179">
        <f t="shared" si="106"/>
        <v>7.286072024877796E-2</v>
      </c>
      <c r="G656" s="180">
        <f t="shared" si="106"/>
        <v>-2.1445764759620487</v>
      </c>
      <c r="H656" s="179">
        <f t="shared" si="106"/>
        <v>-3.6795132579464598</v>
      </c>
      <c r="I656" s="180">
        <f t="shared" si="106"/>
        <v>0.71842158519511723</v>
      </c>
      <c r="J656" s="179">
        <f>+J644/J638/100</f>
        <v>2.8015500445606802</v>
      </c>
      <c r="K656" s="180">
        <f>+K644/K638/100</f>
        <v>3.7238284733027793</v>
      </c>
      <c r="L656" s="179">
        <f>+L644/L638/100</f>
        <v>2.9912973267630831</v>
      </c>
      <c r="M656" s="180">
        <f>+M644/M638/100</f>
        <v>-1.4030810022515241</v>
      </c>
      <c r="N656" s="181">
        <f>+N644/N638/100</f>
        <v>8.8313843739159334E-2</v>
      </c>
      <c r="O656" s="40"/>
      <c r="P656" s="154" t="s">
        <v>1078</v>
      </c>
    </row>
    <row r="657" spans="1:16">
      <c r="B657" s="182"/>
      <c r="D657" s="182"/>
      <c r="F657" s="182"/>
      <c r="H657" s="182"/>
      <c r="I657" s="183"/>
      <c r="J657" s="184"/>
      <c r="K657" s="183"/>
      <c r="L657" s="184"/>
      <c r="M657" s="183"/>
      <c r="N657" s="185">
        <v>63.5</v>
      </c>
      <c r="O657" s="42"/>
      <c r="P657" s="155" t="s">
        <v>1079</v>
      </c>
    </row>
    <row r="658" spans="1:16">
      <c r="B658" s="61">
        <f t="shared" ref="B658:M661" si="107">($O643-B643)/$O643</f>
        <v>0.7381632473997527</v>
      </c>
      <c r="C658" s="62">
        <f t="shared" si="107"/>
        <v>0.80756041700779035</v>
      </c>
      <c r="D658" s="61">
        <f t="shared" si="107"/>
        <v>0.74586768583116436</v>
      </c>
      <c r="E658" s="62">
        <f t="shared" si="107"/>
        <v>0.5561547113707499</v>
      </c>
      <c r="F658" s="61">
        <f t="shared" si="107"/>
        <v>0.46229100053584338</v>
      </c>
      <c r="G658" s="62">
        <f t="shared" si="107"/>
        <v>-4.9395134339872464E-2</v>
      </c>
      <c r="H658" s="61">
        <f t="shared" si="107"/>
        <v>5.4341292319703471E-2</v>
      </c>
      <c r="I658" s="62">
        <f t="shared" si="107"/>
        <v>-0.24646899247535745</v>
      </c>
      <c r="J658" s="61">
        <f t="shared" si="107"/>
        <v>-0.20846389705659693</v>
      </c>
      <c r="K658" s="62">
        <f t="shared" si="107"/>
        <v>-0.1522533387280271</v>
      </c>
      <c r="L658" s="61">
        <f t="shared" si="107"/>
        <v>-0.10401875399115079</v>
      </c>
      <c r="M658" s="62">
        <f t="shared" si="107"/>
        <v>0.16687260495394271</v>
      </c>
      <c r="N658" s="249">
        <f>($O643-N643)/$O643</f>
        <v>0.29291722684200172</v>
      </c>
      <c r="O658" s="43"/>
      <c r="P658" s="64" t="s">
        <v>1080</v>
      </c>
    </row>
    <row r="659" spans="1:16">
      <c r="B659" s="61">
        <f t="shared" si="107"/>
        <v>7.7962324161327187E-2</v>
      </c>
      <c r="C659" s="62">
        <f t="shared" si="107"/>
        <v>-5.4732642501906374</v>
      </c>
      <c r="D659" s="61">
        <f t="shared" si="107"/>
        <v>6.3892137203724806</v>
      </c>
      <c r="E659" s="62">
        <f t="shared" si="107"/>
        <v>0.1261581134929321</v>
      </c>
      <c r="F659" s="61">
        <f t="shared" si="107"/>
        <v>0.40366678281278356</v>
      </c>
      <c r="G659" s="62">
        <f t="shared" si="107"/>
        <v>-0.53525105380055704</v>
      </c>
      <c r="H659" s="61">
        <f t="shared" si="107"/>
        <v>-0.62367331863896602</v>
      </c>
      <c r="I659" s="62">
        <f t="shared" si="107"/>
        <v>-0.28748110620970124</v>
      </c>
      <c r="J659" s="61">
        <f t="shared" si="107"/>
        <v>-0.2709208159916015</v>
      </c>
      <c r="K659" s="62">
        <f t="shared" si="107"/>
        <v>-0.24844951191483092</v>
      </c>
      <c r="L659" s="61">
        <f t="shared" si="107"/>
        <v>-0.2229239410209323</v>
      </c>
      <c r="M659" s="62">
        <f t="shared" si="107"/>
        <v>-0.22074365078387381</v>
      </c>
      <c r="N659" s="63">
        <f>($O644-N644)/$O644</f>
        <v>1.8016561778934193</v>
      </c>
      <c r="O659" s="43"/>
      <c r="P659" s="64" t="s">
        <v>1081</v>
      </c>
    </row>
    <row r="660" spans="1:16">
      <c r="B660" s="61">
        <f t="shared" si="107"/>
        <v>0.23489733607640087</v>
      </c>
      <c r="C660" s="62">
        <f t="shared" si="107"/>
        <v>6.1907195212449022E-2</v>
      </c>
      <c r="D660" s="61">
        <f t="shared" si="107"/>
        <v>0.42200781358953676</v>
      </c>
      <c r="E660" s="62">
        <f t="shared" si="107"/>
        <v>0.21993560896418005</v>
      </c>
      <c r="F660" s="61">
        <f t="shared" si="107"/>
        <v>-4.1504009162685887E-2</v>
      </c>
      <c r="G660" s="62">
        <f t="shared" si="107"/>
        <v>-0.18568149827598424</v>
      </c>
      <c r="H660" s="61">
        <f t="shared" si="107"/>
        <v>-0.1132314535928327</v>
      </c>
      <c r="I660" s="62">
        <f t="shared" si="107"/>
        <v>1.8249901087247663E-2</v>
      </c>
      <c r="J660" s="61">
        <f t="shared" si="107"/>
        <v>-3.0603289915102992E-2</v>
      </c>
      <c r="K660" s="62">
        <f t="shared" si="107"/>
        <v>-8.8130240185267009E-2</v>
      </c>
      <c r="L660" s="61">
        <f t="shared" si="107"/>
        <v>-7.5069871451861975E-2</v>
      </c>
      <c r="M660" s="62">
        <f t="shared" si="107"/>
        <v>-7.6967875654210282E-4</v>
      </c>
      <c r="N660" s="63">
        <f>($O645-N645)/$O645</f>
        <v>-1.2043490884548123</v>
      </c>
      <c r="O660" s="43"/>
      <c r="P660" s="64" t="s">
        <v>1082</v>
      </c>
    </row>
    <row r="661" spans="1:16">
      <c r="B661" s="61">
        <f t="shared" si="107"/>
        <v>0.58291951829893152</v>
      </c>
      <c r="C661" s="62">
        <f t="shared" si="107"/>
        <v>0.70935462298890684</v>
      </c>
      <c r="D661" s="61">
        <f t="shared" si="107"/>
        <v>0.65759057019762501</v>
      </c>
      <c r="E661" s="62">
        <f t="shared" si="107"/>
        <v>0.51708291993579969</v>
      </c>
      <c r="F661" s="61">
        <f t="shared" si="107"/>
        <v>0.27149015811940536</v>
      </c>
      <c r="G661" s="62">
        <f t="shared" si="107"/>
        <v>-0.33061535525653235</v>
      </c>
      <c r="H661" s="61">
        <f t="shared" si="107"/>
        <v>-0.20218264407362171</v>
      </c>
      <c r="I661" s="62">
        <f t="shared" si="107"/>
        <v>-0.28085180583754749</v>
      </c>
      <c r="J661" s="61">
        <f t="shared" si="107"/>
        <v>-0.35477925301726115</v>
      </c>
      <c r="K661" s="62">
        <f t="shared" si="107"/>
        <v>-0.40639491506408892</v>
      </c>
      <c r="L661" s="61">
        <f t="shared" si="107"/>
        <v>-0.40383922965584157</v>
      </c>
      <c r="M661" s="62">
        <f t="shared" si="107"/>
        <v>-0.1573016864412376</v>
      </c>
      <c r="N661" s="63">
        <f>($O646-N646)/$O646</f>
        <v>-0.29951319226972029</v>
      </c>
      <c r="O661" s="43"/>
      <c r="P661" s="64" t="s">
        <v>1083</v>
      </c>
    </row>
    <row r="662" spans="1:16">
      <c r="B662" s="182"/>
      <c r="D662" s="182"/>
      <c r="F662" s="182"/>
      <c r="H662" s="182"/>
      <c r="I662" s="161"/>
      <c r="J662" s="160"/>
      <c r="K662" s="161"/>
      <c r="L662" s="160"/>
      <c r="M662" s="161"/>
      <c r="N662" s="162">
        <f>N657/N649-1</f>
        <v>1.4901960784313726</v>
      </c>
      <c r="O662" s="40"/>
      <c r="P662" s="163" t="s">
        <v>1084</v>
      </c>
    </row>
    <row r="663" spans="1:16">
      <c r="B663" s="186">
        <f t="shared" ref="B663:M663" si="108">AVERAGE(B658:B662)</f>
        <v>0.40848560648410309</v>
      </c>
      <c r="C663" s="187">
        <f t="shared" si="108"/>
        <v>-0.97361050374537284</v>
      </c>
      <c r="D663" s="186">
        <f t="shared" si="108"/>
        <v>2.0536699474977018</v>
      </c>
      <c r="E663" s="187">
        <f t="shared" si="108"/>
        <v>0.35483283844091545</v>
      </c>
      <c r="F663" s="186">
        <f t="shared" si="108"/>
        <v>0.27398598307633659</v>
      </c>
      <c r="G663" s="187">
        <f t="shared" si="108"/>
        <v>-0.2752357604182365</v>
      </c>
      <c r="H663" s="186">
        <f t="shared" si="108"/>
        <v>-0.22118653099642924</v>
      </c>
      <c r="I663" s="187">
        <f t="shared" si="108"/>
        <v>-0.19913800085883965</v>
      </c>
      <c r="J663" s="65">
        <f t="shared" si="108"/>
        <v>-0.21619181399514065</v>
      </c>
      <c r="K663" s="66">
        <f t="shared" si="108"/>
        <v>-0.22380700147305349</v>
      </c>
      <c r="L663" s="65">
        <f t="shared" si="108"/>
        <v>-0.20146294902994666</v>
      </c>
      <c r="M663" s="66">
        <f t="shared" si="108"/>
        <v>-5.2985602756927701E-2</v>
      </c>
      <c r="N663" s="67">
        <f>AVERAGE(N658:N662)</f>
        <v>0.41618144048845218</v>
      </c>
      <c r="O663" s="43"/>
      <c r="P663" s="64" t="s">
        <v>1085</v>
      </c>
    </row>
    <row r="664" spans="1:16">
      <c r="B664" s="134" t="s">
        <v>1086</v>
      </c>
      <c r="C664" s="135"/>
      <c r="D664" s="135"/>
      <c r="E664" s="135"/>
      <c r="F664" s="135"/>
      <c r="G664" s="135"/>
      <c r="H664" s="135"/>
      <c r="I664" s="135"/>
      <c r="J664" s="135"/>
      <c r="K664" s="135"/>
      <c r="L664" s="135"/>
      <c r="M664" s="135"/>
      <c r="N664" s="136"/>
      <c r="O664" s="40"/>
      <c r="P664" s="154"/>
    </row>
    <row r="665" spans="1:16" s="14" customFormat="1" ht="14.25">
      <c r="B665" s="188"/>
      <c r="C665" s="189">
        <f>+B$639+B665</f>
        <v>0.1</v>
      </c>
      <c r="D665" s="189">
        <f t="shared" ref="D665:N665" si="109">+C$639+C665</f>
        <v>0.15000000000000002</v>
      </c>
      <c r="E665" s="189">
        <f t="shared" si="109"/>
        <v>0.2</v>
      </c>
      <c r="F665" s="189">
        <f t="shared" si="109"/>
        <v>0.35</v>
      </c>
      <c r="G665" s="189">
        <f t="shared" si="109"/>
        <v>0.64999999999999991</v>
      </c>
      <c r="H665" s="189">
        <f t="shared" si="109"/>
        <v>1.0499999999999998</v>
      </c>
      <c r="I665" s="189">
        <f t="shared" si="109"/>
        <v>1.4499999999999997</v>
      </c>
      <c r="J665" s="189">
        <f t="shared" si="109"/>
        <v>1.9499999999999997</v>
      </c>
      <c r="K665" s="189">
        <f t="shared" si="109"/>
        <v>2.5</v>
      </c>
      <c r="L665" s="189">
        <f t="shared" si="109"/>
        <v>3.1</v>
      </c>
      <c r="M665" s="189">
        <f t="shared" si="109"/>
        <v>3.75</v>
      </c>
      <c r="N665" s="190">
        <f t="shared" si="109"/>
        <v>3.75</v>
      </c>
      <c r="O665" s="43"/>
      <c r="P665" s="48" t="s">
        <v>1087</v>
      </c>
    </row>
    <row r="666" spans="1:16" s="14" customFormat="1" ht="14.25">
      <c r="B666" s="191">
        <f>+B$649+B665</f>
        <v>5.058926637098403</v>
      </c>
      <c r="C666" s="192">
        <f t="shared" ref="C666:N666" si="110">+C$649+C665</f>
        <v>3.7364645202033295</v>
      </c>
      <c r="D666" s="192">
        <f t="shared" si="110"/>
        <v>4.8165215166471844</v>
      </c>
      <c r="E666" s="192">
        <f t="shared" si="110"/>
        <v>8.3489466038146727</v>
      </c>
      <c r="F666" s="192">
        <f t="shared" si="110"/>
        <v>16.321976228353776</v>
      </c>
      <c r="G666" s="192">
        <f t="shared" si="110"/>
        <v>35.036398331944142</v>
      </c>
      <c r="H666" s="192">
        <f t="shared" si="110"/>
        <v>33.746161947979232</v>
      </c>
      <c r="I666" s="192">
        <f t="shared" si="110"/>
        <v>38.003832948314233</v>
      </c>
      <c r="J666" s="192">
        <f t="shared" si="110"/>
        <v>41.777921219986261</v>
      </c>
      <c r="K666" s="192">
        <f t="shared" si="110"/>
        <v>44.623967418290924</v>
      </c>
      <c r="L666" s="192">
        <f t="shared" si="110"/>
        <v>48.2213405697414</v>
      </c>
      <c r="M666" s="192">
        <f t="shared" si="110"/>
        <v>39.827253452696986</v>
      </c>
      <c r="N666" s="193">
        <f t="shared" si="110"/>
        <v>29.25</v>
      </c>
      <c r="O666" s="43"/>
      <c r="P666" s="48" t="s">
        <v>1088</v>
      </c>
    </row>
    <row r="667" spans="1:16" s="14" customFormat="1" ht="14.25">
      <c r="B667" s="194"/>
      <c r="I667" s="195"/>
      <c r="J667" s="195"/>
      <c r="K667" s="195"/>
      <c r="L667" s="195"/>
      <c r="M667" s="195"/>
      <c r="N667" s="196">
        <f>+N666/B666-1</f>
        <v>4.7818588997717955</v>
      </c>
      <c r="O667" s="43"/>
      <c r="P667" s="197" t="s">
        <v>1089</v>
      </c>
    </row>
    <row r="668" spans="1:16" s="74" customFormat="1" ht="14.25">
      <c r="A668" s="68"/>
      <c r="B668" s="69"/>
      <c r="C668" s="70">
        <f>RATE(C$342-$B$342,,-$B666,C666)</f>
        <v>-0.26141160205746422</v>
      </c>
      <c r="D668" s="70">
        <f t="shared" ref="D668:N668" si="111">RATE(D$342-$B$342,,-$B666,D666)</f>
        <v>-2.4252242961093167E-2</v>
      </c>
      <c r="E668" s="70">
        <f t="shared" si="111"/>
        <v>0.18174679740571445</v>
      </c>
      <c r="F668" s="70">
        <f t="shared" si="111"/>
        <v>0.34022770043082068</v>
      </c>
      <c r="G668" s="70">
        <f t="shared" si="111"/>
        <v>0.47262515515357556</v>
      </c>
      <c r="H668" s="70">
        <f t="shared" si="111"/>
        <v>0.37202176494633571</v>
      </c>
      <c r="I668" s="70">
        <f t="shared" si="111"/>
        <v>0.33385880462192347</v>
      </c>
      <c r="J668" s="70">
        <f t="shared" si="111"/>
        <v>0.3020002140931316</v>
      </c>
      <c r="K668" s="70">
        <f t="shared" si="111"/>
        <v>0.27366919260981504</v>
      </c>
      <c r="L668" s="70">
        <f t="shared" si="111"/>
        <v>0.25290484836224791</v>
      </c>
      <c r="M668" s="70">
        <f t="shared" si="111"/>
        <v>0.20632862746656963</v>
      </c>
      <c r="N668" s="71">
        <f t="shared" si="111"/>
        <v>0.15745902099714565</v>
      </c>
      <c r="O668" s="72"/>
      <c r="P668" s="73" t="s">
        <v>1090</v>
      </c>
    </row>
    <row r="669" spans="1:16" s="14" customFormat="1" ht="14.25">
      <c r="B669" s="188"/>
      <c r="C669" s="189"/>
      <c r="D669" s="189">
        <f t="shared" ref="D669:N669" si="112">+C$639+C669</f>
        <v>0.05</v>
      </c>
      <c r="E669" s="189">
        <f t="shared" si="112"/>
        <v>0.1</v>
      </c>
      <c r="F669" s="189">
        <f t="shared" si="112"/>
        <v>0.25</v>
      </c>
      <c r="G669" s="189">
        <f t="shared" si="112"/>
        <v>0.55000000000000004</v>
      </c>
      <c r="H669" s="189">
        <f t="shared" si="112"/>
        <v>0.95000000000000007</v>
      </c>
      <c r="I669" s="189">
        <f t="shared" si="112"/>
        <v>1.35</v>
      </c>
      <c r="J669" s="189">
        <f t="shared" si="112"/>
        <v>1.85</v>
      </c>
      <c r="K669" s="189">
        <f t="shared" si="112"/>
        <v>2.4000000000000004</v>
      </c>
      <c r="L669" s="189">
        <f t="shared" si="112"/>
        <v>3.0000000000000004</v>
      </c>
      <c r="M669" s="189">
        <f t="shared" si="112"/>
        <v>3.6500000000000004</v>
      </c>
      <c r="N669" s="190">
        <f t="shared" si="112"/>
        <v>3.6500000000000004</v>
      </c>
      <c r="O669" s="43"/>
      <c r="P669" s="48" t="s">
        <v>1087</v>
      </c>
    </row>
    <row r="670" spans="1:16" s="14" customFormat="1" ht="14.25">
      <c r="B670" s="191"/>
      <c r="C670" s="192">
        <f t="shared" ref="C670:N670" si="113">+C$649+C669</f>
        <v>3.6364645202033294</v>
      </c>
      <c r="D670" s="192">
        <f t="shared" si="113"/>
        <v>4.7165215166471839</v>
      </c>
      <c r="E670" s="192">
        <f t="shared" si="113"/>
        <v>8.248946603814673</v>
      </c>
      <c r="F670" s="192">
        <f t="shared" si="113"/>
        <v>16.221976228353775</v>
      </c>
      <c r="G670" s="192">
        <f t="shared" si="113"/>
        <v>34.93639833194414</v>
      </c>
      <c r="H670" s="192">
        <f t="shared" si="113"/>
        <v>33.646161947979238</v>
      </c>
      <c r="I670" s="192">
        <f t="shared" si="113"/>
        <v>37.903832948314232</v>
      </c>
      <c r="J670" s="192">
        <f t="shared" si="113"/>
        <v>41.67792121998626</v>
      </c>
      <c r="K670" s="192">
        <f t="shared" si="113"/>
        <v>44.523967418290923</v>
      </c>
      <c r="L670" s="192">
        <f t="shared" si="113"/>
        <v>48.121340569741399</v>
      </c>
      <c r="M670" s="192">
        <f t="shared" si="113"/>
        <v>39.727253452696985</v>
      </c>
      <c r="N670" s="193">
        <f t="shared" si="113"/>
        <v>29.15</v>
      </c>
      <c r="O670" s="43"/>
      <c r="P670" s="48" t="s">
        <v>1088</v>
      </c>
    </row>
    <row r="671" spans="1:16" s="14" customFormat="1" ht="14.25">
      <c r="B671" s="194"/>
      <c r="I671" s="195"/>
      <c r="J671" s="195"/>
      <c r="K671" s="195"/>
      <c r="L671" s="195"/>
      <c r="M671" s="195"/>
      <c r="N671" s="196">
        <f>+N670/C670-1</f>
        <v>7.0160276108977691</v>
      </c>
      <c r="O671" s="43"/>
      <c r="P671" s="197" t="s">
        <v>1089</v>
      </c>
    </row>
    <row r="672" spans="1:16" s="74" customFormat="1" ht="14.25">
      <c r="A672" s="68"/>
      <c r="B672" s="69"/>
      <c r="C672" s="70"/>
      <c r="D672" s="70">
        <f>RATE(D$342-$C$342,,-$C670,D670)</f>
        <v>0.29700743412820763</v>
      </c>
      <c r="E672" s="70">
        <f t="shared" ref="E672:N672" si="114">RATE(E$342-$C$342,,-$C670,E670)</f>
        <v>0.50611997655352092</v>
      </c>
      <c r="F672" s="70">
        <f t="shared" si="114"/>
        <v>0.64617045185096111</v>
      </c>
      <c r="G672" s="70">
        <f t="shared" si="114"/>
        <v>0.76055539299657127</v>
      </c>
      <c r="H672" s="70">
        <f t="shared" si="114"/>
        <v>0.56045495024360825</v>
      </c>
      <c r="I672" s="70">
        <f t="shared" si="114"/>
        <v>0.4779757070607662</v>
      </c>
      <c r="J672" s="70">
        <f t="shared" si="114"/>
        <v>0.41683115882073407</v>
      </c>
      <c r="K672" s="70">
        <f t="shared" si="114"/>
        <v>0.36769516837371879</v>
      </c>
      <c r="L672" s="70">
        <f t="shared" si="114"/>
        <v>0.33238184685603778</v>
      </c>
      <c r="M672" s="70">
        <f t="shared" si="114"/>
        <v>0.27010878122943638</v>
      </c>
      <c r="N672" s="71">
        <f t="shared" si="114"/>
        <v>0.20830927596219764</v>
      </c>
      <c r="O672" s="72"/>
      <c r="P672" s="73" t="s">
        <v>1090</v>
      </c>
    </row>
    <row r="673" spans="1:16" s="14" customFormat="1" ht="14.25">
      <c r="B673" s="188"/>
      <c r="C673" s="189"/>
      <c r="D673" s="189"/>
      <c r="E673" s="189">
        <f t="shared" ref="E673:N673" si="115">+D$639+D673</f>
        <v>0.05</v>
      </c>
      <c r="F673" s="189">
        <f t="shared" si="115"/>
        <v>0.2</v>
      </c>
      <c r="G673" s="189">
        <f t="shared" si="115"/>
        <v>0.5</v>
      </c>
      <c r="H673" s="189">
        <f t="shared" si="115"/>
        <v>0.9</v>
      </c>
      <c r="I673" s="189">
        <f t="shared" si="115"/>
        <v>1.3</v>
      </c>
      <c r="J673" s="189">
        <f t="shared" si="115"/>
        <v>1.8</v>
      </c>
      <c r="K673" s="189">
        <f t="shared" si="115"/>
        <v>2.35</v>
      </c>
      <c r="L673" s="189">
        <f t="shared" si="115"/>
        <v>2.95</v>
      </c>
      <c r="M673" s="189">
        <f t="shared" si="115"/>
        <v>3.6</v>
      </c>
      <c r="N673" s="190">
        <f t="shared" si="115"/>
        <v>3.6</v>
      </c>
      <c r="O673" s="43"/>
      <c r="P673" s="48" t="s">
        <v>1087</v>
      </c>
    </row>
    <row r="674" spans="1:16" s="14" customFormat="1" ht="14.25">
      <c r="B674" s="191"/>
      <c r="C674" s="192"/>
      <c r="D674" s="192">
        <f t="shared" ref="D674:N674" si="116">+D$649+D673</f>
        <v>4.6665215166471841</v>
      </c>
      <c r="E674" s="192">
        <f t="shared" si="116"/>
        <v>8.1989466038146741</v>
      </c>
      <c r="F674" s="192">
        <f t="shared" si="116"/>
        <v>16.171976228353774</v>
      </c>
      <c r="G674" s="192">
        <f t="shared" si="116"/>
        <v>34.886398331944143</v>
      </c>
      <c r="H674" s="192">
        <f t="shared" si="116"/>
        <v>33.596161947979233</v>
      </c>
      <c r="I674" s="192">
        <f t="shared" si="116"/>
        <v>37.853832948314228</v>
      </c>
      <c r="J674" s="192">
        <f t="shared" si="116"/>
        <v>41.627921219986256</v>
      </c>
      <c r="K674" s="192">
        <f t="shared" si="116"/>
        <v>44.473967418290925</v>
      </c>
      <c r="L674" s="192">
        <f t="shared" si="116"/>
        <v>48.071340569741402</v>
      </c>
      <c r="M674" s="192">
        <f t="shared" si="116"/>
        <v>39.677253452696988</v>
      </c>
      <c r="N674" s="193">
        <f t="shared" si="116"/>
        <v>29.1</v>
      </c>
      <c r="O674" s="43"/>
      <c r="P674" s="48" t="s">
        <v>1088</v>
      </c>
    </row>
    <row r="675" spans="1:16" s="14" customFormat="1" ht="14.25">
      <c r="B675" s="194"/>
      <c r="I675" s="195"/>
      <c r="J675" s="195"/>
      <c r="K675" s="195"/>
      <c r="L675" s="195"/>
      <c r="M675" s="195"/>
      <c r="N675" s="196">
        <f>+N674/D674-1</f>
        <v>5.2359082447578329</v>
      </c>
      <c r="O675" s="43"/>
      <c r="P675" s="197" t="s">
        <v>1089</v>
      </c>
    </row>
    <row r="676" spans="1:16" s="74" customFormat="1" ht="14.25">
      <c r="A676" s="68"/>
      <c r="B676" s="69"/>
      <c r="C676" s="70"/>
      <c r="D676" s="70"/>
      <c r="E676" s="70">
        <f>RATE(E$342-$D$342,,-$D674,E674)</f>
        <v>0.75697177749337308</v>
      </c>
      <c r="F676" s="70">
        <f t="shared" ref="F676:N676" si="117">RATE(F$342-$D$342,,-$D674,F674)</f>
        <v>0.86159374405705202</v>
      </c>
      <c r="G676" s="70">
        <f t="shared" si="117"/>
        <v>0.95533400993366313</v>
      </c>
      <c r="H676" s="70">
        <f t="shared" si="117"/>
        <v>0.63803847465360553</v>
      </c>
      <c r="I676" s="70">
        <f t="shared" si="117"/>
        <v>0.51992905728984984</v>
      </c>
      <c r="J676" s="70">
        <f t="shared" si="117"/>
        <v>0.44011964662153907</v>
      </c>
      <c r="K676" s="70">
        <f t="shared" si="117"/>
        <v>0.37998138689713384</v>
      </c>
      <c r="L676" s="70">
        <f t="shared" si="117"/>
        <v>0.33847917989885518</v>
      </c>
      <c r="M676" s="70">
        <f t="shared" si="117"/>
        <v>0.26847860835988352</v>
      </c>
      <c r="N676" s="71">
        <f t="shared" si="117"/>
        <v>0.20085334359309351</v>
      </c>
      <c r="O676" s="72"/>
      <c r="P676" s="73" t="s">
        <v>1090</v>
      </c>
    </row>
    <row r="677" spans="1:16" s="14" customFormat="1" ht="14.25">
      <c r="B677" s="188"/>
      <c r="C677" s="189"/>
      <c r="D677" s="189"/>
      <c r="E677" s="189"/>
      <c r="F677" s="189">
        <f t="shared" ref="F677:N677" si="118">+E$639+E677</f>
        <v>0.15</v>
      </c>
      <c r="G677" s="189">
        <f t="shared" si="118"/>
        <v>0.44999999999999996</v>
      </c>
      <c r="H677" s="189">
        <f t="shared" si="118"/>
        <v>0.85</v>
      </c>
      <c r="I677" s="189">
        <f t="shared" si="118"/>
        <v>1.25</v>
      </c>
      <c r="J677" s="189">
        <f t="shared" si="118"/>
        <v>1.75</v>
      </c>
      <c r="K677" s="189">
        <f t="shared" si="118"/>
        <v>2.2999999999999998</v>
      </c>
      <c r="L677" s="189">
        <f t="shared" si="118"/>
        <v>2.9</v>
      </c>
      <c r="M677" s="189">
        <f t="shared" si="118"/>
        <v>3.55</v>
      </c>
      <c r="N677" s="190">
        <f t="shared" si="118"/>
        <v>3.55</v>
      </c>
      <c r="O677" s="43"/>
      <c r="P677" s="48" t="s">
        <v>1087</v>
      </c>
    </row>
    <row r="678" spans="1:16" s="14" customFormat="1" ht="14.25">
      <c r="B678" s="191"/>
      <c r="C678" s="192"/>
      <c r="D678" s="192"/>
      <c r="E678" s="192">
        <f t="shared" ref="E678:N678" si="119">+E$649+E677</f>
        <v>8.1489466038146734</v>
      </c>
      <c r="F678" s="192">
        <f t="shared" si="119"/>
        <v>16.121976228353773</v>
      </c>
      <c r="G678" s="192">
        <f t="shared" si="119"/>
        <v>34.836398331944146</v>
      </c>
      <c r="H678" s="192">
        <f t="shared" si="119"/>
        <v>33.546161947979236</v>
      </c>
      <c r="I678" s="192">
        <f t="shared" si="119"/>
        <v>37.803832948314231</v>
      </c>
      <c r="J678" s="192">
        <f t="shared" si="119"/>
        <v>41.577921219986258</v>
      </c>
      <c r="K678" s="192">
        <f t="shared" si="119"/>
        <v>44.423967418290921</v>
      </c>
      <c r="L678" s="192">
        <f t="shared" si="119"/>
        <v>48.021340569741398</v>
      </c>
      <c r="M678" s="192">
        <f t="shared" si="119"/>
        <v>39.627253452696984</v>
      </c>
      <c r="N678" s="193">
        <f t="shared" si="119"/>
        <v>29.05</v>
      </c>
      <c r="O678" s="43"/>
      <c r="P678" s="48" t="s">
        <v>1088</v>
      </c>
    </row>
    <row r="679" spans="1:16" s="14" customFormat="1" ht="14.25">
      <c r="B679" s="194"/>
      <c r="I679" s="195"/>
      <c r="J679" s="195"/>
      <c r="K679" s="195"/>
      <c r="L679" s="195"/>
      <c r="M679" s="195"/>
      <c r="N679" s="196">
        <f>+N678/E678-1</f>
        <v>2.5648779421871724</v>
      </c>
      <c r="O679" s="43"/>
      <c r="P679" s="197" t="s">
        <v>1089</v>
      </c>
    </row>
    <row r="680" spans="1:16" s="74" customFormat="1" ht="14.25">
      <c r="A680" s="68"/>
      <c r="B680" s="69"/>
      <c r="C680" s="70"/>
      <c r="D680" s="70"/>
      <c r="E680" s="70"/>
      <c r="F680" s="70">
        <f>RATE(F$342-$E$342,,-$E678,F678)</f>
        <v>0.97841230433474402</v>
      </c>
      <c r="G680" s="70">
        <f t="shared" ref="G680:N680" si="120">RATE(G$342-$E$342,,-$E678,G678)</f>
        <v>1.0675969738045761</v>
      </c>
      <c r="H680" s="70">
        <f t="shared" si="120"/>
        <v>0.60268112565514076</v>
      </c>
      <c r="I680" s="70">
        <f t="shared" si="120"/>
        <v>0.46760299992883769</v>
      </c>
      <c r="J680" s="70">
        <f t="shared" si="120"/>
        <v>0.38532687652941661</v>
      </c>
      <c r="K680" s="70">
        <f t="shared" si="120"/>
        <v>0.32663864752161614</v>
      </c>
      <c r="L680" s="70">
        <f t="shared" si="120"/>
        <v>0.28839058922024124</v>
      </c>
      <c r="M680" s="70">
        <f t="shared" si="120"/>
        <v>0.21860109088475871</v>
      </c>
      <c r="N680" s="71">
        <f t="shared" si="120"/>
        <v>0.15169716045259274</v>
      </c>
      <c r="O680" s="72"/>
      <c r="P680" s="73" t="s">
        <v>1090</v>
      </c>
    </row>
    <row r="681" spans="1:16" s="14" customFormat="1" ht="14.25">
      <c r="B681" s="188"/>
      <c r="C681" s="189"/>
      <c r="D681" s="189"/>
      <c r="E681" s="189"/>
      <c r="F681" s="189"/>
      <c r="G681" s="189">
        <f t="shared" ref="G681:N681" si="121">+F$639+F681</f>
        <v>0.3</v>
      </c>
      <c r="H681" s="189">
        <f t="shared" si="121"/>
        <v>0.7</v>
      </c>
      <c r="I681" s="189">
        <f t="shared" si="121"/>
        <v>1.1000000000000001</v>
      </c>
      <c r="J681" s="189">
        <f t="shared" si="121"/>
        <v>1.6</v>
      </c>
      <c r="K681" s="189">
        <f t="shared" si="121"/>
        <v>2.1500000000000004</v>
      </c>
      <c r="L681" s="189">
        <f t="shared" si="121"/>
        <v>2.7500000000000004</v>
      </c>
      <c r="M681" s="189">
        <f t="shared" si="121"/>
        <v>3.4000000000000004</v>
      </c>
      <c r="N681" s="190">
        <f t="shared" si="121"/>
        <v>3.4000000000000004</v>
      </c>
      <c r="O681" s="43"/>
      <c r="P681" s="48" t="s">
        <v>1087</v>
      </c>
    </row>
    <row r="682" spans="1:16" s="14" customFormat="1" ht="14.25">
      <c r="B682" s="191"/>
      <c r="C682" s="192"/>
      <c r="D682" s="192"/>
      <c r="E682" s="192"/>
      <c r="F682" s="192">
        <f t="shared" ref="F682:N682" si="122">+F$649+F681</f>
        <v>15.971976228353775</v>
      </c>
      <c r="G682" s="192">
        <f t="shared" si="122"/>
        <v>34.68639833194414</v>
      </c>
      <c r="H682" s="192">
        <f t="shared" si="122"/>
        <v>33.396161947979238</v>
      </c>
      <c r="I682" s="192">
        <f t="shared" si="122"/>
        <v>37.653832948314232</v>
      </c>
      <c r="J682" s="192">
        <f t="shared" si="122"/>
        <v>41.42792121998626</v>
      </c>
      <c r="K682" s="192">
        <f t="shared" si="122"/>
        <v>44.273967418290923</v>
      </c>
      <c r="L682" s="192">
        <f t="shared" si="122"/>
        <v>47.871340569741399</v>
      </c>
      <c r="M682" s="192">
        <f t="shared" si="122"/>
        <v>39.477253452696985</v>
      </c>
      <c r="N682" s="193">
        <f t="shared" si="122"/>
        <v>28.9</v>
      </c>
      <c r="O682" s="43"/>
      <c r="P682" s="48" t="s">
        <v>1088</v>
      </c>
    </row>
    <row r="683" spans="1:16" s="14" customFormat="1" ht="14.25">
      <c r="B683" s="194"/>
      <c r="I683" s="195"/>
      <c r="J683" s="195"/>
      <c r="K683" s="195"/>
      <c r="L683" s="195"/>
      <c r="M683" s="195"/>
      <c r="N683" s="196">
        <f>+N682/F682-1</f>
        <v>0.80941917185527323</v>
      </c>
      <c r="O683" s="43"/>
      <c r="P683" s="197" t="s">
        <v>1089</v>
      </c>
    </row>
    <row r="684" spans="1:16" s="74" customFormat="1" ht="14.25">
      <c r="A684" s="68"/>
      <c r="B684" s="69"/>
      <c r="C684" s="70"/>
      <c r="D684" s="70"/>
      <c r="E684" s="70"/>
      <c r="F684" s="70"/>
      <c r="G684" s="70">
        <f>RATE(G$342-$F$342,,-$F682,G682)</f>
        <v>1.1717036036134432</v>
      </c>
      <c r="H684" s="70">
        <f t="shared" ref="H684:N684" si="123">RATE(H$342-$F$342,,-$F682,H682)</f>
        <v>0.44600219307908445</v>
      </c>
      <c r="I684" s="70">
        <f t="shared" si="123"/>
        <v>0.33091456793444479</v>
      </c>
      <c r="J684" s="70">
        <f t="shared" si="123"/>
        <v>0.26906428387503623</v>
      </c>
      <c r="K684" s="70">
        <f t="shared" si="123"/>
        <v>0.22619052857192384</v>
      </c>
      <c r="L684" s="70">
        <f t="shared" si="123"/>
        <v>0.20075062782220593</v>
      </c>
      <c r="M684" s="70">
        <f t="shared" si="123"/>
        <v>0.13799717016833818</v>
      </c>
      <c r="N684" s="71">
        <f t="shared" si="123"/>
        <v>7.6942208230478579E-2</v>
      </c>
      <c r="O684" s="72"/>
      <c r="P684" s="73" t="s">
        <v>1090</v>
      </c>
    </row>
    <row r="685" spans="1:16" s="14" customFormat="1" ht="14.25">
      <c r="B685" s="188"/>
      <c r="C685" s="189"/>
      <c r="D685" s="189"/>
      <c r="E685" s="189"/>
      <c r="F685" s="189"/>
      <c r="G685" s="189"/>
      <c r="H685" s="189">
        <f t="shared" ref="H685:N685" si="124">+G$639+G685</f>
        <v>0.4</v>
      </c>
      <c r="I685" s="189">
        <f t="shared" si="124"/>
        <v>0.8</v>
      </c>
      <c r="J685" s="189">
        <f t="shared" si="124"/>
        <v>1.3</v>
      </c>
      <c r="K685" s="189">
        <f t="shared" si="124"/>
        <v>1.85</v>
      </c>
      <c r="L685" s="189">
        <f t="shared" si="124"/>
        <v>2.4500000000000002</v>
      </c>
      <c r="M685" s="189">
        <f t="shared" si="124"/>
        <v>3.1</v>
      </c>
      <c r="N685" s="190">
        <f t="shared" si="124"/>
        <v>3.1</v>
      </c>
      <c r="O685" s="43"/>
      <c r="P685" s="48" t="s">
        <v>1087</v>
      </c>
    </row>
    <row r="686" spans="1:16" s="14" customFormat="1" ht="14.25">
      <c r="B686" s="191"/>
      <c r="C686" s="192"/>
      <c r="D686" s="192"/>
      <c r="E686" s="192"/>
      <c r="F686" s="192"/>
      <c r="G686" s="192">
        <f t="shared" ref="G686:N686" si="125">+G$649+G685</f>
        <v>34.386398331944143</v>
      </c>
      <c r="H686" s="192">
        <f t="shared" si="125"/>
        <v>33.096161947979233</v>
      </c>
      <c r="I686" s="192">
        <f t="shared" si="125"/>
        <v>37.353832948314228</v>
      </c>
      <c r="J686" s="192">
        <f t="shared" si="125"/>
        <v>41.127921219986256</v>
      </c>
      <c r="K686" s="192">
        <f t="shared" si="125"/>
        <v>43.973967418290925</v>
      </c>
      <c r="L686" s="192">
        <f t="shared" si="125"/>
        <v>47.571340569741402</v>
      </c>
      <c r="M686" s="192">
        <f t="shared" si="125"/>
        <v>39.177253452696988</v>
      </c>
      <c r="N686" s="193">
        <f t="shared" si="125"/>
        <v>28.6</v>
      </c>
      <c r="O686" s="43"/>
      <c r="P686" s="48" t="s">
        <v>1088</v>
      </c>
    </row>
    <row r="687" spans="1:16" s="14" customFormat="1" ht="14.25">
      <c r="B687" s="194"/>
      <c r="I687" s="195"/>
      <c r="J687" s="195"/>
      <c r="K687" s="195"/>
      <c r="L687" s="195"/>
      <c r="M687" s="195"/>
      <c r="N687" s="196">
        <f>+N686/G686-1</f>
        <v>-0.1682757896330398</v>
      </c>
      <c r="O687" s="43"/>
      <c r="P687" s="197" t="s">
        <v>1089</v>
      </c>
    </row>
    <row r="688" spans="1:16" s="74" customFormat="1" ht="14.25">
      <c r="A688" s="68"/>
      <c r="B688" s="69"/>
      <c r="C688" s="70"/>
      <c r="D688" s="70"/>
      <c r="E688" s="70"/>
      <c r="F688" s="70"/>
      <c r="G688" s="70"/>
      <c r="H688" s="70">
        <f>RATE(H$342-$G$342,,-$G686,H686)</f>
        <v>-3.7521707609788055E-2</v>
      </c>
      <c r="I688" s="70">
        <f t="shared" ref="I688:N688" si="126">RATE(I$342-$G$342,,-$G686,I686)</f>
        <v>4.2255609581772623E-2</v>
      </c>
      <c r="J688" s="70">
        <f t="shared" si="126"/>
        <v>6.1491912791563831E-2</v>
      </c>
      <c r="K688" s="70">
        <f t="shared" si="126"/>
        <v>6.3413673291981887E-2</v>
      </c>
      <c r="L688" s="70">
        <f t="shared" si="126"/>
        <v>6.7067125070680966E-2</v>
      </c>
      <c r="M688" s="70">
        <f t="shared" si="126"/>
        <v>2.1977221536340293E-2</v>
      </c>
      <c r="N688" s="71">
        <f t="shared" si="126"/>
        <v>-2.5978647412217004E-2</v>
      </c>
      <c r="O688" s="72"/>
      <c r="P688" s="73" t="s">
        <v>1090</v>
      </c>
    </row>
    <row r="689" spans="1:16" s="14" customFormat="1" ht="14.25">
      <c r="B689" s="188"/>
      <c r="C689" s="189"/>
      <c r="D689" s="189"/>
      <c r="E689" s="189"/>
      <c r="F689" s="189"/>
      <c r="G689" s="189"/>
      <c r="H689" s="189"/>
      <c r="I689" s="189">
        <f t="shared" ref="I689:N689" si="127">+H$639+H689</f>
        <v>0.4</v>
      </c>
      <c r="J689" s="189">
        <f t="shared" si="127"/>
        <v>0.9</v>
      </c>
      <c r="K689" s="189">
        <f t="shared" si="127"/>
        <v>1.4500000000000002</v>
      </c>
      <c r="L689" s="189">
        <f t="shared" si="127"/>
        <v>2.0500000000000003</v>
      </c>
      <c r="M689" s="189">
        <f t="shared" si="127"/>
        <v>2.7</v>
      </c>
      <c r="N689" s="190">
        <f t="shared" si="127"/>
        <v>2.7</v>
      </c>
      <c r="O689" s="43"/>
      <c r="P689" s="48" t="s">
        <v>1087</v>
      </c>
    </row>
    <row r="690" spans="1:16" s="14" customFormat="1" ht="14.25">
      <c r="B690" s="191"/>
      <c r="C690" s="192"/>
      <c r="D690" s="192"/>
      <c r="E690" s="192"/>
      <c r="F690" s="192"/>
      <c r="G690" s="192"/>
      <c r="H690" s="192">
        <f t="shared" ref="H690:N690" si="128">+H$649+H689</f>
        <v>32.696161947979235</v>
      </c>
      <c r="I690" s="192">
        <f t="shared" si="128"/>
        <v>36.953832948314229</v>
      </c>
      <c r="J690" s="192">
        <f t="shared" si="128"/>
        <v>40.727921219986257</v>
      </c>
      <c r="K690" s="192">
        <f t="shared" si="128"/>
        <v>43.573967418290927</v>
      </c>
      <c r="L690" s="192">
        <f t="shared" si="128"/>
        <v>47.171340569741396</v>
      </c>
      <c r="M690" s="192">
        <f t="shared" si="128"/>
        <v>38.777253452696989</v>
      </c>
      <c r="N690" s="193">
        <f t="shared" si="128"/>
        <v>28.2</v>
      </c>
      <c r="O690" s="43"/>
      <c r="P690" s="48" t="s">
        <v>1088</v>
      </c>
    </row>
    <row r="691" spans="1:16" s="14" customFormat="1" ht="14.25">
      <c r="B691" s="194"/>
      <c r="I691" s="195"/>
      <c r="J691" s="195"/>
      <c r="K691" s="195"/>
      <c r="L691" s="195"/>
      <c r="M691" s="195"/>
      <c r="N691" s="196">
        <f>+N690/H690-1</f>
        <v>-0.13751344745394856</v>
      </c>
      <c r="O691" s="43"/>
      <c r="P691" s="197" t="s">
        <v>1089</v>
      </c>
    </row>
    <row r="692" spans="1:16" s="74" customFormat="1" ht="14.25">
      <c r="A692" s="68"/>
      <c r="B692" s="69"/>
      <c r="C692" s="70"/>
      <c r="D692" s="70"/>
      <c r="E692" s="70"/>
      <c r="F692" s="70"/>
      <c r="G692" s="70"/>
      <c r="H692" s="70"/>
      <c r="I692" s="70">
        <f t="shared" ref="I692:N692" si="129">RATE(I$342-$H$342,,-$H690,I690)</f>
        <v>0.13021929017568185</v>
      </c>
      <c r="J692" s="70">
        <f t="shared" si="129"/>
        <v>0.11608618921279075</v>
      </c>
      <c r="K692" s="70">
        <f t="shared" si="129"/>
        <v>0.10046637258103445</v>
      </c>
      <c r="L692" s="70">
        <f t="shared" si="129"/>
        <v>9.5961658031511965E-2</v>
      </c>
      <c r="M692" s="70">
        <f t="shared" si="129"/>
        <v>3.4703823422875271E-2</v>
      </c>
      <c r="N692" s="71">
        <f t="shared" si="129"/>
        <v>-2.4354478353045467E-2</v>
      </c>
      <c r="O692" s="72"/>
      <c r="P692" s="73" t="s">
        <v>1090</v>
      </c>
    </row>
    <row r="693" spans="1:16" s="14" customFormat="1" ht="14.25">
      <c r="B693" s="188"/>
      <c r="C693" s="189"/>
      <c r="D693" s="189"/>
      <c r="E693" s="189"/>
      <c r="F693" s="189"/>
      <c r="G693" s="189"/>
      <c r="H693" s="189"/>
      <c r="I693" s="189"/>
      <c r="J693" s="189">
        <f>+I$639+I693</f>
        <v>0.5</v>
      </c>
      <c r="K693" s="189">
        <f>+J$639+J693</f>
        <v>1.05</v>
      </c>
      <c r="L693" s="189">
        <f>+K$639+K693</f>
        <v>1.65</v>
      </c>
      <c r="M693" s="189">
        <f>+L$639+L693</f>
        <v>2.2999999999999998</v>
      </c>
      <c r="N693" s="190">
        <f>+M$639+M693</f>
        <v>2.2999999999999998</v>
      </c>
      <c r="O693" s="43"/>
      <c r="P693" s="48" t="s">
        <v>1087</v>
      </c>
    </row>
    <row r="694" spans="1:16" s="14" customFormat="1" ht="14.25">
      <c r="B694" s="191"/>
      <c r="C694" s="192"/>
      <c r="D694" s="192"/>
      <c r="E694" s="192"/>
      <c r="F694" s="192"/>
      <c r="G694" s="192"/>
      <c r="H694" s="192"/>
      <c r="I694" s="192">
        <f t="shared" ref="I694:N694" si="130">+I$649+I693</f>
        <v>36.553832948314231</v>
      </c>
      <c r="J694" s="192">
        <f t="shared" si="130"/>
        <v>40.327921219986258</v>
      </c>
      <c r="K694" s="192">
        <f t="shared" si="130"/>
        <v>43.173967418290921</v>
      </c>
      <c r="L694" s="192">
        <f t="shared" si="130"/>
        <v>46.771340569741398</v>
      </c>
      <c r="M694" s="192">
        <f t="shared" si="130"/>
        <v>38.377253452696984</v>
      </c>
      <c r="N694" s="193">
        <f t="shared" si="130"/>
        <v>27.8</v>
      </c>
      <c r="O694" s="43"/>
      <c r="P694" s="48" t="s">
        <v>1088</v>
      </c>
    </row>
    <row r="695" spans="1:16" s="14" customFormat="1" ht="14.25">
      <c r="B695" s="194"/>
      <c r="I695" s="195"/>
      <c r="J695" s="195"/>
      <c r="K695" s="195"/>
      <c r="L695" s="195"/>
      <c r="M695" s="195"/>
      <c r="N695" s="196">
        <f>+N694/I694-1</f>
        <v>-0.23947783973001757</v>
      </c>
      <c r="O695" s="43"/>
      <c r="P695" s="197" t="s">
        <v>1089</v>
      </c>
    </row>
    <row r="696" spans="1:16" s="74" customFormat="1" ht="14.25">
      <c r="A696" s="68"/>
      <c r="B696" s="69"/>
      <c r="C696" s="70"/>
      <c r="D696" s="70"/>
      <c r="E696" s="70"/>
      <c r="F696" s="70"/>
      <c r="G696" s="70"/>
      <c r="H696" s="70"/>
      <c r="I696" s="70"/>
      <c r="J696" s="70">
        <f>RATE(J$342-$I$342,,-$I694,J694)</f>
        <v>0.10324740163387121</v>
      </c>
      <c r="K696" s="70">
        <f>RATE(K$342-$I$342,,-$I694,K694)</f>
        <v>8.678720903020895E-2</v>
      </c>
      <c r="L696" s="70">
        <f>RATE(L$342-$I$342,,-$I694,L694)</f>
        <v>8.5631155869194078E-2</v>
      </c>
      <c r="M696" s="70">
        <f>RATE(M$342-$I$342,,-$I694,M694)</f>
        <v>1.2244071531336416E-2</v>
      </c>
      <c r="N696" s="71">
        <f>RATE(N$342-$I$342,,-$I694,N694)</f>
        <v>-5.3278206599068588E-2</v>
      </c>
      <c r="O696" s="72"/>
      <c r="P696" s="73" t="s">
        <v>1090</v>
      </c>
    </row>
    <row r="697" spans="1:16" s="14" customFormat="1" ht="14.25">
      <c r="B697" s="188"/>
      <c r="C697" s="189"/>
      <c r="D697" s="189"/>
      <c r="E697" s="189"/>
      <c r="F697" s="189"/>
      <c r="G697" s="189"/>
      <c r="H697" s="189"/>
      <c r="I697" s="189"/>
      <c r="J697" s="189"/>
      <c r="K697" s="189">
        <f>+J$639+J697</f>
        <v>0.55000000000000004</v>
      </c>
      <c r="L697" s="189">
        <f>+K$639+K697</f>
        <v>1.1499999999999999</v>
      </c>
      <c r="M697" s="189">
        <f>+L$639+L697</f>
        <v>1.7999999999999998</v>
      </c>
      <c r="N697" s="190">
        <f>+M$639+M697</f>
        <v>1.7999999999999998</v>
      </c>
      <c r="O697" s="43"/>
      <c r="P697" s="48" t="s">
        <v>1087</v>
      </c>
    </row>
    <row r="698" spans="1:16" s="14" customFormat="1" ht="14.25">
      <c r="B698" s="191"/>
      <c r="C698" s="192"/>
      <c r="D698" s="192"/>
      <c r="E698" s="192"/>
      <c r="F698" s="192"/>
      <c r="G698" s="192"/>
      <c r="H698" s="192"/>
      <c r="I698" s="192"/>
      <c r="J698" s="192">
        <f>+J$649+J697</f>
        <v>39.827921219986258</v>
      </c>
      <c r="K698" s="192">
        <f>+K$649+K697</f>
        <v>42.673967418290921</v>
      </c>
      <c r="L698" s="192">
        <f>+L$649+L697</f>
        <v>46.271340569741398</v>
      </c>
      <c r="M698" s="192">
        <f>+M$649+M697</f>
        <v>37.877253452696984</v>
      </c>
      <c r="N698" s="193">
        <f>+N$649+N697</f>
        <v>27.3</v>
      </c>
      <c r="O698" s="43"/>
      <c r="P698" s="48" t="s">
        <v>1088</v>
      </c>
    </row>
    <row r="699" spans="1:16" s="14" customFormat="1" ht="14.25">
      <c r="B699" s="194"/>
      <c r="I699" s="195"/>
      <c r="J699" s="195"/>
      <c r="K699" s="195"/>
      <c r="L699" s="195"/>
      <c r="M699" s="195"/>
      <c r="N699" s="196">
        <f>+N698/J698-1</f>
        <v>-0.31455122025549143</v>
      </c>
      <c r="O699" s="43"/>
      <c r="P699" s="197" t="s">
        <v>1089</v>
      </c>
    </row>
    <row r="700" spans="1:16" s="74" customFormat="1" ht="14.25">
      <c r="A700" s="68"/>
      <c r="B700" s="69"/>
      <c r="C700" s="70"/>
      <c r="D700" s="70"/>
      <c r="E700" s="70"/>
      <c r="F700" s="70"/>
      <c r="G700" s="70"/>
      <c r="H700" s="70"/>
      <c r="I700" s="70"/>
      <c r="J700" s="70"/>
      <c r="K700" s="70">
        <f>RATE(K$342-$J$342,,-$J698,K698)</f>
        <v>7.1458567535693282E-2</v>
      </c>
      <c r="L700" s="70">
        <f>RATE(L$342-$J$342,,-$J698,L698)</f>
        <v>7.785966742520424E-2</v>
      </c>
      <c r="M700" s="70">
        <f>RATE(M$342-$J$342,,-$J698,M698)</f>
        <v>-1.6599827362015689E-2</v>
      </c>
      <c r="N700" s="71">
        <f>RATE(N$342-$J$342,,-$J698,N698)</f>
        <v>-9.0099817985241595E-2</v>
      </c>
      <c r="O700" s="72"/>
      <c r="P700" s="73" t="s">
        <v>1090</v>
      </c>
    </row>
    <row r="701" spans="1:16" s="14" customFormat="1" ht="14.25">
      <c r="B701" s="198"/>
      <c r="C701" s="199"/>
      <c r="D701" s="199"/>
      <c r="E701" s="199"/>
      <c r="F701" s="199"/>
      <c r="G701" s="199"/>
      <c r="H701" s="199"/>
      <c r="I701" s="199"/>
      <c r="J701" s="199"/>
      <c r="K701" s="199"/>
      <c r="L701" s="199">
        <f>+K$639+K701</f>
        <v>0.6</v>
      </c>
      <c r="M701" s="199">
        <f>+L$639+L701</f>
        <v>1.25</v>
      </c>
      <c r="N701" s="200">
        <f>+M$639+M701</f>
        <v>1.25</v>
      </c>
      <c r="O701" s="43"/>
      <c r="P701" s="48" t="s">
        <v>1087</v>
      </c>
    </row>
    <row r="702" spans="1:16" s="14" customFormat="1" ht="14.25">
      <c r="B702" s="201"/>
      <c r="C702" s="202"/>
      <c r="D702" s="202"/>
      <c r="E702" s="202"/>
      <c r="F702" s="202"/>
      <c r="G702" s="202"/>
      <c r="H702" s="202"/>
      <c r="I702" s="202"/>
      <c r="J702" s="202"/>
      <c r="K702" s="202">
        <f>+K$649+K701</f>
        <v>42.123967418290924</v>
      </c>
      <c r="L702" s="202">
        <f>+L$649+L701</f>
        <v>45.7213405697414</v>
      </c>
      <c r="M702" s="202">
        <f>+M$649+M701</f>
        <v>37.327253452696986</v>
      </c>
      <c r="N702" s="203">
        <f>+N$649+N701</f>
        <v>26.75</v>
      </c>
      <c r="O702" s="43"/>
      <c r="P702" s="48" t="s">
        <v>1088</v>
      </c>
    </row>
    <row r="703" spans="1:16" s="14" customFormat="1" ht="14.25">
      <c r="B703" s="194"/>
      <c r="I703" s="195"/>
      <c r="J703" s="195"/>
      <c r="K703" s="195"/>
      <c r="L703" s="195"/>
      <c r="M703" s="195"/>
      <c r="N703" s="196">
        <f>+N702/K702-1</f>
        <v>-0.36496959713284971</v>
      </c>
      <c r="O703" s="43"/>
      <c r="P703" s="197" t="s">
        <v>1089</v>
      </c>
    </row>
    <row r="704" spans="1:16" s="74" customFormat="1" ht="14.25">
      <c r="A704" s="68"/>
      <c r="B704" s="69"/>
      <c r="C704" s="70"/>
      <c r="D704" s="70"/>
      <c r="E704" s="70"/>
      <c r="F704" s="70"/>
      <c r="G704" s="70"/>
      <c r="H704" s="70"/>
      <c r="I704" s="70"/>
      <c r="J704" s="70"/>
      <c r="K704" s="70"/>
      <c r="L704" s="70">
        <f>RATE(L$342-$K$342,,-$K702,L702)</f>
        <v>8.539967557491833E-2</v>
      </c>
      <c r="M704" s="70">
        <f>RATE(M$342-$K$342,,-$K702,M702)</f>
        <v>-5.8655946020652973E-2</v>
      </c>
      <c r="N704" s="71">
        <f>RATE(N$342-$K$342,,-$K702,N702)</f>
        <v>-0.1404624792060222</v>
      </c>
      <c r="O704" s="72"/>
      <c r="P704" s="73" t="s">
        <v>1090</v>
      </c>
    </row>
    <row r="705" spans="1:29" s="14" customFormat="1" ht="14.25">
      <c r="B705" s="198"/>
      <c r="C705" s="199"/>
      <c r="D705" s="199"/>
      <c r="E705" s="199"/>
      <c r="F705" s="199"/>
      <c r="G705" s="199"/>
      <c r="H705" s="199"/>
      <c r="I705" s="199"/>
      <c r="J705" s="199"/>
      <c r="K705" s="199"/>
      <c r="L705" s="199"/>
      <c r="M705" s="199">
        <f>+L$639+L705</f>
        <v>0.65</v>
      </c>
      <c r="N705" s="200">
        <f>+M$639+M705</f>
        <v>0.65</v>
      </c>
      <c r="O705" s="43"/>
      <c r="P705" s="48" t="s">
        <v>1087</v>
      </c>
    </row>
    <row r="706" spans="1:29" s="14" customFormat="1" ht="14.25">
      <c r="B706" s="201"/>
      <c r="C706" s="202"/>
      <c r="D706" s="202"/>
      <c r="E706" s="202"/>
      <c r="F706" s="202"/>
      <c r="G706" s="202"/>
      <c r="H706" s="202"/>
      <c r="I706" s="202"/>
      <c r="J706" s="202"/>
      <c r="K706" s="202"/>
      <c r="L706" s="202">
        <f>+L$649+L705</f>
        <v>45.121340569741399</v>
      </c>
      <c r="M706" s="202">
        <f>+M$649+M705</f>
        <v>36.727253452696985</v>
      </c>
      <c r="N706" s="203">
        <f>+N$649+N705</f>
        <v>26.15</v>
      </c>
      <c r="O706" s="43"/>
      <c r="P706" s="48" t="s">
        <v>1088</v>
      </c>
    </row>
    <row r="707" spans="1:29" s="14" customFormat="1" ht="14.25">
      <c r="B707" s="194"/>
      <c r="I707" s="195"/>
      <c r="J707" s="195"/>
      <c r="K707" s="195"/>
      <c r="L707" s="195"/>
      <c r="M707" s="195"/>
      <c r="N707" s="196">
        <f>+N706/L706-1</f>
        <v>-0.42045161624616445</v>
      </c>
      <c r="O707" s="43"/>
      <c r="P707" s="197" t="s">
        <v>1089</v>
      </c>
    </row>
    <row r="708" spans="1:29" s="74" customFormat="1" ht="14.25">
      <c r="A708" s="68"/>
      <c r="B708" s="69"/>
      <c r="C708" s="70"/>
      <c r="D708" s="70"/>
      <c r="E708" s="70"/>
      <c r="F708" s="70"/>
      <c r="G708" s="70"/>
      <c r="H708" s="70"/>
      <c r="I708" s="70"/>
      <c r="J708" s="70"/>
      <c r="K708" s="70"/>
      <c r="L708" s="70"/>
      <c r="M708" s="70">
        <f>RATE(M$342-$L$342,,-$L706,M706)</f>
        <v>-0.18603363754386165</v>
      </c>
      <c r="N708" s="71">
        <f>RATE(N$342-$L$342,,-$L706,N706)</f>
        <v>-0.23871924774506731</v>
      </c>
      <c r="O708" s="72"/>
      <c r="P708" s="73" t="s">
        <v>1090</v>
      </c>
    </row>
    <row r="709" spans="1:29" s="14" customFormat="1" ht="14.25">
      <c r="B709" s="198"/>
      <c r="C709" s="199"/>
      <c r="D709" s="199"/>
      <c r="E709" s="199"/>
      <c r="F709" s="199"/>
      <c r="G709" s="199"/>
      <c r="H709" s="199"/>
      <c r="I709" s="199"/>
      <c r="J709" s="199"/>
      <c r="K709" s="199"/>
      <c r="L709" s="199"/>
      <c r="M709" s="199"/>
      <c r="N709" s="200">
        <f>+M$639+M709</f>
        <v>0</v>
      </c>
      <c r="O709" s="43"/>
      <c r="P709" s="48" t="s">
        <v>1087</v>
      </c>
    </row>
    <row r="710" spans="1:29" s="14" customFormat="1" ht="14.25">
      <c r="B710" s="201"/>
      <c r="C710" s="202"/>
      <c r="D710" s="202"/>
      <c r="E710" s="202"/>
      <c r="F710" s="202"/>
      <c r="G710" s="202"/>
      <c r="H710" s="202"/>
      <c r="I710" s="202"/>
      <c r="J710" s="202"/>
      <c r="K710" s="202"/>
      <c r="L710" s="202"/>
      <c r="M710" s="202">
        <f>+M$649+M709</f>
        <v>36.077253452696986</v>
      </c>
      <c r="N710" s="203">
        <f>+N$649+N709</f>
        <v>25.5</v>
      </c>
      <c r="O710" s="43"/>
      <c r="P710" s="48" t="s">
        <v>1088</v>
      </c>
    </row>
    <row r="711" spans="1:29" s="14" customFormat="1" ht="14.25">
      <c r="B711" s="194"/>
      <c r="I711" s="195"/>
      <c r="J711" s="195"/>
      <c r="K711" s="195"/>
      <c r="L711" s="195"/>
      <c r="M711" s="195"/>
      <c r="N711" s="196">
        <f>+N710/M710-1</f>
        <v>-0.29318344498051785</v>
      </c>
      <c r="O711" s="43"/>
      <c r="P711" s="197" t="s">
        <v>1089</v>
      </c>
    </row>
    <row r="712" spans="1:29" s="74" customFormat="1" ht="14.25">
      <c r="A712" s="68"/>
      <c r="B712" s="69"/>
      <c r="C712" s="70"/>
      <c r="D712" s="70"/>
      <c r="E712" s="70"/>
      <c r="F712" s="70"/>
      <c r="G712" s="70"/>
      <c r="H712" s="70"/>
      <c r="I712" s="70"/>
      <c r="J712" s="70"/>
      <c r="K712" s="70"/>
      <c r="L712" s="70"/>
      <c r="M712" s="70"/>
      <c r="N712" s="71">
        <f>RATE(N$342-$M$342,,-$M710,N710)</f>
        <v>-0.2931834449805179</v>
      </c>
      <c r="O712" s="72"/>
      <c r="P712" s="73" t="s">
        <v>1090</v>
      </c>
    </row>
    <row r="716" spans="1:29">
      <c r="D716" s="75"/>
      <c r="E716" s="75"/>
      <c r="F716" s="75"/>
      <c r="G716" s="204" t="s">
        <v>1316</v>
      </c>
      <c r="H716" s="205"/>
      <c r="I716" s="205"/>
      <c r="J716" s="205"/>
      <c r="K716" s="205"/>
      <c r="L716" s="205"/>
      <c r="M716" s="205"/>
      <c r="N716" s="206"/>
      <c r="O716" s="207"/>
      <c r="P716" s="208"/>
      <c r="Q716" s="75"/>
      <c r="R716" s="75"/>
      <c r="S716" s="75"/>
      <c r="T716" s="75"/>
      <c r="U716" s="75"/>
      <c r="V716" s="75"/>
      <c r="W716" s="75"/>
      <c r="X716" s="75"/>
      <c r="Y716" s="75"/>
      <c r="Z716" s="75"/>
      <c r="AA716" s="75"/>
      <c r="AB716" s="75"/>
      <c r="AC716" s="75"/>
    </row>
    <row r="717" spans="1:29">
      <c r="D717" s="75"/>
      <c r="E717" s="75"/>
      <c r="F717" s="75"/>
      <c r="G717" s="209">
        <v>17522</v>
      </c>
      <c r="H717" s="210">
        <v>19743</v>
      </c>
      <c r="I717" s="211">
        <v>21577</v>
      </c>
      <c r="J717" s="210">
        <v>24537</v>
      </c>
      <c r="K717" s="211">
        <v>25340</v>
      </c>
      <c r="L717" s="210">
        <v>28078</v>
      </c>
      <c r="M717" s="211">
        <v>30433</v>
      </c>
      <c r="N717" s="210"/>
      <c r="O717" s="212">
        <f>RATE(M$342-$G$342,,-G717,M717)</f>
        <v>9.637767003995E-2</v>
      </c>
      <c r="P717" s="76" t="s">
        <v>1317</v>
      </c>
      <c r="Q717" s="75"/>
      <c r="R717" s="75"/>
      <c r="S717" s="75"/>
      <c r="T717" s="75"/>
      <c r="U717" s="75"/>
      <c r="V717" s="75"/>
      <c r="W717" s="75"/>
      <c r="X717" s="75"/>
      <c r="Y717" s="75"/>
      <c r="Z717" s="75"/>
      <c r="AA717" s="75"/>
      <c r="AB717" s="75"/>
      <c r="AC717" s="75"/>
    </row>
    <row r="718" spans="1:29">
      <c r="D718" s="75"/>
      <c r="E718" s="75"/>
      <c r="F718" s="75"/>
      <c r="G718" s="213">
        <v>579</v>
      </c>
      <c r="H718" s="214">
        <v>612</v>
      </c>
      <c r="I718" s="215">
        <v>638</v>
      </c>
      <c r="J718" s="214">
        <v>667</v>
      </c>
      <c r="K718" s="215">
        <v>690</v>
      </c>
      <c r="L718" s="214">
        <v>948</v>
      </c>
      <c r="M718" s="215">
        <v>1410</v>
      </c>
      <c r="N718" s="214"/>
      <c r="O718" s="212">
        <f t="shared" ref="O718:O725" si="131">RATE(M$342-$G$342,,-G718,M718)</f>
        <v>0.15990768218785276</v>
      </c>
      <c r="P718" s="75" t="s">
        <v>1318</v>
      </c>
      <c r="Q718" s="75"/>
      <c r="R718" s="75"/>
      <c r="S718" s="75"/>
      <c r="T718" s="75"/>
      <c r="U718" s="75"/>
      <c r="V718" s="75"/>
      <c r="W718" s="75"/>
      <c r="X718" s="75"/>
      <c r="Y718" s="75"/>
      <c r="Z718" s="75"/>
      <c r="AA718" s="75"/>
      <c r="AB718" s="75"/>
      <c r="AC718" s="75"/>
    </row>
    <row r="719" spans="1:29">
      <c r="D719" s="75"/>
      <c r="E719" s="75"/>
      <c r="F719" s="75"/>
      <c r="G719" s="213">
        <v>903</v>
      </c>
      <c r="H719" s="214">
        <v>958</v>
      </c>
      <c r="I719" s="215">
        <v>983</v>
      </c>
      <c r="J719" s="214">
        <v>998</v>
      </c>
      <c r="K719" s="215">
        <v>1097</v>
      </c>
      <c r="L719" s="214">
        <v>1208</v>
      </c>
      <c r="M719" s="215">
        <v>1121</v>
      </c>
      <c r="N719" s="214"/>
      <c r="O719" s="212">
        <f t="shared" si="131"/>
        <v>3.6699710000373524E-2</v>
      </c>
      <c r="P719" s="76" t="s">
        <v>1319</v>
      </c>
      <c r="Q719" s="75"/>
      <c r="R719" s="75"/>
      <c r="S719" s="75"/>
      <c r="T719" s="75"/>
      <c r="U719" s="75"/>
      <c r="V719" s="75"/>
      <c r="W719" s="75"/>
      <c r="X719" s="75"/>
      <c r="Y719" s="75"/>
      <c r="Z719" s="75"/>
      <c r="AA719" s="75"/>
      <c r="AB719" s="75"/>
      <c r="AC719" s="75"/>
    </row>
    <row r="720" spans="1:29">
      <c r="D720" s="75"/>
      <c r="E720" s="75"/>
      <c r="F720" s="75"/>
      <c r="G720" s="213">
        <v>19</v>
      </c>
      <c r="H720" s="214">
        <v>17</v>
      </c>
      <c r="I720" s="215">
        <v>10</v>
      </c>
      <c r="J720" s="214">
        <v>1</v>
      </c>
      <c r="K720" s="215">
        <v>1</v>
      </c>
      <c r="L720" s="214">
        <v>2762</v>
      </c>
      <c r="M720" s="215">
        <v>2904</v>
      </c>
      <c r="N720" s="214"/>
      <c r="O720" s="212">
        <f>RATE(M$342-$L$342,,-L720,M720)</f>
        <v>5.1412020275162902E-2</v>
      </c>
      <c r="P720" s="76" t="s">
        <v>1320</v>
      </c>
      <c r="Q720" s="75"/>
      <c r="R720" s="75"/>
      <c r="S720" s="75"/>
      <c r="T720" s="75"/>
      <c r="U720" s="75"/>
      <c r="V720" s="75"/>
      <c r="W720" s="75"/>
      <c r="X720" s="75"/>
      <c r="Y720" s="75"/>
      <c r="Z720" s="75"/>
      <c r="AA720" s="75"/>
      <c r="AB720" s="75"/>
      <c r="AC720" s="75"/>
    </row>
    <row r="721" spans="4:29">
      <c r="D721" s="75"/>
      <c r="E721" s="75"/>
      <c r="F721" s="75"/>
      <c r="G721" s="213">
        <v>8</v>
      </c>
      <c r="H721" s="214">
        <v>3</v>
      </c>
      <c r="I721" s="215">
        <v>7</v>
      </c>
      <c r="J721" s="214">
        <v>42</v>
      </c>
      <c r="K721" s="215">
        <v>27</v>
      </c>
      <c r="L721" s="214">
        <v>37</v>
      </c>
      <c r="M721" s="215">
        <v>0</v>
      </c>
      <c r="N721" s="214"/>
      <c r="O721" s="212">
        <f t="shared" si="131"/>
        <v>-0.9999993377532328</v>
      </c>
      <c r="P721" s="76" t="s">
        <v>1321</v>
      </c>
      <c r="Q721" s="75"/>
      <c r="R721" s="75"/>
      <c r="S721" s="75"/>
      <c r="T721" s="75"/>
      <c r="U721" s="75"/>
      <c r="V721" s="75"/>
      <c r="W721" s="75"/>
      <c r="X721" s="75"/>
      <c r="Y721" s="75"/>
      <c r="Z721" s="75"/>
      <c r="AA721" s="75"/>
      <c r="AB721" s="75"/>
      <c r="AC721" s="75"/>
    </row>
    <row r="722" spans="4:29">
      <c r="D722" s="75"/>
      <c r="E722" s="75"/>
      <c r="F722" s="75"/>
      <c r="G722" s="213">
        <v>882</v>
      </c>
      <c r="H722" s="214">
        <v>975</v>
      </c>
      <c r="I722" s="215">
        <v>1068</v>
      </c>
      <c r="J722" s="214">
        <v>1389</v>
      </c>
      <c r="K722" s="215">
        <v>1631</v>
      </c>
      <c r="L722" s="214">
        <v>733</v>
      </c>
      <c r="M722" s="215">
        <v>851</v>
      </c>
      <c r="N722" s="214"/>
      <c r="O722" s="212">
        <f>RATE(M$342-$L$342,,-L722,M722)</f>
        <v>0.16098226466575702</v>
      </c>
      <c r="P722" s="76" t="s">
        <v>1322</v>
      </c>
      <c r="Q722" s="75"/>
      <c r="R722" s="75"/>
      <c r="S722" s="75"/>
      <c r="T722" s="75"/>
      <c r="U722" s="75"/>
      <c r="V722" s="75"/>
      <c r="W722" s="75"/>
      <c r="X722" s="75"/>
      <c r="Y722" s="75"/>
      <c r="Z722" s="75"/>
      <c r="AA722" s="75"/>
      <c r="AB722" s="75"/>
      <c r="AC722" s="75"/>
    </row>
    <row r="723" spans="4:29">
      <c r="D723" s="75"/>
      <c r="E723" s="75"/>
      <c r="F723" s="75"/>
      <c r="G723" s="213">
        <v>0</v>
      </c>
      <c r="H723" s="214">
        <v>0</v>
      </c>
      <c r="I723" s="215">
        <v>0</v>
      </c>
      <c r="J723" s="214">
        <v>0</v>
      </c>
      <c r="K723" s="215">
        <v>0</v>
      </c>
      <c r="L723" s="214">
        <v>519</v>
      </c>
      <c r="M723" s="215">
        <v>1984</v>
      </c>
      <c r="N723" s="214"/>
      <c r="O723" s="212">
        <f>RATE(M$342-$L$342,,-L723,M723)</f>
        <v>2.8227360308285161</v>
      </c>
      <c r="P723" s="76" t="s">
        <v>1323</v>
      </c>
      <c r="Q723" s="75"/>
      <c r="R723" s="75"/>
      <c r="S723" s="75"/>
      <c r="T723" s="75"/>
      <c r="U723" s="75"/>
      <c r="V723" s="75"/>
      <c r="W723" s="75"/>
      <c r="X723" s="75"/>
      <c r="Y723" s="75"/>
      <c r="Z723" s="75"/>
      <c r="AA723" s="75"/>
      <c r="AB723" s="75"/>
      <c r="AC723" s="75"/>
    </row>
    <row r="724" spans="4:29">
      <c r="D724" s="80"/>
      <c r="E724" s="80"/>
      <c r="F724" s="80"/>
      <c r="G724" s="213">
        <v>686</v>
      </c>
      <c r="H724" s="214">
        <v>813</v>
      </c>
      <c r="I724" s="215">
        <v>749</v>
      </c>
      <c r="J724" s="214">
        <v>853</v>
      </c>
      <c r="K724" s="215">
        <v>839</v>
      </c>
      <c r="L724" s="214">
        <v>1055</v>
      </c>
      <c r="M724" s="215">
        <v>1232</v>
      </c>
      <c r="N724" s="214"/>
      <c r="O724" s="212">
        <f t="shared" si="131"/>
        <v>0.10250634790722005</v>
      </c>
      <c r="P724" s="76" t="s">
        <v>1324</v>
      </c>
      <c r="Q724" s="80"/>
      <c r="R724" s="80"/>
      <c r="S724" s="80"/>
      <c r="T724" s="80"/>
      <c r="U724" s="80"/>
      <c r="V724" s="80"/>
      <c r="W724" s="80"/>
      <c r="X724" s="80"/>
      <c r="Y724" s="80"/>
      <c r="Z724" s="80"/>
      <c r="AA724" s="80"/>
      <c r="AB724" s="80"/>
      <c r="AC724" s="80"/>
    </row>
    <row r="725" spans="4:29">
      <c r="D725" s="80"/>
      <c r="E725" s="80"/>
      <c r="F725" s="80"/>
      <c r="G725" s="216">
        <v>1321</v>
      </c>
      <c r="H725" s="217">
        <v>1518</v>
      </c>
      <c r="I725" s="218">
        <v>1431</v>
      </c>
      <c r="J725" s="217">
        <v>1600</v>
      </c>
      <c r="K725" s="218">
        <v>2309</v>
      </c>
      <c r="L725" s="217">
        <v>1203</v>
      </c>
      <c r="M725" s="218">
        <v>1134</v>
      </c>
      <c r="N725" s="217"/>
      <c r="O725" s="212">
        <f t="shared" si="131"/>
        <v>-2.5118775767419936E-2</v>
      </c>
      <c r="P725" s="76" t="s">
        <v>1325</v>
      </c>
      <c r="Q725" s="80"/>
      <c r="R725" s="80"/>
      <c r="S725" s="80"/>
      <c r="T725" s="80"/>
      <c r="U725" s="80"/>
      <c r="V725" s="80"/>
      <c r="W725" s="80"/>
      <c r="X725" s="80"/>
      <c r="Y725" s="80"/>
      <c r="Z725" s="80"/>
      <c r="AA725" s="80"/>
      <c r="AB725" s="80"/>
      <c r="AC725" s="80"/>
    </row>
    <row r="726" spans="4:29">
      <c r="D726" s="80"/>
      <c r="E726" s="80"/>
      <c r="F726" s="80"/>
      <c r="G726" s="75"/>
      <c r="H726" s="75"/>
      <c r="I726" s="76"/>
      <c r="J726" s="76"/>
      <c r="K726" s="76"/>
      <c r="L726" s="76"/>
      <c r="M726" s="76"/>
      <c r="N726" s="76"/>
      <c r="O726" s="219"/>
      <c r="P726" s="75"/>
      <c r="Q726" s="80"/>
      <c r="R726" s="80"/>
      <c r="S726" s="80"/>
      <c r="T726" s="80"/>
      <c r="U726" s="80"/>
      <c r="V726" s="80"/>
      <c r="W726" s="80"/>
      <c r="X726" s="80"/>
      <c r="Y726" s="80"/>
      <c r="Z726" s="80"/>
      <c r="AA726" s="80"/>
      <c r="AB726" s="80"/>
      <c r="AC726" s="80"/>
    </row>
    <row r="727" spans="4:29">
      <c r="D727" s="80"/>
      <c r="E727" s="80"/>
      <c r="F727" s="80"/>
      <c r="G727" s="75"/>
      <c r="H727" s="75"/>
      <c r="I727" s="204" t="s">
        <v>1326</v>
      </c>
      <c r="J727" s="205"/>
      <c r="K727" s="205"/>
      <c r="L727" s="205"/>
      <c r="M727" s="205"/>
      <c r="N727" s="206"/>
      <c r="O727" s="219"/>
      <c r="P727" s="80"/>
      <c r="Q727" s="80"/>
      <c r="R727" s="80"/>
      <c r="S727" s="80"/>
      <c r="T727" s="80"/>
      <c r="U727" s="80"/>
      <c r="V727" s="80"/>
      <c r="W727" s="80"/>
      <c r="X727" s="80"/>
      <c r="Y727" s="80"/>
      <c r="Z727" s="80"/>
      <c r="AA727" s="80"/>
      <c r="AB727" s="80"/>
      <c r="AC727" s="80"/>
    </row>
    <row r="728" spans="4:29">
      <c r="D728" s="80"/>
      <c r="E728" s="80"/>
      <c r="F728" s="80"/>
      <c r="G728" s="75"/>
      <c r="H728" s="75"/>
      <c r="I728" s="210">
        <v>11158</v>
      </c>
      <c r="J728" s="210">
        <v>12349</v>
      </c>
      <c r="K728" s="210">
        <v>12626</v>
      </c>
      <c r="L728" s="210">
        <v>13843</v>
      </c>
      <c r="M728" s="210">
        <v>15050</v>
      </c>
      <c r="N728" s="210"/>
      <c r="O728" s="212" t="e">
        <f>RATE($H$1-$M$1,,M728,-H728)</f>
        <v>#NUM!</v>
      </c>
      <c r="P728" s="76" t="s">
        <v>1317</v>
      </c>
      <c r="Q728" s="80"/>
      <c r="R728" s="80"/>
      <c r="S728" s="80"/>
      <c r="T728" s="80"/>
      <c r="U728" s="80"/>
      <c r="V728" s="80"/>
      <c r="W728" s="80"/>
      <c r="X728" s="80"/>
      <c r="Y728" s="80"/>
      <c r="Z728" s="80"/>
      <c r="AA728" s="80"/>
      <c r="AB728" s="80"/>
      <c r="AC728" s="80"/>
    </row>
    <row r="729" spans="4:29">
      <c r="D729" s="75"/>
      <c r="E729" s="75"/>
      <c r="F729" s="75"/>
      <c r="G729" s="75"/>
      <c r="H729" s="75"/>
      <c r="I729" s="214">
        <v>280</v>
      </c>
      <c r="J729" s="214">
        <v>279</v>
      </c>
      <c r="K729" s="214">
        <v>268</v>
      </c>
      <c r="L729" s="214">
        <v>300</v>
      </c>
      <c r="M729" s="214">
        <v>431</v>
      </c>
      <c r="N729" s="214"/>
      <c r="O729" s="212" t="e">
        <f>RATE($H$1-$M$1,,M729,-H729)</f>
        <v>#NUM!</v>
      </c>
      <c r="P729" s="75" t="s">
        <v>1318</v>
      </c>
      <c r="Q729" s="75"/>
      <c r="R729" s="75"/>
      <c r="S729" s="75"/>
      <c r="T729" s="75"/>
      <c r="U729" s="75"/>
      <c r="V729" s="75"/>
      <c r="W729" s="75"/>
      <c r="X729" s="75"/>
      <c r="Y729" s="75"/>
      <c r="Z729" s="75"/>
      <c r="AA729" s="75"/>
      <c r="AB729" s="75"/>
      <c r="AC729" s="75"/>
    </row>
    <row r="730" spans="4:29">
      <c r="D730" s="76"/>
      <c r="E730" s="76"/>
      <c r="F730" s="76"/>
      <c r="G730" s="75"/>
      <c r="H730" s="75"/>
      <c r="I730" s="214">
        <v>332</v>
      </c>
      <c r="J730" s="214">
        <v>325</v>
      </c>
      <c r="K730" s="214">
        <v>343</v>
      </c>
      <c r="L730" s="214">
        <v>423</v>
      </c>
      <c r="M730" s="214">
        <v>379</v>
      </c>
      <c r="N730" s="214"/>
      <c r="O730" s="212" t="e">
        <f>RATE($H$1-$M$1,,M730,-H730)</f>
        <v>#NUM!</v>
      </c>
      <c r="P730" s="76" t="s">
        <v>1319</v>
      </c>
      <c r="Q730" s="76"/>
      <c r="R730" s="76"/>
      <c r="S730" s="76"/>
      <c r="T730" s="76"/>
      <c r="U730" s="76"/>
      <c r="V730" s="76"/>
      <c r="W730" s="76"/>
      <c r="X730" s="76"/>
      <c r="Y730" s="76"/>
      <c r="Z730" s="76"/>
      <c r="AA730" s="76"/>
      <c r="AB730" s="76"/>
      <c r="AC730" s="76"/>
    </row>
    <row r="731" spans="4:29">
      <c r="D731" s="75"/>
      <c r="E731" s="75"/>
      <c r="F731" s="75"/>
      <c r="G731" s="75"/>
      <c r="H731" s="75"/>
      <c r="I731" s="214">
        <v>11.5</v>
      </c>
      <c r="J731" s="214">
        <v>1.1000000000000001</v>
      </c>
      <c r="K731" s="214">
        <v>1</v>
      </c>
      <c r="L731" s="214">
        <v>1566</v>
      </c>
      <c r="M731" s="214">
        <v>1833</v>
      </c>
      <c r="N731" s="214"/>
      <c r="O731" s="212" t="e">
        <f>RATE($H$1-$M$1,,M731,-H731)</f>
        <v>#NUM!</v>
      </c>
      <c r="P731" s="76" t="s">
        <v>1320</v>
      </c>
      <c r="Q731" s="75"/>
      <c r="R731" s="75"/>
      <c r="S731" s="75"/>
      <c r="T731" s="75"/>
      <c r="U731" s="75"/>
      <c r="V731" s="75"/>
      <c r="W731" s="75"/>
      <c r="X731" s="75"/>
      <c r="Y731" s="75"/>
      <c r="Z731" s="75"/>
      <c r="AA731" s="75"/>
      <c r="AB731" s="75"/>
      <c r="AC731" s="75"/>
    </row>
    <row r="732" spans="4:29">
      <c r="D732" s="75"/>
      <c r="E732" s="75"/>
      <c r="F732" s="75"/>
      <c r="G732" s="75"/>
      <c r="H732" s="75"/>
      <c r="I732" s="217">
        <v>852</v>
      </c>
      <c r="J732" s="217">
        <v>1086</v>
      </c>
      <c r="K732" s="217">
        <v>1281</v>
      </c>
      <c r="L732" s="217">
        <v>332</v>
      </c>
      <c r="M732" s="217">
        <v>394</v>
      </c>
      <c r="N732" s="217"/>
      <c r="O732" s="212" t="e">
        <f>RATE($H$1-$M$1,,M732,-H732)</f>
        <v>#NUM!</v>
      </c>
      <c r="P732" s="76" t="s">
        <v>1322</v>
      </c>
      <c r="Q732" s="75"/>
      <c r="R732" s="75"/>
      <c r="S732" s="75"/>
      <c r="T732" s="75"/>
      <c r="U732" s="75"/>
      <c r="V732" s="75"/>
      <c r="W732" s="75"/>
      <c r="X732" s="75"/>
      <c r="Y732" s="75"/>
      <c r="Z732" s="75"/>
      <c r="AA732" s="75"/>
      <c r="AB732" s="75"/>
      <c r="AC732" s="75"/>
    </row>
    <row r="733" spans="4:29">
      <c r="D733" s="75"/>
      <c r="E733" s="75"/>
      <c r="F733" s="75"/>
      <c r="G733" s="75"/>
      <c r="H733" s="75"/>
      <c r="I733" s="75"/>
      <c r="J733" s="75"/>
      <c r="K733" s="75"/>
      <c r="L733" s="75"/>
      <c r="M733" s="75"/>
      <c r="N733" s="75"/>
      <c r="O733" s="207"/>
      <c r="P733" s="75"/>
      <c r="Q733" s="75"/>
      <c r="R733" s="75"/>
      <c r="S733" s="75"/>
      <c r="T733" s="75"/>
      <c r="U733" s="75"/>
      <c r="V733" s="75"/>
      <c r="W733" s="75"/>
      <c r="X733" s="75"/>
      <c r="Y733" s="75"/>
      <c r="Z733" s="75"/>
      <c r="AA733" s="75"/>
      <c r="AB733" s="75"/>
      <c r="AC733" s="75"/>
    </row>
    <row r="734" spans="4:29">
      <c r="D734" s="80"/>
      <c r="E734" s="80"/>
      <c r="F734" s="80"/>
      <c r="G734" s="75"/>
      <c r="H734" s="75"/>
      <c r="I734" s="220" t="s">
        <v>1327</v>
      </c>
      <c r="J734" s="205"/>
      <c r="K734" s="221"/>
      <c r="L734" s="205"/>
      <c r="M734" s="221"/>
      <c r="N734" s="206"/>
      <c r="O734" s="207"/>
      <c r="P734" s="80"/>
      <c r="Q734" s="80"/>
      <c r="R734" s="80"/>
      <c r="S734" s="80"/>
      <c r="T734" s="80"/>
      <c r="U734" s="80"/>
      <c r="V734" s="80"/>
      <c r="W734" s="80"/>
      <c r="X734" s="80"/>
      <c r="Y734" s="80"/>
      <c r="Z734" s="80"/>
      <c r="AA734" s="80"/>
      <c r="AB734" s="80"/>
      <c r="AC734" s="80"/>
    </row>
    <row r="735" spans="4:29">
      <c r="D735" s="80"/>
      <c r="E735" s="80"/>
      <c r="F735" s="80"/>
      <c r="G735" s="75"/>
      <c r="H735" s="75"/>
      <c r="I735" s="77">
        <f t="shared" ref="I735:M738" si="132">+I717-I728</f>
        <v>10419</v>
      </c>
      <c r="J735" s="222">
        <f t="shared" si="132"/>
        <v>12188</v>
      </c>
      <c r="K735" s="76">
        <f t="shared" si="132"/>
        <v>12714</v>
      </c>
      <c r="L735" s="222">
        <f t="shared" si="132"/>
        <v>14235</v>
      </c>
      <c r="M735" s="76">
        <f t="shared" si="132"/>
        <v>15383</v>
      </c>
      <c r="N735" s="222"/>
      <c r="O735" s="212">
        <f>M735/M717</f>
        <v>0.50547103473203425</v>
      </c>
      <c r="P735" s="76" t="s">
        <v>1317</v>
      </c>
      <c r="Q735" s="80"/>
      <c r="R735" s="80"/>
      <c r="S735" s="80"/>
      <c r="T735" s="80"/>
      <c r="U735" s="80"/>
      <c r="V735" s="80"/>
      <c r="W735" s="80"/>
      <c r="X735" s="80"/>
      <c r="Y735" s="80"/>
      <c r="Z735" s="80"/>
      <c r="AA735" s="80"/>
      <c r="AB735" s="80"/>
      <c r="AC735" s="80"/>
    </row>
    <row r="736" spans="4:29">
      <c r="D736" s="80"/>
      <c r="E736" s="80"/>
      <c r="F736" s="80"/>
      <c r="G736" s="75"/>
      <c r="H736" s="75"/>
      <c r="I736" s="77">
        <f t="shared" si="132"/>
        <v>358</v>
      </c>
      <c r="J736" s="223">
        <f t="shared" si="132"/>
        <v>388</v>
      </c>
      <c r="K736" s="76">
        <f t="shared" si="132"/>
        <v>422</v>
      </c>
      <c r="L736" s="223">
        <f t="shared" si="132"/>
        <v>648</v>
      </c>
      <c r="M736" s="76">
        <f t="shared" si="132"/>
        <v>979</v>
      </c>
      <c r="N736" s="223"/>
      <c r="O736" s="212">
        <f>M736/M718</f>
        <v>0.69432624113475172</v>
      </c>
      <c r="P736" s="75" t="s">
        <v>1318</v>
      </c>
      <c r="Q736" s="80"/>
      <c r="R736" s="80"/>
      <c r="S736" s="80"/>
      <c r="T736" s="80"/>
      <c r="U736" s="80"/>
      <c r="V736" s="80"/>
      <c r="W736" s="80"/>
      <c r="X736" s="80"/>
      <c r="Y736" s="80"/>
      <c r="Z736" s="80"/>
      <c r="AA736" s="80"/>
      <c r="AB736" s="80"/>
      <c r="AC736" s="80"/>
    </row>
    <row r="737" spans="4:29">
      <c r="D737" s="80"/>
      <c r="E737" s="80"/>
      <c r="F737" s="80"/>
      <c r="G737" s="75"/>
      <c r="H737" s="75"/>
      <c r="I737" s="77">
        <f t="shared" si="132"/>
        <v>651</v>
      </c>
      <c r="J737" s="223">
        <f t="shared" si="132"/>
        <v>673</v>
      </c>
      <c r="K737" s="76">
        <f t="shared" si="132"/>
        <v>754</v>
      </c>
      <c r="L737" s="223">
        <f t="shared" si="132"/>
        <v>785</v>
      </c>
      <c r="M737" s="76">
        <f t="shared" si="132"/>
        <v>742</v>
      </c>
      <c r="N737" s="223"/>
      <c r="O737" s="212">
        <f>M737/M719</f>
        <v>0.66190900981266731</v>
      </c>
      <c r="P737" s="76" t="s">
        <v>1319</v>
      </c>
      <c r="Q737" s="80"/>
      <c r="R737" s="80"/>
      <c r="S737" s="80"/>
      <c r="T737" s="80"/>
      <c r="U737" s="80"/>
      <c r="V737" s="80"/>
      <c r="W737" s="80"/>
      <c r="X737" s="80"/>
      <c r="Y737" s="80"/>
      <c r="Z737" s="80"/>
      <c r="AA737" s="80"/>
      <c r="AB737" s="80"/>
      <c r="AC737" s="80"/>
    </row>
    <row r="738" spans="4:29">
      <c r="D738" s="80"/>
      <c r="E738" s="80"/>
      <c r="F738" s="80"/>
      <c r="G738" s="75"/>
      <c r="H738" s="75"/>
      <c r="I738" s="77">
        <f t="shared" si="132"/>
        <v>-1.5</v>
      </c>
      <c r="J738" s="223">
        <f t="shared" si="132"/>
        <v>-0.10000000000000009</v>
      </c>
      <c r="K738" s="76">
        <f t="shared" si="132"/>
        <v>0</v>
      </c>
      <c r="L738" s="223">
        <f t="shared" si="132"/>
        <v>1196</v>
      </c>
      <c r="M738" s="76">
        <f t="shared" si="132"/>
        <v>1071</v>
      </c>
      <c r="N738" s="223"/>
      <c r="O738" s="212">
        <f>M738/M720</f>
        <v>0.368801652892562</v>
      </c>
      <c r="P738" s="76" t="s">
        <v>1320</v>
      </c>
      <c r="Q738" s="80"/>
      <c r="R738" s="80"/>
      <c r="S738" s="80"/>
      <c r="T738" s="80"/>
      <c r="U738" s="80"/>
      <c r="V738" s="80"/>
      <c r="W738" s="80"/>
      <c r="X738" s="80"/>
      <c r="Y738" s="80"/>
      <c r="Z738" s="80"/>
      <c r="AA738" s="80"/>
      <c r="AB738" s="80"/>
      <c r="AC738" s="80"/>
    </row>
    <row r="739" spans="4:29">
      <c r="D739" s="80"/>
      <c r="E739" s="80"/>
      <c r="F739" s="80"/>
      <c r="G739" s="75"/>
      <c r="H739" s="75"/>
      <c r="I739" s="78">
        <f>+I722-I732</f>
        <v>216</v>
      </c>
      <c r="J739" s="224">
        <f>+J722-J732</f>
        <v>303</v>
      </c>
      <c r="K739" s="79">
        <f>+K722-K732</f>
        <v>350</v>
      </c>
      <c r="L739" s="224">
        <f>+L722-L732</f>
        <v>401</v>
      </c>
      <c r="M739" s="79">
        <f>+M722-M732</f>
        <v>457</v>
      </c>
      <c r="N739" s="224"/>
      <c r="O739" s="212">
        <f>M739/M722</f>
        <v>0.53701527614571087</v>
      </c>
      <c r="P739" s="76" t="s">
        <v>1322</v>
      </c>
      <c r="Q739" s="80"/>
      <c r="R739" s="80"/>
      <c r="S739" s="80"/>
      <c r="T739" s="80"/>
      <c r="U739" s="80"/>
      <c r="V739" s="80"/>
      <c r="W739" s="80"/>
      <c r="X739" s="80"/>
      <c r="Y739" s="80"/>
      <c r="Z739" s="80"/>
      <c r="AA739" s="80"/>
      <c r="AB739" s="80"/>
      <c r="AC739" s="80"/>
    </row>
    <row r="740" spans="4:29">
      <c r="D740" s="80"/>
      <c r="E740" s="80"/>
      <c r="F740" s="80"/>
      <c r="G740" s="75"/>
      <c r="H740" s="75"/>
      <c r="I740" s="76"/>
      <c r="J740" s="76"/>
      <c r="K740" s="76"/>
      <c r="L740" s="76"/>
      <c r="M740" s="76"/>
      <c r="N740" s="76"/>
      <c r="O740" s="212"/>
      <c r="P740" s="76"/>
      <c r="Q740" s="80"/>
      <c r="R740" s="80"/>
      <c r="S740" s="80"/>
      <c r="T740" s="80"/>
      <c r="U740" s="80"/>
      <c r="V740" s="80"/>
      <c r="W740" s="80"/>
      <c r="X740" s="80"/>
      <c r="Y740" s="80"/>
      <c r="Z740" s="80"/>
      <c r="AA740" s="80"/>
      <c r="AB740" s="80"/>
      <c r="AC740" s="80"/>
    </row>
    <row r="741" spans="4:29">
      <c r="D741" s="80"/>
      <c r="E741" s="80"/>
      <c r="F741" s="80"/>
      <c r="G741" s="75"/>
      <c r="H741" s="75"/>
      <c r="I741" s="220" t="s">
        <v>1327</v>
      </c>
      <c r="J741" s="221"/>
      <c r="K741" s="221"/>
      <c r="L741" s="221"/>
      <c r="M741" s="221"/>
      <c r="N741" s="225"/>
      <c r="O741" s="207"/>
      <c r="P741" s="80"/>
      <c r="Q741" s="80"/>
      <c r="R741" s="80"/>
      <c r="S741" s="80"/>
      <c r="T741" s="80"/>
      <c r="U741" s="80"/>
      <c r="V741" s="80"/>
      <c r="W741" s="80"/>
      <c r="X741" s="80"/>
      <c r="Y741" s="80"/>
      <c r="Z741" s="80"/>
      <c r="AA741" s="80"/>
      <c r="AB741" s="80"/>
      <c r="AC741" s="80"/>
    </row>
    <row r="742" spans="4:29">
      <c r="D742" s="80"/>
      <c r="E742" s="80"/>
      <c r="F742" s="80"/>
      <c r="G742" s="80"/>
      <c r="H742" s="80"/>
      <c r="I742" s="226">
        <f t="shared" ref="I742:M745" si="133">I735/I717</f>
        <v>0.48287528386708067</v>
      </c>
      <c r="J742" s="227">
        <f t="shared" si="133"/>
        <v>0.49671924033092879</v>
      </c>
      <c r="K742" s="80">
        <f t="shared" si="133"/>
        <v>0.50173638516179953</v>
      </c>
      <c r="L742" s="227">
        <f t="shared" si="133"/>
        <v>0.50698055417052501</v>
      </c>
      <c r="M742" s="227">
        <f t="shared" si="133"/>
        <v>0.50547103473203425</v>
      </c>
      <c r="N742" s="227"/>
      <c r="O742" s="228">
        <f>M742/M725</f>
        <v>4.4574165320285209E-4</v>
      </c>
      <c r="P742" s="80" t="s">
        <v>1317</v>
      </c>
      <c r="Q742" s="80"/>
      <c r="R742" s="80"/>
      <c r="S742" s="80"/>
      <c r="T742" s="80"/>
      <c r="U742" s="80"/>
      <c r="V742" s="80"/>
      <c r="W742" s="80"/>
      <c r="X742" s="80"/>
      <c r="Y742" s="80"/>
      <c r="Z742" s="80"/>
      <c r="AA742" s="80"/>
      <c r="AB742" s="80"/>
      <c r="AC742" s="80"/>
    </row>
    <row r="743" spans="4:29">
      <c r="D743" s="75"/>
      <c r="E743" s="75"/>
      <c r="F743" s="75"/>
      <c r="G743" s="80"/>
      <c r="H743" s="80"/>
      <c r="I743" s="229">
        <f t="shared" si="133"/>
        <v>0.56112852664576807</v>
      </c>
      <c r="J743" s="229">
        <f t="shared" si="133"/>
        <v>0.58170914542728636</v>
      </c>
      <c r="K743" s="229">
        <f t="shared" si="133"/>
        <v>0.61159420289855071</v>
      </c>
      <c r="L743" s="229">
        <f t="shared" si="133"/>
        <v>0.68354430379746833</v>
      </c>
      <c r="M743" s="229">
        <f t="shared" si="133"/>
        <v>0.69432624113475172</v>
      </c>
      <c r="N743" s="229"/>
      <c r="O743" s="228" t="e">
        <f>M743/M726</f>
        <v>#DIV/0!</v>
      </c>
      <c r="P743" s="80" t="s">
        <v>1318</v>
      </c>
      <c r="R743" s="75"/>
      <c r="S743" s="75"/>
      <c r="T743" s="75"/>
      <c r="U743" s="75"/>
      <c r="V743" s="75"/>
      <c r="W743" s="75"/>
      <c r="X743" s="75"/>
      <c r="Y743" s="75"/>
      <c r="Z743" s="75"/>
      <c r="AA743" s="75"/>
      <c r="AB743" s="75"/>
      <c r="AC743" s="75"/>
    </row>
    <row r="744" spans="4:29">
      <c r="D744" s="75"/>
      <c r="E744" s="75"/>
      <c r="F744" s="75"/>
      <c r="G744" s="80"/>
      <c r="H744" s="80"/>
      <c r="I744" s="229">
        <f t="shared" si="133"/>
        <v>0.66225839267548325</v>
      </c>
      <c r="J744" s="229">
        <f t="shared" si="133"/>
        <v>0.67434869739478953</v>
      </c>
      <c r="K744" s="229">
        <f t="shared" si="133"/>
        <v>0.68732907930720144</v>
      </c>
      <c r="L744" s="229">
        <f t="shared" si="133"/>
        <v>0.64983443708609268</v>
      </c>
      <c r="M744" s="229">
        <f t="shared" si="133"/>
        <v>0.66190900981266731</v>
      </c>
      <c r="N744" s="229"/>
      <c r="O744" s="228" t="e">
        <f>M744/M727</f>
        <v>#DIV/0!</v>
      </c>
      <c r="P744" s="80" t="s">
        <v>1319</v>
      </c>
      <c r="Q744" s="75"/>
      <c r="R744" s="75"/>
      <c r="S744" s="75"/>
      <c r="T744" s="75"/>
      <c r="U744" s="75"/>
      <c r="V744" s="75"/>
      <c r="W744" s="75"/>
      <c r="X744" s="75"/>
      <c r="Y744" s="75"/>
      <c r="Z744" s="75"/>
      <c r="AA744" s="75"/>
      <c r="AB744" s="75"/>
      <c r="AC744" s="75"/>
    </row>
    <row r="745" spans="4:29">
      <c r="D745" s="75"/>
      <c r="E745" s="75"/>
      <c r="F745" s="75"/>
      <c r="G745" s="80"/>
      <c r="H745" s="80"/>
      <c r="I745" s="229">
        <f t="shared" si="133"/>
        <v>-0.15</v>
      </c>
      <c r="J745" s="229">
        <f t="shared" si="133"/>
        <v>-0.10000000000000009</v>
      </c>
      <c r="K745" s="229">
        <f t="shared" si="133"/>
        <v>0</v>
      </c>
      <c r="L745" s="229">
        <f t="shared" si="133"/>
        <v>0.43301955104996381</v>
      </c>
      <c r="M745" s="229">
        <f t="shared" si="133"/>
        <v>0.368801652892562</v>
      </c>
      <c r="N745" s="229"/>
      <c r="O745" s="228">
        <f>M745/M728</f>
        <v>2.4505093215452626E-5</v>
      </c>
      <c r="P745" s="80" t="s">
        <v>1320</v>
      </c>
      <c r="R745" s="75"/>
      <c r="S745" s="75"/>
      <c r="T745" s="75"/>
      <c r="U745" s="75"/>
      <c r="V745" s="75"/>
      <c r="W745" s="75"/>
      <c r="X745" s="75"/>
      <c r="Y745" s="75"/>
      <c r="Z745" s="75"/>
      <c r="AA745" s="75"/>
      <c r="AB745" s="75"/>
      <c r="AC745" s="75"/>
    </row>
    <row r="746" spans="4:29">
      <c r="D746" s="75"/>
      <c r="E746" s="75"/>
      <c r="F746" s="75"/>
      <c r="G746" s="80"/>
      <c r="H746" s="80"/>
      <c r="I746" s="229">
        <f>I739/I722</f>
        <v>0.20224719101123595</v>
      </c>
      <c r="J746" s="229">
        <f>J739/J722</f>
        <v>0.21814254859611232</v>
      </c>
      <c r="K746" s="229">
        <f>K739/K722</f>
        <v>0.21459227467811159</v>
      </c>
      <c r="L746" s="229">
        <f>L739/L722</f>
        <v>0.54706684856753074</v>
      </c>
      <c r="M746" s="229">
        <f>M739/M722</f>
        <v>0.53701527614571087</v>
      </c>
      <c r="N746" s="229"/>
      <c r="O746" s="228">
        <f>M746/M730</f>
        <v>1.4169268499886829E-3</v>
      </c>
      <c r="P746" s="80" t="s">
        <v>1322</v>
      </c>
      <c r="Q746" s="75"/>
      <c r="R746" s="75"/>
      <c r="S746" s="75"/>
      <c r="T746" s="75"/>
      <c r="U746" s="75"/>
      <c r="V746" s="75"/>
      <c r="W746" s="75"/>
      <c r="X746" s="75"/>
      <c r="Y746" s="75"/>
      <c r="Z746" s="75"/>
      <c r="AA746" s="75"/>
      <c r="AB746" s="75"/>
      <c r="AC746" s="75"/>
    </row>
    <row r="747" spans="4:29">
      <c r="D747" s="75"/>
      <c r="E747" s="75"/>
      <c r="F747" s="75"/>
      <c r="G747" s="80"/>
      <c r="H747" s="80"/>
      <c r="I747" s="230">
        <f>SUM(I735:I739)/SUM(I717:I722)</f>
        <v>0.47945064448379526</v>
      </c>
      <c r="J747" s="230">
        <f>SUM(J735:J739)/SUM(J717:J722)</f>
        <v>0.49040674531374395</v>
      </c>
      <c r="K747" s="230">
        <f>SUM(K735:K739)/SUM(K717:K722)</f>
        <v>0.49468491627874661</v>
      </c>
      <c r="L747" s="230">
        <f>SUM(L735:L739)/SUM(L717:L722)</f>
        <v>0.51131315524492094</v>
      </c>
      <c r="M747" s="230">
        <f>SUM(M735:M739)/SUM(M717:M722)</f>
        <v>0.50742122606824802</v>
      </c>
      <c r="N747" s="231"/>
      <c r="O747" s="228"/>
      <c r="P747" s="232" t="s">
        <v>1328</v>
      </c>
      <c r="Q747" s="75"/>
      <c r="R747" s="75"/>
      <c r="S747" s="75"/>
      <c r="T747" s="75"/>
      <c r="U747" s="75"/>
      <c r="V747" s="75"/>
      <c r="W747" s="75"/>
      <c r="X747" s="75"/>
      <c r="Y747" s="75"/>
      <c r="Z747" s="75"/>
      <c r="AA747" s="75"/>
      <c r="AB747" s="75"/>
      <c r="AC747" s="75"/>
    </row>
    <row r="748" spans="4:29">
      <c r="D748" s="75"/>
      <c r="E748" s="75"/>
      <c r="F748" s="75"/>
      <c r="G748" s="75"/>
      <c r="H748" s="75"/>
      <c r="I748" s="75"/>
      <c r="J748" s="75"/>
      <c r="K748" s="75"/>
      <c r="L748" s="80"/>
      <c r="M748" s="75"/>
      <c r="N748" s="75"/>
      <c r="O748" s="207"/>
      <c r="P748" s="233"/>
      <c r="R748" s="75"/>
      <c r="S748" s="75"/>
      <c r="T748" s="75"/>
      <c r="U748" s="75"/>
      <c r="V748" s="75"/>
      <c r="W748" s="75"/>
      <c r="X748" s="75"/>
      <c r="Y748" s="75"/>
      <c r="Z748" s="75"/>
      <c r="AA748" s="75"/>
      <c r="AB748" s="75"/>
      <c r="AC748" s="75"/>
    </row>
    <row r="749" spans="4:29">
      <c r="D749" s="75"/>
      <c r="E749" s="75"/>
      <c r="F749" s="75"/>
      <c r="G749" s="75"/>
      <c r="H749" s="75"/>
      <c r="I749" s="220" t="s">
        <v>1329</v>
      </c>
      <c r="J749" s="234"/>
      <c r="K749" s="234"/>
      <c r="L749" s="235"/>
      <c r="M749" s="235"/>
      <c r="N749" s="236"/>
      <c r="O749" s="26"/>
      <c r="P749" s="208"/>
      <c r="Q749" s="75"/>
      <c r="R749" s="75"/>
      <c r="S749" s="75"/>
      <c r="T749" s="75"/>
      <c r="U749" s="75"/>
      <c r="V749" s="75"/>
      <c r="W749" s="75"/>
      <c r="X749" s="75"/>
      <c r="Y749" s="75"/>
      <c r="Z749" s="75"/>
      <c r="AA749" s="75"/>
      <c r="AB749" s="75"/>
      <c r="AC749" s="75"/>
    </row>
    <row r="750" spans="4:29">
      <c r="D750" s="75"/>
      <c r="E750" s="75"/>
      <c r="F750" s="75"/>
      <c r="G750" s="80"/>
      <c r="H750" s="80"/>
      <c r="I750" s="237"/>
      <c r="J750" s="238"/>
      <c r="K750" s="238"/>
      <c r="L750" s="239">
        <v>0.2</v>
      </c>
      <c r="M750" s="239">
        <v>0.19800000000000001</v>
      </c>
      <c r="N750" s="240"/>
      <c r="O750" s="241"/>
      <c r="P750" s="232" t="s">
        <v>384</v>
      </c>
      <c r="Q750" s="75"/>
      <c r="R750" s="75"/>
      <c r="S750" s="75"/>
      <c r="T750" s="75"/>
      <c r="U750" s="75"/>
      <c r="V750" s="75"/>
      <c r="W750" s="75"/>
      <c r="X750" s="75"/>
      <c r="Y750" s="75"/>
      <c r="Z750" s="75"/>
      <c r="AA750" s="75"/>
      <c r="AB750" s="75"/>
      <c r="AC750" s="75"/>
    </row>
    <row r="751" spans="4:29">
      <c r="D751" s="75"/>
      <c r="E751" s="75"/>
      <c r="F751" s="75"/>
      <c r="G751" s="80"/>
      <c r="H751" s="80"/>
      <c r="I751" s="237"/>
      <c r="J751" s="238"/>
      <c r="K751" s="238"/>
      <c r="L751" s="242">
        <v>0.05</v>
      </c>
      <c r="M751" s="242">
        <v>4.9000000000000002E-2</v>
      </c>
      <c r="N751" s="240"/>
      <c r="O751" s="241"/>
      <c r="P751" s="232" t="s">
        <v>1330</v>
      </c>
      <c r="R751" s="75"/>
      <c r="S751" s="75"/>
      <c r="T751" s="75"/>
      <c r="U751" s="75"/>
      <c r="V751" s="75"/>
      <c r="W751" s="75"/>
      <c r="X751" s="75"/>
      <c r="Y751" s="75"/>
      <c r="Z751" s="75"/>
      <c r="AA751" s="75"/>
      <c r="AB751" s="75"/>
      <c r="AC751" s="75"/>
    </row>
    <row r="752" spans="4:29">
      <c r="D752" s="75"/>
      <c r="E752" s="75"/>
      <c r="F752" s="75"/>
      <c r="G752" s="80"/>
      <c r="H752" s="80"/>
      <c r="I752" s="237"/>
      <c r="J752" s="238"/>
      <c r="K752" s="238"/>
      <c r="L752" s="242">
        <v>0.04</v>
      </c>
      <c r="M752" s="242">
        <v>0.04</v>
      </c>
      <c r="N752" s="240"/>
      <c r="O752" s="241"/>
      <c r="P752" s="232" t="s">
        <v>1331</v>
      </c>
      <c r="Q752" s="75"/>
      <c r="R752" s="75"/>
      <c r="S752" s="75"/>
      <c r="T752" s="75"/>
      <c r="U752" s="75"/>
      <c r="V752" s="75"/>
      <c r="W752" s="75"/>
      <c r="X752" s="75"/>
      <c r="Y752" s="75"/>
      <c r="Z752" s="75"/>
      <c r="AA752" s="75"/>
      <c r="AB752" s="75"/>
      <c r="AC752" s="75"/>
    </row>
    <row r="753" spans="4:29">
      <c r="D753" s="75"/>
      <c r="E753" s="75"/>
      <c r="F753" s="75"/>
      <c r="G753" s="80"/>
      <c r="H753" s="80"/>
      <c r="I753" s="237"/>
      <c r="J753" s="238"/>
      <c r="K753" s="238"/>
      <c r="L753" s="242">
        <v>0.03</v>
      </c>
      <c r="M753" s="242">
        <v>2.8000000000000001E-2</v>
      </c>
      <c r="N753" s="240"/>
      <c r="O753" s="241"/>
      <c r="P753" s="232" t="s">
        <v>742</v>
      </c>
      <c r="Q753" s="75"/>
      <c r="R753" s="75"/>
      <c r="S753" s="75"/>
      <c r="T753" s="75"/>
      <c r="U753" s="75"/>
      <c r="V753" s="75"/>
      <c r="W753" s="75"/>
      <c r="X753" s="75"/>
      <c r="Y753" s="75"/>
      <c r="Z753" s="75"/>
      <c r="AA753" s="75"/>
      <c r="AB753" s="75"/>
      <c r="AC753" s="75"/>
    </row>
    <row r="754" spans="4:29">
      <c r="D754" s="75"/>
      <c r="E754" s="75"/>
      <c r="F754" s="75"/>
      <c r="G754" s="80"/>
      <c r="H754" s="80"/>
      <c r="I754" s="237"/>
      <c r="J754" s="238"/>
      <c r="K754" s="238"/>
      <c r="L754" s="242">
        <v>0.03</v>
      </c>
      <c r="M754" s="242">
        <v>2.9000000000000001E-2</v>
      </c>
      <c r="N754" s="240"/>
      <c r="O754" s="241"/>
      <c r="P754" s="232" t="s">
        <v>1332</v>
      </c>
      <c r="Q754" s="75"/>
      <c r="R754" s="75"/>
      <c r="S754" s="75"/>
      <c r="T754" s="75"/>
      <c r="U754" s="75"/>
      <c r="V754" s="75"/>
      <c r="W754" s="75"/>
      <c r="X754" s="75"/>
      <c r="Y754" s="75"/>
      <c r="Z754" s="75"/>
      <c r="AA754" s="75"/>
      <c r="AB754" s="75"/>
      <c r="AC754" s="75"/>
    </row>
    <row r="755" spans="4:29">
      <c r="D755" s="75"/>
      <c r="E755" s="75"/>
      <c r="F755" s="75"/>
      <c r="G755" s="80"/>
      <c r="H755" s="80"/>
      <c r="I755" s="237"/>
      <c r="J755" s="238"/>
      <c r="K755" s="238"/>
      <c r="L755" s="242">
        <v>0.02</v>
      </c>
      <c r="M755" s="242">
        <v>1.7000000000000001E-2</v>
      </c>
      <c r="N755" s="240"/>
      <c r="O755" s="241"/>
      <c r="P755" s="232" t="s">
        <v>1333</v>
      </c>
      <c r="Q755" s="75"/>
      <c r="R755" s="75"/>
      <c r="S755" s="75"/>
      <c r="T755" s="75"/>
      <c r="U755" s="75"/>
      <c r="V755" s="75"/>
      <c r="W755" s="75"/>
      <c r="X755" s="75"/>
      <c r="Y755" s="75"/>
      <c r="Z755" s="75"/>
      <c r="AA755" s="75"/>
      <c r="AB755" s="75"/>
      <c r="AC755" s="75"/>
    </row>
    <row r="756" spans="4:29">
      <c r="D756" s="75"/>
      <c r="E756" s="75"/>
      <c r="F756" s="75"/>
      <c r="G756" s="80"/>
      <c r="H756" s="80"/>
      <c r="I756" s="237"/>
      <c r="J756" s="238"/>
      <c r="K756" s="238"/>
      <c r="L756" s="242">
        <v>0.03</v>
      </c>
      <c r="M756" s="242">
        <v>2.9000000000000001E-2</v>
      </c>
      <c r="N756" s="240"/>
      <c r="O756" s="241"/>
      <c r="P756" s="232" t="s">
        <v>1334</v>
      </c>
      <c r="Q756" s="75"/>
      <c r="R756" s="75"/>
      <c r="S756" s="75"/>
      <c r="T756" s="75"/>
      <c r="U756" s="75"/>
      <c r="V756" s="75"/>
      <c r="W756" s="75"/>
      <c r="X756" s="75"/>
      <c r="Y756" s="75"/>
      <c r="Z756" s="75"/>
      <c r="AA756" s="75"/>
      <c r="AB756" s="75"/>
      <c r="AC756" s="75"/>
    </row>
    <row r="757" spans="4:29">
      <c r="D757" s="75"/>
      <c r="E757" s="75"/>
      <c r="F757" s="75"/>
      <c r="G757" s="80"/>
      <c r="H757" s="80"/>
      <c r="I757" s="237"/>
      <c r="J757" s="238"/>
      <c r="K757" s="238"/>
      <c r="L757" s="242">
        <v>0.02</v>
      </c>
      <c r="M757" s="242">
        <v>1.7000000000000001E-2</v>
      </c>
      <c r="N757" s="240"/>
      <c r="O757" s="241"/>
      <c r="P757" s="232" t="s">
        <v>1335</v>
      </c>
      <c r="Q757" s="75"/>
      <c r="R757" s="75"/>
      <c r="S757" s="75"/>
      <c r="T757" s="75"/>
      <c r="U757" s="75"/>
      <c r="V757" s="75"/>
      <c r="W757" s="75"/>
      <c r="X757" s="75"/>
      <c r="Y757" s="75"/>
      <c r="Z757" s="75"/>
      <c r="AA757" s="75"/>
      <c r="AB757" s="75"/>
      <c r="AC757" s="75"/>
    </row>
    <row r="758" spans="4:29">
      <c r="D758" s="75"/>
      <c r="E758" s="75"/>
      <c r="F758" s="75"/>
      <c r="G758" s="80"/>
      <c r="H758" s="80"/>
      <c r="I758" s="237"/>
      <c r="J758" s="238"/>
      <c r="K758" s="238"/>
      <c r="L758" s="242">
        <v>0.22</v>
      </c>
      <c r="M758" s="242">
        <v>0.22800000000000001</v>
      </c>
      <c r="N758" s="240"/>
      <c r="O758" s="241"/>
      <c r="P758" s="232" t="s">
        <v>1336</v>
      </c>
      <c r="Q758" s="75"/>
      <c r="R758" s="75"/>
      <c r="S758" s="75"/>
      <c r="T758" s="75"/>
      <c r="U758" s="75"/>
      <c r="V758" s="75"/>
      <c r="W758" s="75"/>
      <c r="X758" s="75"/>
      <c r="Y758" s="75"/>
      <c r="Z758" s="75"/>
      <c r="AA758" s="75"/>
      <c r="AB758" s="75"/>
      <c r="AC758" s="75"/>
    </row>
    <row r="759" spans="4:29">
      <c r="D759" s="75"/>
      <c r="E759" s="75"/>
      <c r="F759" s="75"/>
      <c r="G759" s="80"/>
      <c r="H759" s="80"/>
      <c r="I759" s="243"/>
      <c r="J759" s="244"/>
      <c r="K759" s="244"/>
      <c r="L759" s="245">
        <v>0.36</v>
      </c>
      <c r="M759" s="245">
        <v>0.36399999999999999</v>
      </c>
      <c r="N759" s="246"/>
      <c r="O759" s="241"/>
      <c r="P759" s="232" t="s">
        <v>1325</v>
      </c>
      <c r="Q759" s="75"/>
      <c r="R759" s="75"/>
      <c r="S759" s="75"/>
      <c r="T759" s="75"/>
      <c r="U759" s="75"/>
      <c r="V759" s="75"/>
      <c r="W759" s="75"/>
      <c r="X759" s="75"/>
      <c r="Y759" s="75"/>
      <c r="Z759" s="75"/>
      <c r="AA759" s="75"/>
      <c r="AB759" s="75"/>
      <c r="AC759" s="75"/>
    </row>
    <row r="760" spans="4:29">
      <c r="D760" s="75"/>
      <c r="E760" s="75"/>
      <c r="F760" s="75"/>
      <c r="G760" s="75"/>
      <c r="H760" s="75"/>
      <c r="I760" s="75"/>
      <c r="J760" s="75"/>
      <c r="K760" s="75"/>
      <c r="L760" s="75"/>
      <c r="M760" s="75"/>
      <c r="N760" s="75"/>
      <c r="O760" s="26"/>
      <c r="P760" s="208"/>
      <c r="Q760" s="75"/>
      <c r="R760" s="75"/>
      <c r="S760" s="75"/>
      <c r="T760" s="75"/>
      <c r="U760" s="75"/>
      <c r="V760" s="75"/>
      <c r="W760" s="75"/>
      <c r="X760" s="75"/>
      <c r="Y760" s="75"/>
      <c r="Z760" s="75"/>
      <c r="AA760" s="75"/>
      <c r="AB760" s="75"/>
      <c r="AC760" s="75"/>
    </row>
    <row r="761" spans="4:29">
      <c r="D761" s="75"/>
      <c r="E761" s="75"/>
      <c r="F761" s="75"/>
      <c r="G761" s="76"/>
      <c r="H761" s="76"/>
      <c r="I761" s="76"/>
      <c r="J761" s="76"/>
      <c r="K761" s="76"/>
      <c r="L761" s="76">
        <v>32</v>
      </c>
      <c r="M761" s="76">
        <v>34</v>
      </c>
      <c r="N761" s="76"/>
      <c r="O761" s="219"/>
      <c r="P761" s="247" t="s">
        <v>1337</v>
      </c>
      <c r="Q761" s="75"/>
      <c r="R761" s="75"/>
      <c r="S761" s="75"/>
      <c r="T761" s="75"/>
      <c r="U761" s="75"/>
      <c r="V761" s="75"/>
      <c r="W761" s="75"/>
      <c r="X761" s="75"/>
      <c r="Y761" s="75"/>
      <c r="Z761" s="75"/>
      <c r="AA761" s="75"/>
      <c r="AB761" s="75"/>
      <c r="AC761" s="75"/>
    </row>
    <row r="762" spans="4:29">
      <c r="D762" s="75"/>
      <c r="E762" s="75"/>
      <c r="F762" s="75"/>
      <c r="G762" s="75"/>
      <c r="H762" s="75"/>
      <c r="I762" s="75"/>
      <c r="J762" s="75"/>
      <c r="K762" s="75"/>
      <c r="L762" s="75">
        <v>14</v>
      </c>
      <c r="M762" s="75"/>
      <c r="N762" s="75"/>
      <c r="O762" s="26"/>
      <c r="P762" s="208" t="s">
        <v>1338</v>
      </c>
      <c r="R762" s="75"/>
      <c r="S762" s="75"/>
      <c r="T762" s="75"/>
      <c r="U762" s="75"/>
      <c r="V762" s="75"/>
      <c r="W762" s="75"/>
      <c r="X762" s="75"/>
      <c r="Y762" s="75"/>
      <c r="Z762" s="75"/>
      <c r="AA762" s="75"/>
      <c r="AB762" s="75"/>
      <c r="AC762" s="75"/>
    </row>
    <row r="763" spans="4:29">
      <c r="D763" s="75"/>
      <c r="E763" s="75"/>
      <c r="F763" s="75"/>
      <c r="G763" s="75"/>
      <c r="H763" s="75"/>
      <c r="I763" s="75"/>
      <c r="J763" s="75"/>
      <c r="K763" s="75"/>
      <c r="L763" s="75">
        <v>18</v>
      </c>
      <c r="M763" s="75"/>
      <c r="N763" s="75"/>
      <c r="O763" s="26"/>
      <c r="P763" s="208" t="s">
        <v>1339</v>
      </c>
      <c r="Q763" s="75"/>
      <c r="R763" s="75"/>
      <c r="S763" s="75"/>
      <c r="T763" s="75"/>
      <c r="U763" s="75"/>
      <c r="V763" s="75"/>
      <c r="W763" s="75"/>
      <c r="X763" s="75"/>
      <c r="Y763" s="75"/>
      <c r="Z763" s="75"/>
      <c r="AA763" s="75"/>
      <c r="AB763" s="75"/>
      <c r="AC763" s="75"/>
    </row>
    <row r="764" spans="4:29">
      <c r="D764" s="75"/>
      <c r="E764" s="75"/>
      <c r="F764" s="75"/>
      <c r="G764" s="75"/>
      <c r="H764" s="75"/>
      <c r="I764" s="75"/>
      <c r="J764" s="75"/>
      <c r="K764" s="75"/>
      <c r="L764" s="75"/>
      <c r="M764" s="75"/>
      <c r="N764" s="75"/>
      <c r="O764" s="26"/>
      <c r="P764" s="208"/>
      <c r="Q764" s="75"/>
      <c r="R764" s="75"/>
      <c r="S764" s="75"/>
      <c r="T764" s="75"/>
      <c r="U764" s="75"/>
      <c r="V764" s="75"/>
      <c r="W764" s="75"/>
      <c r="X764" s="75"/>
      <c r="Y764" s="75"/>
      <c r="Z764" s="75"/>
      <c r="AA764" s="75"/>
      <c r="AB764" s="75"/>
      <c r="AC764" s="75"/>
    </row>
    <row r="765" spans="4:29">
      <c r="D765" s="75"/>
      <c r="E765" s="75"/>
      <c r="F765" s="75"/>
      <c r="G765" s="75"/>
      <c r="H765" s="75"/>
      <c r="I765" s="75"/>
      <c r="J765" s="75"/>
      <c r="K765" s="75"/>
      <c r="L765" s="75">
        <v>7</v>
      </c>
      <c r="M765" s="75">
        <v>7</v>
      </c>
      <c r="N765" s="75"/>
      <c r="O765" s="26"/>
      <c r="P765" s="208" t="s">
        <v>1318</v>
      </c>
      <c r="Q765" s="75"/>
      <c r="R765" s="75"/>
      <c r="S765" s="75"/>
      <c r="T765" s="75"/>
      <c r="U765" s="75"/>
      <c r="V765" s="75"/>
      <c r="W765" s="75"/>
      <c r="X765" s="75"/>
      <c r="Y765" s="75"/>
      <c r="Z765" s="75"/>
      <c r="AA765" s="75"/>
      <c r="AB765" s="75"/>
      <c r="AC765" s="75"/>
    </row>
    <row r="766" spans="4:29">
      <c r="D766" s="75"/>
      <c r="E766" s="75"/>
      <c r="F766" s="75"/>
      <c r="G766" s="75"/>
      <c r="H766" s="75"/>
      <c r="I766" s="75"/>
      <c r="J766" s="75"/>
      <c r="K766" s="75"/>
      <c r="L766" s="75"/>
      <c r="M766" s="75"/>
      <c r="N766" s="75"/>
      <c r="O766" s="26"/>
      <c r="P766" s="208"/>
      <c r="Q766" s="75"/>
      <c r="R766" s="75"/>
      <c r="S766" s="75"/>
      <c r="T766" s="75"/>
      <c r="U766" s="75"/>
      <c r="V766" s="75"/>
      <c r="W766" s="75"/>
      <c r="X766" s="75"/>
      <c r="Y766" s="75"/>
      <c r="Z766" s="75"/>
      <c r="AA766" s="75"/>
      <c r="AB766" s="75"/>
      <c r="AC766" s="75"/>
    </row>
    <row r="767" spans="4:29">
      <c r="D767" s="75"/>
      <c r="E767" s="75"/>
      <c r="F767" s="75"/>
      <c r="G767" s="75"/>
      <c r="H767" s="75"/>
      <c r="I767" s="75"/>
      <c r="J767" s="75"/>
      <c r="K767" s="75"/>
      <c r="L767" s="75">
        <v>2</v>
      </c>
      <c r="M767" s="75">
        <v>2</v>
      </c>
      <c r="N767" s="75"/>
      <c r="O767" s="26"/>
      <c r="P767" s="208" t="s">
        <v>1340</v>
      </c>
      <c r="Q767" s="75"/>
      <c r="R767" s="75"/>
      <c r="S767" s="75"/>
      <c r="T767" s="75"/>
      <c r="U767" s="75"/>
      <c r="V767" s="75"/>
      <c r="W767" s="75"/>
      <c r="X767" s="75"/>
      <c r="Y767" s="75"/>
      <c r="Z767" s="75"/>
      <c r="AA767" s="75"/>
      <c r="AB767" s="75"/>
      <c r="AC767" s="75"/>
    </row>
    <row r="768" spans="4:29">
      <c r="D768" s="75"/>
      <c r="E768" s="75"/>
      <c r="F768" s="75"/>
      <c r="G768" s="75"/>
      <c r="H768" s="75"/>
      <c r="I768" s="75"/>
      <c r="J768" s="75"/>
      <c r="K768" s="75"/>
      <c r="L768" s="75">
        <f>259+302</f>
        <v>561</v>
      </c>
      <c r="M768" s="75">
        <v>561</v>
      </c>
      <c r="N768" s="75"/>
      <c r="O768" s="26"/>
      <c r="P768" s="208" t="s">
        <v>1341</v>
      </c>
      <c r="Q768" s="75"/>
      <c r="R768" s="75"/>
      <c r="S768" s="75"/>
      <c r="T768" s="75"/>
      <c r="U768" s="75"/>
      <c r="V768" s="75"/>
      <c r="W768" s="75"/>
      <c r="X768" s="75"/>
      <c r="Y768" s="75"/>
      <c r="Z768" s="75"/>
      <c r="AA768" s="75"/>
      <c r="AB768" s="75"/>
      <c r="AC768" s="75"/>
    </row>
    <row r="769" spans="4:29">
      <c r="D769" s="75"/>
      <c r="E769" s="75"/>
      <c r="F769" s="75"/>
      <c r="G769" s="75"/>
      <c r="H769" s="75"/>
      <c r="I769" s="75"/>
      <c r="J769" s="75"/>
      <c r="K769" s="75"/>
      <c r="L769" s="75"/>
      <c r="M769" s="75"/>
      <c r="N769" s="75"/>
      <c r="O769" s="26"/>
      <c r="P769" s="208"/>
      <c r="Q769" s="75"/>
      <c r="R769" s="75"/>
      <c r="S769" s="75"/>
      <c r="T769" s="75"/>
      <c r="U769" s="75"/>
      <c r="V769" s="75"/>
      <c r="W769" s="75"/>
      <c r="X769" s="75"/>
      <c r="Y769" s="75"/>
      <c r="Z769" s="75"/>
      <c r="AA769" s="75"/>
      <c r="AB769" s="75"/>
      <c r="AC769" s="75"/>
    </row>
    <row r="770" spans="4:29">
      <c r="D770" s="75"/>
      <c r="E770" s="75"/>
      <c r="F770" s="75"/>
      <c r="G770" s="75"/>
      <c r="H770" s="75"/>
      <c r="I770" s="75"/>
      <c r="J770" s="75"/>
      <c r="K770" s="75"/>
      <c r="L770" s="75">
        <v>7</v>
      </c>
      <c r="M770" s="75"/>
      <c r="N770" s="75"/>
      <c r="O770" s="26"/>
      <c r="P770" s="208" t="s">
        <v>1342</v>
      </c>
      <c r="Q770" s="75"/>
      <c r="R770" s="75"/>
      <c r="S770" s="75"/>
      <c r="T770" s="75"/>
      <c r="U770" s="75"/>
      <c r="V770" s="75"/>
      <c r="W770" s="75"/>
      <c r="X770" s="75"/>
      <c r="Y770" s="75"/>
      <c r="Z770" s="75"/>
      <c r="AA770" s="75"/>
      <c r="AB770" s="75"/>
      <c r="AC770" s="75"/>
    </row>
    <row r="771" spans="4:29">
      <c r="D771" s="75"/>
      <c r="E771" s="75"/>
      <c r="F771" s="75"/>
      <c r="G771" s="75"/>
      <c r="H771" s="75"/>
      <c r="I771" s="75"/>
      <c r="J771" s="75"/>
      <c r="K771" s="75"/>
      <c r="L771" s="75"/>
      <c r="M771" s="75"/>
      <c r="N771" s="75"/>
      <c r="O771" s="26"/>
      <c r="P771" s="208"/>
      <c r="R771" s="75"/>
      <c r="S771" s="75"/>
      <c r="T771" s="75"/>
      <c r="U771" s="75"/>
      <c r="V771" s="75"/>
      <c r="W771" s="75"/>
      <c r="X771" s="75"/>
      <c r="Y771" s="75"/>
      <c r="Z771" s="75"/>
      <c r="AA771" s="75"/>
      <c r="AB771" s="75"/>
      <c r="AC771" s="75"/>
    </row>
    <row r="772" spans="4:29">
      <c r="D772" s="75"/>
      <c r="E772" s="75"/>
      <c r="F772" s="75"/>
      <c r="G772" s="75"/>
      <c r="H772" s="75"/>
      <c r="I772" s="75"/>
      <c r="J772" s="75"/>
      <c r="K772" s="75"/>
      <c r="L772" s="75"/>
      <c r="M772" s="75"/>
      <c r="N772" s="75"/>
      <c r="O772" s="26"/>
      <c r="P772" s="208" t="s">
        <v>1321</v>
      </c>
      <c r="R772" s="75"/>
      <c r="S772" s="75"/>
      <c r="T772" s="75"/>
      <c r="U772" s="75"/>
      <c r="V772" s="75"/>
      <c r="W772" s="75"/>
      <c r="X772" s="75"/>
      <c r="Y772" s="75"/>
      <c r="Z772" s="75"/>
      <c r="AA772" s="75"/>
      <c r="AB772" s="75"/>
      <c r="AC772" s="75"/>
    </row>
    <row r="773" spans="4:29">
      <c r="D773" s="75"/>
      <c r="E773" s="75"/>
      <c r="F773" s="75"/>
      <c r="G773" s="75"/>
      <c r="H773" s="75"/>
      <c r="I773" s="75"/>
      <c r="J773" s="75"/>
      <c r="K773" s="75"/>
      <c r="L773" s="75">
        <v>1</v>
      </c>
      <c r="M773" s="75"/>
      <c r="N773" s="75"/>
      <c r="O773" s="26"/>
      <c r="P773" s="208" t="s">
        <v>1343</v>
      </c>
      <c r="R773" s="75"/>
      <c r="S773" s="75"/>
      <c r="T773" s="75"/>
      <c r="U773" s="75"/>
      <c r="V773" s="75"/>
      <c r="W773" s="75"/>
      <c r="X773" s="75"/>
      <c r="Y773" s="75"/>
      <c r="Z773" s="75"/>
      <c r="AA773" s="75"/>
      <c r="AB773" s="75"/>
      <c r="AC773" s="75"/>
    </row>
    <row r="774" spans="4:29">
      <c r="D774" s="75"/>
      <c r="E774" s="75"/>
      <c r="F774" s="75"/>
      <c r="G774" s="75"/>
      <c r="H774" s="75"/>
      <c r="I774" s="75"/>
      <c r="J774" s="75"/>
      <c r="K774" s="75"/>
      <c r="L774" s="75">
        <v>1</v>
      </c>
      <c r="M774" s="75"/>
      <c r="N774" s="75"/>
      <c r="O774" s="26"/>
      <c r="P774" s="208" t="s">
        <v>1344</v>
      </c>
      <c r="R774" s="75"/>
      <c r="S774" s="75"/>
      <c r="T774" s="75"/>
      <c r="U774" s="75"/>
      <c r="V774" s="75"/>
      <c r="W774" s="75"/>
      <c r="X774" s="75"/>
      <c r="Y774" s="75"/>
      <c r="Z774" s="75"/>
      <c r="AA774" s="75"/>
      <c r="AB774" s="75"/>
      <c r="AC774" s="75"/>
    </row>
    <row r="775" spans="4:29">
      <c r="D775" s="75"/>
      <c r="E775" s="75"/>
      <c r="F775" s="75"/>
      <c r="G775" s="75"/>
      <c r="H775" s="75"/>
      <c r="I775" s="75"/>
      <c r="J775" s="75"/>
      <c r="K775" s="75"/>
      <c r="L775" s="75">
        <v>1</v>
      </c>
      <c r="M775" s="75"/>
      <c r="N775" s="75"/>
      <c r="O775" s="26"/>
      <c r="P775" s="208" t="s">
        <v>1345</v>
      </c>
      <c r="R775" s="75"/>
      <c r="S775" s="75"/>
      <c r="T775" s="75"/>
      <c r="U775" s="75"/>
      <c r="V775" s="75"/>
      <c r="W775" s="75"/>
      <c r="X775" s="75"/>
      <c r="Y775" s="75"/>
      <c r="Z775" s="75"/>
      <c r="AA775" s="75"/>
      <c r="AB775" s="75"/>
      <c r="AC775" s="75"/>
    </row>
  </sheetData>
  <mergeCells count="64">
    <mergeCell ref="I727:N727"/>
    <mergeCell ref="I734:N734"/>
    <mergeCell ref="I741:N741"/>
    <mergeCell ref="I749:N749"/>
    <mergeCell ref="B631:N631"/>
    <mergeCell ref="B634:N634"/>
    <mergeCell ref="B650:N650"/>
    <mergeCell ref="B655:N655"/>
    <mergeCell ref="B664:N664"/>
    <mergeCell ref="G716:N716"/>
    <mergeCell ref="B606:N606"/>
    <mergeCell ref="B611:N611"/>
    <mergeCell ref="B616:N616"/>
    <mergeCell ref="B621:N621"/>
    <mergeCell ref="B626:N626"/>
    <mergeCell ref="B627:N627"/>
    <mergeCell ref="B579:N579"/>
    <mergeCell ref="B584:N584"/>
    <mergeCell ref="B590:N590"/>
    <mergeCell ref="B595:N595"/>
    <mergeCell ref="B596:N596"/>
    <mergeCell ref="B601:N601"/>
    <mergeCell ref="B545:N545"/>
    <mergeCell ref="B552:N552"/>
    <mergeCell ref="B559:N559"/>
    <mergeCell ref="B567:N567"/>
    <mergeCell ref="B568:N568"/>
    <mergeCell ref="B574:N574"/>
    <mergeCell ref="B499:N499"/>
    <mergeCell ref="B507:N507"/>
    <mergeCell ref="B515:N515"/>
    <mergeCell ref="B522:N522"/>
    <mergeCell ref="B530:N530"/>
    <mergeCell ref="B538:N538"/>
    <mergeCell ref="B467:N467"/>
    <mergeCell ref="B473:N473"/>
    <mergeCell ref="B474:N474"/>
    <mergeCell ref="B482:N482"/>
    <mergeCell ref="B490:N490"/>
    <mergeCell ref="B491:N491"/>
    <mergeCell ref="B440:N440"/>
    <mergeCell ref="B441:N441"/>
    <mergeCell ref="B447:N447"/>
    <mergeCell ref="B453:N453"/>
    <mergeCell ref="B454:N454"/>
    <mergeCell ref="B461:N461"/>
    <mergeCell ref="B404:N404"/>
    <mergeCell ref="B410:N410"/>
    <mergeCell ref="B416:N416"/>
    <mergeCell ref="B422:N422"/>
    <mergeCell ref="B428:N428"/>
    <mergeCell ref="B434:N434"/>
    <mergeCell ref="B374:N374"/>
    <mergeCell ref="B380:N380"/>
    <mergeCell ref="B386:N386"/>
    <mergeCell ref="B392:N392"/>
    <mergeCell ref="B397:N397"/>
    <mergeCell ref="B398:N398"/>
    <mergeCell ref="B343:N343"/>
    <mergeCell ref="B344:N344"/>
    <mergeCell ref="B350:N350"/>
    <mergeCell ref="B356:N356"/>
    <mergeCell ref="B362:N362"/>
    <mergeCell ref="B368:N368"/>
  </mergeCells>
  <conditionalFormatting sqref="P500:P503 P508:P511 P539:P542 P513 P565 P492:P495 P497 P544 P560:P563 O473:P474 O342:P342 B538 B473 P521 C345:M349 C351:M355 C357:M361 C363:M367 C369:M373 C375:M379 C385:M385 C391:M391 P452 P455:P459 B589 B607:N610 N351:N353 N357:N359 N363:N365 N369:N371 N375:N377 B381:N383 B384:M384 B387:N389 B390:M390 B393:N395 B399:N401 B402:M402 B405:N407 B408:M408 B411:N413 B414:M414 B417:N419 B420:M420 B423:N425 B426:M426 B427:N427 B429:N431 B432:M432 B435:N437 B438:M438 B442:N444 B445:M445 B448:N450 B451:M451 B480:N480 B544 B575:N578 B573 B617:N620 B528:N528 B536:N536 B551:N551 B565:N565 O650 B650 O559:P559 B559 O552:P552 B552 O530:P530 B530 B513 O461:P461 B461 O453:P454 B453:B454 B447 B440:B441 B434 B428 B416 B410 B404 B396:M396 B397:B398 B392 B386 B380 B374:B378 B368:B372 B362:B366 B356:B360 B350:B354 B343:B344 B515 D726:AC726 D733:AC733 G741:H748 D742:F748 D735:AC740 I742:AC748 D723:F725 O723:AC725 D728:H732 O728:AC732">
    <cfRule type="cellIs" dxfId="991" priority="990" operator="lessThan">
      <formula>0</formula>
    </cfRule>
  </conditionalFormatting>
  <conditionalFormatting sqref="O559">
    <cfRule type="cellIs" dxfId="990" priority="985" operator="lessThan">
      <formula>0</formula>
    </cfRule>
  </conditionalFormatting>
  <conditionalFormatting sqref="B342:N342">
    <cfRule type="cellIs" dxfId="989" priority="984" operator="lessThan">
      <formula>0</formula>
    </cfRule>
  </conditionalFormatting>
  <conditionalFormatting sqref="O490:O491">
    <cfRule type="cellIs" dxfId="988" priority="986" operator="lessThan">
      <formula>0</formula>
    </cfRule>
  </conditionalFormatting>
  <conditionalFormatting sqref="O499 P505 P515:P521">
    <cfRule type="cellIs" dxfId="987" priority="987" operator="lessThan">
      <formula>0</formula>
    </cfRule>
  </conditionalFormatting>
  <conditionalFormatting sqref="O507">
    <cfRule type="cellIs" dxfId="986" priority="988" operator="lessThan">
      <formula>0</formula>
    </cfRule>
  </conditionalFormatting>
  <conditionalFormatting sqref="O538">
    <cfRule type="cellIs" dxfId="985" priority="989" operator="lessThan">
      <formula>0</formula>
    </cfRule>
  </conditionalFormatting>
  <conditionalFormatting sqref="B342:N342">
    <cfRule type="cellIs" dxfId="984" priority="983" operator="lessThan">
      <formula>0</formula>
    </cfRule>
  </conditionalFormatting>
  <conditionalFormatting sqref="P564">
    <cfRule type="cellIs" dxfId="983" priority="968" operator="lessThan">
      <formula>0</formula>
    </cfRule>
  </conditionalFormatting>
  <conditionalFormatting sqref="P475:P478">
    <cfRule type="cellIs" dxfId="982" priority="982" operator="lessThan">
      <formula>0</formula>
    </cfRule>
  </conditionalFormatting>
  <conditionalFormatting sqref="P479">
    <cfRule type="cellIs" dxfId="981" priority="981" operator="lessThan">
      <formula>0</formula>
    </cfRule>
  </conditionalFormatting>
  <conditionalFormatting sqref="P479">
    <cfRule type="cellIs" dxfId="980" priority="980" operator="lessThan">
      <formula>0</formula>
    </cfRule>
  </conditionalFormatting>
  <conditionalFormatting sqref="B490">
    <cfRule type="cellIs" dxfId="979" priority="978" operator="lessThan">
      <formula>0</formula>
    </cfRule>
  </conditionalFormatting>
  <conditionalFormatting sqref="B507">
    <cfRule type="cellIs" dxfId="978" priority="977" operator="lessThan">
      <formula>0</formula>
    </cfRule>
  </conditionalFormatting>
  <conditionalFormatting sqref="P496">
    <cfRule type="cellIs" dxfId="977" priority="976" operator="lessThan">
      <formula>0</formula>
    </cfRule>
  </conditionalFormatting>
  <conditionalFormatting sqref="P496">
    <cfRule type="cellIs" dxfId="976" priority="975" operator="lessThan">
      <formula>0</formula>
    </cfRule>
  </conditionalFormatting>
  <conditionalFormatting sqref="P543">
    <cfRule type="cellIs" dxfId="975" priority="970" operator="lessThan">
      <formula>0</formula>
    </cfRule>
  </conditionalFormatting>
  <conditionalFormatting sqref="B499 B491">
    <cfRule type="cellIs" dxfId="974" priority="979" operator="lessThan">
      <formula>0</formula>
    </cfRule>
  </conditionalFormatting>
  <conditionalFormatting sqref="P504">
    <cfRule type="cellIs" dxfId="973" priority="973" operator="lessThan">
      <formula>0</formula>
    </cfRule>
  </conditionalFormatting>
  <conditionalFormatting sqref="P512">
    <cfRule type="cellIs" dxfId="972" priority="972" operator="lessThan">
      <formula>0</formula>
    </cfRule>
  </conditionalFormatting>
  <conditionalFormatting sqref="P512">
    <cfRule type="cellIs" dxfId="971" priority="971" operator="lessThan">
      <formula>0</formula>
    </cfRule>
  </conditionalFormatting>
  <conditionalFormatting sqref="O515">
    <cfRule type="cellIs" dxfId="970" priority="959" operator="lessThan">
      <formula>0</formula>
    </cfRule>
  </conditionalFormatting>
  <conditionalFormatting sqref="P504">
    <cfRule type="cellIs" dxfId="969" priority="974" operator="lessThan">
      <formula>0</formula>
    </cfRule>
  </conditionalFormatting>
  <conditionalFormatting sqref="P543">
    <cfRule type="cellIs" dxfId="968" priority="969" operator="lessThan">
      <formula>0</formula>
    </cfRule>
  </conditionalFormatting>
  <conditionalFormatting sqref="O560:O563">
    <cfRule type="cellIs" dxfId="967" priority="961" operator="lessThan">
      <formula>0</formula>
    </cfRule>
  </conditionalFormatting>
  <conditionalFormatting sqref="O539:O542">
    <cfRule type="cellIs" dxfId="966" priority="962" operator="lessThan">
      <formula>0</formula>
    </cfRule>
  </conditionalFormatting>
  <conditionalFormatting sqref="P360">
    <cfRule type="cellIs" dxfId="965" priority="920" operator="lessThan">
      <formula>0</formula>
    </cfRule>
  </conditionalFormatting>
  <conditionalFormatting sqref="P564">
    <cfRule type="cellIs" dxfId="964" priority="967" operator="lessThan">
      <formula>0</formula>
    </cfRule>
  </conditionalFormatting>
  <conditionalFormatting sqref="P520">
    <cfRule type="cellIs" dxfId="963" priority="958" operator="lessThan">
      <formula>0</formula>
    </cfRule>
  </conditionalFormatting>
  <conditionalFormatting sqref="J347:N348 K345:N346">
    <cfRule type="cellIs" dxfId="962" priority="947" operator="lessThan">
      <formula>0</formula>
    </cfRule>
  </conditionalFormatting>
  <conditionalFormatting sqref="O492:O495">
    <cfRule type="cellIs" dxfId="961" priority="966" operator="lessThan">
      <formula>0</formula>
    </cfRule>
  </conditionalFormatting>
  <conditionalFormatting sqref="O500:O503">
    <cfRule type="cellIs" dxfId="960" priority="965" operator="lessThan">
      <formula>0</formula>
    </cfRule>
  </conditionalFormatting>
  <conditionalFormatting sqref="O515:O519">
    <cfRule type="cellIs" dxfId="959" priority="964" operator="lessThan">
      <formula>0</formula>
    </cfRule>
  </conditionalFormatting>
  <conditionalFormatting sqref="O508:O511">
    <cfRule type="cellIs" dxfId="958" priority="963" operator="lessThan">
      <formula>0</formula>
    </cfRule>
  </conditionalFormatting>
  <conditionalFormatting sqref="P520">
    <cfRule type="cellIs" dxfId="957" priority="957" operator="lessThan">
      <formula>0</formula>
    </cfRule>
  </conditionalFormatting>
  <conditionalFormatting sqref="P348">
    <cfRule type="cellIs" dxfId="956" priority="940" operator="lessThan">
      <formula>0</formula>
    </cfRule>
  </conditionalFormatting>
  <conditionalFormatting sqref="P516:P519 B515">
    <cfRule type="cellIs" dxfId="955" priority="960" operator="lessThan">
      <formula>0</formula>
    </cfRule>
  </conditionalFormatting>
  <conditionalFormatting sqref="O531:O534">
    <cfRule type="cellIs" dxfId="954" priority="952" operator="lessThan">
      <formula>0</formula>
    </cfRule>
  </conditionalFormatting>
  <conditionalFormatting sqref="P531:P534 P536">
    <cfRule type="cellIs" dxfId="953" priority="955" operator="lessThan">
      <formula>0</formula>
    </cfRule>
  </conditionalFormatting>
  <conditionalFormatting sqref="P535">
    <cfRule type="cellIs" dxfId="952" priority="954" operator="lessThan">
      <formula>0</formula>
    </cfRule>
  </conditionalFormatting>
  <conditionalFormatting sqref="P462:P466">
    <cfRule type="cellIs" dxfId="951" priority="951" operator="lessThan">
      <formula>0</formula>
    </cfRule>
  </conditionalFormatting>
  <conditionalFormatting sqref="P535">
    <cfRule type="cellIs" dxfId="950" priority="953" operator="lessThan">
      <formula>0</formula>
    </cfRule>
  </conditionalFormatting>
  <conditionalFormatting sqref="J345">
    <cfRule type="cellIs" dxfId="949" priority="946" operator="lessThan">
      <formula>0</formula>
    </cfRule>
  </conditionalFormatting>
  <conditionalFormatting sqref="O516:O519">
    <cfRule type="cellIs" dxfId="948" priority="956" operator="lessThan">
      <formula>0</formula>
    </cfRule>
  </conditionalFormatting>
  <conditionalFormatting sqref="O343:P344 P345:P347">
    <cfRule type="cellIs" dxfId="947" priority="950" operator="lessThan">
      <formula>0</formula>
    </cfRule>
  </conditionalFormatting>
  <conditionalFormatting sqref="P390">
    <cfRule type="cellIs" dxfId="946" priority="873" operator="lessThan">
      <formula>0</formula>
    </cfRule>
  </conditionalFormatting>
  <conditionalFormatting sqref="B343">
    <cfRule type="cellIs" dxfId="945" priority="945" operator="lessThan">
      <formula>0</formula>
    </cfRule>
  </conditionalFormatting>
  <conditionalFormatting sqref="O387:O389">
    <cfRule type="cellIs" dxfId="944" priority="877" operator="lessThan">
      <formula>0</formula>
    </cfRule>
  </conditionalFormatting>
  <conditionalFormatting sqref="P391">
    <cfRule type="cellIs" dxfId="943" priority="875" operator="lessThan">
      <formula>0</formula>
    </cfRule>
  </conditionalFormatting>
  <conditionalFormatting sqref="O343:O344">
    <cfRule type="cellIs" dxfId="942" priority="949" operator="lessThan">
      <formula>0</formula>
    </cfRule>
  </conditionalFormatting>
  <conditionalFormatting sqref="O345:O348">
    <cfRule type="cellIs" dxfId="941" priority="948" operator="lessThan">
      <formula>0</formula>
    </cfRule>
  </conditionalFormatting>
  <conditionalFormatting sqref="C391:M391">
    <cfRule type="cellIs" dxfId="940" priority="872" operator="lessThan">
      <formula>0</formula>
    </cfRule>
  </conditionalFormatting>
  <conditionalFormatting sqref="P349">
    <cfRule type="cellIs" dxfId="939" priority="943" operator="lessThan">
      <formula>0</formula>
    </cfRule>
  </conditionalFormatting>
  <conditionalFormatting sqref="O392:P392 P393:P395">
    <cfRule type="cellIs" dxfId="938" priority="871" operator="lessThan">
      <formula>0</formula>
    </cfRule>
  </conditionalFormatting>
  <conditionalFormatting sqref="O393:O395">
    <cfRule type="cellIs" dxfId="937" priority="869" operator="lessThan">
      <formula>0</formula>
    </cfRule>
  </conditionalFormatting>
  <conditionalFormatting sqref="C351:J351">
    <cfRule type="cellIs" dxfId="936" priority="934" operator="lessThan">
      <formula>0</formula>
    </cfRule>
  </conditionalFormatting>
  <conditionalFormatting sqref="H379">
    <cfRule type="cellIs" dxfId="935" priority="834" operator="lessThan">
      <formula>0</formula>
    </cfRule>
  </conditionalFormatting>
  <conditionalFormatting sqref="P396">
    <cfRule type="cellIs" dxfId="934" priority="867" operator="lessThan">
      <formula>0</formula>
    </cfRule>
  </conditionalFormatting>
  <conditionalFormatting sqref="B344">
    <cfRule type="cellIs" dxfId="933" priority="944" operator="lessThan">
      <formula>0</formula>
    </cfRule>
  </conditionalFormatting>
  <conditionalFormatting sqref="J346">
    <cfRule type="cellIs" dxfId="932" priority="941" operator="lessThan">
      <formula>0</formula>
    </cfRule>
  </conditionalFormatting>
  <conditionalFormatting sqref="O349">
    <cfRule type="cellIs" dxfId="931" priority="942" operator="lessThan">
      <formula>0</formula>
    </cfRule>
  </conditionalFormatting>
  <conditionalFormatting sqref="O434">
    <cfRule type="cellIs" dxfId="930" priority="820" operator="lessThan">
      <formula>0</formula>
    </cfRule>
  </conditionalFormatting>
  <conditionalFormatting sqref="P348">
    <cfRule type="cellIs" dxfId="929" priority="939" operator="lessThan">
      <formula>0</formula>
    </cfRule>
  </conditionalFormatting>
  <conditionalFormatting sqref="O350:P350 P351:P353">
    <cfRule type="cellIs" dxfId="928" priority="938" operator="lessThan">
      <formula>0</formula>
    </cfRule>
  </conditionalFormatting>
  <conditionalFormatting sqref="O350">
    <cfRule type="cellIs" dxfId="927" priority="937" operator="lessThan">
      <formula>0</formula>
    </cfRule>
  </conditionalFormatting>
  <conditionalFormatting sqref="O351:O354">
    <cfRule type="cellIs" dxfId="926" priority="936" operator="lessThan">
      <formula>0</formula>
    </cfRule>
  </conditionalFormatting>
  <conditionalFormatting sqref="I352 K352:N352 C353:M354 K351:M351">
    <cfRule type="cellIs" dxfId="925" priority="935" operator="lessThan">
      <formula>0</formula>
    </cfRule>
  </conditionalFormatting>
  <conditionalFormatting sqref="B350">
    <cfRule type="cellIs" dxfId="924" priority="932" operator="lessThan">
      <formula>0</formula>
    </cfRule>
  </conditionalFormatting>
  <conditionalFormatting sqref="I351">
    <cfRule type="cellIs" dxfId="923" priority="933" operator="lessThan">
      <formula>0</formula>
    </cfRule>
  </conditionalFormatting>
  <conditionalFormatting sqref="P355">
    <cfRule type="cellIs" dxfId="922" priority="931" operator="lessThan">
      <formula>0</formula>
    </cfRule>
  </conditionalFormatting>
  <conditionalFormatting sqref="C352:J352">
    <cfRule type="cellIs" dxfId="921" priority="930" operator="lessThan">
      <formula>0</formula>
    </cfRule>
  </conditionalFormatting>
  <conditionalFormatting sqref="P354">
    <cfRule type="cellIs" dxfId="920" priority="929" operator="lessThan">
      <formula>0</formula>
    </cfRule>
  </conditionalFormatting>
  <conditionalFormatting sqref="P354">
    <cfRule type="cellIs" dxfId="919" priority="928" operator="lessThan">
      <formula>0</formula>
    </cfRule>
  </conditionalFormatting>
  <conditionalFormatting sqref="O356:P356 P357:P359">
    <cfRule type="cellIs" dxfId="918" priority="927" operator="lessThan">
      <formula>0</formula>
    </cfRule>
  </conditionalFormatting>
  <conditionalFormatting sqref="O356">
    <cfRule type="cellIs" dxfId="917" priority="926" operator="lessThan">
      <formula>0</formula>
    </cfRule>
  </conditionalFormatting>
  <conditionalFormatting sqref="J357">
    <cfRule type="cellIs" dxfId="916" priority="924" operator="lessThan">
      <formula>0</formula>
    </cfRule>
  </conditionalFormatting>
  <conditionalFormatting sqref="K357:N358 J359:M360">
    <cfRule type="cellIs" dxfId="915" priority="925" operator="lessThan">
      <formula>0</formula>
    </cfRule>
  </conditionalFormatting>
  <conditionalFormatting sqref="O362">
    <cfRule type="cellIs" dxfId="914" priority="917" operator="lessThan">
      <formula>0</formula>
    </cfRule>
  </conditionalFormatting>
  <conditionalFormatting sqref="P361">
    <cfRule type="cellIs" dxfId="913" priority="922" operator="lessThan">
      <formula>0</formula>
    </cfRule>
  </conditionalFormatting>
  <conditionalFormatting sqref="B356">
    <cfRule type="cellIs" dxfId="912" priority="923" operator="lessThan">
      <formula>0</formula>
    </cfRule>
  </conditionalFormatting>
  <conditionalFormatting sqref="O399:O401">
    <cfRule type="cellIs" dxfId="911" priority="855" operator="lessThan">
      <formula>0</formula>
    </cfRule>
  </conditionalFormatting>
  <conditionalFormatting sqref="J358">
    <cfRule type="cellIs" dxfId="910" priority="921" operator="lessThan">
      <formula>0</formula>
    </cfRule>
  </conditionalFormatting>
  <conditionalFormatting sqref="P360">
    <cfRule type="cellIs" dxfId="909" priority="919" operator="lessThan">
      <formula>0</formula>
    </cfRule>
  </conditionalFormatting>
  <conditionalFormatting sqref="O362:P362 P363:P365">
    <cfRule type="cellIs" dxfId="908" priority="918" operator="lessThan">
      <formula>0</formula>
    </cfRule>
  </conditionalFormatting>
  <conditionalFormatting sqref="P366">
    <cfRule type="cellIs" dxfId="907" priority="909" operator="lessThan">
      <formula>0</formula>
    </cfRule>
  </conditionalFormatting>
  <conditionalFormatting sqref="I364 K363:N364 C365:M366">
    <cfRule type="cellIs" dxfId="906" priority="916" operator="lessThan">
      <formula>0</formula>
    </cfRule>
  </conditionalFormatting>
  <conditionalFormatting sqref="I363">
    <cfRule type="cellIs" dxfId="905" priority="914" operator="lessThan">
      <formula>0</formula>
    </cfRule>
  </conditionalFormatting>
  <conditionalFormatting sqref="C363:J363">
    <cfRule type="cellIs" dxfId="904" priority="915" operator="lessThan">
      <formula>0</formula>
    </cfRule>
  </conditionalFormatting>
  <conditionalFormatting sqref="B362">
    <cfRule type="cellIs" dxfId="903" priority="913" operator="lessThan">
      <formula>0</formula>
    </cfRule>
  </conditionalFormatting>
  <conditionalFormatting sqref="P367">
    <cfRule type="cellIs" dxfId="902" priority="912" operator="lessThan">
      <formula>0</formula>
    </cfRule>
  </conditionalFormatting>
  <conditionalFormatting sqref="O405:O407">
    <cfRule type="cellIs" dxfId="901" priority="848" operator="lessThan">
      <formula>0</formula>
    </cfRule>
  </conditionalFormatting>
  <conditionalFormatting sqref="C364:J364">
    <cfRule type="cellIs" dxfId="900" priority="911" operator="lessThan">
      <formula>0</formula>
    </cfRule>
  </conditionalFormatting>
  <conditionalFormatting sqref="P366">
    <cfRule type="cellIs" dxfId="899" priority="910" operator="lessThan">
      <formula>0</formula>
    </cfRule>
  </conditionalFormatting>
  <conditionalFormatting sqref="O368:P368 P369:P371">
    <cfRule type="cellIs" dxfId="898" priority="908" operator="lessThan">
      <formula>0</formula>
    </cfRule>
  </conditionalFormatting>
  <conditionalFormatting sqref="O368">
    <cfRule type="cellIs" dxfId="897" priority="907" operator="lessThan">
      <formula>0</formula>
    </cfRule>
  </conditionalFormatting>
  <conditionalFormatting sqref="O369:O371">
    <cfRule type="cellIs" dxfId="896" priority="906" operator="lessThan">
      <formula>0</formula>
    </cfRule>
  </conditionalFormatting>
  <conditionalFormatting sqref="I370 K369:N370 C371:M372">
    <cfRule type="cellIs" dxfId="895" priority="905" operator="lessThan">
      <formula>0</formula>
    </cfRule>
  </conditionalFormatting>
  <conditionalFormatting sqref="I369">
    <cfRule type="cellIs" dxfId="894" priority="903" operator="lessThan">
      <formula>0</formula>
    </cfRule>
  </conditionalFormatting>
  <conditionalFormatting sqref="C369:J369">
    <cfRule type="cellIs" dxfId="893" priority="904" operator="lessThan">
      <formula>0</formula>
    </cfRule>
  </conditionalFormatting>
  <conditionalFormatting sqref="B368">
    <cfRule type="cellIs" dxfId="892" priority="902" operator="lessThan">
      <formula>0</formula>
    </cfRule>
  </conditionalFormatting>
  <conditionalFormatting sqref="P373">
    <cfRule type="cellIs" dxfId="891" priority="901" operator="lessThan">
      <formula>0</formula>
    </cfRule>
  </conditionalFormatting>
  <conditionalFormatting sqref="C370:J370">
    <cfRule type="cellIs" dxfId="890" priority="900" operator="lessThan">
      <formula>0</formula>
    </cfRule>
  </conditionalFormatting>
  <conditionalFormatting sqref="P372">
    <cfRule type="cellIs" dxfId="889" priority="899" operator="lessThan">
      <formula>0</formula>
    </cfRule>
  </conditionalFormatting>
  <conditionalFormatting sqref="P372">
    <cfRule type="cellIs" dxfId="888" priority="898" operator="lessThan">
      <formula>0</formula>
    </cfRule>
  </conditionalFormatting>
  <conditionalFormatting sqref="O374:P374 P375:P377">
    <cfRule type="cellIs" dxfId="887" priority="897" operator="lessThan">
      <formula>0</formula>
    </cfRule>
  </conditionalFormatting>
  <conditionalFormatting sqref="O374">
    <cfRule type="cellIs" dxfId="886" priority="896" operator="lessThan">
      <formula>0</formula>
    </cfRule>
  </conditionalFormatting>
  <conditionalFormatting sqref="O375:O377">
    <cfRule type="cellIs" dxfId="885" priority="895" operator="lessThan">
      <formula>0</formula>
    </cfRule>
  </conditionalFormatting>
  <conditionalFormatting sqref="I376 K375:N376 C377:N377 C378:M378">
    <cfRule type="cellIs" dxfId="884" priority="894" operator="lessThan">
      <formula>0</formula>
    </cfRule>
  </conditionalFormatting>
  <conditionalFormatting sqref="I375">
    <cfRule type="cellIs" dxfId="883" priority="892" operator="lessThan">
      <formula>0</formula>
    </cfRule>
  </conditionalFormatting>
  <conditionalFormatting sqref="C375:J375">
    <cfRule type="cellIs" dxfId="882" priority="893" operator="lessThan">
      <formula>0</formula>
    </cfRule>
  </conditionalFormatting>
  <conditionalFormatting sqref="B374">
    <cfRule type="cellIs" dxfId="881" priority="891" operator="lessThan">
      <formula>0</formula>
    </cfRule>
  </conditionalFormatting>
  <conditionalFormatting sqref="P379">
    <cfRule type="cellIs" dxfId="880" priority="890" operator="lessThan">
      <formula>0</formula>
    </cfRule>
  </conditionalFormatting>
  <conditionalFormatting sqref="C376:J376">
    <cfRule type="cellIs" dxfId="879" priority="889" operator="lessThan">
      <formula>0</formula>
    </cfRule>
  </conditionalFormatting>
  <conditionalFormatting sqref="P378">
    <cfRule type="cellIs" dxfId="878" priority="888" operator="lessThan">
      <formula>0</formula>
    </cfRule>
  </conditionalFormatting>
  <conditionalFormatting sqref="P378">
    <cfRule type="cellIs" dxfId="877" priority="887" operator="lessThan">
      <formula>0</formula>
    </cfRule>
  </conditionalFormatting>
  <conditionalFormatting sqref="O380:P380 P381:P383">
    <cfRule type="cellIs" dxfId="876" priority="886" operator="lessThan">
      <formula>0</formula>
    </cfRule>
  </conditionalFormatting>
  <conditionalFormatting sqref="O380">
    <cfRule type="cellIs" dxfId="875" priority="885" operator="lessThan">
      <formula>0</formula>
    </cfRule>
  </conditionalFormatting>
  <conditionalFormatting sqref="O381:O383">
    <cfRule type="cellIs" dxfId="874" priority="884" operator="lessThan">
      <formula>0</formula>
    </cfRule>
  </conditionalFormatting>
  <conditionalFormatting sqref="B380">
    <cfRule type="cellIs" dxfId="873" priority="883" operator="lessThan">
      <formula>0</formula>
    </cfRule>
  </conditionalFormatting>
  <conditionalFormatting sqref="P385">
    <cfRule type="cellIs" dxfId="872" priority="882" operator="lessThan">
      <formula>0</formula>
    </cfRule>
  </conditionalFormatting>
  <conditionalFormatting sqref="P384">
    <cfRule type="cellIs" dxfId="871" priority="881" operator="lessThan">
      <formula>0</formula>
    </cfRule>
  </conditionalFormatting>
  <conditionalFormatting sqref="P384">
    <cfRule type="cellIs" dxfId="870" priority="880" operator="lessThan">
      <formula>0</formula>
    </cfRule>
  </conditionalFormatting>
  <conditionalFormatting sqref="O386:P386 P387:P389">
    <cfRule type="cellIs" dxfId="869" priority="879" operator="lessThan">
      <formula>0</formula>
    </cfRule>
  </conditionalFormatting>
  <conditionalFormatting sqref="O386">
    <cfRule type="cellIs" dxfId="868" priority="878" operator="lessThan">
      <formula>0</formula>
    </cfRule>
  </conditionalFormatting>
  <conditionalFormatting sqref="H391">
    <cfRule type="cellIs" dxfId="867" priority="837" operator="lessThan">
      <formula>0</formula>
    </cfRule>
  </conditionalFormatting>
  <conditionalFormatting sqref="B386">
    <cfRule type="cellIs" dxfId="866" priority="876" operator="lessThan">
      <formula>0</formula>
    </cfRule>
  </conditionalFormatting>
  <conditionalFormatting sqref="H372">
    <cfRule type="cellIs" dxfId="865" priority="833" operator="lessThan">
      <formula>0</formula>
    </cfRule>
  </conditionalFormatting>
  <conditionalFormatting sqref="P390">
    <cfRule type="cellIs" dxfId="864" priority="874" operator="lessThan">
      <formula>0</formula>
    </cfRule>
  </conditionalFormatting>
  <conditionalFormatting sqref="H354">
    <cfRule type="cellIs" dxfId="863" priority="831" operator="lessThan">
      <formula>0</formula>
    </cfRule>
  </conditionalFormatting>
  <conditionalFormatting sqref="H355">
    <cfRule type="cellIs" dxfId="862" priority="830" operator="lessThan">
      <formula>0</formula>
    </cfRule>
  </conditionalFormatting>
  <conditionalFormatting sqref="O392">
    <cfRule type="cellIs" dxfId="861" priority="870" operator="lessThan">
      <formula>0</formula>
    </cfRule>
  </conditionalFormatting>
  <conditionalFormatting sqref="P432">
    <cfRule type="cellIs" dxfId="860" priority="823" operator="lessThan">
      <formula>0</formula>
    </cfRule>
  </conditionalFormatting>
  <conditionalFormatting sqref="H366">
    <cfRule type="cellIs" dxfId="859" priority="829" operator="lessThan">
      <formula>0</formula>
    </cfRule>
  </conditionalFormatting>
  <conditionalFormatting sqref="P396">
    <cfRule type="cellIs" dxfId="858" priority="868" operator="lessThan">
      <formula>0</formula>
    </cfRule>
  </conditionalFormatting>
  <conditionalFormatting sqref="O434:P434 P435:P437">
    <cfRule type="cellIs" dxfId="857" priority="821" operator="lessThan">
      <formula>0</formula>
    </cfRule>
  </conditionalFormatting>
  <conditionalFormatting sqref="C385:M385">
    <cfRule type="cellIs" dxfId="856" priority="866" operator="lessThan">
      <formula>0</formula>
    </cfRule>
  </conditionalFormatting>
  <conditionalFormatting sqref="C379:M379">
    <cfRule type="cellIs" dxfId="855" priority="865" operator="lessThan">
      <formula>0</formula>
    </cfRule>
  </conditionalFormatting>
  <conditionalFormatting sqref="C373:M373">
    <cfRule type="cellIs" dxfId="854" priority="864" operator="lessThan">
      <formula>0</formula>
    </cfRule>
  </conditionalFormatting>
  <conditionalFormatting sqref="C367:M367">
    <cfRule type="cellIs" dxfId="853" priority="863" operator="lessThan">
      <formula>0</formula>
    </cfRule>
  </conditionalFormatting>
  <conditionalFormatting sqref="J361:M361">
    <cfRule type="cellIs" dxfId="852" priority="862" operator="lessThan">
      <formula>0</formula>
    </cfRule>
  </conditionalFormatting>
  <conditionalFormatting sqref="C355:M355">
    <cfRule type="cellIs" dxfId="851" priority="861" operator="lessThan">
      <formula>0</formula>
    </cfRule>
  </conditionalFormatting>
  <conditionalFormatting sqref="J349:N349">
    <cfRule type="cellIs" dxfId="850" priority="860" operator="lessThan">
      <formula>0</formula>
    </cfRule>
  </conditionalFormatting>
  <conditionalFormatting sqref="B392">
    <cfRule type="cellIs" dxfId="849" priority="859" operator="lessThan">
      <formula>0</formula>
    </cfRule>
  </conditionalFormatting>
  <conditionalFormatting sqref="B397">
    <cfRule type="cellIs" dxfId="848" priority="858" operator="lessThan">
      <formula>0</formula>
    </cfRule>
  </conditionalFormatting>
  <conditionalFormatting sqref="P402">
    <cfRule type="cellIs" dxfId="847" priority="852" operator="lessThan">
      <formula>0</formula>
    </cfRule>
  </conditionalFormatting>
  <conditionalFormatting sqref="P403">
    <cfRule type="cellIs" dxfId="846" priority="854" operator="lessThan">
      <formula>0</formula>
    </cfRule>
  </conditionalFormatting>
  <conditionalFormatting sqref="O398:P398 P399:P401">
    <cfRule type="cellIs" dxfId="845" priority="857" operator="lessThan">
      <formula>0</formula>
    </cfRule>
  </conditionalFormatting>
  <conditionalFormatting sqref="O398">
    <cfRule type="cellIs" dxfId="844" priority="856" operator="lessThan">
      <formula>0</formula>
    </cfRule>
  </conditionalFormatting>
  <conditionalFormatting sqref="P402">
    <cfRule type="cellIs" dxfId="843" priority="853" operator="lessThan">
      <formula>0</formula>
    </cfRule>
  </conditionalFormatting>
  <conditionalFormatting sqref="B398">
    <cfRule type="cellIs" dxfId="842" priority="851" operator="lessThan">
      <formula>0</formula>
    </cfRule>
  </conditionalFormatting>
  <conditionalFormatting sqref="P408">
    <cfRule type="cellIs" dxfId="841" priority="845" operator="lessThan">
      <formula>0</formula>
    </cfRule>
  </conditionalFormatting>
  <conditionalFormatting sqref="P409">
    <cfRule type="cellIs" dxfId="840" priority="847" operator="lessThan">
      <formula>0</formula>
    </cfRule>
  </conditionalFormatting>
  <conditionalFormatting sqref="O404:P404 P405:P407">
    <cfRule type="cellIs" dxfId="839" priority="850" operator="lessThan">
      <formula>0</formula>
    </cfRule>
  </conditionalFormatting>
  <conditionalFormatting sqref="O404">
    <cfRule type="cellIs" dxfId="838" priority="849" operator="lessThan">
      <formula>0</formula>
    </cfRule>
  </conditionalFormatting>
  <conditionalFormatting sqref="P408">
    <cfRule type="cellIs" dxfId="837" priority="846" operator="lessThan">
      <formula>0</formula>
    </cfRule>
  </conditionalFormatting>
  <conditionalFormatting sqref="B404">
    <cfRule type="cellIs" dxfId="836" priority="844" operator="lessThan">
      <formula>0</formula>
    </cfRule>
  </conditionalFormatting>
  <conditionalFormatting sqref="P426">
    <cfRule type="cellIs" dxfId="835" priority="838" operator="lessThan">
      <formula>0</formula>
    </cfRule>
  </conditionalFormatting>
  <conditionalFormatting sqref="O423:O425">
    <cfRule type="cellIs" dxfId="834" priority="841" operator="lessThan">
      <formula>0</formula>
    </cfRule>
  </conditionalFormatting>
  <conditionalFormatting sqref="P427">
    <cfRule type="cellIs" dxfId="833" priority="840" operator="lessThan">
      <formula>0</formula>
    </cfRule>
  </conditionalFormatting>
  <conditionalFormatting sqref="O422:P422 P423:P425">
    <cfRule type="cellIs" dxfId="832" priority="843" operator="lessThan">
      <formula>0</formula>
    </cfRule>
  </conditionalFormatting>
  <conditionalFormatting sqref="O422">
    <cfRule type="cellIs" dxfId="831" priority="842" operator="lessThan">
      <formula>0</formula>
    </cfRule>
  </conditionalFormatting>
  <conditionalFormatting sqref="P426">
    <cfRule type="cellIs" dxfId="830" priority="839" operator="lessThan">
      <formula>0</formula>
    </cfRule>
  </conditionalFormatting>
  <conditionalFormatting sqref="H385">
    <cfRule type="cellIs" dxfId="829" priority="836" operator="lessThan">
      <formula>0</formula>
    </cfRule>
  </conditionalFormatting>
  <conditionalFormatting sqref="O429:O431">
    <cfRule type="cellIs" dxfId="828" priority="825" operator="lessThan">
      <formula>0</formula>
    </cfRule>
  </conditionalFormatting>
  <conditionalFormatting sqref="P438">
    <cfRule type="cellIs" dxfId="827" priority="817" operator="lessThan">
      <formula>0</formula>
    </cfRule>
  </conditionalFormatting>
  <conditionalFormatting sqref="H378">
    <cfRule type="cellIs" dxfId="826" priority="835" operator="lessThan">
      <formula>0</formula>
    </cfRule>
  </conditionalFormatting>
  <conditionalFormatting sqref="H373">
    <cfRule type="cellIs" dxfId="825" priority="832" operator="lessThan">
      <formula>0</formula>
    </cfRule>
  </conditionalFormatting>
  <conditionalFormatting sqref="P432">
    <cfRule type="cellIs" dxfId="824" priority="824" operator="lessThan">
      <formula>0</formula>
    </cfRule>
  </conditionalFormatting>
  <conditionalFormatting sqref="H367">
    <cfRule type="cellIs" dxfId="823" priority="828" operator="lessThan">
      <formula>0</formula>
    </cfRule>
  </conditionalFormatting>
  <conditionalFormatting sqref="O435:O437">
    <cfRule type="cellIs" dxfId="822" priority="819" operator="lessThan">
      <formula>0</formula>
    </cfRule>
  </conditionalFormatting>
  <conditionalFormatting sqref="O428:P428 P429:P431">
    <cfRule type="cellIs" dxfId="821" priority="827" operator="lessThan">
      <formula>0</formula>
    </cfRule>
  </conditionalFormatting>
  <conditionalFormatting sqref="O428">
    <cfRule type="cellIs" dxfId="820" priority="826" operator="lessThan">
      <formula>0</formula>
    </cfRule>
  </conditionalFormatting>
  <conditionalFormatting sqref="B428">
    <cfRule type="cellIs" dxfId="819" priority="822" operator="lessThan">
      <formula>0</formula>
    </cfRule>
  </conditionalFormatting>
  <conditionalFormatting sqref="P439:P440">
    <cfRule type="cellIs" dxfId="818" priority="813" operator="lessThan">
      <formula>0</formula>
    </cfRule>
  </conditionalFormatting>
  <conditionalFormatting sqref="P438">
    <cfRule type="cellIs" dxfId="817" priority="816" operator="lessThan">
      <formula>0</formula>
    </cfRule>
  </conditionalFormatting>
  <conditionalFormatting sqref="B440">
    <cfRule type="cellIs" dxfId="816" priority="812" operator="lessThan">
      <formula>0</formula>
    </cfRule>
  </conditionalFormatting>
  <conditionalFormatting sqref="B434">
    <cfRule type="cellIs" dxfId="815" priority="815" operator="lessThan">
      <formula>0</formula>
    </cfRule>
  </conditionalFormatting>
  <conditionalFormatting sqref="O440">
    <cfRule type="cellIs" dxfId="814" priority="818" operator="lessThan">
      <formula>0</formula>
    </cfRule>
  </conditionalFormatting>
  <conditionalFormatting sqref="B441">
    <cfRule type="cellIs" dxfId="813" priority="811" operator="lessThan">
      <formula>0</formula>
    </cfRule>
  </conditionalFormatting>
  <conditionalFormatting sqref="P433">
    <cfRule type="cellIs" dxfId="812" priority="814" operator="lessThan">
      <formula>0</formula>
    </cfRule>
  </conditionalFormatting>
  <conditionalFormatting sqref="P442:P444">
    <cfRule type="cellIs" dxfId="811" priority="810" operator="lessThan">
      <formula>0</formula>
    </cfRule>
  </conditionalFormatting>
  <conditionalFormatting sqref="O442:O444">
    <cfRule type="cellIs" dxfId="810" priority="809" operator="lessThan">
      <formula>0</formula>
    </cfRule>
  </conditionalFormatting>
  <conditionalFormatting sqref="P589">
    <cfRule type="cellIs" dxfId="809" priority="784" operator="lessThan">
      <formula>0</formula>
    </cfRule>
  </conditionalFormatting>
  <conditionalFormatting sqref="B621">
    <cfRule type="cellIs" dxfId="808" priority="748" operator="lessThan">
      <formula>0</formula>
    </cfRule>
  </conditionalFormatting>
  <conditionalFormatting sqref="O448:O450">
    <cfRule type="cellIs" dxfId="807" priority="805" operator="lessThan">
      <formula>0</formula>
    </cfRule>
  </conditionalFormatting>
  <conditionalFormatting sqref="P451">
    <cfRule type="cellIs" dxfId="806" priority="804" operator="lessThan">
      <formula>0</formula>
    </cfRule>
  </conditionalFormatting>
  <conditionalFormatting sqref="P573">
    <cfRule type="cellIs" dxfId="805" priority="793" operator="lessThan">
      <formula>0</formula>
    </cfRule>
  </conditionalFormatting>
  <conditionalFormatting sqref="P445">
    <cfRule type="cellIs" dxfId="804" priority="808" operator="lessThan">
      <formula>0</formula>
    </cfRule>
  </conditionalFormatting>
  <conditionalFormatting sqref="P445">
    <cfRule type="cellIs" dxfId="803" priority="807" operator="lessThan">
      <formula>0</formula>
    </cfRule>
  </conditionalFormatting>
  <conditionalFormatting sqref="P451">
    <cfRule type="cellIs" dxfId="802" priority="803" operator="lessThan">
      <formula>0</formula>
    </cfRule>
  </conditionalFormatting>
  <conditionalFormatting sqref="J569:N571 J572:M572">
    <cfRule type="cellIs" dxfId="801" priority="797" operator="lessThan">
      <formula>0</formula>
    </cfRule>
  </conditionalFormatting>
  <conditionalFormatting sqref="B447">
    <cfRule type="cellIs" dxfId="800" priority="801" operator="lessThan">
      <formula>0</formula>
    </cfRule>
  </conditionalFormatting>
  <conditionalFormatting sqref="O585:O588">
    <cfRule type="cellIs" dxfId="799" priority="790" operator="lessThan">
      <formula>0</formula>
    </cfRule>
  </conditionalFormatting>
  <conditionalFormatting sqref="P448:P450">
    <cfRule type="cellIs" dxfId="798" priority="806" operator="lessThan">
      <formula>0</formula>
    </cfRule>
  </conditionalFormatting>
  <conditionalFormatting sqref="P569:P571">
    <cfRule type="cellIs" dxfId="797" priority="800" operator="lessThan">
      <formula>0</formula>
    </cfRule>
  </conditionalFormatting>
  <conditionalFormatting sqref="P572">
    <cfRule type="cellIs" dxfId="796" priority="795" operator="lessThan">
      <formula>0</formula>
    </cfRule>
  </conditionalFormatting>
  <conditionalFormatting sqref="P446">
    <cfRule type="cellIs" dxfId="795" priority="802" operator="lessThan">
      <formula>0</formula>
    </cfRule>
  </conditionalFormatting>
  <conditionalFormatting sqref="B568">
    <cfRule type="cellIs" dxfId="794" priority="792" operator="lessThan">
      <formula>0</formula>
    </cfRule>
  </conditionalFormatting>
  <conditionalFormatting sqref="O569:O571">
    <cfRule type="cellIs" dxfId="793" priority="799" operator="lessThan">
      <formula>0</formula>
    </cfRule>
  </conditionalFormatting>
  <conditionalFormatting sqref="J570">
    <cfRule type="cellIs" dxfId="792" priority="796" operator="lessThan">
      <formula>0</formula>
    </cfRule>
  </conditionalFormatting>
  <conditionalFormatting sqref="P588">
    <cfRule type="cellIs" dxfId="791" priority="785" operator="lessThan">
      <formula>0</formula>
    </cfRule>
  </conditionalFormatting>
  <conditionalFormatting sqref="J571:N571 K569:N570 J572:M572">
    <cfRule type="cellIs" dxfId="790" priority="798" operator="lessThan">
      <formula>0</formula>
    </cfRule>
  </conditionalFormatting>
  <conditionalFormatting sqref="P572">
    <cfRule type="cellIs" dxfId="789" priority="794" operator="lessThan">
      <formula>0</formula>
    </cfRule>
  </conditionalFormatting>
  <conditionalFormatting sqref="J585:N585 J587:N588 J586:M586">
    <cfRule type="cellIs" dxfId="788" priority="788" operator="lessThan">
      <formula>0</formula>
    </cfRule>
  </conditionalFormatting>
  <conditionalFormatting sqref="O612:O615">
    <cfRule type="cellIs" dxfId="787" priority="782" operator="lessThan">
      <formula>0</formula>
    </cfRule>
  </conditionalFormatting>
  <conditionalFormatting sqref="P588">
    <cfRule type="cellIs" dxfId="786" priority="786" operator="lessThan">
      <formula>0</formula>
    </cfRule>
  </conditionalFormatting>
  <conditionalFormatting sqref="J586">
    <cfRule type="cellIs" dxfId="785" priority="787" operator="lessThan">
      <formula>0</formula>
    </cfRule>
  </conditionalFormatting>
  <conditionalFormatting sqref="J587:N588 K585:N585 K586:M586">
    <cfRule type="cellIs" dxfId="784" priority="789" operator="lessThan">
      <formula>0</formula>
    </cfRule>
  </conditionalFormatting>
  <conditionalFormatting sqref="P585:P587">
    <cfRule type="cellIs" dxfId="783" priority="791" operator="lessThan">
      <formula>0</formula>
    </cfRule>
  </conditionalFormatting>
  <conditionalFormatting sqref="P625">
    <cfRule type="cellIs" dxfId="782" priority="752" operator="lessThan">
      <formula>0</formula>
    </cfRule>
  </conditionalFormatting>
  <conditionalFormatting sqref="I622">
    <cfRule type="cellIs" dxfId="781" priority="755" operator="lessThan">
      <formula>0</formula>
    </cfRule>
  </conditionalFormatting>
  <conditionalFormatting sqref="C612:N615">
    <cfRule type="cellIs" dxfId="780" priority="780" operator="lessThan">
      <formula>0</formula>
    </cfRule>
  </conditionalFormatting>
  <conditionalFormatting sqref="P615">
    <cfRule type="cellIs" dxfId="779" priority="776" operator="lessThan">
      <formula>0</formula>
    </cfRule>
  </conditionalFormatting>
  <conditionalFormatting sqref="I612">
    <cfRule type="cellIs" dxfId="778" priority="779" operator="lessThan">
      <formula>0</formula>
    </cfRule>
  </conditionalFormatting>
  <conditionalFormatting sqref="H617:H620">
    <cfRule type="cellIs" dxfId="777" priority="762" operator="lessThan">
      <formula>0</formula>
    </cfRule>
  </conditionalFormatting>
  <conditionalFormatting sqref="P615">
    <cfRule type="cellIs" dxfId="776" priority="777" operator="lessThan">
      <formula>0</formula>
    </cfRule>
  </conditionalFormatting>
  <conditionalFormatting sqref="H612">
    <cfRule type="cellIs" dxfId="775" priority="773" operator="lessThan">
      <formula>0</formula>
    </cfRule>
  </conditionalFormatting>
  <conditionalFormatting sqref="H612:H615">
    <cfRule type="cellIs" dxfId="774" priority="774" operator="lessThan">
      <formula>0</formula>
    </cfRule>
  </conditionalFormatting>
  <conditionalFormatting sqref="C613:J613">
    <cfRule type="cellIs" dxfId="773" priority="778" operator="lessThan">
      <formula>0</formula>
    </cfRule>
  </conditionalFormatting>
  <conditionalFormatting sqref="H613:H615">
    <cfRule type="cellIs" dxfId="772" priority="775" operator="lessThan">
      <formula>0</formula>
    </cfRule>
  </conditionalFormatting>
  <conditionalFormatting sqref="I613 K612:N613 C614:N615">
    <cfRule type="cellIs" dxfId="771" priority="781" operator="lessThan">
      <formula>0</formula>
    </cfRule>
  </conditionalFormatting>
  <conditionalFormatting sqref="P612:P614">
    <cfRule type="cellIs" dxfId="770" priority="783" operator="lessThan">
      <formula>0</formula>
    </cfRule>
  </conditionalFormatting>
  <conditionalFormatting sqref="B611">
    <cfRule type="cellIs" dxfId="769" priority="772" operator="lessThan">
      <formula>0</formula>
    </cfRule>
  </conditionalFormatting>
  <conditionalFormatting sqref="P620">
    <cfRule type="cellIs" dxfId="768" priority="764" operator="lessThan">
      <formula>0</formula>
    </cfRule>
  </conditionalFormatting>
  <conditionalFormatting sqref="I617">
    <cfRule type="cellIs" dxfId="767" priority="767" operator="lessThan">
      <formula>0</formula>
    </cfRule>
  </conditionalFormatting>
  <conditionalFormatting sqref="C617:N620">
    <cfRule type="cellIs" dxfId="766" priority="768" operator="lessThan">
      <formula>0</formula>
    </cfRule>
  </conditionalFormatting>
  <conditionalFormatting sqref="P620">
    <cfRule type="cellIs" dxfId="765" priority="765" operator="lessThan">
      <formula>0</formula>
    </cfRule>
  </conditionalFormatting>
  <conditionalFormatting sqref="H617">
    <cfRule type="cellIs" dxfId="764" priority="761" operator="lessThan">
      <formula>0</formula>
    </cfRule>
  </conditionalFormatting>
  <conditionalFormatting sqref="O617:O620">
    <cfRule type="cellIs" dxfId="763" priority="770" operator="lessThan">
      <formula>0</formula>
    </cfRule>
  </conditionalFormatting>
  <conditionalFormatting sqref="C618:J618">
    <cfRule type="cellIs" dxfId="762" priority="766" operator="lessThan">
      <formula>0</formula>
    </cfRule>
  </conditionalFormatting>
  <conditionalFormatting sqref="H618:H620">
    <cfRule type="cellIs" dxfId="761" priority="763" operator="lessThan">
      <formula>0</formula>
    </cfRule>
  </conditionalFormatting>
  <conditionalFormatting sqref="I618 K617:N618 C619:N620">
    <cfRule type="cellIs" dxfId="760" priority="769" operator="lessThan">
      <formula>0</formula>
    </cfRule>
  </conditionalFormatting>
  <conditionalFormatting sqref="P617:P619">
    <cfRule type="cellIs" dxfId="759" priority="771" operator="lessThan">
      <formula>0</formula>
    </cfRule>
  </conditionalFormatting>
  <conditionalFormatting sqref="B616">
    <cfRule type="cellIs" dxfId="758" priority="760" operator="lessThan">
      <formula>0</formula>
    </cfRule>
  </conditionalFormatting>
  <conditionalFormatting sqref="C622:N625">
    <cfRule type="cellIs" dxfId="757" priority="756" operator="lessThan">
      <formula>0</formula>
    </cfRule>
  </conditionalFormatting>
  <conditionalFormatting sqref="P625">
    <cfRule type="cellIs" dxfId="756" priority="753" operator="lessThan">
      <formula>0</formula>
    </cfRule>
  </conditionalFormatting>
  <conditionalFormatting sqref="H622">
    <cfRule type="cellIs" dxfId="755" priority="749" operator="lessThan">
      <formula>0</formula>
    </cfRule>
  </conditionalFormatting>
  <conditionalFormatting sqref="H622:H625">
    <cfRule type="cellIs" dxfId="754" priority="750" operator="lessThan">
      <formula>0</formula>
    </cfRule>
  </conditionalFormatting>
  <conditionalFormatting sqref="O622:O625">
    <cfRule type="cellIs" dxfId="753" priority="758" operator="lessThan">
      <formula>0</formula>
    </cfRule>
  </conditionalFormatting>
  <conditionalFormatting sqref="C623:J623">
    <cfRule type="cellIs" dxfId="752" priority="754" operator="lessThan">
      <formula>0</formula>
    </cfRule>
  </conditionalFormatting>
  <conditionalFormatting sqref="H623:H625">
    <cfRule type="cellIs" dxfId="751" priority="751" operator="lessThan">
      <formula>0</formula>
    </cfRule>
  </conditionalFormatting>
  <conditionalFormatting sqref="I623 K622:N623 C624:N625">
    <cfRule type="cellIs" dxfId="750" priority="757" operator="lessThan">
      <formula>0</formula>
    </cfRule>
  </conditionalFormatting>
  <conditionalFormatting sqref="P622:P624">
    <cfRule type="cellIs" dxfId="749" priority="759" operator="lessThan">
      <formula>0</formula>
    </cfRule>
  </conditionalFormatting>
  <conditionalFormatting sqref="C345:I345">
    <cfRule type="cellIs" dxfId="748" priority="745" operator="lessThan">
      <formula>0</formula>
    </cfRule>
  </conditionalFormatting>
  <conditionalFormatting sqref="C347:I348">
    <cfRule type="cellIs" dxfId="747" priority="746" operator="lessThan">
      <formula>0</formula>
    </cfRule>
  </conditionalFormatting>
  <conditionalFormatting sqref="O482:P482">
    <cfRule type="cellIs" dxfId="746" priority="729" operator="lessThan">
      <formula>0</formula>
    </cfRule>
  </conditionalFormatting>
  <conditionalFormatting sqref="O475:O478">
    <cfRule type="cellIs" dxfId="745" priority="730" operator="lessThan">
      <formula>0</formula>
    </cfRule>
  </conditionalFormatting>
  <conditionalFormatting sqref="P597:P599">
    <cfRule type="cellIs" dxfId="744" priority="681" operator="lessThan">
      <formula>0</formula>
    </cfRule>
  </conditionalFormatting>
  <conditionalFormatting sqref="B474">
    <cfRule type="cellIs" dxfId="743" priority="747" operator="lessThan">
      <formula>0</formula>
    </cfRule>
  </conditionalFormatting>
  <conditionalFormatting sqref="O602:O605">
    <cfRule type="cellIs" dxfId="742" priority="691" operator="lessThan">
      <formula>0</formula>
    </cfRule>
  </conditionalFormatting>
  <conditionalFormatting sqref="C346:I346">
    <cfRule type="cellIs" dxfId="741" priority="744" operator="lessThan">
      <formula>0</formula>
    </cfRule>
  </conditionalFormatting>
  <conditionalFormatting sqref="C349:I349">
    <cfRule type="cellIs" dxfId="740" priority="743" operator="lessThan">
      <formula>0</formula>
    </cfRule>
  </conditionalFormatting>
  <conditionalFormatting sqref="C359:I360">
    <cfRule type="cellIs" dxfId="739" priority="742" operator="lessThan">
      <formula>0</formula>
    </cfRule>
  </conditionalFormatting>
  <conditionalFormatting sqref="C357:I357">
    <cfRule type="cellIs" dxfId="738" priority="741" operator="lessThan">
      <formula>0</formula>
    </cfRule>
  </conditionalFormatting>
  <conditionalFormatting sqref="C358:I358">
    <cfRule type="cellIs" dxfId="737" priority="740" operator="lessThan">
      <formula>0</formula>
    </cfRule>
  </conditionalFormatting>
  <conditionalFormatting sqref="C361:I361">
    <cfRule type="cellIs" dxfId="736" priority="739" operator="lessThan">
      <formula>0</formula>
    </cfRule>
  </conditionalFormatting>
  <conditionalFormatting sqref="C569:I572">
    <cfRule type="cellIs" dxfId="735" priority="737" operator="lessThan">
      <formula>0</formula>
    </cfRule>
  </conditionalFormatting>
  <conditionalFormatting sqref="C570:I570">
    <cfRule type="cellIs" dxfId="734" priority="736" operator="lessThan">
      <formula>0</formula>
    </cfRule>
  </conditionalFormatting>
  <conditionalFormatting sqref="C571:I572">
    <cfRule type="cellIs" dxfId="733" priority="738" operator="lessThan">
      <formula>0</formula>
    </cfRule>
  </conditionalFormatting>
  <conditionalFormatting sqref="P527">
    <cfRule type="cellIs" dxfId="732" priority="718" operator="lessThan">
      <formula>0</formula>
    </cfRule>
  </conditionalFormatting>
  <conditionalFormatting sqref="P527">
    <cfRule type="cellIs" dxfId="731" priority="719" operator="lessThan">
      <formula>0</formula>
    </cfRule>
  </conditionalFormatting>
  <conditionalFormatting sqref="C585:I588">
    <cfRule type="cellIs" dxfId="730" priority="734" operator="lessThan">
      <formula>0</formula>
    </cfRule>
  </conditionalFormatting>
  <conditionalFormatting sqref="C586:I586">
    <cfRule type="cellIs" dxfId="729" priority="733" operator="lessThan">
      <formula>0</formula>
    </cfRule>
  </conditionalFormatting>
  <conditionalFormatting sqref="C587:I588">
    <cfRule type="cellIs" dxfId="728" priority="735" operator="lessThan">
      <formula>0</formula>
    </cfRule>
  </conditionalFormatting>
  <conditionalFormatting sqref="C455:C458">
    <cfRule type="cellIs" dxfId="727" priority="732" operator="lessThan">
      <formula>0</formula>
    </cfRule>
  </conditionalFormatting>
  <conditionalFormatting sqref="O462:O465">
    <cfRule type="cellIs" dxfId="726" priority="731" operator="lessThan">
      <formula>0</formula>
    </cfRule>
  </conditionalFormatting>
  <conditionalFormatting sqref="P483:P486">
    <cfRule type="cellIs" dxfId="725" priority="728" operator="lessThan">
      <formula>0</formula>
    </cfRule>
  </conditionalFormatting>
  <conditionalFormatting sqref="P487:P488">
    <cfRule type="cellIs" dxfId="724" priority="727" operator="lessThan">
      <formula>0</formula>
    </cfRule>
  </conditionalFormatting>
  <conditionalFormatting sqref="P488">
    <cfRule type="cellIs" dxfId="723" priority="726" operator="lessThan">
      <formula>0</formula>
    </cfRule>
  </conditionalFormatting>
  <conditionalFormatting sqref="P487">
    <cfRule type="cellIs" dxfId="722" priority="725" operator="lessThan">
      <formula>0</formula>
    </cfRule>
  </conditionalFormatting>
  <conditionalFormatting sqref="O483:O486">
    <cfRule type="cellIs" dxfId="721" priority="724" operator="lessThan">
      <formula>0</formula>
    </cfRule>
  </conditionalFormatting>
  <conditionalFormatting sqref="B482">
    <cfRule type="cellIs" dxfId="720" priority="723" operator="lessThan">
      <formula>0</formula>
    </cfRule>
  </conditionalFormatting>
  <conditionalFormatting sqref="C597:N600">
    <cfRule type="cellIs" dxfId="719" priority="678" operator="lessThan">
      <formula>0</formula>
    </cfRule>
  </conditionalFormatting>
  <conditionalFormatting sqref="P600">
    <cfRule type="cellIs" dxfId="718" priority="675" operator="lessThan">
      <formula>0</formula>
    </cfRule>
  </conditionalFormatting>
  <conditionalFormatting sqref="O523:O526">
    <cfRule type="cellIs" dxfId="717" priority="717" operator="lessThan">
      <formula>0</formula>
    </cfRule>
  </conditionalFormatting>
  <conditionalFormatting sqref="H597:H600">
    <cfRule type="cellIs" dxfId="716" priority="672" operator="lessThan">
      <formula>0</formula>
    </cfRule>
  </conditionalFormatting>
  <conditionalFormatting sqref="P480">
    <cfRule type="cellIs" dxfId="715" priority="722" operator="lessThan">
      <formula>0</formula>
    </cfRule>
  </conditionalFormatting>
  <conditionalFormatting sqref="P523:P526 P528 P530:P536">
    <cfRule type="cellIs" dxfId="714" priority="721" operator="lessThan">
      <formula>0</formula>
    </cfRule>
  </conditionalFormatting>
  <conditionalFormatting sqref="O522">
    <cfRule type="cellIs" dxfId="713" priority="720" operator="lessThan">
      <formula>0</formula>
    </cfRule>
  </conditionalFormatting>
  <conditionalFormatting sqref="O530:O534">
    <cfRule type="cellIs" dxfId="712" priority="716" operator="lessThan">
      <formula>0</formula>
    </cfRule>
  </conditionalFormatting>
  <conditionalFormatting sqref="P546:P549 P551">
    <cfRule type="cellIs" dxfId="711" priority="714" operator="lessThan">
      <formula>0</formula>
    </cfRule>
  </conditionalFormatting>
  <conditionalFormatting sqref="B522">
    <cfRule type="cellIs" dxfId="710" priority="715" operator="lessThan">
      <formula>0</formula>
    </cfRule>
  </conditionalFormatting>
  <conditionalFormatting sqref="O545">
    <cfRule type="cellIs" dxfId="709" priority="713" operator="lessThan">
      <formula>0</formula>
    </cfRule>
  </conditionalFormatting>
  <conditionalFormatting sqref="P550">
    <cfRule type="cellIs" dxfId="708" priority="712" operator="lessThan">
      <formula>0</formula>
    </cfRule>
  </conditionalFormatting>
  <conditionalFormatting sqref="P550">
    <cfRule type="cellIs" dxfId="707" priority="711" operator="lessThan">
      <formula>0</formula>
    </cfRule>
  </conditionalFormatting>
  <conditionalFormatting sqref="O546:O549">
    <cfRule type="cellIs" dxfId="706" priority="710" operator="lessThan">
      <formula>0</formula>
    </cfRule>
  </conditionalFormatting>
  <conditionalFormatting sqref="P558 P553:P556">
    <cfRule type="cellIs" dxfId="705" priority="708" operator="lessThan">
      <formula>0</formula>
    </cfRule>
  </conditionalFormatting>
  <conditionalFormatting sqref="P557">
    <cfRule type="cellIs" dxfId="704" priority="706" operator="lessThan">
      <formula>0</formula>
    </cfRule>
  </conditionalFormatting>
  <conditionalFormatting sqref="B545">
    <cfRule type="cellIs" dxfId="703" priority="709" operator="lessThan">
      <formula>0</formula>
    </cfRule>
  </conditionalFormatting>
  <conditionalFormatting sqref="O552">
    <cfRule type="cellIs" dxfId="702" priority="707" operator="lessThan">
      <formula>0</formula>
    </cfRule>
  </conditionalFormatting>
  <conditionalFormatting sqref="O553:O556">
    <cfRule type="cellIs" dxfId="701" priority="704" operator="lessThan">
      <formula>0</formula>
    </cfRule>
  </conditionalFormatting>
  <conditionalFormatting sqref="P557">
    <cfRule type="cellIs" dxfId="700" priority="705" operator="lessThan">
      <formula>0</formula>
    </cfRule>
  </conditionalFormatting>
  <conditionalFormatting sqref="O591:O593 O595">
    <cfRule type="cellIs" dxfId="699" priority="702" operator="lessThan">
      <formula>0</formula>
    </cfRule>
  </conditionalFormatting>
  <conditionalFormatting sqref="P591:P593">
    <cfRule type="cellIs" dxfId="698" priority="703" operator="lessThan">
      <formula>0</formula>
    </cfRule>
  </conditionalFormatting>
  <conditionalFormatting sqref="C593:I593">
    <cfRule type="cellIs" dxfId="697" priority="695" operator="lessThan">
      <formula>0</formula>
    </cfRule>
  </conditionalFormatting>
  <conditionalFormatting sqref="C591:I593">
    <cfRule type="cellIs" dxfId="696" priority="694" operator="lessThan">
      <formula>0</formula>
    </cfRule>
  </conditionalFormatting>
  <conditionalFormatting sqref="B590">
    <cfRule type="cellIs" dxfId="695" priority="696" operator="lessThan">
      <formula>0</formula>
    </cfRule>
  </conditionalFormatting>
  <conditionalFormatting sqref="J591:N593">
    <cfRule type="cellIs" dxfId="694" priority="700" operator="lessThan">
      <formula>0</formula>
    </cfRule>
  </conditionalFormatting>
  <conditionalFormatting sqref="O597:O600">
    <cfRule type="cellIs" dxfId="693" priority="680" operator="lessThan">
      <formula>0</formula>
    </cfRule>
  </conditionalFormatting>
  <conditionalFormatting sqref="P594:P595">
    <cfRule type="cellIs" dxfId="692" priority="697" operator="lessThan">
      <formula>0</formula>
    </cfRule>
  </conditionalFormatting>
  <conditionalFormatting sqref="C602:N605">
    <cfRule type="cellIs" dxfId="691" priority="689" operator="lessThan">
      <formula>0</formula>
    </cfRule>
  </conditionalFormatting>
  <conditionalFormatting sqref="P594:P595">
    <cfRule type="cellIs" dxfId="690" priority="698" operator="lessThan">
      <formula>0</formula>
    </cfRule>
  </conditionalFormatting>
  <conditionalFormatting sqref="J592">
    <cfRule type="cellIs" dxfId="689" priority="699" operator="lessThan">
      <formula>0</formula>
    </cfRule>
  </conditionalFormatting>
  <conditionalFormatting sqref="J593:N593 K591:N592">
    <cfRule type="cellIs" dxfId="688" priority="701" operator="lessThan">
      <formula>0</formula>
    </cfRule>
  </conditionalFormatting>
  <conditionalFormatting sqref="I598 K597:N598 C599:N600">
    <cfRule type="cellIs" dxfId="687" priority="679" operator="lessThan">
      <formula>0</formula>
    </cfRule>
  </conditionalFormatting>
  <conditionalFormatting sqref="P602:P604">
    <cfRule type="cellIs" dxfId="686" priority="692" operator="lessThan">
      <formula>0</formula>
    </cfRule>
  </conditionalFormatting>
  <conditionalFormatting sqref="H603:H605">
    <cfRule type="cellIs" dxfId="685" priority="684" operator="lessThan">
      <formula>0</formula>
    </cfRule>
  </conditionalFormatting>
  <conditionalFormatting sqref="C592:I592">
    <cfRule type="cellIs" dxfId="684" priority="693" operator="lessThan">
      <formula>0</formula>
    </cfRule>
  </conditionalFormatting>
  <conditionalFormatting sqref="P605">
    <cfRule type="cellIs" dxfId="683" priority="685" operator="lessThan">
      <formula>0</formula>
    </cfRule>
  </conditionalFormatting>
  <conditionalFormatting sqref="I602">
    <cfRule type="cellIs" dxfId="682" priority="688" operator="lessThan">
      <formula>0</formula>
    </cfRule>
  </conditionalFormatting>
  <conditionalFormatting sqref="C603:J603">
    <cfRule type="cellIs" dxfId="681" priority="687" operator="lessThan">
      <formula>0</formula>
    </cfRule>
  </conditionalFormatting>
  <conditionalFormatting sqref="P605">
    <cfRule type="cellIs" dxfId="680" priority="686" operator="lessThan">
      <formula>0</formula>
    </cfRule>
  </conditionalFormatting>
  <conditionalFormatting sqref="H602">
    <cfRule type="cellIs" dxfId="679" priority="682" operator="lessThan">
      <formula>0</formula>
    </cfRule>
  </conditionalFormatting>
  <conditionalFormatting sqref="H602:H605">
    <cfRule type="cellIs" dxfId="678" priority="683" operator="lessThan">
      <formula>0</formula>
    </cfRule>
  </conditionalFormatting>
  <conditionalFormatting sqref="B601">
    <cfRule type="cellIs" dxfId="677" priority="669" operator="lessThan">
      <formula>0</formula>
    </cfRule>
  </conditionalFormatting>
  <conditionalFormatting sqref="H597">
    <cfRule type="cellIs" dxfId="676" priority="671" operator="lessThan">
      <formula>0</formula>
    </cfRule>
  </conditionalFormatting>
  <conditionalFormatting sqref="I603 K602:N603 C604:N605">
    <cfRule type="cellIs" dxfId="675" priority="690" operator="lessThan">
      <formula>0</formula>
    </cfRule>
  </conditionalFormatting>
  <conditionalFormatting sqref="H598:H600">
    <cfRule type="cellIs" dxfId="674" priority="673" operator="lessThan">
      <formula>0</formula>
    </cfRule>
  </conditionalFormatting>
  <conditionalFormatting sqref="P600">
    <cfRule type="cellIs" dxfId="673" priority="674" operator="lessThan">
      <formula>0</formula>
    </cfRule>
  </conditionalFormatting>
  <conditionalFormatting sqref="I597">
    <cfRule type="cellIs" dxfId="672" priority="677" operator="lessThan">
      <formula>0</formula>
    </cfRule>
  </conditionalFormatting>
  <conditionalFormatting sqref="H608:H610">
    <cfRule type="cellIs" dxfId="671" priority="662" operator="lessThan">
      <formula>0</formula>
    </cfRule>
  </conditionalFormatting>
  <conditionalFormatting sqref="C598:J598">
    <cfRule type="cellIs" dxfId="670" priority="676" operator="lessThan">
      <formula>0</formula>
    </cfRule>
  </conditionalFormatting>
  <conditionalFormatting sqref="B596">
    <cfRule type="cellIs" dxfId="669" priority="670" operator="lessThan">
      <formula>0</formula>
    </cfRule>
  </conditionalFormatting>
  <conditionalFormatting sqref="P607:P609">
    <cfRule type="cellIs" dxfId="668" priority="668" operator="lessThan">
      <formula>0</formula>
    </cfRule>
  </conditionalFormatting>
  <conditionalFormatting sqref="B606">
    <cfRule type="cellIs" dxfId="667" priority="659" operator="lessThan">
      <formula>0</formula>
    </cfRule>
  </conditionalFormatting>
  <conditionalFormatting sqref="H607">
    <cfRule type="cellIs" dxfId="666" priority="660" operator="lessThan">
      <formula>0</formula>
    </cfRule>
  </conditionalFormatting>
  <conditionalFormatting sqref="O607:O609">
    <cfRule type="cellIs" dxfId="665" priority="667" operator="lessThan">
      <formula>0</formula>
    </cfRule>
  </conditionalFormatting>
  <conditionalFormatting sqref="P610">
    <cfRule type="cellIs" dxfId="664" priority="663" operator="lessThan">
      <formula>0</formula>
    </cfRule>
  </conditionalFormatting>
  <conditionalFormatting sqref="I607">
    <cfRule type="cellIs" dxfId="663" priority="666" operator="lessThan">
      <formula>0</formula>
    </cfRule>
  </conditionalFormatting>
  <conditionalFormatting sqref="P610">
    <cfRule type="cellIs" dxfId="662" priority="664" operator="lessThan">
      <formula>0</formula>
    </cfRule>
  </conditionalFormatting>
  <conditionalFormatting sqref="B584">
    <cfRule type="cellIs" dxfId="661" priority="658" operator="lessThan">
      <formula>0</formula>
    </cfRule>
  </conditionalFormatting>
  <conditionalFormatting sqref="H607:H610">
    <cfRule type="cellIs" dxfId="660" priority="661" operator="lessThan">
      <formula>0</formula>
    </cfRule>
  </conditionalFormatting>
  <conditionalFormatting sqref="C608:J608">
    <cfRule type="cellIs" dxfId="659" priority="665" operator="lessThan">
      <formula>0</formula>
    </cfRule>
  </conditionalFormatting>
  <conditionalFormatting sqref="B584">
    <cfRule type="cellIs" dxfId="658" priority="657" operator="lessThan">
      <formula>0</formula>
    </cfRule>
  </conditionalFormatting>
  <conditionalFormatting sqref="B650">
    <cfRule type="cellIs" dxfId="657" priority="645" operator="lessThan">
      <formula>0</formula>
    </cfRule>
  </conditionalFormatting>
  <conditionalFormatting sqref="B567">
    <cfRule type="cellIs" dxfId="656" priority="655" operator="lessThan">
      <formula>0</formula>
    </cfRule>
  </conditionalFormatting>
  <conditionalFormatting sqref="B567">
    <cfRule type="cellIs" dxfId="655" priority="656" operator="lessThan">
      <formula>0</formula>
    </cfRule>
  </conditionalFormatting>
  <conditionalFormatting sqref="B595">
    <cfRule type="cellIs" dxfId="654" priority="653" operator="lessThan">
      <formula>0</formula>
    </cfRule>
  </conditionalFormatting>
  <conditionalFormatting sqref="B595">
    <cfRule type="cellIs" dxfId="653" priority="654" operator="lessThan">
      <formula>0</formula>
    </cfRule>
  </conditionalFormatting>
  <conditionalFormatting sqref="B626 O626:P627 O631:P631 P628:P630 P632:P633 O634:P635 C638:N638 J641:P641 C643:P645 N646:P646 C656:N656 I657:N663 O655:P664 C658:H661 I647:P649 C651:P654 C663:H663 P642 J640:N640 P636:P640 B665:N668 B701:N704 O650:P650 B650">
    <cfRule type="cellIs" dxfId="652" priority="652" operator="lessThan">
      <formula>0</formula>
    </cfRule>
  </conditionalFormatting>
  <conditionalFormatting sqref="B634">
    <cfRule type="cellIs" dxfId="651" priority="649" operator="lessThan">
      <formula>0</formula>
    </cfRule>
  </conditionalFormatting>
  <conditionalFormatting sqref="B627">
    <cfRule type="cellIs" dxfId="650" priority="651" operator="lessThan">
      <formula>0</formula>
    </cfRule>
  </conditionalFormatting>
  <conditionalFormatting sqref="B631">
    <cfRule type="cellIs" dxfId="649" priority="650" operator="lessThan">
      <formula>0</formula>
    </cfRule>
  </conditionalFormatting>
  <conditionalFormatting sqref="B655">
    <cfRule type="cellIs" dxfId="648" priority="648" operator="lessThan">
      <formula>0</formula>
    </cfRule>
  </conditionalFormatting>
  <conditionalFormatting sqref="B664">
    <cfRule type="cellIs" dxfId="647" priority="647" operator="lessThan">
      <formula>0</formula>
    </cfRule>
  </conditionalFormatting>
  <conditionalFormatting sqref="I667:P667 O665:P666 O668:P668">
    <cfRule type="cellIs" dxfId="646" priority="646" operator="lessThan">
      <formula>0</formula>
    </cfRule>
  </conditionalFormatting>
  <conditionalFormatting sqref="O650">
    <cfRule type="cellIs" dxfId="645" priority="643" operator="lessThan">
      <formula>0</formula>
    </cfRule>
  </conditionalFormatting>
  <conditionalFormatting sqref="O650">
    <cfRule type="cellIs" dxfId="644" priority="644" operator="lessThan">
      <formula>0</formula>
    </cfRule>
  </conditionalFormatting>
  <conditionalFormatting sqref="O416:P416 P417:P419">
    <cfRule type="cellIs" dxfId="643" priority="630" operator="lessThan">
      <formula>0</formula>
    </cfRule>
  </conditionalFormatting>
  <conditionalFormatting sqref="B410">
    <cfRule type="cellIs" dxfId="642" priority="631" operator="lessThan">
      <formula>0</formula>
    </cfRule>
  </conditionalFormatting>
  <conditionalFormatting sqref="O417:O419">
    <cfRule type="cellIs" dxfId="641" priority="628" operator="lessThan">
      <formula>0</formula>
    </cfRule>
  </conditionalFormatting>
  <conditionalFormatting sqref="O416">
    <cfRule type="cellIs" dxfId="640" priority="629" operator="lessThan">
      <formula>0</formula>
    </cfRule>
  </conditionalFormatting>
  <conditionalFormatting sqref="P420">
    <cfRule type="cellIs" dxfId="639" priority="626" operator="lessThan">
      <formula>0</formula>
    </cfRule>
  </conditionalFormatting>
  <conditionalFormatting sqref="P421">
    <cfRule type="cellIs" dxfId="638" priority="627" operator="lessThan">
      <formula>0</formula>
    </cfRule>
  </conditionalFormatting>
  <conditionalFormatting sqref="B416">
    <cfRule type="cellIs" dxfId="637" priority="624" operator="lessThan">
      <formula>0</formula>
    </cfRule>
  </conditionalFormatting>
  <conditionalFormatting sqref="P420">
    <cfRule type="cellIs" dxfId="636" priority="625" operator="lessThan">
      <formula>0</formula>
    </cfRule>
  </conditionalFormatting>
  <conditionalFormatting sqref="O575:O578">
    <cfRule type="cellIs" dxfId="635" priority="622" operator="lessThan">
      <formula>0</formula>
    </cfRule>
  </conditionalFormatting>
  <conditionalFormatting sqref="P575:P577">
    <cfRule type="cellIs" dxfId="634" priority="623" operator="lessThan">
      <formula>0</formula>
    </cfRule>
  </conditionalFormatting>
  <conditionalFormatting sqref="C640:I640">
    <cfRule type="cellIs" dxfId="633" priority="642" operator="lessThan">
      <formula>0</formula>
    </cfRule>
  </conditionalFormatting>
  <conditionalFormatting sqref="C641:I641">
    <cfRule type="cellIs" dxfId="632" priority="641" operator="lessThan">
      <formula>0</formula>
    </cfRule>
  </conditionalFormatting>
  <conditionalFormatting sqref="C646:M646">
    <cfRule type="cellIs" dxfId="631" priority="640" operator="lessThan">
      <formula>0</formula>
    </cfRule>
  </conditionalFormatting>
  <conditionalFormatting sqref="B635:N635">
    <cfRule type="cellIs" dxfId="630" priority="639" operator="lessThan">
      <formula>0</formula>
    </cfRule>
  </conditionalFormatting>
  <conditionalFormatting sqref="O638">
    <cfRule type="cellIs" dxfId="629" priority="638" operator="lessThan">
      <formula>0</formula>
    </cfRule>
  </conditionalFormatting>
  <conditionalFormatting sqref="O411:O413">
    <cfRule type="cellIs" dxfId="628" priority="635" operator="lessThan">
      <formula>0</formula>
    </cfRule>
  </conditionalFormatting>
  <conditionalFormatting sqref="P414">
    <cfRule type="cellIs" dxfId="627" priority="632" operator="lessThan">
      <formula>0</formula>
    </cfRule>
  </conditionalFormatting>
  <conditionalFormatting sqref="P415">
    <cfRule type="cellIs" dxfId="626" priority="634" operator="lessThan">
      <formula>0</formula>
    </cfRule>
  </conditionalFormatting>
  <conditionalFormatting sqref="O410:P410 P411:P413">
    <cfRule type="cellIs" dxfId="625" priority="637" operator="lessThan">
      <formula>0</formula>
    </cfRule>
  </conditionalFormatting>
  <conditionalFormatting sqref="O410">
    <cfRule type="cellIs" dxfId="624" priority="636" operator="lessThan">
      <formula>0</formula>
    </cfRule>
  </conditionalFormatting>
  <conditionalFormatting sqref="P414">
    <cfRule type="cellIs" dxfId="623" priority="633" operator="lessThan">
      <formula>0</formula>
    </cfRule>
  </conditionalFormatting>
  <conditionalFormatting sqref="I576 K576:N576 C577:N578 K575:M575">
    <cfRule type="cellIs" dxfId="622" priority="621" operator="lessThan">
      <formula>0</formula>
    </cfRule>
  </conditionalFormatting>
  <conditionalFormatting sqref="C576:N578 C575:M575">
    <cfRule type="cellIs" dxfId="621" priority="620" operator="lessThan">
      <formula>0</formula>
    </cfRule>
  </conditionalFormatting>
  <conditionalFormatting sqref="I575">
    <cfRule type="cellIs" dxfId="620" priority="619" operator="lessThan">
      <formula>0</formula>
    </cfRule>
  </conditionalFormatting>
  <conditionalFormatting sqref="P578">
    <cfRule type="cellIs" dxfId="619" priority="617" operator="lessThan">
      <formula>0</formula>
    </cfRule>
  </conditionalFormatting>
  <conditionalFormatting sqref="C576:J576">
    <cfRule type="cellIs" dxfId="618" priority="618" operator="lessThan">
      <formula>0</formula>
    </cfRule>
  </conditionalFormatting>
  <conditionalFormatting sqref="H576:H578">
    <cfRule type="cellIs" dxfId="617" priority="615" operator="lessThan">
      <formula>0</formula>
    </cfRule>
  </conditionalFormatting>
  <conditionalFormatting sqref="P578">
    <cfRule type="cellIs" dxfId="616" priority="616" operator="lessThan">
      <formula>0</formula>
    </cfRule>
  </conditionalFormatting>
  <conditionalFormatting sqref="H575:H578">
    <cfRule type="cellIs" dxfId="615" priority="614" operator="lessThan">
      <formula>0</formula>
    </cfRule>
  </conditionalFormatting>
  <conditionalFormatting sqref="B574">
    <cfRule type="cellIs" dxfId="614" priority="612" operator="lessThan">
      <formula>0</formula>
    </cfRule>
  </conditionalFormatting>
  <conditionalFormatting sqref="H575">
    <cfRule type="cellIs" dxfId="613" priority="613" operator="lessThan">
      <formula>0</formula>
    </cfRule>
  </conditionalFormatting>
  <conditionalFormatting sqref="P580:P582">
    <cfRule type="cellIs" dxfId="612" priority="611" operator="lessThan">
      <formula>0</formula>
    </cfRule>
  </conditionalFormatting>
  <conditionalFormatting sqref="O580:O583">
    <cfRule type="cellIs" dxfId="611" priority="610" operator="lessThan">
      <formula>0</formula>
    </cfRule>
  </conditionalFormatting>
  <conditionalFormatting sqref="I581 C582:N583 K580:M581">
    <cfRule type="cellIs" dxfId="610" priority="609" operator="lessThan">
      <formula>0</formula>
    </cfRule>
  </conditionalFormatting>
  <conditionalFormatting sqref="C582:N583 C580:M581">
    <cfRule type="cellIs" dxfId="609" priority="608" operator="lessThan">
      <formula>0</formula>
    </cfRule>
  </conditionalFormatting>
  <conditionalFormatting sqref="I580">
    <cfRule type="cellIs" dxfId="608" priority="607" operator="lessThan">
      <formula>0</formula>
    </cfRule>
  </conditionalFormatting>
  <conditionalFormatting sqref="C581:J581">
    <cfRule type="cellIs" dxfId="607" priority="606" operator="lessThan">
      <formula>0</formula>
    </cfRule>
  </conditionalFormatting>
  <conditionalFormatting sqref="P583">
    <cfRule type="cellIs" dxfId="606" priority="605" operator="lessThan">
      <formula>0</formula>
    </cfRule>
  </conditionalFormatting>
  <conditionalFormatting sqref="P583">
    <cfRule type="cellIs" dxfId="605" priority="604" operator="lessThan">
      <formula>0</formula>
    </cfRule>
  </conditionalFormatting>
  <conditionalFormatting sqref="H580:H583">
    <cfRule type="cellIs" dxfId="604" priority="602" operator="lessThan">
      <formula>0</formula>
    </cfRule>
  </conditionalFormatting>
  <conditionalFormatting sqref="H580">
    <cfRule type="cellIs" dxfId="603" priority="601" operator="lessThan">
      <formula>0</formula>
    </cfRule>
  </conditionalFormatting>
  <conditionalFormatting sqref="H581:H583">
    <cfRule type="cellIs" dxfId="602" priority="603" operator="lessThan">
      <formula>0</formula>
    </cfRule>
  </conditionalFormatting>
  <conditionalFormatting sqref="B579">
    <cfRule type="cellIs" dxfId="601" priority="600" operator="lessThan">
      <formula>0</formula>
    </cfRule>
  </conditionalFormatting>
  <conditionalFormatting sqref="N359">
    <cfRule type="cellIs" dxfId="600" priority="599" operator="lessThan">
      <formula>0</formula>
    </cfRule>
  </conditionalFormatting>
  <conditionalFormatting sqref="N365">
    <cfRule type="cellIs" dxfId="599" priority="598" operator="lessThan">
      <formula>0</formula>
    </cfRule>
  </conditionalFormatting>
  <conditionalFormatting sqref="N371">
    <cfRule type="cellIs" dxfId="598" priority="597" operator="lessThan">
      <formula>0</formula>
    </cfRule>
  </conditionalFormatting>
  <conditionalFormatting sqref="N353">
    <cfRule type="cellIs" dxfId="597" priority="596" operator="lessThan">
      <formula>0</formula>
    </cfRule>
  </conditionalFormatting>
  <conditionalFormatting sqref="B370">
    <cfRule type="cellIs" dxfId="596" priority="580" operator="lessThan">
      <formula>0</formula>
    </cfRule>
  </conditionalFormatting>
  <conditionalFormatting sqref="B564">
    <cfRule type="cellIs" dxfId="595" priority="590" operator="lessThan">
      <formula>0</formula>
    </cfRule>
  </conditionalFormatting>
  <conditionalFormatting sqref="B365:B366">
    <cfRule type="cellIs" dxfId="594" priority="585" operator="lessThan">
      <formula>0</formula>
    </cfRule>
  </conditionalFormatting>
  <conditionalFormatting sqref="B371:B372">
    <cfRule type="cellIs" dxfId="593" priority="582" operator="lessThan">
      <formula>0</formula>
    </cfRule>
  </conditionalFormatting>
  <conditionalFormatting sqref="C345:M348">
    <cfRule type="cellIs" dxfId="592" priority="595" operator="lessThan">
      <formula>0</formula>
    </cfRule>
  </conditionalFormatting>
  <conditionalFormatting sqref="B422">
    <cfRule type="cellIs" dxfId="591" priority="594" operator="lessThan">
      <formula>0</formula>
    </cfRule>
  </conditionalFormatting>
  <conditionalFormatting sqref="B422">
    <cfRule type="cellIs" dxfId="590" priority="593" operator="lessThan">
      <formula>0</formula>
    </cfRule>
  </conditionalFormatting>
  <conditionalFormatting sqref="B385 B391 B375:B379 B369:B373 B363:B367 B357:B361 B351:B355 B345:B349">
    <cfRule type="cellIs" dxfId="589" priority="592" operator="lessThan">
      <formula>0</formula>
    </cfRule>
  </conditionalFormatting>
  <conditionalFormatting sqref="B353:B354">
    <cfRule type="cellIs" dxfId="588" priority="588" operator="lessThan">
      <formula>0</formula>
    </cfRule>
  </conditionalFormatting>
  <conditionalFormatting sqref="B351">
    <cfRule type="cellIs" dxfId="587" priority="587" operator="lessThan">
      <formula>0</formula>
    </cfRule>
  </conditionalFormatting>
  <conditionalFormatting sqref="B561:B563">
    <cfRule type="cellIs" dxfId="586" priority="591" operator="lessThan">
      <formula>0</formula>
    </cfRule>
  </conditionalFormatting>
  <conditionalFormatting sqref="B560">
    <cfRule type="cellIs" dxfId="585" priority="589" operator="lessThan">
      <formula>0</formula>
    </cfRule>
  </conditionalFormatting>
  <conditionalFormatting sqref="B391">
    <cfRule type="cellIs" dxfId="584" priority="576" operator="lessThan">
      <formula>0</formula>
    </cfRule>
  </conditionalFormatting>
  <conditionalFormatting sqref="B352">
    <cfRule type="cellIs" dxfId="583" priority="586" operator="lessThan">
      <formula>0</formula>
    </cfRule>
  </conditionalFormatting>
  <conditionalFormatting sqref="B363">
    <cfRule type="cellIs" dxfId="582" priority="584" operator="lessThan">
      <formula>0</formula>
    </cfRule>
  </conditionalFormatting>
  <conditionalFormatting sqref="B364">
    <cfRule type="cellIs" dxfId="581" priority="583" operator="lessThan">
      <formula>0</formula>
    </cfRule>
  </conditionalFormatting>
  <conditionalFormatting sqref="B369">
    <cfRule type="cellIs" dxfId="580" priority="581" operator="lessThan">
      <formula>0</formula>
    </cfRule>
  </conditionalFormatting>
  <conditionalFormatting sqref="B377:B378">
    <cfRule type="cellIs" dxfId="579" priority="579" operator="lessThan">
      <formula>0</formula>
    </cfRule>
  </conditionalFormatting>
  <conditionalFormatting sqref="B375">
    <cfRule type="cellIs" dxfId="578" priority="578" operator="lessThan">
      <formula>0</formula>
    </cfRule>
  </conditionalFormatting>
  <conditionalFormatting sqref="B376">
    <cfRule type="cellIs" dxfId="577" priority="577" operator="lessThan">
      <formula>0</formula>
    </cfRule>
  </conditionalFormatting>
  <conditionalFormatting sqref="B385">
    <cfRule type="cellIs" dxfId="576" priority="575" operator="lessThan">
      <formula>0</formula>
    </cfRule>
  </conditionalFormatting>
  <conditionalFormatting sqref="B379">
    <cfRule type="cellIs" dxfId="575" priority="574" operator="lessThan">
      <formula>0</formula>
    </cfRule>
  </conditionalFormatting>
  <conditionalFormatting sqref="B373">
    <cfRule type="cellIs" dxfId="574" priority="573" operator="lessThan">
      <formula>0</formula>
    </cfRule>
  </conditionalFormatting>
  <conditionalFormatting sqref="B367">
    <cfRule type="cellIs" dxfId="573" priority="572" operator="lessThan">
      <formula>0</formula>
    </cfRule>
  </conditionalFormatting>
  <conditionalFormatting sqref="B355">
    <cfRule type="cellIs" dxfId="572" priority="571" operator="lessThan">
      <formula>0</formula>
    </cfRule>
  </conditionalFormatting>
  <conditionalFormatting sqref="B617:B620">
    <cfRule type="cellIs" dxfId="571" priority="566" operator="lessThan">
      <formula>0</formula>
    </cfRule>
  </conditionalFormatting>
  <conditionalFormatting sqref="B612:B615">
    <cfRule type="cellIs" dxfId="570" priority="569" operator="lessThan">
      <formula>0</formula>
    </cfRule>
  </conditionalFormatting>
  <conditionalFormatting sqref="B613">
    <cfRule type="cellIs" dxfId="569" priority="568" operator="lessThan">
      <formula>0</formula>
    </cfRule>
  </conditionalFormatting>
  <conditionalFormatting sqref="B614:B615">
    <cfRule type="cellIs" dxfId="568" priority="570" operator="lessThan">
      <formula>0</formula>
    </cfRule>
  </conditionalFormatting>
  <conditionalFormatting sqref="B624:B625">
    <cfRule type="cellIs" dxfId="567" priority="564" operator="lessThan">
      <formula>0</formula>
    </cfRule>
  </conditionalFormatting>
  <conditionalFormatting sqref="B618">
    <cfRule type="cellIs" dxfId="566" priority="565" operator="lessThan">
      <formula>0</formula>
    </cfRule>
  </conditionalFormatting>
  <conditionalFormatting sqref="B619:B620">
    <cfRule type="cellIs" dxfId="565" priority="567" operator="lessThan">
      <formula>0</formula>
    </cfRule>
  </conditionalFormatting>
  <conditionalFormatting sqref="B622:B625">
    <cfRule type="cellIs" dxfId="564" priority="563" operator="lessThan">
      <formula>0</formula>
    </cfRule>
  </conditionalFormatting>
  <conditionalFormatting sqref="B623">
    <cfRule type="cellIs" dxfId="563" priority="562" operator="lessThan">
      <formula>0</formula>
    </cfRule>
  </conditionalFormatting>
  <conditionalFormatting sqref="B359:B360">
    <cfRule type="cellIs" dxfId="562" priority="557" operator="lessThan">
      <formula>0</formula>
    </cfRule>
  </conditionalFormatting>
  <conditionalFormatting sqref="B349">
    <cfRule type="cellIs" dxfId="561" priority="558" operator="lessThan">
      <formula>0</formula>
    </cfRule>
  </conditionalFormatting>
  <conditionalFormatting sqref="B387:N387">
    <cfRule type="cellIs" dxfId="560" priority="500" operator="lessThan">
      <formula>0</formula>
    </cfRule>
  </conditionalFormatting>
  <conditionalFormatting sqref="B381:N381">
    <cfRule type="cellIs" dxfId="559" priority="511" operator="lessThan">
      <formula>0</formula>
    </cfRule>
  </conditionalFormatting>
  <conditionalFormatting sqref="B381:N381">
    <cfRule type="cellIs" dxfId="558" priority="510" operator="lessThan">
      <formula>0</formula>
    </cfRule>
  </conditionalFormatting>
  <conditionalFormatting sqref="B347:B348">
    <cfRule type="cellIs" dxfId="557" priority="561" operator="lessThan">
      <formula>0</formula>
    </cfRule>
  </conditionalFormatting>
  <conditionalFormatting sqref="B345">
    <cfRule type="cellIs" dxfId="556" priority="560" operator="lessThan">
      <formula>0</formula>
    </cfRule>
  </conditionalFormatting>
  <conditionalFormatting sqref="B346">
    <cfRule type="cellIs" dxfId="555" priority="559" operator="lessThan">
      <formula>0</formula>
    </cfRule>
  </conditionalFormatting>
  <conditionalFormatting sqref="B357">
    <cfRule type="cellIs" dxfId="554" priority="556" operator="lessThan">
      <formula>0</formula>
    </cfRule>
  </conditionalFormatting>
  <conditionalFormatting sqref="B358">
    <cfRule type="cellIs" dxfId="553" priority="555" operator="lessThan">
      <formula>0</formula>
    </cfRule>
  </conditionalFormatting>
  <conditionalFormatting sqref="B361">
    <cfRule type="cellIs" dxfId="552" priority="554" operator="lessThan">
      <formula>0</formula>
    </cfRule>
  </conditionalFormatting>
  <conditionalFormatting sqref="B569:B572">
    <cfRule type="cellIs" dxfId="551" priority="552" operator="lessThan">
      <formula>0</formula>
    </cfRule>
  </conditionalFormatting>
  <conditionalFormatting sqref="B570">
    <cfRule type="cellIs" dxfId="550" priority="551" operator="lessThan">
      <formula>0</formula>
    </cfRule>
  </conditionalFormatting>
  <conditionalFormatting sqref="B571:B572">
    <cfRule type="cellIs" dxfId="549" priority="553" operator="lessThan">
      <formula>0</formula>
    </cfRule>
  </conditionalFormatting>
  <conditionalFormatting sqref="B589">
    <cfRule type="cellIs" dxfId="548" priority="546" operator="lessThan">
      <formula>0</formula>
    </cfRule>
  </conditionalFormatting>
  <conditionalFormatting sqref="B589">
    <cfRule type="cellIs" dxfId="547" priority="547" operator="lessThan">
      <formula>0</formula>
    </cfRule>
  </conditionalFormatting>
  <conditionalFormatting sqref="B585:B588">
    <cfRule type="cellIs" dxfId="546" priority="549" operator="lessThan">
      <formula>0</formula>
    </cfRule>
  </conditionalFormatting>
  <conditionalFormatting sqref="B586">
    <cfRule type="cellIs" dxfId="545" priority="548" operator="lessThan">
      <formula>0</formula>
    </cfRule>
  </conditionalFormatting>
  <conditionalFormatting sqref="B587:B588">
    <cfRule type="cellIs" dxfId="544" priority="550" operator="lessThan">
      <formula>0</formula>
    </cfRule>
  </conditionalFormatting>
  <conditionalFormatting sqref="N384">
    <cfRule type="cellIs" dxfId="543" priority="505" operator="lessThan">
      <formula>0</formula>
    </cfRule>
  </conditionalFormatting>
  <conditionalFormatting sqref="B387:N387">
    <cfRule type="cellIs" dxfId="542" priority="503" operator="lessThan">
      <formula>0</formula>
    </cfRule>
  </conditionalFormatting>
  <conditionalFormatting sqref="B547:B549">
    <cfRule type="cellIs" dxfId="541" priority="545" operator="lessThan">
      <formula>0</formula>
    </cfRule>
  </conditionalFormatting>
  <conditionalFormatting sqref="B550">
    <cfRule type="cellIs" dxfId="540" priority="544" operator="lessThan">
      <formula>0</formula>
    </cfRule>
  </conditionalFormatting>
  <conditionalFormatting sqref="B546">
    <cfRule type="cellIs" dxfId="539" priority="543" operator="lessThan">
      <formula>0</formula>
    </cfRule>
  </conditionalFormatting>
  <conditionalFormatting sqref="B593:B594">
    <cfRule type="cellIs" dxfId="538" priority="542" operator="lessThan">
      <formula>0</formula>
    </cfRule>
  </conditionalFormatting>
  <conditionalFormatting sqref="B591:B594">
    <cfRule type="cellIs" dxfId="537" priority="541" operator="lessThan">
      <formula>0</formula>
    </cfRule>
  </conditionalFormatting>
  <conditionalFormatting sqref="B602:B605">
    <cfRule type="cellIs" dxfId="536" priority="538" operator="lessThan">
      <formula>0</formula>
    </cfRule>
  </conditionalFormatting>
  <conditionalFormatting sqref="B599:B600">
    <cfRule type="cellIs" dxfId="535" priority="536" operator="lessThan">
      <formula>0</formula>
    </cfRule>
  </conditionalFormatting>
  <conditionalFormatting sqref="B592">
    <cfRule type="cellIs" dxfId="534" priority="540" operator="lessThan">
      <formula>0</formula>
    </cfRule>
  </conditionalFormatting>
  <conditionalFormatting sqref="B597:B600">
    <cfRule type="cellIs" dxfId="533" priority="535" operator="lessThan">
      <formula>0</formula>
    </cfRule>
  </conditionalFormatting>
  <conditionalFormatting sqref="B603">
    <cfRule type="cellIs" dxfId="532" priority="537" operator="lessThan">
      <formula>0</formula>
    </cfRule>
  </conditionalFormatting>
  <conditionalFormatting sqref="B604:B605">
    <cfRule type="cellIs" dxfId="531" priority="539" operator="lessThan">
      <formula>0</formula>
    </cfRule>
  </conditionalFormatting>
  <conditionalFormatting sqref="B598">
    <cfRule type="cellIs" dxfId="530" priority="534" operator="lessThan">
      <formula>0</formula>
    </cfRule>
  </conditionalFormatting>
  <conditionalFormatting sqref="B607:B610">
    <cfRule type="cellIs" dxfId="529" priority="532" operator="lessThan">
      <formula>0</formula>
    </cfRule>
  </conditionalFormatting>
  <conditionalFormatting sqref="B608">
    <cfRule type="cellIs" dxfId="528" priority="531" operator="lessThan">
      <formula>0</formula>
    </cfRule>
  </conditionalFormatting>
  <conditionalFormatting sqref="B609:B610">
    <cfRule type="cellIs" dxfId="527" priority="533" operator="lessThan">
      <formula>0</formula>
    </cfRule>
  </conditionalFormatting>
  <conditionalFormatting sqref="B638 B643:B645 B656 B658:B661 B651:B654 B663">
    <cfRule type="cellIs" dxfId="526" priority="530" operator="lessThan">
      <formula>0</formula>
    </cfRule>
  </conditionalFormatting>
  <conditionalFormatting sqref="N372">
    <cfRule type="cellIs" dxfId="525" priority="515" operator="lessThan">
      <formula>0</formula>
    </cfRule>
  </conditionalFormatting>
  <conditionalFormatting sqref="N366">
    <cfRule type="cellIs" dxfId="524" priority="516" operator="lessThan">
      <formula>0</formula>
    </cfRule>
  </conditionalFormatting>
  <conditionalFormatting sqref="B381:N381">
    <cfRule type="cellIs" dxfId="523" priority="513" operator="lessThan">
      <formula>0</formula>
    </cfRule>
  </conditionalFormatting>
  <conditionalFormatting sqref="N378">
    <cfRule type="cellIs" dxfId="522" priority="514" operator="lessThan">
      <formula>0</formula>
    </cfRule>
  </conditionalFormatting>
  <conditionalFormatting sqref="B381:N381">
    <cfRule type="cellIs" dxfId="521" priority="512" operator="lessThan">
      <formula>0</formula>
    </cfRule>
  </conditionalFormatting>
  <conditionalFormatting sqref="B381:N381">
    <cfRule type="cellIs" dxfId="520" priority="509" operator="lessThan">
      <formula>0</formula>
    </cfRule>
  </conditionalFormatting>
  <conditionalFormatting sqref="B640">
    <cfRule type="cellIs" dxfId="519" priority="529" operator="lessThan">
      <formula>0</formula>
    </cfRule>
  </conditionalFormatting>
  <conditionalFormatting sqref="B641">
    <cfRule type="cellIs" dxfId="518" priority="528" operator="lessThan">
      <formula>0</formula>
    </cfRule>
  </conditionalFormatting>
  <conditionalFormatting sqref="B646">
    <cfRule type="cellIs" dxfId="517" priority="527" operator="lessThan">
      <formula>0</formula>
    </cfRule>
  </conditionalFormatting>
  <conditionalFormatting sqref="B577:B578">
    <cfRule type="cellIs" dxfId="515" priority="525" operator="lessThan">
      <formula>0</formula>
    </cfRule>
  </conditionalFormatting>
  <conditionalFormatting sqref="B575:B578">
    <cfRule type="cellIs" dxfId="514" priority="524" operator="lessThan">
      <formula>0</formula>
    </cfRule>
  </conditionalFormatting>
  <conditionalFormatting sqref="B576">
    <cfRule type="cellIs" dxfId="513" priority="523" operator="lessThan">
      <formula>0</formula>
    </cfRule>
  </conditionalFormatting>
  <conditionalFormatting sqref="B582:B583">
    <cfRule type="cellIs" dxfId="512" priority="522" operator="lessThan">
      <formula>0</formula>
    </cfRule>
  </conditionalFormatting>
  <conditionalFormatting sqref="B580:B583">
    <cfRule type="cellIs" dxfId="511" priority="521" operator="lessThan">
      <formula>0</formula>
    </cfRule>
  </conditionalFormatting>
  <conditionalFormatting sqref="B581">
    <cfRule type="cellIs" dxfId="510" priority="520" operator="lessThan">
      <formula>0</formula>
    </cfRule>
  </conditionalFormatting>
  <conditionalFormatting sqref="B345:B348">
    <cfRule type="cellIs" dxfId="509" priority="519" operator="lessThan">
      <formula>0</formula>
    </cfRule>
  </conditionalFormatting>
  <conditionalFormatting sqref="N354">
    <cfRule type="cellIs" dxfId="508" priority="518" operator="lessThan">
      <formula>0</formula>
    </cfRule>
  </conditionalFormatting>
  <conditionalFormatting sqref="N360">
    <cfRule type="cellIs" dxfId="507" priority="517" operator="lessThan">
      <formula>0</formula>
    </cfRule>
  </conditionalFormatting>
  <conditionalFormatting sqref="B381:N381">
    <cfRule type="cellIs" dxfId="506" priority="508" operator="lessThan">
      <formula>0</formula>
    </cfRule>
  </conditionalFormatting>
  <conditionalFormatting sqref="B381:N381">
    <cfRule type="cellIs" dxfId="505" priority="507" operator="lessThan">
      <formula>0</formula>
    </cfRule>
  </conditionalFormatting>
  <conditionalFormatting sqref="B381:N381">
    <cfRule type="cellIs" dxfId="504" priority="506" operator="lessThan">
      <formula>0</formula>
    </cfRule>
  </conditionalFormatting>
  <conditionalFormatting sqref="B387:N387">
    <cfRule type="cellIs" dxfId="503" priority="501" operator="lessThan">
      <formula>0</formula>
    </cfRule>
  </conditionalFormatting>
  <conditionalFormatting sqref="B387:N387">
    <cfRule type="cellIs" dxfId="502" priority="504" operator="lessThan">
      <formula>0</formula>
    </cfRule>
  </conditionalFormatting>
  <conditionalFormatting sqref="B387:N387">
    <cfRule type="cellIs" dxfId="501" priority="499" operator="lessThan">
      <formula>0</formula>
    </cfRule>
  </conditionalFormatting>
  <conditionalFormatting sqref="B387:N387">
    <cfRule type="cellIs" dxfId="500" priority="502" operator="lessThan">
      <formula>0</formula>
    </cfRule>
  </conditionalFormatting>
  <conditionalFormatting sqref="B387:N387">
    <cfRule type="cellIs" dxfId="499" priority="497" operator="lessThan">
      <formula>0</formula>
    </cfRule>
  </conditionalFormatting>
  <conditionalFormatting sqref="B387:N387">
    <cfRule type="cellIs" dxfId="498" priority="498" operator="lessThan">
      <formula>0</formula>
    </cfRule>
  </conditionalFormatting>
  <conditionalFormatting sqref="B393:N393">
    <cfRule type="cellIs" dxfId="497" priority="495" operator="lessThan">
      <formula>0</formula>
    </cfRule>
  </conditionalFormatting>
  <conditionalFormatting sqref="N390">
    <cfRule type="cellIs" dxfId="496" priority="496" operator="lessThan">
      <formula>0</formula>
    </cfRule>
  </conditionalFormatting>
  <conditionalFormatting sqref="B393:N393">
    <cfRule type="cellIs" dxfId="495" priority="494" operator="lessThan">
      <formula>0</formula>
    </cfRule>
  </conditionalFormatting>
  <conditionalFormatting sqref="B393:N393">
    <cfRule type="cellIs" dxfId="494" priority="493" operator="lessThan">
      <formula>0</formula>
    </cfRule>
  </conditionalFormatting>
  <conditionalFormatting sqref="B393:N393">
    <cfRule type="cellIs" dxfId="493" priority="492" operator="lessThan">
      <formula>0</formula>
    </cfRule>
  </conditionalFormatting>
  <conditionalFormatting sqref="B393:N393">
    <cfRule type="cellIs" dxfId="492" priority="491" operator="lessThan">
      <formula>0</formula>
    </cfRule>
  </conditionalFormatting>
  <conditionalFormatting sqref="B393:N393">
    <cfRule type="cellIs" dxfId="491" priority="490" operator="lessThan">
      <formula>0</formula>
    </cfRule>
  </conditionalFormatting>
  <conditionalFormatting sqref="B393:N393">
    <cfRule type="cellIs" dxfId="490" priority="489" operator="lessThan">
      <formula>0</formula>
    </cfRule>
  </conditionalFormatting>
  <conditionalFormatting sqref="B393:N393">
    <cfRule type="cellIs" dxfId="489" priority="488" operator="lessThan">
      <formula>0</formula>
    </cfRule>
  </conditionalFormatting>
  <conditionalFormatting sqref="N396">
    <cfRule type="cellIs" dxfId="488" priority="487" operator="lessThan">
      <formula>0</formula>
    </cfRule>
  </conditionalFormatting>
  <conditionalFormatting sqref="N349">
    <cfRule type="cellIs" dxfId="487" priority="486" operator="lessThan">
      <formula>0</formula>
    </cfRule>
  </conditionalFormatting>
  <conditionalFormatting sqref="N355">
    <cfRule type="cellIs" dxfId="486" priority="485" operator="lessThan">
      <formula>0</formula>
    </cfRule>
  </conditionalFormatting>
  <conditionalFormatting sqref="N355">
    <cfRule type="cellIs" dxfId="485" priority="484" operator="lessThan">
      <formula>0</formula>
    </cfRule>
  </conditionalFormatting>
  <conditionalFormatting sqref="N361">
    <cfRule type="cellIs" dxfId="484" priority="483" operator="lessThan">
      <formula>0</formula>
    </cfRule>
  </conditionalFormatting>
  <conditionalFormatting sqref="N361">
    <cfRule type="cellIs" dxfId="483" priority="482" operator="lessThan">
      <formula>0</formula>
    </cfRule>
  </conditionalFormatting>
  <conditionalFormatting sqref="N367">
    <cfRule type="cellIs" dxfId="482" priority="481" operator="lessThan">
      <formula>0</formula>
    </cfRule>
  </conditionalFormatting>
  <conditionalFormatting sqref="N367">
    <cfRule type="cellIs" dxfId="481" priority="480" operator="lessThan">
      <formula>0</formula>
    </cfRule>
  </conditionalFormatting>
  <conditionalFormatting sqref="N373">
    <cfRule type="cellIs" dxfId="480" priority="479" operator="lessThan">
      <formula>0</formula>
    </cfRule>
  </conditionalFormatting>
  <conditionalFormatting sqref="N373">
    <cfRule type="cellIs" dxfId="479" priority="478" operator="lessThan">
      <formula>0</formula>
    </cfRule>
  </conditionalFormatting>
  <conditionalFormatting sqref="N379">
    <cfRule type="cellIs" dxfId="478" priority="477" operator="lessThan">
      <formula>0</formula>
    </cfRule>
  </conditionalFormatting>
  <conditionalFormatting sqref="N379">
    <cfRule type="cellIs" dxfId="477" priority="476" operator="lessThan">
      <formula>0</formula>
    </cfRule>
  </conditionalFormatting>
  <conditionalFormatting sqref="N385">
    <cfRule type="cellIs" dxfId="476" priority="475" operator="lessThan">
      <formula>0</formula>
    </cfRule>
  </conditionalFormatting>
  <conditionalFormatting sqref="N385">
    <cfRule type="cellIs" dxfId="475" priority="474" operator="lessThan">
      <formula>0</formula>
    </cfRule>
  </conditionalFormatting>
  <conditionalFormatting sqref="N391">
    <cfRule type="cellIs" dxfId="474" priority="473" operator="lessThan">
      <formula>0</formula>
    </cfRule>
  </conditionalFormatting>
  <conditionalFormatting sqref="N391">
    <cfRule type="cellIs" dxfId="473" priority="472" operator="lessThan">
      <formula>0</formula>
    </cfRule>
  </conditionalFormatting>
  <conditionalFormatting sqref="C403:M403">
    <cfRule type="cellIs" dxfId="472" priority="471" operator="lessThan">
      <formula>0</formula>
    </cfRule>
  </conditionalFormatting>
  <conditionalFormatting sqref="C403:M403">
    <cfRule type="cellIs" dxfId="471" priority="470" operator="lessThan">
      <formula>0</formula>
    </cfRule>
  </conditionalFormatting>
  <conditionalFormatting sqref="H403">
    <cfRule type="cellIs" dxfId="470" priority="469" operator="lessThan">
      <formula>0</formula>
    </cfRule>
  </conditionalFormatting>
  <conditionalFormatting sqref="B403">
    <cfRule type="cellIs" dxfId="469" priority="468" operator="lessThan">
      <formula>0</formula>
    </cfRule>
  </conditionalFormatting>
  <conditionalFormatting sqref="B403">
    <cfRule type="cellIs" dxfId="468" priority="467" operator="lessThan">
      <formula>0</formula>
    </cfRule>
  </conditionalFormatting>
  <conditionalFormatting sqref="B399:N399">
    <cfRule type="cellIs" dxfId="467" priority="466" operator="lessThan">
      <formula>0</formula>
    </cfRule>
  </conditionalFormatting>
  <conditionalFormatting sqref="B399:N399">
    <cfRule type="cellIs" dxfId="466" priority="465" operator="lessThan">
      <formula>0</formula>
    </cfRule>
  </conditionalFormatting>
  <conditionalFormatting sqref="B399:N399">
    <cfRule type="cellIs" dxfId="465" priority="464" operator="lessThan">
      <formula>0</formula>
    </cfRule>
  </conditionalFormatting>
  <conditionalFormatting sqref="B399:N399">
    <cfRule type="cellIs" dxfId="464" priority="463" operator="lessThan">
      <formula>0</formula>
    </cfRule>
  </conditionalFormatting>
  <conditionalFormatting sqref="B399:N399">
    <cfRule type="cellIs" dxfId="463" priority="462" operator="lessThan">
      <formula>0</formula>
    </cfRule>
  </conditionalFormatting>
  <conditionalFormatting sqref="B399:N399">
    <cfRule type="cellIs" dxfId="462" priority="461" operator="lessThan">
      <formula>0</formula>
    </cfRule>
  </conditionalFormatting>
  <conditionalFormatting sqref="B399:N399">
    <cfRule type="cellIs" dxfId="461" priority="460" operator="lessThan">
      <formula>0</formula>
    </cfRule>
  </conditionalFormatting>
  <conditionalFormatting sqref="B399:N399">
    <cfRule type="cellIs" dxfId="460" priority="459" operator="lessThan">
      <formula>0</formula>
    </cfRule>
  </conditionalFormatting>
  <conditionalFormatting sqref="N402">
    <cfRule type="cellIs" dxfId="459" priority="458" operator="lessThan">
      <formula>0</formula>
    </cfRule>
  </conditionalFormatting>
  <conditionalFormatting sqref="N403">
    <cfRule type="cellIs" dxfId="458" priority="457" operator="lessThan">
      <formula>0</formula>
    </cfRule>
  </conditionalFormatting>
  <conditionalFormatting sqref="N403">
    <cfRule type="cellIs" dxfId="457" priority="456" operator="lessThan">
      <formula>0</formula>
    </cfRule>
  </conditionalFormatting>
  <conditionalFormatting sqref="C409:M409">
    <cfRule type="cellIs" dxfId="456" priority="455" operator="lessThan">
      <formula>0</formula>
    </cfRule>
  </conditionalFormatting>
  <conditionalFormatting sqref="C409:M409">
    <cfRule type="cellIs" dxfId="455" priority="454" operator="lessThan">
      <formula>0</formula>
    </cfRule>
  </conditionalFormatting>
  <conditionalFormatting sqref="H409">
    <cfRule type="cellIs" dxfId="454" priority="453" operator="lessThan">
      <formula>0</formula>
    </cfRule>
  </conditionalFormatting>
  <conditionalFormatting sqref="B409">
    <cfRule type="cellIs" dxfId="453" priority="452" operator="lessThan">
      <formula>0</formula>
    </cfRule>
  </conditionalFormatting>
  <conditionalFormatting sqref="B409">
    <cfRule type="cellIs" dxfId="452" priority="451" operator="lessThan">
      <formula>0</formula>
    </cfRule>
  </conditionalFormatting>
  <conditionalFormatting sqref="B405:N405">
    <cfRule type="cellIs" dxfId="451" priority="450" operator="lessThan">
      <formula>0</formula>
    </cfRule>
  </conditionalFormatting>
  <conditionalFormatting sqref="B405:N405">
    <cfRule type="cellIs" dxfId="450" priority="449" operator="lessThan">
      <formula>0</formula>
    </cfRule>
  </conditionalFormatting>
  <conditionalFormatting sqref="B405:N405">
    <cfRule type="cellIs" dxfId="449" priority="448" operator="lessThan">
      <formula>0</formula>
    </cfRule>
  </conditionalFormatting>
  <conditionalFormatting sqref="B405:N405">
    <cfRule type="cellIs" dxfId="448" priority="447" operator="lessThan">
      <formula>0</formula>
    </cfRule>
  </conditionalFormatting>
  <conditionalFormatting sqref="B405:N405">
    <cfRule type="cellIs" dxfId="447" priority="446" operator="lessThan">
      <formula>0</formula>
    </cfRule>
  </conditionalFormatting>
  <conditionalFormatting sqref="B405:N405">
    <cfRule type="cellIs" dxfId="446" priority="445" operator="lessThan">
      <formula>0</formula>
    </cfRule>
  </conditionalFormatting>
  <conditionalFormatting sqref="B405:N405">
    <cfRule type="cellIs" dxfId="445" priority="444" operator="lessThan">
      <formula>0</formula>
    </cfRule>
  </conditionalFormatting>
  <conditionalFormatting sqref="B405:N405">
    <cfRule type="cellIs" dxfId="444" priority="443" operator="lessThan">
      <formula>0</formula>
    </cfRule>
  </conditionalFormatting>
  <conditionalFormatting sqref="N408">
    <cfRule type="cellIs" dxfId="443" priority="442" operator="lessThan">
      <formula>0</formula>
    </cfRule>
  </conditionalFormatting>
  <conditionalFormatting sqref="N409">
    <cfRule type="cellIs" dxfId="442" priority="441" operator="lessThan">
      <formula>0</formula>
    </cfRule>
  </conditionalFormatting>
  <conditionalFormatting sqref="N409">
    <cfRule type="cellIs" dxfId="441" priority="440" operator="lessThan">
      <formula>0</formula>
    </cfRule>
  </conditionalFormatting>
  <conditionalFormatting sqref="C415:M415">
    <cfRule type="cellIs" dxfId="440" priority="439" operator="lessThan">
      <formula>0</formula>
    </cfRule>
  </conditionalFormatting>
  <conditionalFormatting sqref="C415:M415">
    <cfRule type="cellIs" dxfId="439" priority="438" operator="lessThan">
      <formula>0</formula>
    </cfRule>
  </conditionalFormatting>
  <conditionalFormatting sqref="H415">
    <cfRule type="cellIs" dxfId="438" priority="437" operator="lessThan">
      <formula>0</formula>
    </cfRule>
  </conditionalFormatting>
  <conditionalFormatting sqref="B415">
    <cfRule type="cellIs" dxfId="437" priority="436" operator="lessThan">
      <formula>0</formula>
    </cfRule>
  </conditionalFormatting>
  <conditionalFormatting sqref="B415">
    <cfRule type="cellIs" dxfId="436" priority="435" operator="lessThan">
      <formula>0</formula>
    </cfRule>
  </conditionalFormatting>
  <conditionalFormatting sqref="B411:N411">
    <cfRule type="cellIs" dxfId="435" priority="434" operator="lessThan">
      <formula>0</formula>
    </cfRule>
  </conditionalFormatting>
  <conditionalFormatting sqref="B411:N411">
    <cfRule type="cellIs" dxfId="434" priority="433" operator="lessThan">
      <formula>0</formula>
    </cfRule>
  </conditionalFormatting>
  <conditionalFormatting sqref="B411:N411">
    <cfRule type="cellIs" dxfId="433" priority="432" operator="lessThan">
      <formula>0</formula>
    </cfRule>
  </conditionalFormatting>
  <conditionalFormatting sqref="B411:N411">
    <cfRule type="cellIs" dxfId="432" priority="431" operator="lessThan">
      <formula>0</formula>
    </cfRule>
  </conditionalFormatting>
  <conditionalFormatting sqref="B411:N411">
    <cfRule type="cellIs" dxfId="431" priority="430" operator="lessThan">
      <formula>0</formula>
    </cfRule>
  </conditionalFormatting>
  <conditionalFormatting sqref="B411:N411">
    <cfRule type="cellIs" dxfId="430" priority="429" operator="lessThan">
      <formula>0</formula>
    </cfRule>
  </conditionalFormatting>
  <conditionalFormatting sqref="B411:N411">
    <cfRule type="cellIs" dxfId="429" priority="428" operator="lessThan">
      <formula>0</formula>
    </cfRule>
  </conditionalFormatting>
  <conditionalFormatting sqref="B411:N411">
    <cfRule type="cellIs" dxfId="428" priority="427" operator="lessThan">
      <formula>0</formula>
    </cfRule>
  </conditionalFormatting>
  <conditionalFormatting sqref="N414">
    <cfRule type="cellIs" dxfId="427" priority="426" operator="lessThan">
      <formula>0</formula>
    </cfRule>
  </conditionalFormatting>
  <conditionalFormatting sqref="N415">
    <cfRule type="cellIs" dxfId="426" priority="425" operator="lessThan">
      <formula>0</formula>
    </cfRule>
  </conditionalFormatting>
  <conditionalFormatting sqref="N415">
    <cfRule type="cellIs" dxfId="425" priority="424" operator="lessThan">
      <formula>0</formula>
    </cfRule>
  </conditionalFormatting>
  <conditionalFormatting sqref="C421:M421">
    <cfRule type="cellIs" dxfId="424" priority="423" operator="lessThan">
      <formula>0</formula>
    </cfRule>
  </conditionalFormatting>
  <conditionalFormatting sqref="C421:M421">
    <cfRule type="cellIs" dxfId="423" priority="422" operator="lessThan">
      <formula>0</formula>
    </cfRule>
  </conditionalFormatting>
  <conditionalFormatting sqref="H421">
    <cfRule type="cellIs" dxfId="422" priority="421" operator="lessThan">
      <formula>0</formula>
    </cfRule>
  </conditionalFormatting>
  <conditionalFormatting sqref="B421">
    <cfRule type="cellIs" dxfId="421" priority="420" operator="lessThan">
      <formula>0</formula>
    </cfRule>
  </conditionalFormatting>
  <conditionalFormatting sqref="B421">
    <cfRule type="cellIs" dxfId="420" priority="419" operator="lessThan">
      <formula>0</formula>
    </cfRule>
  </conditionalFormatting>
  <conditionalFormatting sqref="B417:N417">
    <cfRule type="cellIs" dxfId="419" priority="418" operator="lessThan">
      <formula>0</formula>
    </cfRule>
  </conditionalFormatting>
  <conditionalFormatting sqref="B417:N417">
    <cfRule type="cellIs" dxfId="418" priority="417" operator="lessThan">
      <formula>0</formula>
    </cfRule>
  </conditionalFormatting>
  <conditionalFormatting sqref="B417:N417">
    <cfRule type="cellIs" dxfId="417" priority="416" operator="lessThan">
      <formula>0</formula>
    </cfRule>
  </conditionalFormatting>
  <conditionalFormatting sqref="B417:N417">
    <cfRule type="cellIs" dxfId="416" priority="415" operator="lessThan">
      <formula>0</formula>
    </cfRule>
  </conditionalFormatting>
  <conditionalFormatting sqref="B417:N417">
    <cfRule type="cellIs" dxfId="415" priority="414" operator="lessThan">
      <formula>0</formula>
    </cfRule>
  </conditionalFormatting>
  <conditionalFormatting sqref="B417:N417">
    <cfRule type="cellIs" dxfId="414" priority="413" operator="lessThan">
      <formula>0</formula>
    </cfRule>
  </conditionalFormatting>
  <conditionalFormatting sqref="B417:N417">
    <cfRule type="cellIs" dxfId="413" priority="412" operator="lessThan">
      <formula>0</formula>
    </cfRule>
  </conditionalFormatting>
  <conditionalFormatting sqref="B417:N417">
    <cfRule type="cellIs" dxfId="412" priority="411" operator="lessThan">
      <formula>0</formula>
    </cfRule>
  </conditionalFormatting>
  <conditionalFormatting sqref="N420">
    <cfRule type="cellIs" dxfId="411" priority="410" operator="lessThan">
      <formula>0</formula>
    </cfRule>
  </conditionalFormatting>
  <conditionalFormatting sqref="N421">
    <cfRule type="cellIs" dxfId="410" priority="409" operator="lessThan">
      <formula>0</formula>
    </cfRule>
  </conditionalFormatting>
  <conditionalFormatting sqref="N421">
    <cfRule type="cellIs" dxfId="409" priority="408" operator="lessThan">
      <formula>0</formula>
    </cfRule>
  </conditionalFormatting>
  <conditionalFormatting sqref="C427:M427">
    <cfRule type="cellIs" dxfId="408" priority="407" operator="lessThan">
      <formula>0</formula>
    </cfRule>
  </conditionalFormatting>
  <conditionalFormatting sqref="C427:M427">
    <cfRule type="cellIs" dxfId="407" priority="406" operator="lessThan">
      <formula>0</formula>
    </cfRule>
  </conditionalFormatting>
  <conditionalFormatting sqref="H427">
    <cfRule type="cellIs" dxfId="406" priority="405" operator="lessThan">
      <formula>0</formula>
    </cfRule>
  </conditionalFormatting>
  <conditionalFormatting sqref="B427">
    <cfRule type="cellIs" dxfId="405" priority="404" operator="lessThan">
      <formula>0</formula>
    </cfRule>
  </conditionalFormatting>
  <conditionalFormatting sqref="B427">
    <cfRule type="cellIs" dxfId="404" priority="403" operator="lessThan">
      <formula>0</formula>
    </cfRule>
  </conditionalFormatting>
  <conditionalFormatting sqref="B423:N423">
    <cfRule type="cellIs" dxfId="403" priority="402" operator="lessThan">
      <formula>0</formula>
    </cfRule>
  </conditionalFormatting>
  <conditionalFormatting sqref="B423:N423">
    <cfRule type="cellIs" dxfId="402" priority="401" operator="lessThan">
      <formula>0</formula>
    </cfRule>
  </conditionalFormatting>
  <conditionalFormatting sqref="B423:N423">
    <cfRule type="cellIs" dxfId="401" priority="400" operator="lessThan">
      <formula>0</formula>
    </cfRule>
  </conditionalFormatting>
  <conditionalFormatting sqref="B423:N423">
    <cfRule type="cellIs" dxfId="400" priority="399" operator="lessThan">
      <formula>0</formula>
    </cfRule>
  </conditionalFormatting>
  <conditionalFormatting sqref="B423:N423">
    <cfRule type="cellIs" dxfId="399" priority="398" operator="lessThan">
      <formula>0</formula>
    </cfRule>
  </conditionalFormatting>
  <conditionalFormatting sqref="B423:N423">
    <cfRule type="cellIs" dxfId="398" priority="397" operator="lessThan">
      <formula>0</formula>
    </cfRule>
  </conditionalFormatting>
  <conditionalFormatting sqref="B423:N423">
    <cfRule type="cellIs" dxfId="397" priority="396" operator="lessThan">
      <formula>0</formula>
    </cfRule>
  </conditionalFormatting>
  <conditionalFormatting sqref="B423:N423">
    <cfRule type="cellIs" dxfId="396" priority="395" operator="lessThan">
      <formula>0</formula>
    </cfRule>
  </conditionalFormatting>
  <conditionalFormatting sqref="N426">
    <cfRule type="cellIs" dxfId="395" priority="394" operator="lessThan">
      <formula>0</formula>
    </cfRule>
  </conditionalFormatting>
  <conditionalFormatting sqref="C433:M433">
    <cfRule type="cellIs" dxfId="394" priority="393" operator="lessThan">
      <formula>0</formula>
    </cfRule>
  </conditionalFormatting>
  <conditionalFormatting sqref="C433:M433">
    <cfRule type="cellIs" dxfId="393" priority="392" operator="lessThan">
      <formula>0</formula>
    </cfRule>
  </conditionalFormatting>
  <conditionalFormatting sqref="H433">
    <cfRule type="cellIs" dxfId="392" priority="391" operator="lessThan">
      <formula>0</formula>
    </cfRule>
  </conditionalFormatting>
  <conditionalFormatting sqref="B433">
    <cfRule type="cellIs" dxfId="391" priority="390" operator="lessThan">
      <formula>0</formula>
    </cfRule>
  </conditionalFormatting>
  <conditionalFormatting sqref="B433">
    <cfRule type="cellIs" dxfId="390" priority="389" operator="lessThan">
      <formula>0</formula>
    </cfRule>
  </conditionalFormatting>
  <conditionalFormatting sqref="B429:N429">
    <cfRule type="cellIs" dxfId="389" priority="388" operator="lessThan">
      <formula>0</formula>
    </cfRule>
  </conditionalFormatting>
  <conditionalFormatting sqref="B429:N429">
    <cfRule type="cellIs" dxfId="388" priority="387" operator="lessThan">
      <formula>0</formula>
    </cfRule>
  </conditionalFormatting>
  <conditionalFormatting sqref="B429:N429">
    <cfRule type="cellIs" dxfId="387" priority="386" operator="lessThan">
      <formula>0</formula>
    </cfRule>
  </conditionalFormatting>
  <conditionalFormatting sqref="B429:N429">
    <cfRule type="cellIs" dxfId="386" priority="385" operator="lessThan">
      <formula>0</formula>
    </cfRule>
  </conditionalFormatting>
  <conditionalFormatting sqref="B429:N429">
    <cfRule type="cellIs" dxfId="385" priority="384" operator="lessThan">
      <formula>0</formula>
    </cfRule>
  </conditionalFormatting>
  <conditionalFormatting sqref="B429:N429">
    <cfRule type="cellIs" dxfId="384" priority="383" operator="lessThan">
      <formula>0</formula>
    </cfRule>
  </conditionalFormatting>
  <conditionalFormatting sqref="B429:N429">
    <cfRule type="cellIs" dxfId="383" priority="382" operator="lessThan">
      <formula>0</formula>
    </cfRule>
  </conditionalFormatting>
  <conditionalFormatting sqref="B429:N429">
    <cfRule type="cellIs" dxfId="382" priority="381" operator="lessThan">
      <formula>0</formula>
    </cfRule>
  </conditionalFormatting>
  <conditionalFormatting sqref="N432">
    <cfRule type="cellIs" dxfId="381" priority="380" operator="lessThan">
      <formula>0</formula>
    </cfRule>
  </conditionalFormatting>
  <conditionalFormatting sqref="N433">
    <cfRule type="cellIs" dxfId="380" priority="379" operator="lessThan">
      <formula>0</formula>
    </cfRule>
  </conditionalFormatting>
  <conditionalFormatting sqref="N433">
    <cfRule type="cellIs" dxfId="379" priority="378" operator="lessThan">
      <formula>0</formula>
    </cfRule>
  </conditionalFormatting>
  <conditionalFormatting sqref="C439:M439">
    <cfRule type="cellIs" dxfId="378" priority="377" operator="lessThan">
      <formula>0</formula>
    </cfRule>
  </conditionalFormatting>
  <conditionalFormatting sqref="C439:M439">
    <cfRule type="cellIs" dxfId="377" priority="376" operator="lessThan">
      <formula>0</formula>
    </cfRule>
  </conditionalFormatting>
  <conditionalFormatting sqref="H439">
    <cfRule type="cellIs" dxfId="376" priority="375" operator="lessThan">
      <formula>0</formula>
    </cfRule>
  </conditionalFormatting>
  <conditionalFormatting sqref="B439">
    <cfRule type="cellIs" dxfId="375" priority="374" operator="lessThan">
      <formula>0</formula>
    </cfRule>
  </conditionalFormatting>
  <conditionalFormatting sqref="B439">
    <cfRule type="cellIs" dxfId="374" priority="373" operator="lessThan">
      <formula>0</formula>
    </cfRule>
  </conditionalFormatting>
  <conditionalFormatting sqref="B435:N435">
    <cfRule type="cellIs" dxfId="373" priority="372" operator="lessThan">
      <formula>0</formula>
    </cfRule>
  </conditionalFormatting>
  <conditionalFormatting sqref="B435:N435">
    <cfRule type="cellIs" dxfId="372" priority="371" operator="lessThan">
      <formula>0</formula>
    </cfRule>
  </conditionalFormatting>
  <conditionalFormatting sqref="B435:N435">
    <cfRule type="cellIs" dxfId="371" priority="370" operator="lessThan">
      <formula>0</formula>
    </cfRule>
  </conditionalFormatting>
  <conditionalFormatting sqref="B435:N435">
    <cfRule type="cellIs" dxfId="370" priority="369" operator="lessThan">
      <formula>0</formula>
    </cfRule>
  </conditionalFormatting>
  <conditionalFormatting sqref="B435:N435">
    <cfRule type="cellIs" dxfId="369" priority="368" operator="lessThan">
      <formula>0</formula>
    </cfRule>
  </conditionalFormatting>
  <conditionalFormatting sqref="B435:N435">
    <cfRule type="cellIs" dxfId="368" priority="367" operator="lessThan">
      <formula>0</formula>
    </cfRule>
  </conditionalFormatting>
  <conditionalFormatting sqref="B435:N435">
    <cfRule type="cellIs" dxfId="367" priority="366" operator="lessThan">
      <formula>0</formula>
    </cfRule>
  </conditionalFormatting>
  <conditionalFormatting sqref="B435:N435">
    <cfRule type="cellIs" dxfId="366" priority="365" operator="lessThan">
      <formula>0</formula>
    </cfRule>
  </conditionalFormatting>
  <conditionalFormatting sqref="N438">
    <cfRule type="cellIs" dxfId="365" priority="364" operator="lessThan">
      <formula>0</formula>
    </cfRule>
  </conditionalFormatting>
  <conditionalFormatting sqref="N439">
    <cfRule type="cellIs" dxfId="364" priority="363" operator="lessThan">
      <formula>0</formula>
    </cfRule>
  </conditionalFormatting>
  <conditionalFormatting sqref="N439">
    <cfRule type="cellIs" dxfId="363" priority="362" operator="lessThan">
      <formula>0</formula>
    </cfRule>
  </conditionalFormatting>
  <conditionalFormatting sqref="C446:M446">
    <cfRule type="cellIs" dxfId="362" priority="361" operator="lessThan">
      <formula>0</formula>
    </cfRule>
  </conditionalFormatting>
  <conditionalFormatting sqref="C446:M446">
    <cfRule type="cellIs" dxfId="361" priority="360" operator="lessThan">
      <formula>0</formula>
    </cfRule>
  </conditionalFormatting>
  <conditionalFormatting sqref="H446">
    <cfRule type="cellIs" dxfId="360" priority="359" operator="lessThan">
      <formula>0</formula>
    </cfRule>
  </conditionalFormatting>
  <conditionalFormatting sqref="B446">
    <cfRule type="cellIs" dxfId="359" priority="358" operator="lessThan">
      <formula>0</formula>
    </cfRule>
  </conditionalFormatting>
  <conditionalFormatting sqref="B446">
    <cfRule type="cellIs" dxfId="358" priority="357" operator="lessThan">
      <formula>0</formula>
    </cfRule>
  </conditionalFormatting>
  <conditionalFormatting sqref="B442:N442">
    <cfRule type="cellIs" dxfId="357" priority="356" operator="lessThan">
      <formula>0</formula>
    </cfRule>
  </conditionalFormatting>
  <conditionalFormatting sqref="B442:N442">
    <cfRule type="cellIs" dxfId="356" priority="355" operator="lessThan">
      <formula>0</formula>
    </cfRule>
  </conditionalFormatting>
  <conditionalFormatting sqref="B442:N442">
    <cfRule type="cellIs" dxfId="355" priority="354" operator="lessThan">
      <formula>0</formula>
    </cfRule>
  </conditionalFormatting>
  <conditionalFormatting sqref="B442:N442">
    <cfRule type="cellIs" dxfId="354" priority="353" operator="lessThan">
      <formula>0</formula>
    </cfRule>
  </conditionalFormatting>
  <conditionalFormatting sqref="B442:N442">
    <cfRule type="cellIs" dxfId="353" priority="352" operator="lessThan">
      <formula>0</formula>
    </cfRule>
  </conditionalFormatting>
  <conditionalFormatting sqref="B442:N442">
    <cfRule type="cellIs" dxfId="352" priority="351" operator="lessThan">
      <formula>0</formula>
    </cfRule>
  </conditionalFormatting>
  <conditionalFormatting sqref="B442:N442">
    <cfRule type="cellIs" dxfId="351" priority="350" operator="lessThan">
      <formula>0</formula>
    </cfRule>
  </conditionalFormatting>
  <conditionalFormatting sqref="B442:N442">
    <cfRule type="cellIs" dxfId="350" priority="349" operator="lessThan">
      <formula>0</formula>
    </cfRule>
  </conditionalFormatting>
  <conditionalFormatting sqref="N445">
    <cfRule type="cellIs" dxfId="349" priority="348" operator="lessThan">
      <formula>0</formula>
    </cfRule>
  </conditionalFormatting>
  <conditionalFormatting sqref="N446">
    <cfRule type="cellIs" dxfId="348" priority="347" operator="lessThan">
      <formula>0</formula>
    </cfRule>
  </conditionalFormatting>
  <conditionalFormatting sqref="N446">
    <cfRule type="cellIs" dxfId="347" priority="346" operator="lessThan">
      <formula>0</formula>
    </cfRule>
  </conditionalFormatting>
  <conditionalFormatting sqref="C452:M452">
    <cfRule type="cellIs" dxfId="346" priority="345" operator="lessThan">
      <formula>0</formula>
    </cfRule>
  </conditionalFormatting>
  <conditionalFormatting sqref="C452:M452">
    <cfRule type="cellIs" dxfId="345" priority="344" operator="lessThan">
      <formula>0</formula>
    </cfRule>
  </conditionalFormatting>
  <conditionalFormatting sqref="H452">
    <cfRule type="cellIs" dxfId="344" priority="343" operator="lessThan">
      <formula>0</formula>
    </cfRule>
  </conditionalFormatting>
  <conditionalFormatting sqref="B452">
    <cfRule type="cellIs" dxfId="343" priority="342" operator="lessThan">
      <formula>0</formula>
    </cfRule>
  </conditionalFormatting>
  <conditionalFormatting sqref="B452">
    <cfRule type="cellIs" dxfId="342" priority="341" operator="lessThan">
      <formula>0</formula>
    </cfRule>
  </conditionalFormatting>
  <conditionalFormatting sqref="B448:N448">
    <cfRule type="cellIs" dxfId="341" priority="340" operator="lessThan">
      <formula>0</formula>
    </cfRule>
  </conditionalFormatting>
  <conditionalFormatting sqref="B448:N448">
    <cfRule type="cellIs" dxfId="340" priority="339" operator="lessThan">
      <formula>0</formula>
    </cfRule>
  </conditionalFormatting>
  <conditionalFormatting sqref="B448:N448">
    <cfRule type="cellIs" dxfId="339" priority="338" operator="lessThan">
      <formula>0</formula>
    </cfRule>
  </conditionalFormatting>
  <conditionalFormatting sqref="B448:N448">
    <cfRule type="cellIs" dxfId="338" priority="337" operator="lessThan">
      <formula>0</formula>
    </cfRule>
  </conditionalFormatting>
  <conditionalFormatting sqref="B448:N448">
    <cfRule type="cellIs" dxfId="337" priority="336" operator="lessThan">
      <formula>0</formula>
    </cfRule>
  </conditionalFormatting>
  <conditionalFormatting sqref="B448:N448">
    <cfRule type="cellIs" dxfId="336" priority="335" operator="lessThan">
      <formula>0</formula>
    </cfRule>
  </conditionalFormatting>
  <conditionalFormatting sqref="B448:N448">
    <cfRule type="cellIs" dxfId="335" priority="334" operator="lessThan">
      <formula>0</formula>
    </cfRule>
  </conditionalFormatting>
  <conditionalFormatting sqref="B448:N448">
    <cfRule type="cellIs" dxfId="334" priority="333" operator="lessThan">
      <formula>0</formula>
    </cfRule>
  </conditionalFormatting>
  <conditionalFormatting sqref="N451">
    <cfRule type="cellIs" dxfId="333" priority="332" operator="lessThan">
      <formula>0</formula>
    </cfRule>
  </conditionalFormatting>
  <conditionalFormatting sqref="N452">
    <cfRule type="cellIs" dxfId="332" priority="331" operator="lessThan">
      <formula>0</formula>
    </cfRule>
  </conditionalFormatting>
  <conditionalFormatting sqref="N452">
    <cfRule type="cellIs" dxfId="331" priority="330" operator="lessThan">
      <formula>0</formula>
    </cfRule>
  </conditionalFormatting>
  <conditionalFormatting sqref="C455:C458">
    <cfRule type="expression" dxfId="330" priority="328">
      <formula>C455/B455&gt;1</formula>
    </cfRule>
    <cfRule type="expression" dxfId="329" priority="329">
      <formula>C455/B455&lt;1</formula>
    </cfRule>
  </conditionalFormatting>
  <conditionalFormatting sqref="D455:N458">
    <cfRule type="cellIs" dxfId="328" priority="327" operator="lessThan">
      <formula>0</formula>
    </cfRule>
  </conditionalFormatting>
  <conditionalFormatting sqref="D455:N458">
    <cfRule type="expression" dxfId="327" priority="325">
      <formula>D455/C455&gt;1</formula>
    </cfRule>
    <cfRule type="expression" dxfId="326" priority="326">
      <formula>D455/C455&lt;1</formula>
    </cfRule>
  </conditionalFormatting>
  <conditionalFormatting sqref="B455:B458">
    <cfRule type="cellIs" dxfId="325" priority="324" operator="lessThan">
      <formula>0</formula>
    </cfRule>
  </conditionalFormatting>
  <conditionalFormatting sqref="B455:B458 B528:N528 B536:N536 B551:N551 B565:N565">
    <cfRule type="expression" dxfId="324" priority="322">
      <formula>B455/#REF!&gt;1</formula>
    </cfRule>
    <cfRule type="expression" dxfId="323" priority="323">
      <formula>B455/#REF!&lt;1</formula>
    </cfRule>
  </conditionalFormatting>
  <conditionalFormatting sqref="B488">
    <cfRule type="cellIs" dxfId="322" priority="321" operator="lessThan">
      <formula>0</formula>
    </cfRule>
  </conditionalFormatting>
  <conditionalFormatting sqref="B488">
    <cfRule type="expression" dxfId="321" priority="319">
      <formula>B488/#REF!&gt;1</formula>
    </cfRule>
    <cfRule type="expression" dxfId="320" priority="320">
      <formula>B488/#REF!&lt;1</formula>
    </cfRule>
  </conditionalFormatting>
  <conditionalFormatting sqref="C488">
    <cfRule type="cellIs" dxfId="319" priority="318" operator="lessThan">
      <formula>0</formula>
    </cfRule>
  </conditionalFormatting>
  <conditionalFormatting sqref="C488">
    <cfRule type="expression" dxfId="318" priority="316">
      <formula>C488/B488&gt;1</formula>
    </cfRule>
    <cfRule type="expression" dxfId="317" priority="317">
      <formula>C488/B488&lt;1</formula>
    </cfRule>
  </conditionalFormatting>
  <conditionalFormatting sqref="D488">
    <cfRule type="cellIs" dxfId="316" priority="315" operator="lessThan">
      <formula>0</formula>
    </cfRule>
  </conditionalFormatting>
  <conditionalFormatting sqref="D488">
    <cfRule type="expression" dxfId="315" priority="313">
      <formula>D488/C488&gt;1</formula>
    </cfRule>
    <cfRule type="expression" dxfId="314" priority="314">
      <formula>D488/C488&lt;1</formula>
    </cfRule>
  </conditionalFormatting>
  <conditionalFormatting sqref="E488">
    <cfRule type="cellIs" dxfId="313" priority="312" operator="lessThan">
      <formula>0</formula>
    </cfRule>
  </conditionalFormatting>
  <conditionalFormatting sqref="E488">
    <cfRule type="expression" dxfId="312" priority="310">
      <formula>E488/D488&gt;1</formula>
    </cfRule>
    <cfRule type="expression" dxfId="311" priority="311">
      <formula>E488/D488&lt;1</formula>
    </cfRule>
  </conditionalFormatting>
  <conditionalFormatting sqref="F488">
    <cfRule type="cellIs" dxfId="310" priority="309" operator="lessThan">
      <formula>0</formula>
    </cfRule>
  </conditionalFormatting>
  <conditionalFormatting sqref="F488">
    <cfRule type="expression" dxfId="309" priority="307">
      <formula>F488/E488&gt;1</formula>
    </cfRule>
    <cfRule type="expression" dxfId="308" priority="308">
      <formula>F488/E488&lt;1</formula>
    </cfRule>
  </conditionalFormatting>
  <conditionalFormatting sqref="G488">
    <cfRule type="cellIs" dxfId="307" priority="306" operator="lessThan">
      <formula>0</formula>
    </cfRule>
  </conditionalFormatting>
  <conditionalFormatting sqref="G488">
    <cfRule type="expression" dxfId="306" priority="304">
      <formula>G488/F488&gt;1</formula>
    </cfRule>
    <cfRule type="expression" dxfId="305" priority="305">
      <formula>G488/F488&lt;1</formula>
    </cfRule>
  </conditionalFormatting>
  <conditionalFormatting sqref="H488">
    <cfRule type="cellIs" dxfId="304" priority="303" operator="lessThan">
      <formula>0</formula>
    </cfRule>
  </conditionalFormatting>
  <conditionalFormatting sqref="H488">
    <cfRule type="expression" dxfId="303" priority="301">
      <formula>H488/G488&gt;1</formula>
    </cfRule>
    <cfRule type="expression" dxfId="302" priority="302">
      <formula>H488/G488&lt;1</formula>
    </cfRule>
  </conditionalFormatting>
  <conditionalFormatting sqref="I488:N488">
    <cfRule type="cellIs" dxfId="301" priority="300" operator="lessThan">
      <formula>0</formula>
    </cfRule>
  </conditionalFormatting>
  <conditionalFormatting sqref="I488:N488">
    <cfRule type="expression" dxfId="300" priority="298">
      <formula>I488/H488&gt;1</formula>
    </cfRule>
    <cfRule type="expression" dxfId="299" priority="299">
      <formula>I488/H488&lt;1</formula>
    </cfRule>
  </conditionalFormatting>
  <conditionalFormatting sqref="B528">
    <cfRule type="cellIs" dxfId="298" priority="297" operator="lessThan">
      <formula>0</formula>
    </cfRule>
  </conditionalFormatting>
  <conditionalFormatting sqref="B528">
    <cfRule type="expression" dxfId="297" priority="295">
      <formula>B528/#REF!&gt;1</formula>
    </cfRule>
    <cfRule type="expression" dxfId="296" priority="296">
      <formula>B528/#REF!&lt;1</formula>
    </cfRule>
  </conditionalFormatting>
  <conditionalFormatting sqref="C528">
    <cfRule type="cellIs" dxfId="295" priority="294" operator="lessThan">
      <formula>0</formula>
    </cfRule>
  </conditionalFormatting>
  <conditionalFormatting sqref="C528">
    <cfRule type="expression" dxfId="294" priority="292">
      <formula>C528/B528&gt;1</formula>
    </cfRule>
    <cfRule type="expression" dxfId="293" priority="293">
      <formula>C528/B528&lt;1</formula>
    </cfRule>
  </conditionalFormatting>
  <conditionalFormatting sqref="D528">
    <cfRule type="cellIs" dxfId="292" priority="291" operator="lessThan">
      <formula>0</formula>
    </cfRule>
  </conditionalFormatting>
  <conditionalFormatting sqref="D528">
    <cfRule type="expression" dxfId="291" priority="289">
      <formula>D528/C528&gt;1</formula>
    </cfRule>
    <cfRule type="expression" dxfId="290" priority="290">
      <formula>D528/C528&lt;1</formula>
    </cfRule>
  </conditionalFormatting>
  <conditionalFormatting sqref="E528">
    <cfRule type="cellIs" dxfId="289" priority="288" operator="lessThan">
      <formula>0</formula>
    </cfRule>
  </conditionalFormatting>
  <conditionalFormatting sqref="E528">
    <cfRule type="expression" dxfId="288" priority="286">
      <formula>E528/D528&gt;1</formula>
    </cfRule>
    <cfRule type="expression" dxfId="287" priority="287">
      <formula>E528/D528&lt;1</formula>
    </cfRule>
  </conditionalFormatting>
  <conditionalFormatting sqref="F528">
    <cfRule type="cellIs" dxfId="286" priority="285" operator="lessThan">
      <formula>0</formula>
    </cfRule>
  </conditionalFormatting>
  <conditionalFormatting sqref="F528">
    <cfRule type="expression" dxfId="285" priority="283">
      <formula>F528/E528&gt;1</formula>
    </cfRule>
    <cfRule type="expression" dxfId="284" priority="284">
      <formula>F528/E528&lt;1</formula>
    </cfRule>
  </conditionalFormatting>
  <conditionalFormatting sqref="G528">
    <cfRule type="cellIs" dxfId="283" priority="282" operator="lessThan">
      <formula>0</formula>
    </cfRule>
  </conditionalFormatting>
  <conditionalFormatting sqref="G528">
    <cfRule type="expression" dxfId="282" priority="280">
      <formula>G528/F528&gt;1</formula>
    </cfRule>
    <cfRule type="expression" dxfId="281" priority="281">
      <formula>G528/F528&lt;1</formula>
    </cfRule>
  </conditionalFormatting>
  <conditionalFormatting sqref="H528">
    <cfRule type="cellIs" dxfId="280" priority="279" operator="lessThan">
      <formula>0</formula>
    </cfRule>
  </conditionalFormatting>
  <conditionalFormatting sqref="H528">
    <cfRule type="expression" dxfId="279" priority="277">
      <formula>H528/G528&gt;1</formula>
    </cfRule>
    <cfRule type="expression" dxfId="278" priority="278">
      <formula>H528/G528&lt;1</formula>
    </cfRule>
  </conditionalFormatting>
  <conditionalFormatting sqref="B536">
    <cfRule type="cellIs" dxfId="277" priority="276" operator="lessThan">
      <formula>0</formula>
    </cfRule>
  </conditionalFormatting>
  <conditionalFormatting sqref="B536">
    <cfRule type="expression" dxfId="276" priority="274">
      <formula>B536/#REF!&gt;1</formula>
    </cfRule>
    <cfRule type="expression" dxfId="275" priority="275">
      <formula>B536/#REF!&lt;1</formula>
    </cfRule>
  </conditionalFormatting>
  <conditionalFormatting sqref="C536">
    <cfRule type="cellIs" dxfId="274" priority="273" operator="lessThan">
      <formula>0</formula>
    </cfRule>
  </conditionalFormatting>
  <conditionalFormatting sqref="C536">
    <cfRule type="expression" dxfId="273" priority="271">
      <formula>C536/B536&gt;1</formula>
    </cfRule>
    <cfRule type="expression" dxfId="272" priority="272">
      <formula>C536/B536&lt;1</formula>
    </cfRule>
  </conditionalFormatting>
  <conditionalFormatting sqref="D536">
    <cfRule type="cellIs" dxfId="271" priority="270" operator="lessThan">
      <formula>0</formula>
    </cfRule>
  </conditionalFormatting>
  <conditionalFormatting sqref="D536">
    <cfRule type="expression" dxfId="270" priority="268">
      <formula>D536/C536&gt;1</formula>
    </cfRule>
    <cfRule type="expression" dxfId="269" priority="269">
      <formula>D536/C536&lt;1</formula>
    </cfRule>
  </conditionalFormatting>
  <conditionalFormatting sqref="E536">
    <cfRule type="cellIs" dxfId="268" priority="267" operator="lessThan">
      <formula>0</formula>
    </cfRule>
  </conditionalFormatting>
  <conditionalFormatting sqref="E536">
    <cfRule type="expression" dxfId="267" priority="265">
      <formula>E536/D536&gt;1</formula>
    </cfRule>
    <cfRule type="expression" dxfId="266" priority="266">
      <formula>E536/D536&lt;1</formula>
    </cfRule>
  </conditionalFormatting>
  <conditionalFormatting sqref="F536">
    <cfRule type="cellIs" dxfId="265" priority="264" operator="lessThan">
      <formula>0</formula>
    </cfRule>
  </conditionalFormatting>
  <conditionalFormatting sqref="F536">
    <cfRule type="expression" dxfId="264" priority="262">
      <formula>F536/E536&gt;1</formula>
    </cfRule>
    <cfRule type="expression" dxfId="263" priority="263">
      <formula>F536/E536&lt;1</formula>
    </cfRule>
  </conditionalFormatting>
  <conditionalFormatting sqref="G536">
    <cfRule type="cellIs" dxfId="262" priority="261" operator="lessThan">
      <formula>0</formula>
    </cfRule>
  </conditionalFormatting>
  <conditionalFormatting sqref="G536">
    <cfRule type="expression" dxfId="261" priority="259">
      <formula>G536/F536&gt;1</formula>
    </cfRule>
    <cfRule type="expression" dxfId="260" priority="260">
      <formula>G536/F536&lt;1</formula>
    </cfRule>
  </conditionalFormatting>
  <conditionalFormatting sqref="H536">
    <cfRule type="cellIs" dxfId="259" priority="258" operator="lessThan">
      <formula>0</formula>
    </cfRule>
  </conditionalFormatting>
  <conditionalFormatting sqref="H536">
    <cfRule type="expression" dxfId="258" priority="256">
      <formula>H536/G536&gt;1</formula>
    </cfRule>
    <cfRule type="expression" dxfId="257" priority="257">
      <formula>H536/G536&lt;1</formula>
    </cfRule>
  </conditionalFormatting>
  <conditionalFormatting sqref="B565">
    <cfRule type="cellIs" dxfId="256" priority="255" operator="lessThan">
      <formula>0</formula>
    </cfRule>
  </conditionalFormatting>
  <conditionalFormatting sqref="B565">
    <cfRule type="expression" dxfId="255" priority="253">
      <formula>B565/#REF!&gt;1</formula>
    </cfRule>
    <cfRule type="expression" dxfId="254" priority="254">
      <formula>B565/#REF!&lt;1</formula>
    </cfRule>
  </conditionalFormatting>
  <conditionalFormatting sqref="C565">
    <cfRule type="cellIs" dxfId="253" priority="252" operator="lessThan">
      <formula>0</formula>
    </cfRule>
  </conditionalFormatting>
  <conditionalFormatting sqref="C565">
    <cfRule type="expression" dxfId="252" priority="250">
      <formula>C565/B565&gt;1</formula>
    </cfRule>
    <cfRule type="expression" dxfId="251" priority="251">
      <formula>C565/B565&lt;1</formula>
    </cfRule>
  </conditionalFormatting>
  <conditionalFormatting sqref="D565">
    <cfRule type="cellIs" dxfId="250" priority="249" operator="lessThan">
      <formula>0</formula>
    </cfRule>
  </conditionalFormatting>
  <conditionalFormatting sqref="D565">
    <cfRule type="expression" dxfId="249" priority="247">
      <formula>D565/C565&gt;1</formula>
    </cfRule>
    <cfRule type="expression" dxfId="248" priority="248">
      <formula>D565/C565&lt;1</formula>
    </cfRule>
  </conditionalFormatting>
  <conditionalFormatting sqref="E565">
    <cfRule type="cellIs" dxfId="247" priority="246" operator="lessThan">
      <formula>0</formula>
    </cfRule>
  </conditionalFormatting>
  <conditionalFormatting sqref="E565">
    <cfRule type="expression" dxfId="246" priority="244">
      <formula>E565/D565&gt;1</formula>
    </cfRule>
    <cfRule type="expression" dxfId="245" priority="245">
      <formula>E565/D565&lt;1</formula>
    </cfRule>
  </conditionalFormatting>
  <conditionalFormatting sqref="F565">
    <cfRule type="cellIs" dxfId="244" priority="243" operator="lessThan">
      <formula>0</formula>
    </cfRule>
  </conditionalFormatting>
  <conditionalFormatting sqref="F565">
    <cfRule type="expression" dxfId="243" priority="241">
      <formula>F565/E565&gt;1</formula>
    </cfRule>
    <cfRule type="expression" dxfId="242" priority="242">
      <formula>F565/E565&lt;1</formula>
    </cfRule>
  </conditionalFormatting>
  <conditionalFormatting sqref="G565">
    <cfRule type="cellIs" dxfId="241" priority="240" operator="lessThan">
      <formula>0</formula>
    </cfRule>
  </conditionalFormatting>
  <conditionalFormatting sqref="G565">
    <cfRule type="expression" dxfId="240" priority="238">
      <formula>G565/F565&gt;1</formula>
    </cfRule>
    <cfRule type="expression" dxfId="239" priority="239">
      <formula>G565/F565&lt;1</formula>
    </cfRule>
  </conditionalFormatting>
  <conditionalFormatting sqref="H565">
    <cfRule type="cellIs" dxfId="238" priority="237" operator="lessThan">
      <formula>0</formula>
    </cfRule>
  </conditionalFormatting>
  <conditionalFormatting sqref="H565">
    <cfRule type="expression" dxfId="237" priority="235">
      <formula>H565/G565&gt;1</formula>
    </cfRule>
    <cfRule type="expression" dxfId="236" priority="236">
      <formula>H565/G565&lt;1</formula>
    </cfRule>
  </conditionalFormatting>
  <conditionalFormatting sqref="N572">
    <cfRule type="cellIs" dxfId="235" priority="234" operator="lessThan">
      <formula>0</formula>
    </cfRule>
  </conditionalFormatting>
  <conditionalFormatting sqref="N580">
    <cfRule type="cellIs" dxfId="234" priority="232" operator="lessThan">
      <formula>0</formula>
    </cfRule>
  </conditionalFormatting>
  <conditionalFormatting sqref="N580">
    <cfRule type="cellIs" dxfId="233" priority="233" operator="lessThan">
      <formula>0</formula>
    </cfRule>
  </conditionalFormatting>
  <conditionalFormatting sqref="N581">
    <cfRule type="cellIs" dxfId="232" priority="230" operator="lessThan">
      <formula>0</formula>
    </cfRule>
  </conditionalFormatting>
  <conditionalFormatting sqref="N581">
    <cfRule type="cellIs" dxfId="231" priority="231" operator="lessThan">
      <formula>0</formula>
    </cfRule>
  </conditionalFormatting>
  <conditionalFormatting sqref="N586">
    <cfRule type="cellIs" dxfId="230" priority="229" operator="lessThan">
      <formula>0</formula>
    </cfRule>
  </conditionalFormatting>
  <conditionalFormatting sqref="N586">
    <cfRule type="cellIs" dxfId="229" priority="228" operator="lessThan">
      <formula>0</formula>
    </cfRule>
  </conditionalFormatting>
  <conditionalFormatting sqref="O357">
    <cfRule type="cellIs" dxfId="228" priority="227" operator="lessThan">
      <formula>0</formula>
    </cfRule>
  </conditionalFormatting>
  <conditionalFormatting sqref="O358:O359">
    <cfRule type="cellIs" dxfId="227" priority="226" operator="lessThan">
      <formula>0</formula>
    </cfRule>
  </conditionalFormatting>
  <conditionalFormatting sqref="O455:O458">
    <cfRule type="cellIs" dxfId="226" priority="225" operator="lessThan">
      <formula>0</formula>
    </cfRule>
  </conditionalFormatting>
  <conditionalFormatting sqref="O355">
    <cfRule type="cellIs" dxfId="225" priority="224" operator="lessThan">
      <formula>0</formula>
    </cfRule>
  </conditionalFormatting>
  <conditionalFormatting sqref="O360:O361">
    <cfRule type="cellIs" dxfId="224" priority="223" operator="lessThan">
      <formula>0</formula>
    </cfRule>
  </conditionalFormatting>
  <conditionalFormatting sqref="O363:O367">
    <cfRule type="cellIs" dxfId="223" priority="222" operator="lessThan">
      <formula>0</formula>
    </cfRule>
  </conditionalFormatting>
  <conditionalFormatting sqref="O372:O373">
    <cfRule type="cellIs" dxfId="222" priority="221" operator="lessThan">
      <formula>0</formula>
    </cfRule>
  </conditionalFormatting>
  <conditionalFormatting sqref="O378:O379">
    <cfRule type="cellIs" dxfId="221" priority="220" operator="lessThan">
      <formula>0</formula>
    </cfRule>
  </conditionalFormatting>
  <conditionalFormatting sqref="O384:O385">
    <cfRule type="cellIs" dxfId="220" priority="219" operator="lessThan">
      <formula>0</formula>
    </cfRule>
  </conditionalFormatting>
  <conditionalFormatting sqref="O390:O391">
    <cfRule type="cellIs" dxfId="219" priority="218" operator="lessThan">
      <formula>0</formula>
    </cfRule>
  </conditionalFormatting>
  <conditionalFormatting sqref="O396">
    <cfRule type="cellIs" dxfId="218" priority="217" operator="lessThan">
      <formula>0</formula>
    </cfRule>
  </conditionalFormatting>
  <conditionalFormatting sqref="O402:O403">
    <cfRule type="cellIs" dxfId="217" priority="216" operator="lessThan">
      <formula>0</formula>
    </cfRule>
  </conditionalFormatting>
  <conditionalFormatting sqref="O408:O409">
    <cfRule type="cellIs" dxfId="216" priority="215" operator="lessThan">
      <formula>0</formula>
    </cfRule>
  </conditionalFormatting>
  <conditionalFormatting sqref="O414:O415">
    <cfRule type="cellIs" dxfId="215" priority="214" operator="lessThan">
      <formula>0</formula>
    </cfRule>
  </conditionalFormatting>
  <conditionalFormatting sqref="O420:O421">
    <cfRule type="cellIs" dxfId="214" priority="213" operator="lessThan">
      <formula>0</formula>
    </cfRule>
  </conditionalFormatting>
  <conditionalFormatting sqref="O426:O427">
    <cfRule type="cellIs" dxfId="213" priority="212" operator="lessThan">
      <formula>0</formula>
    </cfRule>
  </conditionalFormatting>
  <conditionalFormatting sqref="O432:O433">
    <cfRule type="cellIs" dxfId="212" priority="211" operator="lessThan">
      <formula>0</formula>
    </cfRule>
  </conditionalFormatting>
  <conditionalFormatting sqref="O438:O439">
    <cfRule type="cellIs" dxfId="211" priority="210" operator="lessThan">
      <formula>0</formula>
    </cfRule>
  </conditionalFormatting>
  <conditionalFormatting sqref="O445:O446">
    <cfRule type="cellIs" dxfId="210" priority="209" operator="lessThan">
      <formula>0</formula>
    </cfRule>
  </conditionalFormatting>
  <conditionalFormatting sqref="O451:O452">
    <cfRule type="cellIs" dxfId="209" priority="208" operator="lessThan">
      <formula>0</formula>
    </cfRule>
  </conditionalFormatting>
  <conditionalFormatting sqref="O459">
    <cfRule type="cellIs" dxfId="208" priority="207" operator="lessThan">
      <formula>0</formula>
    </cfRule>
  </conditionalFormatting>
  <conditionalFormatting sqref="O466">
    <cfRule type="cellIs" dxfId="207" priority="206" operator="lessThan">
      <formula>0</formula>
    </cfRule>
  </conditionalFormatting>
  <conditionalFormatting sqref="O479:O480">
    <cfRule type="cellIs" dxfId="206" priority="205" operator="lessThan">
      <formula>0</formula>
    </cfRule>
  </conditionalFormatting>
  <conditionalFormatting sqref="O487:O488">
    <cfRule type="cellIs" dxfId="205" priority="204" operator="lessThan">
      <formula>0</formula>
    </cfRule>
  </conditionalFormatting>
  <conditionalFormatting sqref="O496:O497">
    <cfRule type="cellIs" dxfId="204" priority="203" operator="lessThan">
      <formula>0</formula>
    </cfRule>
  </conditionalFormatting>
  <conditionalFormatting sqref="O504:O505">
    <cfRule type="cellIs" dxfId="203" priority="202" operator="lessThan">
      <formula>0</formula>
    </cfRule>
  </conditionalFormatting>
  <conditionalFormatting sqref="O520:O521">
    <cfRule type="cellIs" dxfId="202" priority="201" operator="lessThan">
      <formula>0</formula>
    </cfRule>
  </conditionalFormatting>
  <conditionalFormatting sqref="O512:O513">
    <cfRule type="cellIs" dxfId="201" priority="200" operator="lessThan">
      <formula>0</formula>
    </cfRule>
  </conditionalFormatting>
  <conditionalFormatting sqref="O527:O528">
    <cfRule type="cellIs" dxfId="200" priority="199" operator="lessThan">
      <formula>0</formula>
    </cfRule>
  </conditionalFormatting>
  <conditionalFormatting sqref="O535:O536">
    <cfRule type="cellIs" dxfId="199" priority="198" operator="lessThan">
      <formula>0</formula>
    </cfRule>
  </conditionalFormatting>
  <conditionalFormatting sqref="O543:O544">
    <cfRule type="cellIs" dxfId="198" priority="197" operator="lessThan">
      <formula>0</formula>
    </cfRule>
  </conditionalFormatting>
  <conditionalFormatting sqref="O550:O551">
    <cfRule type="cellIs" dxfId="197" priority="196" operator="lessThan">
      <formula>0</formula>
    </cfRule>
  </conditionalFormatting>
  <conditionalFormatting sqref="O557:O558">
    <cfRule type="cellIs" dxfId="196" priority="195" operator="lessThan">
      <formula>0</formula>
    </cfRule>
  </conditionalFormatting>
  <conditionalFormatting sqref="O564:O565">
    <cfRule type="cellIs" dxfId="195" priority="194" operator="lessThan">
      <formula>0</formula>
    </cfRule>
  </conditionalFormatting>
  <conditionalFormatting sqref="O572:O573">
    <cfRule type="cellIs" dxfId="194" priority="193" operator="lessThan">
      <formula>0</formula>
    </cfRule>
  </conditionalFormatting>
  <conditionalFormatting sqref="O589">
    <cfRule type="cellIs" dxfId="193" priority="192" operator="lessThan">
      <formula>0</formula>
    </cfRule>
  </conditionalFormatting>
  <conditionalFormatting sqref="O594">
    <cfRule type="cellIs" dxfId="192" priority="191" operator="lessThan">
      <formula>0</formula>
    </cfRule>
  </conditionalFormatting>
  <conditionalFormatting sqref="O610">
    <cfRule type="cellIs" dxfId="191" priority="190" operator="lessThan">
      <formula>0</formula>
    </cfRule>
  </conditionalFormatting>
  <conditionalFormatting sqref="O628:O630">
    <cfRule type="cellIs" dxfId="190" priority="189" operator="lessThan">
      <formula>0</formula>
    </cfRule>
  </conditionalFormatting>
  <conditionalFormatting sqref="I703:P703 O701:P702 O704:P704">
    <cfRule type="cellIs" dxfId="189" priority="183" operator="lessThan">
      <formula>0</formula>
    </cfRule>
  </conditionalFormatting>
  <conditionalFormatting sqref="O632:O633">
    <cfRule type="cellIs" dxfId="188" priority="188" operator="lessThan">
      <formula>0</formula>
    </cfRule>
  </conditionalFormatting>
  <conditionalFormatting sqref="O636">
    <cfRule type="cellIs" dxfId="187" priority="187" operator="lessThan">
      <formula>0</formula>
    </cfRule>
  </conditionalFormatting>
  <conditionalFormatting sqref="O637">
    <cfRule type="cellIs" dxfId="186" priority="186" operator="lessThan">
      <formula>0</formula>
    </cfRule>
  </conditionalFormatting>
  <conditionalFormatting sqref="O639">
    <cfRule type="cellIs" dxfId="185" priority="185" operator="lessThan">
      <formula>0</formula>
    </cfRule>
  </conditionalFormatting>
  <conditionalFormatting sqref="O640">
    <cfRule type="cellIs" dxfId="184" priority="184" operator="lessThan">
      <formula>0</formula>
    </cfRule>
  </conditionalFormatting>
  <conditionalFormatting sqref="D642:N642 D639:N639 D636:N637 D628:N630">
    <cfRule type="expression" dxfId="183" priority="156">
      <formula>D628/C628&gt;1</formula>
    </cfRule>
    <cfRule type="expression" dxfId="182" priority="157">
      <formula>D628/C628&lt;1</formula>
    </cfRule>
  </conditionalFormatting>
  <conditionalFormatting sqref="C483:C486">
    <cfRule type="cellIs" dxfId="181" priority="182" operator="lessThan">
      <formula>0</formula>
    </cfRule>
  </conditionalFormatting>
  <conditionalFormatting sqref="C483:C486">
    <cfRule type="expression" dxfId="180" priority="180">
      <formula>C483/B483&gt;1</formula>
    </cfRule>
    <cfRule type="expression" dxfId="179" priority="181">
      <formula>C483/B483&lt;1</formula>
    </cfRule>
  </conditionalFormatting>
  <conditionalFormatting sqref="D483:N486">
    <cfRule type="cellIs" dxfId="178" priority="179" operator="lessThan">
      <formula>0</formula>
    </cfRule>
  </conditionalFormatting>
  <conditionalFormatting sqref="D483:N486">
    <cfRule type="expression" dxfId="177" priority="177">
      <formula>D483/C483&gt;1</formula>
    </cfRule>
    <cfRule type="expression" dxfId="176" priority="178">
      <formula>D483/C483&lt;1</formula>
    </cfRule>
  </conditionalFormatting>
  <conditionalFormatting sqref="B483:B486">
    <cfRule type="cellIs" dxfId="175" priority="176" operator="lessThan">
      <formula>0</formula>
    </cfRule>
  </conditionalFormatting>
  <conditionalFormatting sqref="B483:B486">
    <cfRule type="expression" dxfId="174" priority="174">
      <formula>B483/#REF!&gt;1</formula>
    </cfRule>
    <cfRule type="expression" dxfId="173" priority="175">
      <formula>B483/#REF!&lt;1</formula>
    </cfRule>
  </conditionalFormatting>
  <conditionalFormatting sqref="J564:N564 J550:N550 J535:N535 J527:N527">
    <cfRule type="cellIs" dxfId="172" priority="173" operator="lessThan">
      <formula>0</formula>
    </cfRule>
  </conditionalFormatting>
  <conditionalFormatting sqref="C564:I564 C560:C563 C550:I550 C546:C549 C535:I535 C531:C534 C527:I527 C523:C526">
    <cfRule type="cellIs" dxfId="171" priority="172" operator="lessThan">
      <formula>0</formula>
    </cfRule>
  </conditionalFormatting>
  <conditionalFormatting sqref="C564:M564 C550:M550 C535:M535 C527:M527">
    <cfRule type="cellIs" dxfId="170" priority="171" operator="lessThan">
      <formula>0</formula>
    </cfRule>
  </conditionalFormatting>
  <conditionalFormatting sqref="C560:C563 C546:C549 C531:C534 C523:C526">
    <cfRule type="expression" dxfId="169" priority="169">
      <formula>C523/B523&gt;1</formula>
    </cfRule>
    <cfRule type="expression" dxfId="168" priority="170">
      <formula>C523/B523&lt;1</formula>
    </cfRule>
  </conditionalFormatting>
  <conditionalFormatting sqref="D560:N563 D546:N549 D531:N534 D523:N526">
    <cfRule type="cellIs" dxfId="167" priority="168" operator="lessThan">
      <formula>0</formula>
    </cfRule>
  </conditionalFormatting>
  <conditionalFormatting sqref="D560:N563 D546:N549 D531:N534 D523:N526">
    <cfRule type="expression" dxfId="166" priority="166">
      <formula>D523/C523&gt;1</formula>
    </cfRule>
    <cfRule type="expression" dxfId="165" priority="167">
      <formula>D523/C523&lt;1</formula>
    </cfRule>
  </conditionalFormatting>
  <conditionalFormatting sqref="C564:N564 C550:N550 C535:N535 C527:N527">
    <cfRule type="cellIs" dxfId="164" priority="165" operator="lessThan">
      <formula>0</formula>
    </cfRule>
  </conditionalFormatting>
  <conditionalFormatting sqref="C564:N564 C550:N550 C535:N535 C527:N527">
    <cfRule type="expression" dxfId="163" priority="163">
      <formula>C527/B527&gt;1</formula>
    </cfRule>
    <cfRule type="expression" dxfId="162" priority="164">
      <formula>C527/B527&lt;1</formula>
    </cfRule>
  </conditionalFormatting>
  <conditionalFormatting sqref="B642 B639 B636:B637 B632:B633 B628:B630">
    <cfRule type="cellIs" dxfId="161" priority="162" operator="lessThan">
      <formula>0</formula>
    </cfRule>
  </conditionalFormatting>
  <conditionalFormatting sqref="C642 C639 C636:C637 C628:C630">
    <cfRule type="cellIs" dxfId="160" priority="161" operator="lessThan">
      <formula>0</formula>
    </cfRule>
  </conditionalFormatting>
  <conditionalFormatting sqref="C642 C639 C636:C637 C628:C630">
    <cfRule type="expression" dxfId="159" priority="159">
      <formula>C628/B628&gt;1</formula>
    </cfRule>
    <cfRule type="expression" dxfId="158" priority="160">
      <formula>C628/B628&lt;1</formula>
    </cfRule>
  </conditionalFormatting>
  <conditionalFormatting sqref="D642:N642 D639:N639 D636:N637 D628:N630">
    <cfRule type="cellIs" dxfId="157" priority="158" operator="lessThan">
      <formula>0</formula>
    </cfRule>
  </conditionalFormatting>
  <conditionalFormatting sqref="B480:N480 B513 B544 B573">
    <cfRule type="expression" dxfId="156" priority="991">
      <formula>B480/#REF!&gt;1</formula>
    </cfRule>
    <cfRule type="expression" dxfId="155" priority="992">
      <formula>B480/#REF!&lt;1</formula>
    </cfRule>
  </conditionalFormatting>
  <conditionalFormatting sqref="C459">
    <cfRule type="cellIs" dxfId="154" priority="155" operator="lessThan">
      <formula>0</formula>
    </cfRule>
  </conditionalFormatting>
  <conditionalFormatting sqref="C459">
    <cfRule type="expression" dxfId="153" priority="153">
      <formula>C459/B459&gt;1</formula>
    </cfRule>
    <cfRule type="expression" dxfId="152" priority="154">
      <formula>C459/B459&lt;1</formula>
    </cfRule>
  </conditionalFormatting>
  <conditionalFormatting sqref="D459:N459">
    <cfRule type="cellIs" dxfId="151" priority="152" operator="lessThan">
      <formula>0</formula>
    </cfRule>
  </conditionalFormatting>
  <conditionalFormatting sqref="D459:N459">
    <cfRule type="expression" dxfId="150" priority="150">
      <formula>D459/C459&gt;1</formula>
    </cfRule>
    <cfRule type="expression" dxfId="149" priority="151">
      <formula>D459/C459&lt;1</formula>
    </cfRule>
  </conditionalFormatting>
  <conditionalFormatting sqref="B459">
    <cfRule type="cellIs" dxfId="148" priority="149" operator="lessThan">
      <formula>0</formula>
    </cfRule>
  </conditionalFormatting>
  <conditionalFormatting sqref="B459">
    <cfRule type="expression" dxfId="147" priority="147">
      <formula>B459/#REF!&gt;1</formula>
    </cfRule>
    <cfRule type="expression" dxfId="146" priority="148">
      <formula>B459/#REF!&lt;1</formula>
    </cfRule>
  </conditionalFormatting>
  <conditionalFormatting sqref="C487">
    <cfRule type="cellIs" dxfId="145" priority="146" operator="lessThan">
      <formula>0</formula>
    </cfRule>
  </conditionalFormatting>
  <conditionalFormatting sqref="D487:N487">
    <cfRule type="cellIs" dxfId="144" priority="143" operator="lessThan">
      <formula>0</formula>
    </cfRule>
  </conditionalFormatting>
  <conditionalFormatting sqref="C487">
    <cfRule type="expression" dxfId="143" priority="144">
      <formula>C487/B487&gt;1</formula>
    </cfRule>
    <cfRule type="expression" dxfId="142" priority="145">
      <formula>C487/B487&lt;1</formula>
    </cfRule>
  </conditionalFormatting>
  <conditionalFormatting sqref="D487:N487">
    <cfRule type="expression" dxfId="141" priority="141">
      <formula>D487/C487&gt;1</formula>
    </cfRule>
    <cfRule type="expression" dxfId="140" priority="142">
      <formula>D487/C487&lt;1</formula>
    </cfRule>
  </conditionalFormatting>
  <conditionalFormatting sqref="B487">
    <cfRule type="cellIs" dxfId="139" priority="140" operator="lessThan">
      <formula>0</formula>
    </cfRule>
  </conditionalFormatting>
  <conditionalFormatting sqref="B487">
    <cfRule type="expression" dxfId="138" priority="138">
      <formula>B487/#REF!&gt;1</formula>
    </cfRule>
    <cfRule type="expression" dxfId="137" priority="139">
      <formula>B487/#REF!&lt;1</formula>
    </cfRule>
  </conditionalFormatting>
  <conditionalFormatting sqref="B505 B497">
    <cfRule type="cellIs" dxfId="136" priority="137" operator="lessThan">
      <formula>0</formula>
    </cfRule>
  </conditionalFormatting>
  <conditionalFormatting sqref="B505 B497">
    <cfRule type="expression" dxfId="135" priority="135">
      <formula>B497/#REF!&gt;1</formula>
    </cfRule>
    <cfRule type="expression" dxfId="134" priority="136">
      <formula>B497/#REF!&lt;1</formula>
    </cfRule>
  </conditionalFormatting>
  <conditionalFormatting sqref="C497">
    <cfRule type="cellIs" dxfId="133" priority="134" operator="lessThan">
      <formula>0</formula>
    </cfRule>
  </conditionalFormatting>
  <conditionalFormatting sqref="C497">
    <cfRule type="expression" dxfId="132" priority="132">
      <formula>C497/B497&gt;1</formula>
    </cfRule>
    <cfRule type="expression" dxfId="131" priority="133">
      <formula>C497/B497&lt;1</formula>
    </cfRule>
  </conditionalFormatting>
  <conditionalFormatting sqref="C544:N544">
    <cfRule type="cellIs" dxfId="130" priority="122" operator="lessThan">
      <formula>0</formula>
    </cfRule>
  </conditionalFormatting>
  <conditionalFormatting sqref="C589:N589">
    <cfRule type="expression" dxfId="129" priority="91">
      <formula>C589/B589&gt;1</formula>
    </cfRule>
    <cfRule type="expression" dxfId="128" priority="92">
      <formula>C589/B589&lt;1</formula>
    </cfRule>
  </conditionalFormatting>
  <conditionalFormatting sqref="I528:N528">
    <cfRule type="cellIs" dxfId="127" priority="119" operator="lessThan">
      <formula>0</formula>
    </cfRule>
  </conditionalFormatting>
  <conditionalFormatting sqref="I528:N528">
    <cfRule type="expression" dxfId="126" priority="117">
      <formula>I528/H528&gt;1</formula>
    </cfRule>
    <cfRule type="expression" dxfId="125" priority="118">
      <formula>I528/H528&lt;1</formula>
    </cfRule>
  </conditionalFormatting>
  <conditionalFormatting sqref="I536:N536">
    <cfRule type="cellIs" dxfId="124" priority="116" operator="lessThan">
      <formula>0</formula>
    </cfRule>
  </conditionalFormatting>
  <conditionalFormatting sqref="I536:N536">
    <cfRule type="expression" dxfId="123" priority="114">
      <formula>I536/H536&gt;1</formula>
    </cfRule>
    <cfRule type="expression" dxfId="122" priority="115">
      <formula>I536/H536&lt;1</formula>
    </cfRule>
  </conditionalFormatting>
  <conditionalFormatting sqref="B551:N551">
    <cfRule type="cellIs" dxfId="121" priority="113" operator="lessThan">
      <formula>0</formula>
    </cfRule>
  </conditionalFormatting>
  <conditionalFormatting sqref="B551:N551">
    <cfRule type="expression" dxfId="120" priority="111">
      <formula>B551/A551&gt;1</formula>
    </cfRule>
    <cfRule type="expression" dxfId="119" priority="112">
      <formula>B551/A551&lt;1</formula>
    </cfRule>
  </conditionalFormatting>
  <conditionalFormatting sqref="B565:N565">
    <cfRule type="cellIs" dxfId="118" priority="110" operator="lessThan">
      <formula>0</formula>
    </cfRule>
  </conditionalFormatting>
  <conditionalFormatting sqref="B565:N565">
    <cfRule type="expression" dxfId="117" priority="108">
      <formula>B565/A565&gt;1</formula>
    </cfRule>
    <cfRule type="expression" dxfId="116" priority="109">
      <formula>B565/A565&lt;1</formula>
    </cfRule>
  </conditionalFormatting>
  <conditionalFormatting sqref="N594">
    <cfRule type="cellIs" dxfId="115" priority="84" operator="lessThan">
      <formula>0</formula>
    </cfRule>
  </conditionalFormatting>
  <conditionalFormatting sqref="D497:N497">
    <cfRule type="cellIs" dxfId="114" priority="131" operator="lessThan">
      <formula>0</formula>
    </cfRule>
  </conditionalFormatting>
  <conditionalFormatting sqref="D497:N497">
    <cfRule type="expression" dxfId="113" priority="129">
      <formula>D497/C497&gt;1</formula>
    </cfRule>
    <cfRule type="expression" dxfId="112" priority="130">
      <formula>D497/C497&lt;1</formula>
    </cfRule>
  </conditionalFormatting>
  <conditionalFormatting sqref="C505:N505">
    <cfRule type="cellIs" dxfId="111" priority="128" operator="lessThan">
      <formula>0</formula>
    </cfRule>
  </conditionalFormatting>
  <conditionalFormatting sqref="C505:N505">
    <cfRule type="expression" dxfId="110" priority="126">
      <formula>C505/B505&gt;1</formula>
    </cfRule>
    <cfRule type="expression" dxfId="109" priority="127">
      <formula>C505/B505&lt;1</formula>
    </cfRule>
  </conditionalFormatting>
  <conditionalFormatting sqref="C558:N558">
    <cfRule type="expression" dxfId="108" priority="102">
      <formula>C558/B558&gt;1</formula>
    </cfRule>
    <cfRule type="expression" dxfId="107" priority="103">
      <formula>C558/B558&lt;1</formula>
    </cfRule>
  </conditionalFormatting>
  <conditionalFormatting sqref="C513:N513">
    <cfRule type="cellIs" dxfId="106" priority="125" operator="lessThan">
      <formula>0</formula>
    </cfRule>
  </conditionalFormatting>
  <conditionalFormatting sqref="C513:N513">
    <cfRule type="expression" dxfId="105" priority="123">
      <formula>C513/B513&gt;1</formula>
    </cfRule>
    <cfRule type="expression" dxfId="104" priority="124">
      <formula>C513/B513&lt;1</formula>
    </cfRule>
  </conditionalFormatting>
  <conditionalFormatting sqref="C632:N633">
    <cfRule type="cellIs" dxfId="103" priority="101" operator="lessThan">
      <formula>0</formula>
    </cfRule>
  </conditionalFormatting>
  <conditionalFormatting sqref="C544:N544">
    <cfRule type="expression" dxfId="102" priority="120">
      <formula>C544/B544&gt;1</formula>
    </cfRule>
    <cfRule type="expression" dxfId="101" priority="121">
      <formula>C544/B544&lt;1</formula>
    </cfRule>
  </conditionalFormatting>
  <conditionalFormatting sqref="C573:N573">
    <cfRule type="cellIs" dxfId="100" priority="98" operator="lessThan">
      <formula>0</formula>
    </cfRule>
  </conditionalFormatting>
  <conditionalFormatting sqref="C594:M594">
    <cfRule type="expression" dxfId="99" priority="86">
      <formula>C594/B594&gt;1</formula>
    </cfRule>
    <cfRule type="expression" dxfId="98" priority="87">
      <formula>C594/B594&lt;1</formula>
    </cfRule>
  </conditionalFormatting>
  <conditionalFormatting sqref="C589:N589">
    <cfRule type="cellIs" dxfId="97" priority="95" operator="lessThan">
      <formula>0</formula>
    </cfRule>
  </conditionalFormatting>
  <conditionalFormatting sqref="N594">
    <cfRule type="expression" dxfId="96" priority="81">
      <formula>N594/M594&gt;1</formula>
    </cfRule>
    <cfRule type="expression" dxfId="95" priority="82">
      <formula>N594/M594&lt;1</formula>
    </cfRule>
  </conditionalFormatting>
  <conditionalFormatting sqref="C594:M594">
    <cfRule type="cellIs" dxfId="94" priority="90" operator="lessThan">
      <formula>0</formula>
    </cfRule>
  </conditionalFormatting>
  <conditionalFormatting sqref="C594:M594">
    <cfRule type="cellIs" dxfId="93" priority="89" operator="lessThan">
      <formula>0</formula>
    </cfRule>
  </conditionalFormatting>
  <conditionalFormatting sqref="B558">
    <cfRule type="cellIs" dxfId="92" priority="105" operator="lessThan">
      <formula>0</formula>
    </cfRule>
  </conditionalFormatting>
  <conditionalFormatting sqref="B558">
    <cfRule type="expression" dxfId="91" priority="106">
      <formula>B558/#REF!&gt;1</formula>
    </cfRule>
    <cfRule type="expression" dxfId="90" priority="107">
      <formula>B558/#REF!&lt;1</formula>
    </cfRule>
  </conditionalFormatting>
  <conditionalFormatting sqref="C558:N558">
    <cfRule type="cellIs" dxfId="89" priority="104" operator="lessThan">
      <formula>0</formula>
    </cfRule>
  </conditionalFormatting>
  <conditionalFormatting sqref="C632:N633">
    <cfRule type="expression" dxfId="88" priority="99">
      <formula>C632/B632&gt;1</formula>
    </cfRule>
    <cfRule type="expression" dxfId="87" priority="100">
      <formula>C632/B632&lt;1</formula>
    </cfRule>
  </conditionalFormatting>
  <conditionalFormatting sqref="C589:N589">
    <cfRule type="cellIs" dxfId="86" priority="93" operator="lessThan">
      <formula>0</formula>
    </cfRule>
  </conditionalFormatting>
  <conditionalFormatting sqref="C573:N573">
    <cfRule type="expression" dxfId="85" priority="96">
      <formula>C573/B573&gt;1</formula>
    </cfRule>
    <cfRule type="expression" dxfId="84" priority="97">
      <formula>C573/B573&lt;1</formula>
    </cfRule>
  </conditionalFormatting>
  <conditionalFormatting sqref="C589:N589">
    <cfRule type="cellIs" dxfId="83" priority="94" operator="lessThan">
      <formula>0</formula>
    </cfRule>
  </conditionalFormatting>
  <conditionalFormatting sqref="N594">
    <cfRule type="cellIs" dxfId="82" priority="85" operator="lessThan">
      <formula>0</formula>
    </cfRule>
  </conditionalFormatting>
  <conditionalFormatting sqref="C594:M594">
    <cfRule type="cellIs" dxfId="81" priority="88" operator="lessThan">
      <formula>0</formula>
    </cfRule>
  </conditionalFormatting>
  <conditionalFormatting sqref="N594">
    <cfRule type="cellIs" dxfId="80" priority="83" operator="lessThan">
      <formula>0</formula>
    </cfRule>
  </conditionalFormatting>
  <conditionalFormatting sqref="B669:N672">
    <cfRule type="cellIs" dxfId="79" priority="80" operator="lessThan">
      <formula>0</formula>
    </cfRule>
  </conditionalFormatting>
  <conditionalFormatting sqref="I671:P671 O669:P670 O672:P672">
    <cfRule type="cellIs" dxfId="78" priority="79" operator="lessThan">
      <formula>0</formula>
    </cfRule>
  </conditionalFormatting>
  <conditionalFormatting sqref="B673:N676">
    <cfRule type="cellIs" dxfId="77" priority="78" operator="lessThan">
      <formula>0</formula>
    </cfRule>
  </conditionalFormatting>
  <conditionalFormatting sqref="I675:P675 O673:P674 O676:P676">
    <cfRule type="cellIs" dxfId="76" priority="77" operator="lessThan">
      <formula>0</formula>
    </cfRule>
  </conditionalFormatting>
  <conditionalFormatting sqref="B677:N680">
    <cfRule type="cellIs" dxfId="75" priority="76" operator="lessThan">
      <formula>0</formula>
    </cfRule>
  </conditionalFormatting>
  <conditionalFormatting sqref="I679:P679 O677:P678 O680:P680">
    <cfRule type="cellIs" dxfId="74" priority="75" operator="lessThan">
      <formula>0</formula>
    </cfRule>
  </conditionalFormatting>
  <conditionalFormatting sqref="B681:N684">
    <cfRule type="cellIs" dxfId="73" priority="74" operator="lessThan">
      <formula>0</formula>
    </cfRule>
  </conditionalFormatting>
  <conditionalFormatting sqref="I683:P683 O681:P682 O684:P684">
    <cfRule type="cellIs" dxfId="72" priority="73" operator="lessThan">
      <formula>0</formula>
    </cfRule>
  </conditionalFormatting>
  <conditionalFormatting sqref="B685:N688">
    <cfRule type="cellIs" dxfId="71" priority="72" operator="lessThan">
      <formula>0</formula>
    </cfRule>
  </conditionalFormatting>
  <conditionalFormatting sqref="I687:P687 O685:P686 O688:P688">
    <cfRule type="cellIs" dxfId="70" priority="71" operator="lessThan">
      <formula>0</formula>
    </cfRule>
  </conditionalFormatting>
  <conditionalFormatting sqref="B689:N692">
    <cfRule type="cellIs" dxfId="69" priority="70" operator="lessThan">
      <formula>0</formula>
    </cfRule>
  </conditionalFormatting>
  <conditionalFormatting sqref="I691:P691 O689:P690 O692:P692">
    <cfRule type="cellIs" dxfId="68" priority="69" operator="lessThan">
      <formula>0</formula>
    </cfRule>
  </conditionalFormatting>
  <conditionalFormatting sqref="B693:N696">
    <cfRule type="cellIs" dxfId="67" priority="68" operator="lessThan">
      <formula>0</formula>
    </cfRule>
  </conditionalFormatting>
  <conditionalFormatting sqref="I695:P695 O693:P694 O696:P696">
    <cfRule type="cellIs" dxfId="66" priority="67" operator="lessThan">
      <formula>0</formula>
    </cfRule>
  </conditionalFormatting>
  <conditionalFormatting sqref="B697:N700">
    <cfRule type="cellIs" dxfId="65" priority="66" operator="lessThan">
      <formula>0</formula>
    </cfRule>
  </conditionalFormatting>
  <conditionalFormatting sqref="I699:P699 O697:P698 O700:P700">
    <cfRule type="cellIs" dxfId="64" priority="65" operator="lessThan">
      <formula>0</formula>
    </cfRule>
  </conditionalFormatting>
  <conditionalFormatting sqref="B705:N708">
    <cfRule type="cellIs" dxfId="63" priority="64" operator="lessThan">
      <formula>0</formula>
    </cfRule>
  </conditionalFormatting>
  <conditionalFormatting sqref="I707:P707 O705:P706 O708:P708">
    <cfRule type="cellIs" dxfId="62" priority="63" operator="lessThan">
      <formula>0</formula>
    </cfRule>
  </conditionalFormatting>
  <conditionalFormatting sqref="B709:N712">
    <cfRule type="cellIs" dxfId="61" priority="62" operator="lessThan">
      <formula>0</formula>
    </cfRule>
  </conditionalFormatting>
  <conditionalFormatting sqref="I711:P711 O709:P710 O712:P712">
    <cfRule type="cellIs" dxfId="60" priority="61" operator="lessThan">
      <formula>0</formula>
    </cfRule>
  </conditionalFormatting>
  <conditionalFormatting sqref="O642">
    <cfRule type="cellIs" dxfId="59" priority="60" operator="lessThan">
      <formula>0</formula>
    </cfRule>
  </conditionalFormatting>
  <conditionalFormatting sqref="O537">
    <cfRule type="cellIs" dxfId="58" priority="37" operator="lessThan">
      <formula>0</formula>
    </cfRule>
  </conditionalFormatting>
  <conditionalFormatting sqref="P460">
    <cfRule type="cellIs" dxfId="57" priority="59" operator="lessThan">
      <formula>0</formula>
    </cfRule>
  </conditionalFormatting>
  <conditionalFormatting sqref="O460">
    <cfRule type="cellIs" dxfId="56" priority="58" operator="lessThan">
      <formula>0</formula>
    </cfRule>
  </conditionalFormatting>
  <conditionalFormatting sqref="B460:N460">
    <cfRule type="cellIs" dxfId="55" priority="57" operator="lessThan">
      <formula>0</formula>
    </cfRule>
  </conditionalFormatting>
  <conditionalFormatting sqref="P481">
    <cfRule type="cellIs" dxfId="54" priority="56" operator="lessThan">
      <formula>0</formula>
    </cfRule>
  </conditionalFormatting>
  <conditionalFormatting sqref="O481">
    <cfRule type="cellIs" dxfId="53" priority="55" operator="lessThan">
      <formula>0</formula>
    </cfRule>
  </conditionalFormatting>
  <conditionalFormatting sqref="B481:N481">
    <cfRule type="cellIs" dxfId="52" priority="54" operator="lessThan">
      <formula>0</formula>
    </cfRule>
  </conditionalFormatting>
  <conditionalFormatting sqref="P489">
    <cfRule type="cellIs" dxfId="51" priority="53" operator="lessThan">
      <formula>0</formula>
    </cfRule>
  </conditionalFormatting>
  <conditionalFormatting sqref="O489">
    <cfRule type="cellIs" dxfId="50" priority="52" operator="lessThan">
      <formula>0</formula>
    </cfRule>
  </conditionalFormatting>
  <conditionalFormatting sqref="B489:N489">
    <cfRule type="cellIs" dxfId="49" priority="51" operator="lessThan">
      <formula>0</formula>
    </cfRule>
  </conditionalFormatting>
  <conditionalFormatting sqref="P498">
    <cfRule type="cellIs" dxfId="48" priority="50" operator="lessThan">
      <formula>0</formula>
    </cfRule>
  </conditionalFormatting>
  <conditionalFormatting sqref="O498">
    <cfRule type="cellIs" dxfId="47" priority="49" operator="lessThan">
      <formula>0</formula>
    </cfRule>
  </conditionalFormatting>
  <conditionalFormatting sqref="B498:N498">
    <cfRule type="cellIs" dxfId="46" priority="48" operator="lessThan">
      <formula>0</formula>
    </cfRule>
  </conditionalFormatting>
  <conditionalFormatting sqref="P506">
    <cfRule type="cellIs" dxfId="45" priority="47" operator="lessThan">
      <formula>0</formula>
    </cfRule>
  </conditionalFormatting>
  <conditionalFormatting sqref="O506">
    <cfRule type="cellIs" dxfId="44" priority="46" operator="lessThan">
      <formula>0</formula>
    </cfRule>
  </conditionalFormatting>
  <conditionalFormatting sqref="B506:N506">
    <cfRule type="cellIs" dxfId="43" priority="45" operator="lessThan">
      <formula>0</formula>
    </cfRule>
  </conditionalFormatting>
  <conditionalFormatting sqref="P514">
    <cfRule type="cellIs" dxfId="42" priority="44" operator="lessThan">
      <formula>0</formula>
    </cfRule>
  </conditionalFormatting>
  <conditionalFormatting sqref="O514">
    <cfRule type="cellIs" dxfId="41" priority="43" operator="lessThan">
      <formula>0</formula>
    </cfRule>
  </conditionalFormatting>
  <conditionalFormatting sqref="B514:N514">
    <cfRule type="cellIs" dxfId="40" priority="42" operator="lessThan">
      <formula>0</formula>
    </cfRule>
  </conditionalFormatting>
  <conditionalFormatting sqref="P529">
    <cfRule type="cellIs" dxfId="39" priority="41" operator="lessThan">
      <formula>0</formula>
    </cfRule>
  </conditionalFormatting>
  <conditionalFormatting sqref="O529">
    <cfRule type="cellIs" dxfId="38" priority="40" operator="lessThan">
      <formula>0</formula>
    </cfRule>
  </conditionalFormatting>
  <conditionalFormatting sqref="B529:N529">
    <cfRule type="cellIs" dxfId="37" priority="39" operator="lessThan">
      <formula>0</formula>
    </cfRule>
  </conditionalFormatting>
  <conditionalFormatting sqref="P537">
    <cfRule type="cellIs" dxfId="36" priority="38" operator="lessThan">
      <formula>0</formula>
    </cfRule>
  </conditionalFormatting>
  <conditionalFormatting sqref="B537:N537">
    <cfRule type="cellIs" dxfId="35" priority="36" operator="lessThan">
      <formula>0</formula>
    </cfRule>
  </conditionalFormatting>
  <conditionalFormatting sqref="P566">
    <cfRule type="cellIs" dxfId="34" priority="35" operator="lessThan">
      <formula>0</formula>
    </cfRule>
  </conditionalFormatting>
  <conditionalFormatting sqref="O566">
    <cfRule type="cellIs" dxfId="33" priority="34" operator="lessThan">
      <formula>0</formula>
    </cfRule>
  </conditionalFormatting>
  <conditionalFormatting sqref="B566:N566">
    <cfRule type="cellIs" dxfId="32" priority="33" operator="lessThan">
      <formula>0</formula>
    </cfRule>
  </conditionalFormatting>
  <conditionalFormatting sqref="Q716:AC716 G716 O727 Q727:AC727 G727:I727 O734 Q734:AC734 G734:I734 O741 Q741:AC741 I741 O749 Q749:AC749 G749:I749 O716 D717:F722 O717:AC722">
    <cfRule type="cellIs" dxfId="31" priority="24" operator="lessThan">
      <formula>0</formula>
    </cfRule>
  </conditionalFormatting>
  <conditionalFormatting sqref="O726:O727 O733:O734 O716">
    <cfRule type="cellIs" dxfId="30" priority="25" operator="lessThan">
      <formula>0</formula>
    </cfRule>
  </conditionalFormatting>
  <conditionalFormatting sqref="P729">
    <cfRule type="cellIs" dxfId="29" priority="26" operator="lessThan">
      <formula>0</formula>
    </cfRule>
  </conditionalFormatting>
  <conditionalFormatting sqref="P718">
    <cfRule type="cellIs" dxfId="28" priority="27" operator="lessThan">
      <formula>0</formula>
    </cfRule>
  </conditionalFormatting>
  <conditionalFormatting sqref="P736">
    <cfRule type="cellIs" dxfId="27" priority="28" operator="lessThan">
      <formula>0</formula>
    </cfRule>
  </conditionalFormatting>
  <conditionalFormatting sqref="O741">
    <cfRule type="cellIs" dxfId="26" priority="29" operator="lessThan">
      <formula>0</formula>
    </cfRule>
  </conditionalFormatting>
  <conditionalFormatting sqref="P743">
    <cfRule type="cellIs" dxfId="25" priority="30" operator="lessThan">
      <formula>0</formula>
    </cfRule>
  </conditionalFormatting>
  <conditionalFormatting sqref="D716:F716 D727:H727 D734:H734 D741:H741 D749:H749">
    <cfRule type="cellIs" dxfId="24" priority="31" operator="lessThan">
      <formula>0</formula>
    </cfRule>
  </conditionalFormatting>
  <conditionalFormatting sqref="N762:N764">
    <cfRule type="cellIs" dxfId="23" priority="32" operator="lessThan">
      <formula>0</formula>
    </cfRule>
  </conditionalFormatting>
  <conditionalFormatting sqref="M739">
    <cfRule type="cellIs" dxfId="22" priority="23" operator="lessThan">
      <formula>0</formula>
    </cfRule>
  </conditionalFormatting>
  <conditionalFormatting sqref="M738">
    <cfRule type="cellIs" dxfId="21" priority="22" operator="lessThan">
      <formula>0</formula>
    </cfRule>
  </conditionalFormatting>
  <conditionalFormatting sqref="M737">
    <cfRule type="cellIs" dxfId="20" priority="21" operator="lessThan">
      <formula>0</formula>
    </cfRule>
  </conditionalFormatting>
  <conditionalFormatting sqref="M735">
    <cfRule type="cellIs" dxfId="19" priority="20" operator="lessThan">
      <formula>0</formula>
    </cfRule>
  </conditionalFormatting>
  <conditionalFormatting sqref="G717:N725">
    <cfRule type="expression" dxfId="18" priority="17">
      <formula>G717/F717&gt;1</formula>
    </cfRule>
    <cfRule type="expression" dxfId="17" priority="18">
      <formula>G717/F717&lt;1</formula>
    </cfRule>
  </conditionalFormatting>
  <conditionalFormatting sqref="G717:N725">
    <cfRule type="cellIs" dxfId="16" priority="19" operator="lessThan">
      <formula>0</formula>
    </cfRule>
  </conditionalFormatting>
  <conditionalFormatting sqref="I728:N732">
    <cfRule type="expression" dxfId="15" priority="14">
      <formula>I728/H728&gt;1</formula>
    </cfRule>
    <cfRule type="expression" dxfId="14" priority="15">
      <formula>I728/H728&lt;1</formula>
    </cfRule>
  </conditionalFormatting>
  <conditionalFormatting sqref="I728:N732">
    <cfRule type="cellIs" dxfId="13" priority="16" operator="lessThan">
      <formula>0</formula>
    </cfRule>
  </conditionalFormatting>
  <conditionalFormatting sqref="O467:P467 B467">
    <cfRule type="cellIs" dxfId="12" priority="13" operator="lessThan">
      <formula>0</formula>
    </cfRule>
  </conditionalFormatting>
  <conditionalFormatting sqref="P468:P472">
    <cfRule type="cellIs" dxfId="11" priority="12" operator="lessThan">
      <formula>0</formula>
    </cfRule>
  </conditionalFormatting>
  <conditionalFormatting sqref="O468:O471">
    <cfRule type="cellIs" dxfId="10" priority="11" operator="lessThan">
      <formula>0</formula>
    </cfRule>
  </conditionalFormatting>
  <conditionalFormatting sqref="G472:N472 M468:N471">
    <cfRule type="cellIs" dxfId="9" priority="10" operator="lessThan">
      <formula>0</formula>
    </cfRule>
  </conditionalFormatting>
  <conditionalFormatting sqref="G472:N472 M468:N471">
    <cfRule type="expression" dxfId="8" priority="8">
      <formula>G468/F468&gt;1</formula>
    </cfRule>
    <cfRule type="expression" dxfId="7" priority="9">
      <formula>G468/F468&lt;1</formula>
    </cfRule>
  </conditionalFormatting>
  <conditionalFormatting sqref="B468:L471">
    <cfRule type="cellIs" dxfId="6" priority="7" operator="lessThan">
      <formula>0</formula>
    </cfRule>
  </conditionalFormatting>
  <conditionalFormatting sqref="B468:L471">
    <cfRule type="expression" dxfId="5" priority="5">
      <formula>B468/A468&gt;1</formula>
    </cfRule>
    <cfRule type="expression" dxfId="4" priority="6">
      <formula>B468/A468&lt;1</formula>
    </cfRule>
  </conditionalFormatting>
  <conditionalFormatting sqref="B472:F472">
    <cfRule type="cellIs" dxfId="3" priority="4" operator="lessThan">
      <formula>0</formula>
    </cfRule>
  </conditionalFormatting>
  <conditionalFormatting sqref="B472:F472">
    <cfRule type="expression" dxfId="2" priority="2">
      <formula>B472/A472&gt;1</formula>
    </cfRule>
    <cfRule type="expression" dxfId="1" priority="3">
      <formula>B472/A472&lt;1</formula>
    </cfRule>
  </conditionalFormatting>
  <conditionalFormatting sqref="O472">
    <cfRule type="cellIs" dxfId="0" priority="1" operator="lessThan">
      <formula>0</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41"/>
  <sheetViews>
    <sheetView topLeftCell="A2" workbookViewId="0">
      <selection activeCell="A13" sqref="A13:AZ137"/>
    </sheetView>
  </sheetViews>
  <sheetFormatPr defaultRowHeight="15"/>
  <cols>
    <col min="1" max="1" width="25.77734375" style="1" customWidth="1"/>
    <col min="2" max="4" width="15.77734375" style="1" customWidth="1"/>
    <col min="5" max="5" width="20.77734375" style="1" customWidth="1"/>
    <col min="6" max="7" width="15.77734375" style="1" customWidth="1"/>
    <col min="8" max="16384" width="8.88671875" style="1"/>
  </cols>
  <sheetData>
    <row r="1" spans="1:52">
      <c r="A1" s="1" t="s">
        <v>0</v>
      </c>
      <c r="B1" s="1" t="s">
        <v>1</v>
      </c>
      <c r="C1" s="1" t="s">
        <v>1217</v>
      </c>
    </row>
    <row r="3" spans="1:52">
      <c r="A3" s="1" t="s">
        <v>2</v>
      </c>
      <c r="B3" s="1" t="s">
        <v>351</v>
      </c>
    </row>
    <row r="4" spans="1:52">
      <c r="A4" s="1" t="s">
        <v>4</v>
      </c>
      <c r="B4" s="1" t="s">
        <v>5</v>
      </c>
    </row>
    <row r="5" spans="1:52">
      <c r="A5" s="1" t="s">
        <v>6</v>
      </c>
      <c r="B5" s="1" t="s">
        <v>7</v>
      </c>
    </row>
    <row r="6" spans="1:52">
      <c r="A6" s="1" t="s">
        <v>8</v>
      </c>
      <c r="B6" s="1" t="s">
        <v>9</v>
      </c>
    </row>
    <row r="7" spans="1:52">
      <c r="A7" s="1" t="s">
        <v>10</v>
      </c>
      <c r="B7" s="1" t="s">
        <v>11</v>
      </c>
      <c r="C7" s="1" t="s">
        <v>12</v>
      </c>
      <c r="D7" s="1" t="s">
        <v>13</v>
      </c>
    </row>
    <row r="9" spans="1:52">
      <c r="A9" s="1" t="s">
        <v>14</v>
      </c>
      <c r="B9" s="1" t="s">
        <v>15</v>
      </c>
    </row>
    <row r="10" spans="1:52">
      <c r="A10" s="1" t="s">
        <v>6</v>
      </c>
      <c r="B10" s="1" t="s">
        <v>16</v>
      </c>
    </row>
    <row r="12" spans="1:52">
      <c r="A12" s="1" t="s">
        <v>17</v>
      </c>
    </row>
    <row r="13" spans="1:52">
      <c r="A13" s="1" t="s">
        <v>1</v>
      </c>
      <c r="B13" s="1" t="s">
        <v>961</v>
      </c>
      <c r="C13" s="1" t="s">
        <v>962</v>
      </c>
      <c r="D13" s="1" t="s">
        <v>963</v>
      </c>
      <c r="E13" s="1" t="s">
        <v>964</v>
      </c>
      <c r="F13" s="1" t="s">
        <v>965</v>
      </c>
      <c r="G13" s="1" t="s">
        <v>966</v>
      </c>
      <c r="H13" s="1" t="s">
        <v>967</v>
      </c>
      <c r="I13" s="1" t="s">
        <v>968</v>
      </c>
      <c r="J13" s="1" t="s">
        <v>969</v>
      </c>
      <c r="K13" s="1" t="s">
        <v>970</v>
      </c>
      <c r="L13" s="1" t="s">
        <v>971</v>
      </c>
      <c r="M13" s="1" t="s">
        <v>972</v>
      </c>
      <c r="N13" s="1" t="s">
        <v>973</v>
      </c>
      <c r="O13" s="1" t="s">
        <v>974</v>
      </c>
      <c r="P13" s="1" t="s">
        <v>975</v>
      </c>
      <c r="Q13" s="1" t="s">
        <v>976</v>
      </c>
      <c r="R13" s="1" t="s">
        <v>977</v>
      </c>
      <c r="S13" s="1" t="s">
        <v>978</v>
      </c>
      <c r="T13" s="1" t="s">
        <v>979</v>
      </c>
      <c r="U13" s="1" t="s">
        <v>980</v>
      </c>
      <c r="V13" s="1" t="s">
        <v>981</v>
      </c>
      <c r="W13" s="1" t="s">
        <v>982</v>
      </c>
      <c r="X13" s="1" t="s">
        <v>983</v>
      </c>
      <c r="Y13" s="1" t="s">
        <v>984</v>
      </c>
      <c r="Z13" s="1" t="s">
        <v>985</v>
      </c>
      <c r="AA13" s="1" t="s">
        <v>986</v>
      </c>
      <c r="AB13" s="1" t="s">
        <v>987</v>
      </c>
      <c r="AC13" s="1" t="s">
        <v>988</v>
      </c>
      <c r="AD13" s="1" t="s">
        <v>989</v>
      </c>
      <c r="AE13" s="1" t="s">
        <v>990</v>
      </c>
      <c r="AF13" s="1" t="s">
        <v>991</v>
      </c>
      <c r="AG13" s="1" t="s">
        <v>992</v>
      </c>
      <c r="AH13" s="1" t="s">
        <v>993</v>
      </c>
      <c r="AI13" s="1" t="s">
        <v>994</v>
      </c>
      <c r="AJ13" s="1" t="s">
        <v>995</v>
      </c>
      <c r="AK13" s="1" t="s">
        <v>996</v>
      </c>
      <c r="AL13" s="1" t="s">
        <v>997</v>
      </c>
      <c r="AM13" s="1" t="s">
        <v>998</v>
      </c>
      <c r="AN13" s="1" t="s">
        <v>999</v>
      </c>
      <c r="AO13" s="1" t="s">
        <v>1000</v>
      </c>
      <c r="AP13" s="1" t="s">
        <v>1001</v>
      </c>
      <c r="AQ13" s="1" t="s">
        <v>1002</v>
      </c>
      <c r="AR13" s="1" t="s">
        <v>1003</v>
      </c>
      <c r="AS13" s="1" t="s">
        <v>1004</v>
      </c>
      <c r="AT13" s="1" t="s">
        <v>1005</v>
      </c>
      <c r="AU13" s="1" t="s">
        <v>1006</v>
      </c>
      <c r="AV13" s="1" t="s">
        <v>1007</v>
      </c>
      <c r="AW13" s="1" t="s">
        <v>1008</v>
      </c>
      <c r="AX13" s="1" t="s">
        <v>1009</v>
      </c>
      <c r="AY13" s="1" t="s">
        <v>1010</v>
      </c>
      <c r="AZ13" s="1" t="s">
        <v>1113</v>
      </c>
    </row>
    <row r="15" spans="1:52">
      <c r="A15" s="1" t="s">
        <v>18</v>
      </c>
    </row>
    <row r="16" spans="1:52">
      <c r="A16" s="1" t="s">
        <v>19</v>
      </c>
      <c r="B16" s="1">
        <v>238345</v>
      </c>
      <c r="C16" s="1">
        <v>44607</v>
      </c>
      <c r="D16" s="1">
        <v>556701</v>
      </c>
      <c r="E16" s="1">
        <v>85576.34</v>
      </c>
      <c r="F16" s="1">
        <v>126005</v>
      </c>
      <c r="G16" s="1">
        <v>88307</v>
      </c>
      <c r="H16" s="1">
        <v>98503</v>
      </c>
      <c r="I16" s="1">
        <v>115097</v>
      </c>
      <c r="J16" s="1">
        <v>131303</v>
      </c>
      <c r="K16" s="1">
        <v>134969</v>
      </c>
      <c r="L16" s="1">
        <v>112073</v>
      </c>
      <c r="M16" s="1">
        <v>299352.11</v>
      </c>
      <c r="N16" s="1">
        <v>348118</v>
      </c>
      <c r="O16" s="1">
        <v>568350</v>
      </c>
      <c r="P16" s="1">
        <v>172572</v>
      </c>
      <c r="Q16" s="1">
        <v>315941.99</v>
      </c>
      <c r="R16" s="1">
        <v>166709</v>
      </c>
      <c r="S16" s="1">
        <v>209234</v>
      </c>
      <c r="T16" s="1">
        <v>247349</v>
      </c>
      <c r="U16" s="1">
        <v>356281.14899999998</v>
      </c>
      <c r="V16" s="1">
        <v>329081</v>
      </c>
      <c r="W16" s="1">
        <v>234885</v>
      </c>
      <c r="X16" s="1">
        <v>385602</v>
      </c>
      <c r="Y16" s="1">
        <v>741517.85600000003</v>
      </c>
      <c r="Z16" s="1">
        <v>517097</v>
      </c>
      <c r="AA16" s="1">
        <v>263989</v>
      </c>
      <c r="AB16" s="1">
        <v>327879</v>
      </c>
      <c r="AC16" s="1">
        <v>645650.17000000004</v>
      </c>
      <c r="AD16" s="1">
        <v>507526</v>
      </c>
      <c r="AE16" s="1">
        <v>340735</v>
      </c>
      <c r="AF16" s="1">
        <v>341833</v>
      </c>
      <c r="AG16" s="1">
        <v>448313.67099999997</v>
      </c>
      <c r="AH16" s="1">
        <v>856015</v>
      </c>
      <c r="AI16" s="1">
        <v>1135223</v>
      </c>
      <c r="AJ16" s="1">
        <v>1056663</v>
      </c>
      <c r="AK16" s="1">
        <v>1089295.4099999999</v>
      </c>
      <c r="AL16" s="1">
        <v>1160790</v>
      </c>
      <c r="AM16" s="1">
        <v>572884</v>
      </c>
      <c r="AN16" s="1">
        <v>1276954</v>
      </c>
      <c r="AO16" s="1">
        <v>701414.23400000005</v>
      </c>
      <c r="AP16" s="1">
        <v>1220816</v>
      </c>
      <c r="AQ16" s="1">
        <v>714966</v>
      </c>
      <c r="AR16" s="1">
        <v>1223370</v>
      </c>
      <c r="AS16" s="1">
        <v>1281542.645</v>
      </c>
      <c r="AT16" s="1">
        <v>1698872</v>
      </c>
      <c r="AU16" s="1">
        <v>787508</v>
      </c>
      <c r="AV16" s="1">
        <v>871492</v>
      </c>
      <c r="AW16" s="1">
        <v>2023701.433</v>
      </c>
      <c r="AX16" s="1">
        <v>2329814</v>
      </c>
      <c r="AY16" s="1">
        <v>2855932</v>
      </c>
      <c r="AZ16" s="1">
        <v>2802951</v>
      </c>
    </row>
    <row r="17" spans="1:52">
      <c r="A17" s="1" t="s">
        <v>20</v>
      </c>
      <c r="B17" s="1">
        <v>0</v>
      </c>
      <c r="C17" s="1">
        <v>0</v>
      </c>
      <c r="D17" s="1">
        <v>0</v>
      </c>
      <c r="E17" s="1">
        <v>0</v>
      </c>
      <c r="F17" s="1">
        <v>0</v>
      </c>
      <c r="G17" s="1">
        <v>0</v>
      </c>
      <c r="H17" s="1">
        <v>0</v>
      </c>
      <c r="I17" s="1">
        <v>0</v>
      </c>
      <c r="J17" s="1">
        <v>80000</v>
      </c>
      <c r="K17" s="1">
        <v>0</v>
      </c>
      <c r="L17" s="1">
        <v>0</v>
      </c>
      <c r="M17" s="1">
        <v>0</v>
      </c>
      <c r="N17" s="1">
        <v>0</v>
      </c>
      <c r="O17" s="1">
        <v>0</v>
      </c>
      <c r="P17" s="1">
        <v>0</v>
      </c>
      <c r="Q17" s="1">
        <v>0</v>
      </c>
      <c r="R17" s="1">
        <v>0</v>
      </c>
      <c r="S17" s="1">
        <v>0</v>
      </c>
      <c r="T17" s="1">
        <v>0</v>
      </c>
      <c r="U17" s="1">
        <v>3960.2559999999999</v>
      </c>
      <c r="V17" s="1">
        <v>0</v>
      </c>
      <c r="W17" s="1">
        <v>0</v>
      </c>
      <c r="X17" s="1">
        <v>0</v>
      </c>
      <c r="Y17" s="1">
        <v>0</v>
      </c>
      <c r="Z17" s="1">
        <v>0</v>
      </c>
      <c r="AA17" s="1">
        <v>0</v>
      </c>
      <c r="AB17" s="1">
        <v>0</v>
      </c>
      <c r="AC17" s="1">
        <v>0</v>
      </c>
      <c r="AD17" s="1">
        <v>0</v>
      </c>
      <c r="AE17" s="1">
        <v>0</v>
      </c>
      <c r="AF17" s="1">
        <v>0</v>
      </c>
      <c r="AG17" s="1">
        <v>0</v>
      </c>
      <c r="AH17" s="1">
        <v>0</v>
      </c>
      <c r="AI17" s="1">
        <v>0</v>
      </c>
      <c r="AJ17" s="1">
        <v>837127</v>
      </c>
      <c r="AK17" s="1">
        <v>53746.05</v>
      </c>
      <c r="AL17" s="1">
        <v>803350</v>
      </c>
      <c r="AM17" s="1">
        <v>703712</v>
      </c>
      <c r="AN17" s="1">
        <v>100105</v>
      </c>
      <c r="AO17" s="1">
        <v>98042.7</v>
      </c>
      <c r="AP17" s="1">
        <v>293695</v>
      </c>
      <c r="AQ17" s="1">
        <v>479501</v>
      </c>
      <c r="AR17" s="1">
        <v>597220</v>
      </c>
      <c r="AS17" s="1">
        <v>898689.56200000003</v>
      </c>
      <c r="AT17" s="1">
        <v>1076775</v>
      </c>
      <c r="AU17" s="1">
        <v>1333005</v>
      </c>
      <c r="AV17" s="1">
        <v>1475025</v>
      </c>
      <c r="AW17" s="1">
        <v>787939.10199999996</v>
      </c>
      <c r="AX17" s="1">
        <v>0</v>
      </c>
      <c r="AY17" s="1">
        <v>0</v>
      </c>
      <c r="AZ17" s="1">
        <v>0</v>
      </c>
    </row>
    <row r="18" spans="1:52">
      <c r="A18" s="1" t="s">
        <v>21</v>
      </c>
      <c r="B18" s="1">
        <v>337599</v>
      </c>
      <c r="C18" s="1">
        <v>223599</v>
      </c>
      <c r="D18" s="1">
        <v>265576</v>
      </c>
      <c r="E18" s="1">
        <v>267236.61</v>
      </c>
      <c r="F18" s="1">
        <v>247765</v>
      </c>
      <c r="G18" s="1">
        <v>185908</v>
      </c>
      <c r="H18" s="1">
        <v>220536</v>
      </c>
      <c r="I18" s="1">
        <v>309959</v>
      </c>
      <c r="J18" s="1">
        <v>313903</v>
      </c>
      <c r="K18" s="1">
        <v>177965</v>
      </c>
      <c r="L18" s="1">
        <v>195993</v>
      </c>
      <c r="M18" s="1">
        <v>345883.07</v>
      </c>
      <c r="N18" s="1">
        <v>299296</v>
      </c>
      <c r="O18" s="1">
        <v>190581</v>
      </c>
      <c r="P18" s="1">
        <v>208361</v>
      </c>
      <c r="Q18" s="1">
        <v>269004.49</v>
      </c>
      <c r="R18" s="1">
        <v>401297</v>
      </c>
      <c r="S18" s="1">
        <v>269132</v>
      </c>
      <c r="T18" s="1">
        <v>318221</v>
      </c>
      <c r="U18" s="1">
        <v>836138.01300000004</v>
      </c>
      <c r="V18" s="1">
        <v>972997</v>
      </c>
      <c r="W18" s="1">
        <v>863157</v>
      </c>
      <c r="X18" s="1">
        <v>837396</v>
      </c>
      <c r="Y18" s="1">
        <v>936363.86899999995</v>
      </c>
      <c r="Z18" s="1">
        <v>835695</v>
      </c>
      <c r="AA18" s="1">
        <v>605805</v>
      </c>
      <c r="AB18" s="1">
        <v>343652</v>
      </c>
      <c r="AC18" s="1">
        <v>1031426.6</v>
      </c>
      <c r="AD18" s="1">
        <v>542741</v>
      </c>
      <c r="AE18" s="1">
        <v>319555</v>
      </c>
      <c r="AF18" s="1">
        <v>952977</v>
      </c>
      <c r="AG18" s="1">
        <v>492637.82900000003</v>
      </c>
      <c r="AH18" s="1">
        <v>1188936</v>
      </c>
      <c r="AI18" s="1">
        <v>840951</v>
      </c>
      <c r="AJ18" s="1">
        <v>0</v>
      </c>
      <c r="AK18" s="1">
        <v>937882.98</v>
      </c>
      <c r="AL18" s="1">
        <v>1072170</v>
      </c>
      <c r="AM18" s="1">
        <v>788932</v>
      </c>
      <c r="AN18" s="1">
        <v>370245</v>
      </c>
      <c r="AO18" s="1">
        <v>860029.92099999997</v>
      </c>
      <c r="AP18" s="1">
        <v>950460</v>
      </c>
      <c r="AQ18" s="1">
        <v>312949</v>
      </c>
      <c r="AR18" s="1">
        <v>339232</v>
      </c>
      <c r="AS18" s="1">
        <v>863429.22499999998</v>
      </c>
      <c r="AT18" s="1">
        <v>991404</v>
      </c>
      <c r="AU18" s="1">
        <v>242740</v>
      </c>
      <c r="AV18" s="1">
        <v>297909</v>
      </c>
      <c r="AW18" s="1">
        <v>313321.25099999999</v>
      </c>
      <c r="AX18" s="1">
        <v>759310</v>
      </c>
      <c r="AY18" s="1">
        <v>602501</v>
      </c>
      <c r="AZ18" s="1">
        <v>424608</v>
      </c>
    </row>
    <row r="19" spans="1:52">
      <c r="A19" s="1" t="s">
        <v>22</v>
      </c>
      <c r="B19" s="1">
        <v>337599</v>
      </c>
      <c r="C19" s="1">
        <v>223599</v>
      </c>
      <c r="D19" s="1">
        <v>270167</v>
      </c>
      <c r="E19" s="1">
        <v>272485.90999999997</v>
      </c>
      <c r="F19" s="1">
        <v>247765</v>
      </c>
      <c r="G19" s="1">
        <v>185908</v>
      </c>
      <c r="H19" s="1">
        <v>225498</v>
      </c>
      <c r="I19" s="1">
        <v>314670</v>
      </c>
      <c r="J19" s="1">
        <v>313903</v>
      </c>
      <c r="K19" s="1">
        <v>182515</v>
      </c>
      <c r="L19" s="1">
        <v>200547</v>
      </c>
      <c r="M19" s="1">
        <v>276741.01</v>
      </c>
      <c r="N19" s="1">
        <v>303752</v>
      </c>
      <c r="O19" s="1">
        <v>195192</v>
      </c>
      <c r="P19" s="1">
        <v>213014</v>
      </c>
      <c r="Q19" s="1">
        <v>271757.09000000003</v>
      </c>
      <c r="R19" s="1">
        <v>403159</v>
      </c>
      <c r="S19" s="1">
        <v>271782</v>
      </c>
      <c r="T19" s="1">
        <v>322011</v>
      </c>
      <c r="U19" s="1">
        <v>776430.40599999996</v>
      </c>
      <c r="V19" s="1">
        <v>978837</v>
      </c>
      <c r="W19" s="1">
        <v>0</v>
      </c>
      <c r="X19" s="1">
        <v>796029</v>
      </c>
      <c r="Y19" s="1">
        <v>0</v>
      </c>
      <c r="Z19" s="1">
        <v>0</v>
      </c>
      <c r="AA19" s="1">
        <v>476728</v>
      </c>
      <c r="AB19" s="1">
        <v>362045</v>
      </c>
      <c r="AC19" s="1">
        <v>0</v>
      </c>
      <c r="AD19" s="1">
        <v>551937</v>
      </c>
      <c r="AE19" s="1">
        <v>327963</v>
      </c>
      <c r="AF19" s="1">
        <v>0</v>
      </c>
      <c r="AG19" s="1">
        <v>503945.359</v>
      </c>
      <c r="AH19" s="1">
        <v>0</v>
      </c>
      <c r="AI19" s="1">
        <v>0</v>
      </c>
      <c r="AJ19" s="1">
        <v>0</v>
      </c>
      <c r="AK19" s="1">
        <v>0</v>
      </c>
      <c r="AL19" s="1">
        <v>0</v>
      </c>
      <c r="AM19" s="1">
        <v>0</v>
      </c>
      <c r="AN19" s="1">
        <v>375860</v>
      </c>
      <c r="AO19" s="1">
        <v>0</v>
      </c>
      <c r="AP19" s="1">
        <v>0</v>
      </c>
      <c r="AQ19" s="1">
        <v>326569</v>
      </c>
      <c r="AR19" s="1">
        <v>353415</v>
      </c>
      <c r="AS19" s="1">
        <v>0</v>
      </c>
      <c r="AT19" s="1">
        <v>991404</v>
      </c>
      <c r="AU19" s="1">
        <v>257963</v>
      </c>
      <c r="AV19" s="1">
        <v>312705</v>
      </c>
      <c r="AW19" s="1">
        <v>328010.16800000001</v>
      </c>
      <c r="AX19" s="1">
        <v>759310</v>
      </c>
      <c r="AY19" s="1">
        <v>602501</v>
      </c>
      <c r="AZ19" s="1">
        <v>424608</v>
      </c>
    </row>
    <row r="20" spans="1:52">
      <c r="A20" s="1" t="s">
        <v>23</v>
      </c>
      <c r="B20" s="1">
        <v>0</v>
      </c>
      <c r="C20" s="1">
        <v>0</v>
      </c>
      <c r="D20" s="1">
        <v>0</v>
      </c>
      <c r="E20" s="1">
        <v>0</v>
      </c>
      <c r="F20" s="1">
        <v>0</v>
      </c>
      <c r="G20" s="1">
        <v>0</v>
      </c>
      <c r="H20" s="1">
        <v>0</v>
      </c>
      <c r="I20" s="1">
        <v>0</v>
      </c>
      <c r="J20" s="1">
        <v>0</v>
      </c>
      <c r="K20" s="1">
        <v>0</v>
      </c>
      <c r="L20" s="1">
        <v>0</v>
      </c>
      <c r="M20" s="1">
        <v>69142.06</v>
      </c>
      <c r="N20" s="1">
        <v>0</v>
      </c>
      <c r="O20" s="1">
        <v>0</v>
      </c>
      <c r="P20" s="1">
        <v>0</v>
      </c>
      <c r="Q20" s="1">
        <v>0</v>
      </c>
      <c r="R20" s="1">
        <v>0</v>
      </c>
      <c r="S20" s="1">
        <v>0</v>
      </c>
      <c r="T20" s="1">
        <v>0</v>
      </c>
      <c r="U20" s="1">
        <v>63531.938000000002</v>
      </c>
      <c r="V20" s="1">
        <v>7496</v>
      </c>
      <c r="W20" s="1">
        <v>0</v>
      </c>
      <c r="X20" s="1">
        <v>63716</v>
      </c>
      <c r="Y20" s="1">
        <v>0</v>
      </c>
      <c r="Z20" s="1">
        <v>0</v>
      </c>
      <c r="AA20" s="1">
        <v>151490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row>
    <row r="21" spans="1:52">
      <c r="A21" s="1" t="s">
        <v>1218</v>
      </c>
      <c r="B21" s="1">
        <v>0</v>
      </c>
      <c r="C21" s="1">
        <v>0</v>
      </c>
      <c r="D21" s="1">
        <v>4591</v>
      </c>
      <c r="E21" s="1">
        <v>5249.3</v>
      </c>
      <c r="F21" s="1">
        <v>0</v>
      </c>
      <c r="G21" s="1">
        <v>0</v>
      </c>
      <c r="H21" s="1">
        <v>4962</v>
      </c>
      <c r="I21" s="1">
        <v>4711</v>
      </c>
      <c r="J21" s="1">
        <v>0</v>
      </c>
      <c r="K21" s="1">
        <v>4550</v>
      </c>
      <c r="L21" s="1">
        <v>4554</v>
      </c>
      <c r="M21" s="1">
        <v>0</v>
      </c>
      <c r="N21" s="1">
        <v>4456</v>
      </c>
      <c r="O21" s="1">
        <v>4611</v>
      </c>
      <c r="P21" s="1">
        <v>4653</v>
      </c>
      <c r="Q21" s="1">
        <v>2752.6</v>
      </c>
      <c r="R21" s="1">
        <v>1862</v>
      </c>
      <c r="S21" s="1">
        <v>2650</v>
      </c>
      <c r="T21" s="1">
        <v>3790</v>
      </c>
      <c r="U21" s="1">
        <v>3824.3310000000001</v>
      </c>
      <c r="V21" s="1">
        <v>13336</v>
      </c>
      <c r="W21" s="1">
        <v>0</v>
      </c>
      <c r="X21" s="1">
        <v>22349</v>
      </c>
      <c r="Y21" s="1">
        <v>0</v>
      </c>
      <c r="Z21" s="1">
        <v>0</v>
      </c>
      <c r="AA21" s="1">
        <v>22413</v>
      </c>
      <c r="AB21" s="1">
        <v>18393</v>
      </c>
      <c r="AC21" s="1">
        <v>0</v>
      </c>
      <c r="AD21" s="1">
        <v>9196</v>
      </c>
      <c r="AE21" s="1">
        <v>8408</v>
      </c>
      <c r="AF21" s="1">
        <v>0</v>
      </c>
      <c r="AG21" s="1">
        <v>11307.53</v>
      </c>
      <c r="AH21" s="1">
        <v>0</v>
      </c>
      <c r="AI21" s="1">
        <v>0</v>
      </c>
      <c r="AJ21" s="1">
        <v>0</v>
      </c>
      <c r="AK21" s="1">
        <v>0</v>
      </c>
      <c r="AL21" s="1">
        <v>0</v>
      </c>
      <c r="AM21" s="1">
        <v>0</v>
      </c>
      <c r="AN21" s="1">
        <v>5615</v>
      </c>
      <c r="AO21" s="1">
        <v>0</v>
      </c>
      <c r="AP21" s="1">
        <v>0</v>
      </c>
      <c r="AQ21" s="1">
        <v>13620</v>
      </c>
      <c r="AR21" s="1">
        <v>14183</v>
      </c>
      <c r="AS21" s="1">
        <v>0</v>
      </c>
      <c r="AT21" s="1">
        <v>0</v>
      </c>
      <c r="AU21" s="1">
        <v>15223</v>
      </c>
      <c r="AV21" s="1">
        <v>14796</v>
      </c>
      <c r="AW21" s="1">
        <v>14688.916999999999</v>
      </c>
      <c r="AX21" s="1">
        <v>0</v>
      </c>
      <c r="AY21" s="1">
        <v>0</v>
      </c>
      <c r="AZ21" s="1">
        <v>0</v>
      </c>
    </row>
    <row r="22" spans="1:52">
      <c r="A22" s="1" t="s">
        <v>24</v>
      </c>
      <c r="B22" s="1">
        <v>56000</v>
      </c>
      <c r="C22" s="1">
        <v>41000</v>
      </c>
      <c r="D22" s="1">
        <v>41000</v>
      </c>
      <c r="E22" s="1">
        <v>51441.53</v>
      </c>
      <c r="F22" s="1">
        <v>51618</v>
      </c>
      <c r="G22" s="1">
        <v>51167</v>
      </c>
      <c r="H22" s="1">
        <v>93012</v>
      </c>
      <c r="I22" s="1">
        <v>208495</v>
      </c>
      <c r="J22" s="1">
        <v>207396</v>
      </c>
      <c r="K22" s="1">
        <v>208495</v>
      </c>
      <c r="L22" s="1">
        <v>227495</v>
      </c>
      <c r="M22" s="1">
        <v>167495</v>
      </c>
      <c r="N22" s="1">
        <v>167495</v>
      </c>
      <c r="O22" s="1">
        <v>168278</v>
      </c>
      <c r="P22" s="1">
        <v>167495</v>
      </c>
      <c r="Q22" s="1">
        <v>167495</v>
      </c>
      <c r="R22" s="1">
        <v>167495</v>
      </c>
      <c r="S22" s="1">
        <v>0</v>
      </c>
      <c r="T22" s="1">
        <v>0</v>
      </c>
      <c r="U22" s="1">
        <v>150094.84</v>
      </c>
      <c r="V22" s="1">
        <v>193611</v>
      </c>
      <c r="W22" s="1">
        <v>202523</v>
      </c>
      <c r="X22" s="1">
        <v>153814</v>
      </c>
      <c r="Y22" s="1">
        <v>41492.203999999998</v>
      </c>
      <c r="Z22" s="1">
        <v>36687</v>
      </c>
      <c r="AA22" s="1">
        <v>24464</v>
      </c>
      <c r="AB22" s="1">
        <v>24464</v>
      </c>
      <c r="AC22" s="1">
        <v>24464.44</v>
      </c>
      <c r="AD22" s="1">
        <v>24464</v>
      </c>
      <c r="AE22" s="1">
        <v>19464</v>
      </c>
      <c r="AF22" s="1">
        <v>19464</v>
      </c>
      <c r="AG22" s="1">
        <v>19464.439999999999</v>
      </c>
      <c r="AH22" s="1">
        <v>19464</v>
      </c>
      <c r="AI22" s="1">
        <v>107415</v>
      </c>
      <c r="AJ22" s="1">
        <v>101214</v>
      </c>
      <c r="AK22" s="1">
        <v>12464.44</v>
      </c>
      <c r="AL22" s="1">
        <v>12465</v>
      </c>
      <c r="AM22" s="1">
        <v>12465</v>
      </c>
      <c r="AN22" s="1">
        <v>7464</v>
      </c>
      <c r="AO22" s="1">
        <v>7464.44</v>
      </c>
      <c r="AP22" s="1">
        <v>7464</v>
      </c>
      <c r="AQ22" s="1">
        <v>7464</v>
      </c>
      <c r="AR22" s="1">
        <v>2464</v>
      </c>
      <c r="AS22" s="1">
        <v>0</v>
      </c>
      <c r="AT22" s="1">
        <v>0</v>
      </c>
      <c r="AU22" s="1">
        <v>0</v>
      </c>
      <c r="AV22" s="1">
        <v>0</v>
      </c>
      <c r="AW22" s="1">
        <v>0</v>
      </c>
      <c r="AX22" s="1">
        <v>0</v>
      </c>
      <c r="AY22" s="1">
        <v>0</v>
      </c>
      <c r="AZ22" s="1">
        <v>0</v>
      </c>
    </row>
    <row r="23" spans="1:52">
      <c r="A23" s="1" t="s">
        <v>22</v>
      </c>
      <c r="B23" s="1">
        <v>0</v>
      </c>
      <c r="C23" s="1">
        <v>0</v>
      </c>
      <c r="D23" s="1">
        <v>0</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1">
        <v>193611</v>
      </c>
      <c r="W23" s="1">
        <v>202523</v>
      </c>
      <c r="X23" s="1">
        <v>0</v>
      </c>
      <c r="Y23" s="1">
        <v>41492.203999999998</v>
      </c>
      <c r="Z23" s="1">
        <v>36687</v>
      </c>
      <c r="AA23" s="1">
        <v>24464</v>
      </c>
      <c r="AB23" s="1">
        <v>24464</v>
      </c>
      <c r="AC23" s="1">
        <v>24464.44</v>
      </c>
      <c r="AD23" s="1">
        <v>24464</v>
      </c>
      <c r="AE23" s="1">
        <v>19464</v>
      </c>
      <c r="AF23" s="1">
        <v>19464</v>
      </c>
      <c r="AG23" s="1">
        <v>19464.439999999999</v>
      </c>
      <c r="AH23" s="1">
        <v>19464</v>
      </c>
      <c r="AI23" s="1">
        <v>107415</v>
      </c>
      <c r="AJ23" s="1">
        <v>101214</v>
      </c>
      <c r="AK23" s="1">
        <v>12464.44</v>
      </c>
      <c r="AL23" s="1">
        <v>12465</v>
      </c>
      <c r="AM23" s="1">
        <v>12465</v>
      </c>
      <c r="AN23" s="1">
        <v>7464</v>
      </c>
      <c r="AO23" s="1">
        <v>7464.44</v>
      </c>
      <c r="AP23" s="1">
        <v>7464</v>
      </c>
      <c r="AQ23" s="1">
        <v>7464</v>
      </c>
      <c r="AR23" s="1">
        <v>2464</v>
      </c>
      <c r="AS23" s="1">
        <v>0</v>
      </c>
      <c r="AT23" s="1">
        <v>0</v>
      </c>
      <c r="AU23" s="1">
        <v>0</v>
      </c>
      <c r="AV23" s="1">
        <v>0</v>
      </c>
      <c r="AW23" s="1">
        <v>0</v>
      </c>
      <c r="AX23" s="1">
        <v>0</v>
      </c>
      <c r="AY23" s="1">
        <v>0</v>
      </c>
      <c r="AZ23" s="1">
        <v>0</v>
      </c>
    </row>
    <row r="24" spans="1:52">
      <c r="A24" s="1" t="s">
        <v>23</v>
      </c>
      <c r="B24" s="1">
        <v>56000</v>
      </c>
      <c r="C24" s="1">
        <v>41000</v>
      </c>
      <c r="D24" s="1">
        <v>41000</v>
      </c>
      <c r="E24" s="1">
        <v>51441.53</v>
      </c>
      <c r="F24" s="1">
        <v>51618</v>
      </c>
      <c r="G24" s="1">
        <v>51167</v>
      </c>
      <c r="H24" s="1">
        <v>93012</v>
      </c>
      <c r="I24" s="1">
        <v>208495</v>
      </c>
      <c r="J24" s="1">
        <v>207396</v>
      </c>
      <c r="K24" s="1">
        <v>208495</v>
      </c>
      <c r="L24" s="1">
        <v>227495</v>
      </c>
      <c r="M24" s="1">
        <v>167495</v>
      </c>
      <c r="N24" s="1">
        <v>167495</v>
      </c>
      <c r="O24" s="1">
        <v>168278</v>
      </c>
      <c r="P24" s="1">
        <v>167495</v>
      </c>
      <c r="Q24" s="1">
        <v>167495</v>
      </c>
      <c r="R24" s="1">
        <v>167495</v>
      </c>
      <c r="S24" s="1">
        <v>0</v>
      </c>
      <c r="T24" s="1">
        <v>0</v>
      </c>
      <c r="U24" s="1">
        <v>150094.84</v>
      </c>
      <c r="V24" s="1">
        <v>0</v>
      </c>
      <c r="W24" s="1">
        <v>0</v>
      </c>
      <c r="X24" s="1">
        <v>153814</v>
      </c>
      <c r="Y24" s="1">
        <v>0</v>
      </c>
      <c r="Z24" s="1">
        <v>0</v>
      </c>
      <c r="AA24" s="1">
        <v>0</v>
      </c>
      <c r="AB24" s="1">
        <v>0</v>
      </c>
      <c r="AC24" s="1">
        <v>0</v>
      </c>
      <c r="AD24" s="1">
        <v>0</v>
      </c>
      <c r="AE24" s="1">
        <v>0</v>
      </c>
      <c r="AF24" s="1">
        <v>0</v>
      </c>
      <c r="AG24" s="1">
        <v>0</v>
      </c>
      <c r="AH24" s="1">
        <v>0</v>
      </c>
      <c r="AI24" s="1">
        <v>0</v>
      </c>
      <c r="AJ24" s="1">
        <v>0</v>
      </c>
      <c r="AK24" s="1">
        <v>0</v>
      </c>
      <c r="AL24" s="1">
        <v>0</v>
      </c>
      <c r="AM24" s="1">
        <v>0</v>
      </c>
      <c r="AN24" s="1">
        <v>0</v>
      </c>
      <c r="AO24" s="1">
        <v>0</v>
      </c>
      <c r="AP24" s="1">
        <v>0</v>
      </c>
      <c r="AQ24" s="1">
        <v>0</v>
      </c>
      <c r="AR24" s="1">
        <v>0</v>
      </c>
      <c r="AS24" s="1">
        <v>0</v>
      </c>
      <c r="AT24" s="1">
        <v>0</v>
      </c>
      <c r="AU24" s="1">
        <v>0</v>
      </c>
      <c r="AV24" s="1">
        <v>0</v>
      </c>
      <c r="AW24" s="1">
        <v>0</v>
      </c>
      <c r="AX24" s="1">
        <v>0</v>
      </c>
      <c r="AY24" s="1">
        <v>0</v>
      </c>
      <c r="AZ24" s="1">
        <v>0</v>
      </c>
    </row>
    <row r="25" spans="1:52">
      <c r="A25" s="1" t="s">
        <v>1219</v>
      </c>
      <c r="B25" s="1">
        <v>0</v>
      </c>
      <c r="C25" s="1">
        <v>0</v>
      </c>
      <c r="D25" s="1">
        <v>0</v>
      </c>
      <c r="E25" s="1">
        <v>0</v>
      </c>
      <c r="F25" s="1">
        <v>0</v>
      </c>
      <c r="G25" s="1">
        <v>0</v>
      </c>
      <c r="H25" s="1">
        <v>0</v>
      </c>
      <c r="I25" s="1">
        <v>0</v>
      </c>
      <c r="J25" s="1">
        <v>0</v>
      </c>
      <c r="K25" s="1">
        <v>0</v>
      </c>
      <c r="L25" s="1">
        <v>0</v>
      </c>
      <c r="M25" s="1">
        <v>0</v>
      </c>
      <c r="N25" s="1">
        <v>0</v>
      </c>
      <c r="O25" s="1">
        <v>0</v>
      </c>
      <c r="P25" s="1">
        <v>0</v>
      </c>
      <c r="Q25" s="1">
        <v>0</v>
      </c>
      <c r="R25" s="1">
        <v>0</v>
      </c>
      <c r="S25" s="1">
        <v>167495</v>
      </c>
      <c r="T25" s="1">
        <v>167495</v>
      </c>
      <c r="U25" s="1">
        <v>0</v>
      </c>
      <c r="V25" s="1">
        <v>0</v>
      </c>
      <c r="W25" s="1">
        <v>0</v>
      </c>
      <c r="X25" s="1">
        <v>0</v>
      </c>
      <c r="Y25" s="1">
        <v>0</v>
      </c>
      <c r="Z25" s="1">
        <v>0</v>
      </c>
      <c r="AA25" s="1">
        <v>0</v>
      </c>
      <c r="AB25" s="1">
        <v>0</v>
      </c>
      <c r="AC25" s="1">
        <v>0</v>
      </c>
      <c r="AD25" s="1">
        <v>0</v>
      </c>
      <c r="AE25" s="1">
        <v>0</v>
      </c>
      <c r="AF25" s="1">
        <v>0</v>
      </c>
      <c r="AG25" s="1">
        <v>0</v>
      </c>
      <c r="AH25" s="1">
        <v>0</v>
      </c>
      <c r="AI25" s="1">
        <v>0</v>
      </c>
      <c r="AJ25" s="1">
        <v>0</v>
      </c>
      <c r="AK25" s="1">
        <v>0</v>
      </c>
      <c r="AL25" s="1">
        <v>0</v>
      </c>
      <c r="AM25" s="1">
        <v>0</v>
      </c>
      <c r="AN25" s="1">
        <v>0</v>
      </c>
      <c r="AO25" s="1">
        <v>0</v>
      </c>
      <c r="AP25" s="1">
        <v>0</v>
      </c>
      <c r="AQ25" s="1">
        <v>0</v>
      </c>
      <c r="AR25" s="1">
        <v>0</v>
      </c>
      <c r="AS25" s="1">
        <v>0</v>
      </c>
      <c r="AT25" s="1">
        <v>0</v>
      </c>
      <c r="AU25" s="1">
        <v>0</v>
      </c>
      <c r="AV25" s="1">
        <v>0</v>
      </c>
      <c r="AW25" s="1">
        <v>0</v>
      </c>
      <c r="AX25" s="1">
        <v>0</v>
      </c>
      <c r="AY25" s="1">
        <v>0</v>
      </c>
      <c r="AZ25" s="1">
        <v>0</v>
      </c>
    </row>
    <row r="26" spans="1:52">
      <c r="A26" s="1" t="s">
        <v>23</v>
      </c>
      <c r="B26" s="1">
        <v>0</v>
      </c>
      <c r="C26" s="1">
        <v>0</v>
      </c>
      <c r="D26" s="1">
        <v>0</v>
      </c>
      <c r="E26" s="1">
        <v>0</v>
      </c>
      <c r="F26" s="1">
        <v>0</v>
      </c>
      <c r="G26" s="1">
        <v>0</v>
      </c>
      <c r="H26" s="1">
        <v>0</v>
      </c>
      <c r="I26" s="1">
        <v>0</v>
      </c>
      <c r="J26" s="1">
        <v>0</v>
      </c>
      <c r="K26" s="1">
        <v>0</v>
      </c>
      <c r="L26" s="1">
        <v>0</v>
      </c>
      <c r="M26" s="1">
        <v>0</v>
      </c>
      <c r="N26" s="1">
        <v>0</v>
      </c>
      <c r="O26" s="1">
        <v>0</v>
      </c>
      <c r="P26" s="1">
        <v>0</v>
      </c>
      <c r="Q26" s="1">
        <v>0</v>
      </c>
      <c r="R26" s="1">
        <v>0</v>
      </c>
      <c r="S26" s="1">
        <v>167495</v>
      </c>
      <c r="T26" s="1">
        <v>167495</v>
      </c>
      <c r="U26" s="1">
        <v>0</v>
      </c>
      <c r="V26" s="1">
        <v>0</v>
      </c>
      <c r="W26" s="1">
        <v>0</v>
      </c>
      <c r="X26" s="1">
        <v>0</v>
      </c>
      <c r="Y26" s="1">
        <v>0</v>
      </c>
      <c r="Z26" s="1">
        <v>0</v>
      </c>
      <c r="AA26" s="1">
        <v>0</v>
      </c>
      <c r="AB26" s="1">
        <v>0</v>
      </c>
      <c r="AC26" s="1">
        <v>0</v>
      </c>
      <c r="AD26" s="1">
        <v>0</v>
      </c>
      <c r="AE26" s="1">
        <v>0</v>
      </c>
      <c r="AF26" s="1">
        <v>0</v>
      </c>
      <c r="AG26" s="1">
        <v>0</v>
      </c>
      <c r="AH26" s="1">
        <v>0</v>
      </c>
      <c r="AI26" s="1">
        <v>0</v>
      </c>
      <c r="AJ26" s="1">
        <v>0</v>
      </c>
      <c r="AK26" s="1">
        <v>0</v>
      </c>
      <c r="AL26" s="1">
        <v>0</v>
      </c>
      <c r="AM26" s="1">
        <v>0</v>
      </c>
      <c r="AN26" s="1">
        <v>0</v>
      </c>
      <c r="AO26" s="1">
        <v>0</v>
      </c>
      <c r="AP26" s="1">
        <v>0</v>
      </c>
      <c r="AQ26" s="1">
        <v>0</v>
      </c>
      <c r="AR26" s="1">
        <v>0</v>
      </c>
      <c r="AS26" s="1">
        <v>0</v>
      </c>
      <c r="AT26" s="1">
        <v>0</v>
      </c>
      <c r="AU26" s="1">
        <v>0</v>
      </c>
      <c r="AV26" s="1">
        <v>0</v>
      </c>
      <c r="AW26" s="1">
        <v>0</v>
      </c>
      <c r="AX26" s="1">
        <v>0</v>
      </c>
      <c r="AY26" s="1">
        <v>0</v>
      </c>
      <c r="AZ26" s="1">
        <v>0</v>
      </c>
    </row>
    <row r="27" spans="1:52">
      <c r="A27" s="1" t="s">
        <v>25</v>
      </c>
      <c r="B27" s="1">
        <v>229671</v>
      </c>
      <c r="C27" s="1">
        <v>242385</v>
      </c>
      <c r="D27" s="1">
        <v>254357</v>
      </c>
      <c r="E27" s="1">
        <v>284523.90000000002</v>
      </c>
      <c r="F27" s="1">
        <v>261808</v>
      </c>
      <c r="G27" s="1">
        <v>243614</v>
      </c>
      <c r="H27" s="1">
        <v>229035</v>
      </c>
      <c r="I27" s="1">
        <v>259354</v>
      </c>
      <c r="J27" s="1">
        <v>252405</v>
      </c>
      <c r="K27" s="1">
        <v>252594</v>
      </c>
      <c r="L27" s="1">
        <v>249513</v>
      </c>
      <c r="M27" s="1">
        <v>304062.82</v>
      </c>
      <c r="N27" s="1">
        <v>303103</v>
      </c>
      <c r="O27" s="1">
        <v>326965</v>
      </c>
      <c r="P27" s="1">
        <v>363361</v>
      </c>
      <c r="Q27" s="1">
        <v>399890.41</v>
      </c>
      <c r="R27" s="1">
        <v>424692</v>
      </c>
      <c r="S27" s="1">
        <v>460999</v>
      </c>
      <c r="T27" s="1">
        <v>452573</v>
      </c>
      <c r="U27" s="1">
        <v>473384.49400000001</v>
      </c>
      <c r="V27" s="1">
        <v>455484</v>
      </c>
      <c r="W27" s="1">
        <v>470755</v>
      </c>
      <c r="X27" s="1">
        <v>503846</v>
      </c>
      <c r="Y27" s="1">
        <v>614956.78700000001</v>
      </c>
      <c r="Z27" s="1">
        <v>593712</v>
      </c>
      <c r="AA27" s="1">
        <v>595777</v>
      </c>
      <c r="AB27" s="1">
        <v>605332</v>
      </c>
      <c r="AC27" s="1">
        <v>634966.62</v>
      </c>
      <c r="AD27" s="1">
        <v>607597</v>
      </c>
      <c r="AE27" s="1">
        <v>586900</v>
      </c>
      <c r="AF27" s="1">
        <v>617003</v>
      </c>
      <c r="AG27" s="1">
        <v>675074.37</v>
      </c>
      <c r="AH27" s="1">
        <v>647816</v>
      </c>
      <c r="AI27" s="1">
        <v>642152</v>
      </c>
      <c r="AJ27" s="1">
        <v>707320</v>
      </c>
      <c r="AK27" s="1">
        <v>780760.22</v>
      </c>
      <c r="AL27" s="1">
        <v>704494</v>
      </c>
      <c r="AM27" s="1">
        <v>672820</v>
      </c>
      <c r="AN27" s="1">
        <v>644813</v>
      </c>
      <c r="AO27" s="1">
        <v>807076.40700000001</v>
      </c>
      <c r="AP27" s="1">
        <v>741488</v>
      </c>
      <c r="AQ27" s="1">
        <v>720234</v>
      </c>
      <c r="AR27" s="1">
        <v>744936</v>
      </c>
      <c r="AS27" s="1">
        <v>844818.65</v>
      </c>
      <c r="AT27" s="1">
        <v>789519</v>
      </c>
      <c r="AU27" s="1">
        <v>818179</v>
      </c>
      <c r="AV27" s="1">
        <v>826738</v>
      </c>
      <c r="AW27" s="1">
        <v>871491.90599999996</v>
      </c>
      <c r="AX27" s="1">
        <v>767305</v>
      </c>
      <c r="AY27" s="1">
        <v>727145</v>
      </c>
      <c r="AZ27" s="1">
        <v>706526</v>
      </c>
    </row>
    <row r="28" spans="1:52">
      <c r="A28" s="1" t="s">
        <v>1220</v>
      </c>
      <c r="B28" s="1">
        <v>0</v>
      </c>
      <c r="C28" s="1">
        <v>0</v>
      </c>
      <c r="D28" s="1">
        <v>254357</v>
      </c>
      <c r="E28" s="1">
        <v>284523.90000000002</v>
      </c>
      <c r="F28" s="1">
        <v>0</v>
      </c>
      <c r="G28" s="1">
        <v>0</v>
      </c>
      <c r="H28" s="1">
        <v>229035</v>
      </c>
      <c r="I28" s="1">
        <v>259354</v>
      </c>
      <c r="J28" s="1">
        <v>0</v>
      </c>
      <c r="K28" s="1">
        <v>252594</v>
      </c>
      <c r="L28" s="1">
        <v>249513</v>
      </c>
      <c r="M28" s="1">
        <v>304062.82</v>
      </c>
      <c r="N28" s="1">
        <v>303103</v>
      </c>
      <c r="O28" s="1">
        <v>326965</v>
      </c>
      <c r="P28" s="1">
        <v>363361</v>
      </c>
      <c r="Q28" s="1">
        <v>403589.21</v>
      </c>
      <c r="R28" s="1">
        <v>0</v>
      </c>
      <c r="S28" s="1">
        <v>0</v>
      </c>
      <c r="T28" s="1">
        <v>452573</v>
      </c>
      <c r="U28" s="1">
        <v>476682.54399999999</v>
      </c>
      <c r="V28" s="1">
        <v>455484</v>
      </c>
      <c r="W28" s="1">
        <v>0</v>
      </c>
      <c r="X28" s="1">
        <v>503846</v>
      </c>
      <c r="Y28" s="1">
        <v>0</v>
      </c>
      <c r="Z28" s="1">
        <v>0</v>
      </c>
      <c r="AA28" s="1">
        <v>595777</v>
      </c>
      <c r="AB28" s="1">
        <v>605332</v>
      </c>
      <c r="AC28" s="1">
        <v>0</v>
      </c>
      <c r="AD28" s="1">
        <v>607597</v>
      </c>
      <c r="AE28" s="1">
        <v>586900</v>
      </c>
      <c r="AF28" s="1">
        <v>0</v>
      </c>
      <c r="AG28" s="1">
        <v>0</v>
      </c>
      <c r="AH28" s="1">
        <v>0</v>
      </c>
      <c r="AI28" s="1">
        <v>0</v>
      </c>
      <c r="AJ28" s="1">
        <v>0</v>
      </c>
      <c r="AK28" s="1">
        <v>0</v>
      </c>
      <c r="AL28" s="1">
        <v>0</v>
      </c>
      <c r="AM28" s="1">
        <v>0</v>
      </c>
      <c r="AN28" s="1">
        <v>644813</v>
      </c>
      <c r="AO28" s="1">
        <v>0</v>
      </c>
      <c r="AP28" s="1">
        <v>0</v>
      </c>
      <c r="AQ28" s="1">
        <v>0</v>
      </c>
      <c r="AR28" s="1">
        <v>0</v>
      </c>
      <c r="AS28" s="1">
        <v>0</v>
      </c>
      <c r="AT28" s="1">
        <v>0</v>
      </c>
      <c r="AU28" s="1">
        <v>0</v>
      </c>
      <c r="AV28" s="1">
        <v>0</v>
      </c>
      <c r="AW28" s="1">
        <v>0</v>
      </c>
      <c r="AX28" s="1">
        <v>0</v>
      </c>
      <c r="AY28" s="1">
        <v>0</v>
      </c>
      <c r="AZ28" s="1">
        <v>0</v>
      </c>
    </row>
    <row r="29" spans="1:52">
      <c r="A29" s="1" t="s">
        <v>1221</v>
      </c>
      <c r="B29" s="1">
        <v>0</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0</v>
      </c>
      <c r="V29" s="1">
        <v>0</v>
      </c>
      <c r="W29" s="1">
        <v>0</v>
      </c>
      <c r="X29" s="1">
        <v>0</v>
      </c>
      <c r="Y29" s="1">
        <v>0</v>
      </c>
      <c r="Z29" s="1">
        <v>0</v>
      </c>
      <c r="AA29" s="1">
        <v>0</v>
      </c>
      <c r="AB29" s="1">
        <v>0</v>
      </c>
      <c r="AC29" s="1">
        <v>0</v>
      </c>
      <c r="AD29" s="1">
        <v>0</v>
      </c>
      <c r="AE29" s="1">
        <v>0</v>
      </c>
      <c r="AF29" s="1">
        <v>0</v>
      </c>
      <c r="AG29" s="1">
        <v>675074.37</v>
      </c>
      <c r="AH29" s="1">
        <v>0</v>
      </c>
      <c r="AI29" s="1">
        <v>0</v>
      </c>
      <c r="AJ29" s="1">
        <v>0</v>
      </c>
      <c r="AK29" s="1">
        <v>0</v>
      </c>
      <c r="AL29" s="1">
        <v>0</v>
      </c>
      <c r="AM29" s="1">
        <v>0</v>
      </c>
      <c r="AN29" s="1">
        <v>0</v>
      </c>
      <c r="AO29" s="1">
        <v>0</v>
      </c>
      <c r="AP29" s="1">
        <v>0</v>
      </c>
      <c r="AQ29" s="1">
        <v>720234</v>
      </c>
      <c r="AR29" s="1">
        <v>744936</v>
      </c>
      <c r="AS29" s="1">
        <v>0</v>
      </c>
      <c r="AT29" s="1">
        <v>0</v>
      </c>
      <c r="AU29" s="1">
        <v>818179</v>
      </c>
      <c r="AV29" s="1">
        <v>826738</v>
      </c>
      <c r="AW29" s="1">
        <v>871491.90599999996</v>
      </c>
      <c r="AX29" s="1">
        <v>0</v>
      </c>
      <c r="AY29" s="1">
        <v>0</v>
      </c>
      <c r="AZ29" s="1">
        <v>0</v>
      </c>
    </row>
    <row r="30" spans="1:52">
      <c r="A30" s="1" t="s">
        <v>1222</v>
      </c>
      <c r="B30" s="1">
        <v>0</v>
      </c>
      <c r="C30" s="1">
        <v>0</v>
      </c>
      <c r="D30" s="1">
        <v>0</v>
      </c>
      <c r="E30" s="1">
        <v>0</v>
      </c>
      <c r="F30" s="1">
        <v>0</v>
      </c>
      <c r="G30" s="1">
        <v>0</v>
      </c>
      <c r="H30" s="1">
        <v>0</v>
      </c>
      <c r="I30" s="1">
        <v>0</v>
      </c>
      <c r="J30" s="1">
        <v>0</v>
      </c>
      <c r="K30" s="1">
        <v>0</v>
      </c>
      <c r="L30" s="1">
        <v>0</v>
      </c>
      <c r="M30" s="1">
        <v>0</v>
      </c>
      <c r="N30" s="1">
        <v>0</v>
      </c>
      <c r="O30" s="1">
        <v>0</v>
      </c>
      <c r="P30" s="1">
        <v>0</v>
      </c>
      <c r="Q30" s="1">
        <v>3698.8</v>
      </c>
      <c r="R30" s="1">
        <v>0</v>
      </c>
      <c r="S30" s="1">
        <v>0</v>
      </c>
      <c r="T30" s="1">
        <v>0</v>
      </c>
      <c r="U30" s="1">
        <v>3298.05</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0</v>
      </c>
      <c r="AS30" s="1">
        <v>0</v>
      </c>
      <c r="AT30" s="1">
        <v>0</v>
      </c>
      <c r="AU30" s="1">
        <v>0</v>
      </c>
      <c r="AV30" s="1">
        <v>0</v>
      </c>
      <c r="AW30" s="1">
        <v>0</v>
      </c>
      <c r="AX30" s="1">
        <v>0</v>
      </c>
      <c r="AY30" s="1">
        <v>0</v>
      </c>
      <c r="AZ30" s="1">
        <v>0</v>
      </c>
    </row>
    <row r="31" spans="1:52">
      <c r="A31" s="1" t="s">
        <v>1190</v>
      </c>
      <c r="B31" s="1">
        <v>0</v>
      </c>
      <c r="C31" s="1">
        <v>0</v>
      </c>
      <c r="D31" s="1">
        <v>0</v>
      </c>
      <c r="E31" s="1">
        <v>0</v>
      </c>
      <c r="F31" s="1">
        <v>0</v>
      </c>
      <c r="G31" s="1">
        <v>0</v>
      </c>
      <c r="H31" s="1">
        <v>0</v>
      </c>
      <c r="I31" s="1">
        <v>0</v>
      </c>
      <c r="J31" s="1">
        <v>0</v>
      </c>
      <c r="K31" s="1">
        <v>0</v>
      </c>
      <c r="L31" s="1">
        <v>0</v>
      </c>
      <c r="M31" s="1">
        <v>0</v>
      </c>
      <c r="N31" s="1">
        <v>0</v>
      </c>
      <c r="O31" s="1">
        <v>0</v>
      </c>
      <c r="P31" s="1">
        <v>0</v>
      </c>
      <c r="Q31" s="1">
        <v>0</v>
      </c>
      <c r="R31" s="1">
        <v>0</v>
      </c>
      <c r="S31" s="1">
        <v>0</v>
      </c>
      <c r="T31" s="1">
        <v>0</v>
      </c>
      <c r="U31" s="1">
        <v>0</v>
      </c>
      <c r="V31" s="1">
        <v>0</v>
      </c>
      <c r="W31" s="1">
        <v>0</v>
      </c>
      <c r="X31" s="1">
        <v>0</v>
      </c>
      <c r="Y31" s="1">
        <v>0</v>
      </c>
      <c r="Z31" s="1">
        <v>0</v>
      </c>
      <c r="AA31" s="1">
        <v>0</v>
      </c>
      <c r="AB31" s="1">
        <v>0</v>
      </c>
      <c r="AC31" s="1">
        <v>0</v>
      </c>
      <c r="AD31" s="1">
        <v>0</v>
      </c>
      <c r="AE31" s="1">
        <v>0</v>
      </c>
      <c r="AF31" s="1">
        <v>0</v>
      </c>
      <c r="AG31" s="1">
        <v>0</v>
      </c>
      <c r="AH31" s="1">
        <v>0</v>
      </c>
      <c r="AI31" s="1">
        <v>0</v>
      </c>
      <c r="AJ31" s="1">
        <v>0</v>
      </c>
      <c r="AK31" s="1">
        <v>0</v>
      </c>
      <c r="AL31" s="1">
        <v>0</v>
      </c>
      <c r="AM31" s="1">
        <v>0</v>
      </c>
      <c r="AN31" s="1">
        <v>0</v>
      </c>
      <c r="AO31" s="1">
        <v>0</v>
      </c>
      <c r="AP31" s="1">
        <v>0</v>
      </c>
      <c r="AQ31" s="1">
        <v>0</v>
      </c>
      <c r="AR31" s="1">
        <v>0</v>
      </c>
      <c r="AS31" s="1">
        <v>0</v>
      </c>
      <c r="AT31" s="1">
        <v>0</v>
      </c>
      <c r="AU31" s="1">
        <v>0</v>
      </c>
      <c r="AV31" s="1">
        <v>0</v>
      </c>
      <c r="AW31" s="1">
        <v>0</v>
      </c>
      <c r="AX31" s="1">
        <v>841348</v>
      </c>
      <c r="AY31" s="1">
        <v>596006</v>
      </c>
      <c r="AZ31" s="1">
        <v>94974</v>
      </c>
    </row>
    <row r="32" spans="1:52">
      <c r="A32" s="1" t="s">
        <v>26</v>
      </c>
      <c r="B32" s="1">
        <v>9804</v>
      </c>
      <c r="C32" s="1">
        <v>19211</v>
      </c>
      <c r="D32" s="1">
        <v>11786</v>
      </c>
      <c r="E32" s="1">
        <v>15274.93</v>
      </c>
      <c r="F32" s="1">
        <v>27697</v>
      </c>
      <c r="G32" s="1">
        <v>296217</v>
      </c>
      <c r="H32" s="1">
        <v>23255</v>
      </c>
      <c r="I32" s="1">
        <v>35412</v>
      </c>
      <c r="J32" s="1">
        <v>317027</v>
      </c>
      <c r="K32" s="1">
        <v>48502</v>
      </c>
      <c r="L32" s="1">
        <v>58724</v>
      </c>
      <c r="M32" s="1">
        <v>0</v>
      </c>
      <c r="N32" s="1">
        <v>78201</v>
      </c>
      <c r="O32" s="1">
        <v>85388</v>
      </c>
      <c r="P32" s="1">
        <v>111838</v>
      </c>
      <c r="Q32" s="1">
        <v>394732.23</v>
      </c>
      <c r="R32" s="1">
        <v>365868</v>
      </c>
      <c r="S32" s="1">
        <v>410740</v>
      </c>
      <c r="T32" s="1">
        <v>274119</v>
      </c>
      <c r="U32" s="1">
        <v>0</v>
      </c>
      <c r="V32" s="1">
        <v>0</v>
      </c>
      <c r="W32" s="1">
        <v>0</v>
      </c>
      <c r="X32" s="1">
        <v>0</v>
      </c>
      <c r="Y32" s="1">
        <v>0</v>
      </c>
      <c r="Z32" s="1">
        <v>0</v>
      </c>
      <c r="AA32" s="1">
        <v>0</v>
      </c>
      <c r="AB32" s="1">
        <v>270943</v>
      </c>
      <c r="AC32" s="1">
        <v>0</v>
      </c>
      <c r="AD32" s="1">
        <v>236618</v>
      </c>
      <c r="AE32" s="1">
        <v>266952</v>
      </c>
      <c r="AF32" s="1">
        <v>0</v>
      </c>
      <c r="AG32" s="1">
        <v>287249.03000000003</v>
      </c>
      <c r="AH32" s="1">
        <v>0</v>
      </c>
      <c r="AI32" s="1">
        <v>0</v>
      </c>
      <c r="AJ32" s="1">
        <v>0</v>
      </c>
      <c r="AK32" s="1">
        <v>0</v>
      </c>
      <c r="AL32" s="1">
        <v>0</v>
      </c>
      <c r="AM32" s="1">
        <v>0</v>
      </c>
      <c r="AN32" s="1">
        <v>342243</v>
      </c>
      <c r="AO32" s="1">
        <v>0</v>
      </c>
      <c r="AP32" s="1">
        <v>0</v>
      </c>
      <c r="AQ32" s="1">
        <v>408458</v>
      </c>
      <c r="AR32" s="1">
        <v>377636</v>
      </c>
      <c r="AS32" s="1">
        <v>0</v>
      </c>
      <c r="AT32" s="1">
        <v>0</v>
      </c>
      <c r="AU32" s="1">
        <v>312501</v>
      </c>
      <c r="AV32" s="1">
        <v>364238</v>
      </c>
      <c r="AW32" s="1">
        <v>378844.37699999998</v>
      </c>
      <c r="AX32" s="1">
        <v>0</v>
      </c>
      <c r="AY32" s="1">
        <v>0</v>
      </c>
      <c r="AZ32" s="1">
        <v>0</v>
      </c>
    </row>
    <row r="33" spans="1:52">
      <c r="A33" s="1" t="s">
        <v>22</v>
      </c>
      <c r="B33" s="1">
        <v>0</v>
      </c>
      <c r="C33" s="1">
        <v>0</v>
      </c>
      <c r="D33" s="1">
        <v>0</v>
      </c>
      <c r="E33" s="1">
        <v>0</v>
      </c>
      <c r="F33" s="1">
        <v>0</v>
      </c>
      <c r="G33" s="1">
        <v>277838</v>
      </c>
      <c r="H33" s="1">
        <v>0</v>
      </c>
      <c r="I33" s="1">
        <v>0</v>
      </c>
      <c r="J33" s="1">
        <v>269946</v>
      </c>
      <c r="K33" s="1">
        <v>0</v>
      </c>
      <c r="L33" s="1">
        <v>0</v>
      </c>
      <c r="M33" s="1">
        <v>0</v>
      </c>
      <c r="N33" s="1">
        <v>0</v>
      </c>
      <c r="O33" s="1">
        <v>0</v>
      </c>
      <c r="P33" s="1">
        <v>0</v>
      </c>
      <c r="Q33" s="1">
        <v>286944.02</v>
      </c>
      <c r="R33" s="1">
        <v>276429</v>
      </c>
      <c r="S33" s="1">
        <v>265918</v>
      </c>
      <c r="T33" s="1">
        <v>146515</v>
      </c>
      <c r="U33" s="1">
        <v>0</v>
      </c>
      <c r="V33" s="1">
        <v>0</v>
      </c>
      <c r="W33" s="1">
        <v>0</v>
      </c>
      <c r="X33" s="1">
        <v>0</v>
      </c>
      <c r="Y33" s="1">
        <v>0</v>
      </c>
      <c r="Z33" s="1">
        <v>0</v>
      </c>
      <c r="AA33" s="1">
        <v>0</v>
      </c>
      <c r="AB33" s="1">
        <v>163434</v>
      </c>
      <c r="AC33" s="1">
        <v>0</v>
      </c>
      <c r="AD33" s="1">
        <v>174367</v>
      </c>
      <c r="AE33" s="1">
        <v>189786</v>
      </c>
      <c r="AF33" s="1">
        <v>0</v>
      </c>
      <c r="AG33" s="1">
        <v>223066.03</v>
      </c>
      <c r="AH33" s="1">
        <v>0</v>
      </c>
      <c r="AI33" s="1">
        <v>0</v>
      </c>
      <c r="AJ33" s="1">
        <v>0</v>
      </c>
      <c r="AK33" s="1">
        <v>0</v>
      </c>
      <c r="AL33" s="1">
        <v>0</v>
      </c>
      <c r="AM33" s="1">
        <v>0</v>
      </c>
      <c r="AN33" s="1">
        <v>312880</v>
      </c>
      <c r="AO33" s="1">
        <v>0</v>
      </c>
      <c r="AP33" s="1">
        <v>0</v>
      </c>
      <c r="AQ33" s="1">
        <v>367340</v>
      </c>
      <c r="AR33" s="1">
        <v>331533</v>
      </c>
      <c r="AS33" s="1">
        <v>0</v>
      </c>
      <c r="AT33" s="1">
        <v>0</v>
      </c>
      <c r="AU33" s="1">
        <v>291430</v>
      </c>
      <c r="AV33" s="1">
        <v>351231</v>
      </c>
      <c r="AW33" s="1">
        <v>358764.103</v>
      </c>
      <c r="AX33" s="1">
        <v>0</v>
      </c>
      <c r="AY33" s="1">
        <v>0</v>
      </c>
      <c r="AZ33" s="1">
        <v>0</v>
      </c>
    </row>
    <row r="34" spans="1:52">
      <c r="A34" s="1" t="s">
        <v>23</v>
      </c>
      <c r="B34" s="1">
        <v>9804</v>
      </c>
      <c r="C34" s="1">
        <v>19211</v>
      </c>
      <c r="D34" s="1">
        <v>11786</v>
      </c>
      <c r="E34" s="1">
        <v>15274.93</v>
      </c>
      <c r="F34" s="1">
        <v>27697</v>
      </c>
      <c r="G34" s="1">
        <v>18379</v>
      </c>
      <c r="H34" s="1">
        <v>23255</v>
      </c>
      <c r="I34" s="1">
        <v>35412</v>
      </c>
      <c r="J34" s="1">
        <v>47081</v>
      </c>
      <c r="K34" s="1">
        <v>48502</v>
      </c>
      <c r="L34" s="1">
        <v>58724</v>
      </c>
      <c r="M34" s="1">
        <v>0</v>
      </c>
      <c r="N34" s="1">
        <v>78201</v>
      </c>
      <c r="O34" s="1">
        <v>85388</v>
      </c>
      <c r="P34" s="1">
        <v>111838</v>
      </c>
      <c r="Q34" s="1">
        <v>107788.21</v>
      </c>
      <c r="R34" s="1">
        <v>89439</v>
      </c>
      <c r="S34" s="1">
        <v>144822</v>
      </c>
      <c r="T34" s="1">
        <v>127604</v>
      </c>
      <c r="U34" s="1">
        <v>0</v>
      </c>
      <c r="V34" s="1">
        <v>0</v>
      </c>
      <c r="W34" s="1">
        <v>0</v>
      </c>
      <c r="X34" s="1">
        <v>0</v>
      </c>
      <c r="Y34" s="1">
        <v>0</v>
      </c>
      <c r="Z34" s="1">
        <v>0</v>
      </c>
      <c r="AA34" s="1">
        <v>0</v>
      </c>
      <c r="AB34" s="1">
        <v>107509</v>
      </c>
      <c r="AC34" s="1">
        <v>0</v>
      </c>
      <c r="AD34" s="1">
        <v>62251</v>
      </c>
      <c r="AE34" s="1">
        <v>77166</v>
      </c>
      <c r="AF34" s="1">
        <v>0</v>
      </c>
      <c r="AG34" s="1">
        <v>64183</v>
      </c>
      <c r="AH34" s="1">
        <v>0</v>
      </c>
      <c r="AI34" s="1">
        <v>0</v>
      </c>
      <c r="AJ34" s="1">
        <v>0</v>
      </c>
      <c r="AK34" s="1">
        <v>0</v>
      </c>
      <c r="AL34" s="1">
        <v>0</v>
      </c>
      <c r="AM34" s="1">
        <v>0</v>
      </c>
      <c r="AN34" s="1">
        <v>29363</v>
      </c>
      <c r="AO34" s="1">
        <v>0</v>
      </c>
      <c r="AP34" s="1">
        <v>0</v>
      </c>
      <c r="AQ34" s="1">
        <v>41118</v>
      </c>
      <c r="AR34" s="1">
        <v>46103</v>
      </c>
      <c r="AS34" s="1">
        <v>0</v>
      </c>
      <c r="AT34" s="1">
        <v>0</v>
      </c>
      <c r="AU34" s="1">
        <v>21071</v>
      </c>
      <c r="AV34" s="1">
        <v>13007</v>
      </c>
      <c r="AW34" s="1">
        <v>20080.274000000001</v>
      </c>
      <c r="AX34" s="1">
        <v>0</v>
      </c>
      <c r="AY34" s="1">
        <v>0</v>
      </c>
      <c r="AZ34" s="1">
        <v>0</v>
      </c>
    </row>
    <row r="35" spans="1:52">
      <c r="A35" s="1" t="s">
        <v>27</v>
      </c>
      <c r="B35" s="1">
        <v>336531</v>
      </c>
      <c r="C35" s="1">
        <v>363519</v>
      </c>
      <c r="D35" s="1">
        <v>534886</v>
      </c>
      <c r="E35" s="1">
        <v>709814.29</v>
      </c>
      <c r="F35" s="1">
        <v>671748</v>
      </c>
      <c r="G35" s="1">
        <v>336064</v>
      </c>
      <c r="H35" s="1">
        <v>483153</v>
      </c>
      <c r="I35" s="1">
        <v>496636</v>
      </c>
      <c r="J35" s="1">
        <v>204983</v>
      </c>
      <c r="K35" s="1">
        <v>510659</v>
      </c>
      <c r="L35" s="1">
        <v>515760</v>
      </c>
      <c r="M35" s="1">
        <v>508236.52</v>
      </c>
      <c r="N35" s="1">
        <v>507994</v>
      </c>
      <c r="O35" s="1">
        <v>509049</v>
      </c>
      <c r="P35" s="1">
        <v>545895</v>
      </c>
      <c r="Q35" s="1">
        <v>212638.07999999999</v>
      </c>
      <c r="R35" s="1">
        <v>243757</v>
      </c>
      <c r="S35" s="1">
        <v>234388</v>
      </c>
      <c r="T35" s="1">
        <v>225999</v>
      </c>
      <c r="U35" s="1">
        <v>169171.05799999999</v>
      </c>
      <c r="V35" s="1">
        <v>167239</v>
      </c>
      <c r="W35" s="1">
        <v>179310</v>
      </c>
      <c r="X35" s="1">
        <v>163713</v>
      </c>
      <c r="Y35" s="1">
        <v>129124.06299999999</v>
      </c>
      <c r="Z35" s="1">
        <v>128933</v>
      </c>
      <c r="AA35" s="1">
        <v>281144</v>
      </c>
      <c r="AB35" s="1">
        <v>298420</v>
      </c>
      <c r="AC35" s="1">
        <v>136810.48000000001</v>
      </c>
      <c r="AD35" s="1">
        <v>444466</v>
      </c>
      <c r="AE35" s="1">
        <v>505814</v>
      </c>
      <c r="AF35" s="1">
        <v>174708</v>
      </c>
      <c r="AG35" s="1">
        <v>412664.12800000003</v>
      </c>
      <c r="AH35" s="1">
        <v>173842</v>
      </c>
      <c r="AI35" s="1">
        <v>186910</v>
      </c>
      <c r="AJ35" s="1">
        <v>194907</v>
      </c>
      <c r="AK35" s="1">
        <v>168586.16</v>
      </c>
      <c r="AL35" s="1">
        <v>164092</v>
      </c>
      <c r="AM35" s="1">
        <v>153342</v>
      </c>
      <c r="AN35" s="1">
        <v>251620</v>
      </c>
      <c r="AO35" s="1">
        <v>176494.728</v>
      </c>
      <c r="AP35" s="1">
        <v>155335</v>
      </c>
      <c r="AQ35" s="1">
        <v>274808</v>
      </c>
      <c r="AR35" s="1">
        <v>267227</v>
      </c>
      <c r="AS35" s="1">
        <v>160793.372</v>
      </c>
      <c r="AT35" s="1">
        <v>174990</v>
      </c>
      <c r="AU35" s="1">
        <v>376241</v>
      </c>
      <c r="AV35" s="1">
        <v>290060</v>
      </c>
      <c r="AW35" s="1">
        <v>285922.42800000001</v>
      </c>
      <c r="AX35" s="1">
        <v>216120</v>
      </c>
      <c r="AY35" s="1">
        <v>216188</v>
      </c>
      <c r="AZ35" s="1">
        <v>246141</v>
      </c>
    </row>
    <row r="36" spans="1:52">
      <c r="A36" s="1" t="s">
        <v>1223</v>
      </c>
      <c r="B36" s="1">
        <v>0</v>
      </c>
      <c r="C36" s="1">
        <v>0</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0</v>
      </c>
      <c r="AC36" s="1">
        <v>0</v>
      </c>
      <c r="AD36" s="1">
        <v>37503</v>
      </c>
      <c r="AE36" s="1">
        <v>40353</v>
      </c>
      <c r="AF36" s="1">
        <v>0</v>
      </c>
      <c r="AG36" s="1">
        <v>32324.133999999998</v>
      </c>
      <c r="AH36" s="1">
        <v>0</v>
      </c>
      <c r="AI36" s="1">
        <v>0</v>
      </c>
      <c r="AJ36" s="1">
        <v>0</v>
      </c>
      <c r="AK36" s="1">
        <v>0</v>
      </c>
      <c r="AL36" s="1">
        <v>0</v>
      </c>
      <c r="AM36" s="1">
        <v>0</v>
      </c>
      <c r="AN36" s="1">
        <v>22183</v>
      </c>
      <c r="AO36" s="1">
        <v>0</v>
      </c>
      <c r="AP36" s="1">
        <v>0</v>
      </c>
      <c r="AQ36" s="1">
        <v>3788</v>
      </c>
      <c r="AR36" s="1">
        <v>9151</v>
      </c>
      <c r="AS36" s="1">
        <v>0</v>
      </c>
      <c r="AT36" s="1">
        <v>0</v>
      </c>
      <c r="AU36" s="1">
        <v>15823</v>
      </c>
      <c r="AV36" s="1">
        <v>16100</v>
      </c>
      <c r="AW36" s="1">
        <v>1136.1679999999999</v>
      </c>
      <c r="AX36" s="1">
        <v>0</v>
      </c>
      <c r="AY36" s="1">
        <v>0</v>
      </c>
      <c r="AZ36" s="1">
        <v>0</v>
      </c>
    </row>
    <row r="37" spans="1:52">
      <c r="A37" s="1" t="s">
        <v>1224</v>
      </c>
      <c r="B37" s="1">
        <v>0</v>
      </c>
      <c r="C37" s="1">
        <v>0</v>
      </c>
      <c r="D37" s="1">
        <v>0</v>
      </c>
      <c r="E37" s="1">
        <v>0</v>
      </c>
      <c r="F37" s="1">
        <v>0</v>
      </c>
      <c r="G37" s="1">
        <v>0</v>
      </c>
      <c r="H37" s="1">
        <v>0</v>
      </c>
      <c r="I37" s="1">
        <v>0</v>
      </c>
      <c r="J37" s="1">
        <v>0</v>
      </c>
      <c r="K37" s="1">
        <v>0</v>
      </c>
      <c r="L37" s="1">
        <v>0</v>
      </c>
      <c r="M37" s="1">
        <v>0</v>
      </c>
      <c r="N37" s="1">
        <v>0</v>
      </c>
      <c r="O37" s="1">
        <v>0</v>
      </c>
      <c r="P37" s="1">
        <v>0</v>
      </c>
      <c r="Q37" s="1">
        <v>0</v>
      </c>
      <c r="R37" s="1">
        <v>0</v>
      </c>
      <c r="S37" s="1">
        <v>0</v>
      </c>
      <c r="T37" s="1">
        <v>0</v>
      </c>
      <c r="U37" s="1">
        <v>0</v>
      </c>
      <c r="V37" s="1">
        <v>0</v>
      </c>
      <c r="W37" s="1">
        <v>0</v>
      </c>
      <c r="X37" s="1">
        <v>0</v>
      </c>
      <c r="Y37" s="1">
        <v>0</v>
      </c>
      <c r="Z37" s="1">
        <v>0</v>
      </c>
      <c r="AA37" s="1">
        <v>154237</v>
      </c>
      <c r="AB37" s="1">
        <v>149527</v>
      </c>
      <c r="AC37" s="1">
        <v>0</v>
      </c>
      <c r="AD37" s="1">
        <v>266554</v>
      </c>
      <c r="AE37" s="1">
        <v>304043</v>
      </c>
      <c r="AF37" s="1">
        <v>0</v>
      </c>
      <c r="AG37" s="1">
        <v>201121.905</v>
      </c>
      <c r="AH37" s="1">
        <v>0</v>
      </c>
      <c r="AI37" s="1">
        <v>0</v>
      </c>
      <c r="AJ37" s="1">
        <v>0</v>
      </c>
      <c r="AK37" s="1">
        <v>0</v>
      </c>
      <c r="AL37" s="1">
        <v>0</v>
      </c>
      <c r="AM37" s="1">
        <v>0</v>
      </c>
      <c r="AN37" s="1">
        <v>91993</v>
      </c>
      <c r="AO37" s="1">
        <v>0</v>
      </c>
      <c r="AP37" s="1">
        <v>0</v>
      </c>
      <c r="AQ37" s="1">
        <v>118802</v>
      </c>
      <c r="AR37" s="1">
        <v>107823</v>
      </c>
      <c r="AS37" s="1">
        <v>0</v>
      </c>
      <c r="AT37" s="1">
        <v>0</v>
      </c>
      <c r="AU37" s="1">
        <v>115416</v>
      </c>
      <c r="AV37" s="1">
        <v>101992</v>
      </c>
      <c r="AW37" s="1">
        <v>71201.786999999997</v>
      </c>
      <c r="AX37" s="1">
        <v>0</v>
      </c>
      <c r="AY37" s="1">
        <v>0</v>
      </c>
      <c r="AZ37" s="1">
        <v>0</v>
      </c>
    </row>
    <row r="38" spans="1:52">
      <c r="A38" s="1" t="s">
        <v>1225</v>
      </c>
      <c r="B38" s="1">
        <v>0</v>
      </c>
      <c r="C38" s="1">
        <v>0</v>
      </c>
      <c r="D38" s="1">
        <v>0</v>
      </c>
      <c r="E38" s="1">
        <v>0</v>
      </c>
      <c r="F38" s="1">
        <v>0</v>
      </c>
      <c r="G38" s="1">
        <v>0</v>
      </c>
      <c r="H38" s="1">
        <v>0</v>
      </c>
      <c r="I38" s="1">
        <v>0</v>
      </c>
      <c r="J38" s="1">
        <v>0</v>
      </c>
      <c r="K38" s="1">
        <v>0</v>
      </c>
      <c r="L38" s="1">
        <v>0</v>
      </c>
      <c r="M38" s="1">
        <v>0</v>
      </c>
      <c r="N38" s="1">
        <v>0</v>
      </c>
      <c r="O38" s="1">
        <v>0</v>
      </c>
      <c r="P38" s="1">
        <v>0</v>
      </c>
      <c r="Q38" s="1">
        <v>0</v>
      </c>
      <c r="R38" s="1">
        <v>0</v>
      </c>
      <c r="S38" s="1">
        <v>0</v>
      </c>
      <c r="T38" s="1">
        <v>0</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63731</v>
      </c>
      <c r="AV38" s="1">
        <v>0</v>
      </c>
      <c r="AW38" s="1">
        <v>0</v>
      </c>
      <c r="AX38" s="1">
        <v>0</v>
      </c>
      <c r="AY38" s="1">
        <v>0</v>
      </c>
      <c r="AZ38" s="1">
        <v>0</v>
      </c>
    </row>
    <row r="39" spans="1:52">
      <c r="A39" s="1" t="s">
        <v>28</v>
      </c>
      <c r="B39" s="1">
        <v>0</v>
      </c>
      <c r="C39" s="1">
        <v>0</v>
      </c>
      <c r="D39" s="1">
        <v>0</v>
      </c>
      <c r="E39" s="1">
        <v>0</v>
      </c>
      <c r="F39" s="1">
        <v>0</v>
      </c>
      <c r="G39" s="1">
        <v>336064</v>
      </c>
      <c r="H39" s="1">
        <v>483153</v>
      </c>
      <c r="I39" s="1">
        <v>496636</v>
      </c>
      <c r="J39" s="1">
        <v>204983</v>
      </c>
      <c r="K39" s="1">
        <v>510659</v>
      </c>
      <c r="L39" s="1">
        <v>515760</v>
      </c>
      <c r="M39" s="1">
        <v>508236.52</v>
      </c>
      <c r="N39" s="1">
        <v>507994</v>
      </c>
      <c r="O39" s="1">
        <v>509049</v>
      </c>
      <c r="P39" s="1">
        <v>545895</v>
      </c>
      <c r="Q39" s="1">
        <v>212638.07999999999</v>
      </c>
      <c r="R39" s="1">
        <v>243757</v>
      </c>
      <c r="S39" s="1">
        <v>234388</v>
      </c>
      <c r="T39" s="1">
        <v>225999</v>
      </c>
      <c r="U39" s="1">
        <v>169171.05799999999</v>
      </c>
      <c r="V39" s="1">
        <v>167239</v>
      </c>
      <c r="W39" s="1">
        <v>0</v>
      </c>
      <c r="X39" s="1">
        <v>163713</v>
      </c>
      <c r="Y39" s="1">
        <v>0</v>
      </c>
      <c r="Z39" s="1">
        <v>0</v>
      </c>
      <c r="AA39" s="1">
        <v>126907</v>
      </c>
      <c r="AB39" s="1">
        <v>148893</v>
      </c>
      <c r="AC39" s="1">
        <v>0</v>
      </c>
      <c r="AD39" s="1">
        <v>140409</v>
      </c>
      <c r="AE39" s="1">
        <v>161418</v>
      </c>
      <c r="AF39" s="1">
        <v>0</v>
      </c>
      <c r="AG39" s="1">
        <v>179218.08900000001</v>
      </c>
      <c r="AH39" s="1">
        <v>0</v>
      </c>
      <c r="AI39" s="1">
        <v>0</v>
      </c>
      <c r="AJ39" s="1">
        <v>0</v>
      </c>
      <c r="AK39" s="1">
        <v>0</v>
      </c>
      <c r="AL39" s="1">
        <v>0</v>
      </c>
      <c r="AM39" s="1">
        <v>0</v>
      </c>
      <c r="AN39" s="1">
        <v>137444</v>
      </c>
      <c r="AO39" s="1">
        <v>0</v>
      </c>
      <c r="AP39" s="1">
        <v>0</v>
      </c>
      <c r="AQ39" s="1">
        <v>152218</v>
      </c>
      <c r="AR39" s="1">
        <v>150253</v>
      </c>
      <c r="AS39" s="1">
        <v>160793.372</v>
      </c>
      <c r="AT39" s="1">
        <v>174990</v>
      </c>
      <c r="AU39" s="1">
        <v>181271</v>
      </c>
      <c r="AV39" s="1">
        <v>171968</v>
      </c>
      <c r="AW39" s="1">
        <v>213584.473</v>
      </c>
      <c r="AX39" s="1">
        <v>216120</v>
      </c>
      <c r="AY39" s="1">
        <v>216188</v>
      </c>
      <c r="AZ39" s="1">
        <v>246141</v>
      </c>
    </row>
    <row r="40" spans="1:52">
      <c r="A40" s="1" t="s">
        <v>29</v>
      </c>
      <c r="B40" s="1">
        <v>1207950</v>
      </c>
      <c r="C40" s="1">
        <v>934321</v>
      </c>
      <c r="D40" s="1">
        <v>1664306</v>
      </c>
      <c r="E40" s="1">
        <v>1413867.6</v>
      </c>
      <c r="F40" s="1">
        <v>1386641</v>
      </c>
      <c r="G40" s="1">
        <v>1201277</v>
      </c>
      <c r="H40" s="1">
        <v>1147494</v>
      </c>
      <c r="I40" s="1">
        <v>1424953</v>
      </c>
      <c r="J40" s="1">
        <v>1507017</v>
      </c>
      <c r="K40" s="1">
        <v>1333184</v>
      </c>
      <c r="L40" s="1">
        <v>1359558</v>
      </c>
      <c r="M40" s="1">
        <v>1625029.52</v>
      </c>
      <c r="N40" s="1">
        <v>1704207</v>
      </c>
      <c r="O40" s="1">
        <v>1848611</v>
      </c>
      <c r="P40" s="1">
        <v>1569522</v>
      </c>
      <c r="Q40" s="1">
        <v>1759702.19</v>
      </c>
      <c r="R40" s="1">
        <v>1769818</v>
      </c>
      <c r="S40" s="1">
        <v>1751988</v>
      </c>
      <c r="T40" s="1">
        <v>1685756</v>
      </c>
      <c r="U40" s="1">
        <v>1989029.81</v>
      </c>
      <c r="V40" s="1">
        <v>2118412</v>
      </c>
      <c r="W40" s="1">
        <v>1950630</v>
      </c>
      <c r="X40" s="1">
        <v>2044371</v>
      </c>
      <c r="Y40" s="1">
        <v>2463454.7790000001</v>
      </c>
      <c r="Z40" s="1">
        <v>2112124</v>
      </c>
      <c r="AA40" s="1">
        <v>1771179</v>
      </c>
      <c r="AB40" s="1">
        <v>1870690</v>
      </c>
      <c r="AC40" s="1">
        <v>2473318.31</v>
      </c>
      <c r="AD40" s="1">
        <v>2363412</v>
      </c>
      <c r="AE40" s="1">
        <v>2039420</v>
      </c>
      <c r="AF40" s="1">
        <v>2105985</v>
      </c>
      <c r="AG40" s="1">
        <v>2335403.4679999999</v>
      </c>
      <c r="AH40" s="1">
        <v>2886073</v>
      </c>
      <c r="AI40" s="1">
        <v>2912651</v>
      </c>
      <c r="AJ40" s="1">
        <v>2897231</v>
      </c>
      <c r="AK40" s="1">
        <v>3042735.26</v>
      </c>
      <c r="AL40" s="1">
        <v>3917361</v>
      </c>
      <c r="AM40" s="1">
        <v>2904155</v>
      </c>
      <c r="AN40" s="1">
        <v>2993444</v>
      </c>
      <c r="AO40" s="1">
        <v>2650522.4300000002</v>
      </c>
      <c r="AP40" s="1">
        <v>3369258</v>
      </c>
      <c r="AQ40" s="1">
        <v>2918380</v>
      </c>
      <c r="AR40" s="1">
        <v>3552085</v>
      </c>
      <c r="AS40" s="1">
        <v>4049273.4539999999</v>
      </c>
      <c r="AT40" s="1">
        <v>4731560</v>
      </c>
      <c r="AU40" s="1">
        <v>3870174</v>
      </c>
      <c r="AV40" s="1">
        <v>4125462</v>
      </c>
      <c r="AW40" s="1">
        <v>4661220.4970000004</v>
      </c>
      <c r="AX40" s="1">
        <v>4913897</v>
      </c>
      <c r="AY40" s="1">
        <v>4997772</v>
      </c>
      <c r="AZ40" s="1">
        <v>4275200</v>
      </c>
    </row>
    <row r="41" spans="1:52">
      <c r="A41" s="1" t="s">
        <v>1226</v>
      </c>
      <c r="B41" s="1">
        <v>0</v>
      </c>
      <c r="C41" s="1">
        <v>0</v>
      </c>
      <c r="D41" s="1">
        <v>0</v>
      </c>
      <c r="E41" s="1">
        <v>0</v>
      </c>
      <c r="F41" s="1">
        <v>0</v>
      </c>
      <c r="G41" s="1">
        <v>0</v>
      </c>
      <c r="H41" s="1">
        <v>0</v>
      </c>
      <c r="I41" s="1">
        <v>0</v>
      </c>
      <c r="J41" s="1">
        <v>0</v>
      </c>
      <c r="K41" s="1">
        <v>0</v>
      </c>
      <c r="L41" s="1">
        <v>0</v>
      </c>
      <c r="M41" s="1">
        <v>0</v>
      </c>
      <c r="N41" s="1">
        <v>0</v>
      </c>
      <c r="O41" s="1">
        <v>0</v>
      </c>
      <c r="P41" s="1">
        <v>0</v>
      </c>
      <c r="Q41" s="1">
        <v>0</v>
      </c>
      <c r="R41" s="1">
        <v>0</v>
      </c>
      <c r="S41" s="1">
        <v>0</v>
      </c>
      <c r="T41" s="1">
        <v>914231</v>
      </c>
      <c r="U41" s="1">
        <v>0</v>
      </c>
      <c r="V41" s="1">
        <v>0</v>
      </c>
      <c r="W41" s="1">
        <v>0</v>
      </c>
      <c r="X41" s="1">
        <v>0</v>
      </c>
      <c r="Y41" s="1">
        <v>0</v>
      </c>
      <c r="Z41" s="1">
        <v>0</v>
      </c>
      <c r="AA41" s="1">
        <v>0</v>
      </c>
      <c r="AB41" s="1">
        <v>0</v>
      </c>
      <c r="AC41" s="1">
        <v>0</v>
      </c>
      <c r="AD41" s="1">
        <v>0</v>
      </c>
      <c r="AE41" s="1">
        <v>0</v>
      </c>
      <c r="AF41" s="1">
        <v>0</v>
      </c>
      <c r="AG41" s="1">
        <v>0</v>
      </c>
      <c r="AH41" s="1">
        <v>0</v>
      </c>
      <c r="AI41" s="1">
        <v>0</v>
      </c>
      <c r="AJ41" s="1">
        <v>0</v>
      </c>
      <c r="AK41" s="1">
        <v>0</v>
      </c>
      <c r="AL41" s="1">
        <v>0</v>
      </c>
      <c r="AM41" s="1">
        <v>0</v>
      </c>
      <c r="AN41" s="1">
        <v>0</v>
      </c>
      <c r="AO41" s="1">
        <v>0</v>
      </c>
      <c r="AP41" s="1">
        <v>0</v>
      </c>
      <c r="AQ41" s="1">
        <v>0</v>
      </c>
      <c r="AR41" s="1">
        <v>0</v>
      </c>
      <c r="AS41" s="1">
        <v>0</v>
      </c>
      <c r="AT41" s="1">
        <v>0</v>
      </c>
      <c r="AU41" s="1">
        <v>0</v>
      </c>
      <c r="AV41" s="1">
        <v>0</v>
      </c>
      <c r="AW41" s="1">
        <v>0</v>
      </c>
      <c r="AX41" s="1">
        <v>0</v>
      </c>
      <c r="AY41" s="1">
        <v>0</v>
      </c>
      <c r="AZ41" s="1">
        <v>0</v>
      </c>
    </row>
    <row r="42" spans="1:52">
      <c r="A42" s="1" t="s">
        <v>30</v>
      </c>
      <c r="B42" s="1">
        <v>178995</v>
      </c>
      <c r="C42" s="1">
        <v>159117</v>
      </c>
      <c r="D42" s="1">
        <v>142340</v>
      </c>
      <c r="E42" s="1">
        <v>1087657.57</v>
      </c>
      <c r="F42" s="1">
        <v>1106024</v>
      </c>
      <c r="G42" s="1">
        <v>1157859</v>
      </c>
      <c r="H42" s="1">
        <v>1201074</v>
      </c>
      <c r="I42" s="1">
        <v>1171513</v>
      </c>
      <c r="J42" s="1">
        <v>1160934</v>
      </c>
      <c r="K42" s="1">
        <v>1103411</v>
      </c>
      <c r="L42" s="1">
        <v>1079138</v>
      </c>
      <c r="M42" s="1">
        <v>1079330.6000000001</v>
      </c>
      <c r="N42" s="1">
        <v>1094173</v>
      </c>
      <c r="O42" s="1">
        <v>1076387</v>
      </c>
      <c r="P42" s="1">
        <v>1214868</v>
      </c>
      <c r="Q42" s="1">
        <v>1235268.1499999999</v>
      </c>
      <c r="R42" s="1">
        <v>1249949</v>
      </c>
      <c r="S42" s="1">
        <v>923581</v>
      </c>
      <c r="T42" s="1">
        <v>0</v>
      </c>
      <c r="U42" s="1">
        <v>924451.33799999999</v>
      </c>
      <c r="V42" s="1">
        <v>937874</v>
      </c>
      <c r="W42" s="1">
        <v>918080</v>
      </c>
      <c r="X42" s="1">
        <v>900791</v>
      </c>
      <c r="Y42" s="1">
        <v>898279.88</v>
      </c>
      <c r="Z42" s="1">
        <v>913136</v>
      </c>
      <c r="AA42" s="1">
        <v>904055</v>
      </c>
      <c r="AB42" s="1">
        <v>897806</v>
      </c>
      <c r="AC42" s="1">
        <v>724811.85</v>
      </c>
      <c r="AD42" s="1">
        <v>744466</v>
      </c>
      <c r="AE42" s="1">
        <v>739946</v>
      </c>
      <c r="AF42" s="1">
        <v>745913</v>
      </c>
      <c r="AG42" s="1">
        <v>626108.58499999996</v>
      </c>
      <c r="AH42" s="1">
        <v>633959</v>
      </c>
      <c r="AI42" s="1">
        <v>658447</v>
      </c>
      <c r="AJ42" s="1">
        <v>633181</v>
      </c>
      <c r="AK42" s="1">
        <v>594316.53</v>
      </c>
      <c r="AL42" s="1">
        <v>602324</v>
      </c>
      <c r="AM42" s="1">
        <v>597646</v>
      </c>
      <c r="AN42" s="1">
        <v>600950</v>
      </c>
      <c r="AO42" s="1">
        <v>528501.98800000001</v>
      </c>
      <c r="AP42" s="1">
        <v>545454</v>
      </c>
      <c r="AQ42" s="1">
        <v>544232</v>
      </c>
      <c r="AR42" s="1">
        <v>550069</v>
      </c>
      <c r="AS42" s="1">
        <v>927744.40399999998</v>
      </c>
      <c r="AT42" s="1">
        <v>982384</v>
      </c>
      <c r="AU42" s="1">
        <v>1069144</v>
      </c>
      <c r="AV42" s="1">
        <v>1158940</v>
      </c>
      <c r="AW42" s="1">
        <v>1439300.9650000001</v>
      </c>
      <c r="AX42" s="1">
        <v>2632863</v>
      </c>
      <c r="AY42" s="1">
        <v>2748398</v>
      </c>
      <c r="AZ42" s="1">
        <v>2801087</v>
      </c>
    </row>
    <row r="43" spans="1:52">
      <c r="A43" s="1" t="s">
        <v>31</v>
      </c>
      <c r="B43" s="1">
        <v>433</v>
      </c>
      <c r="C43" s="1">
        <v>7408</v>
      </c>
      <c r="D43" s="1">
        <v>345</v>
      </c>
      <c r="E43" s="1">
        <v>274.14</v>
      </c>
      <c r="F43" s="1">
        <v>246</v>
      </c>
      <c r="G43" s="1">
        <v>261</v>
      </c>
      <c r="H43" s="1">
        <v>340</v>
      </c>
      <c r="I43" s="1">
        <v>325</v>
      </c>
      <c r="J43" s="1">
        <v>316</v>
      </c>
      <c r="K43" s="1">
        <v>297</v>
      </c>
      <c r="L43" s="1">
        <v>359</v>
      </c>
      <c r="M43" s="1">
        <v>327.2</v>
      </c>
      <c r="N43" s="1">
        <v>327</v>
      </c>
      <c r="O43" s="1">
        <v>316</v>
      </c>
      <c r="P43" s="1">
        <v>291</v>
      </c>
      <c r="Q43" s="1">
        <v>311.27999999999997</v>
      </c>
      <c r="R43" s="1">
        <v>368</v>
      </c>
      <c r="S43" s="1">
        <v>387</v>
      </c>
      <c r="T43" s="1">
        <v>446</v>
      </c>
      <c r="U43" s="1">
        <v>552.40700000000004</v>
      </c>
      <c r="V43" s="1">
        <v>689</v>
      </c>
      <c r="W43" s="1">
        <v>689</v>
      </c>
      <c r="X43" s="1">
        <v>663</v>
      </c>
      <c r="Y43" s="1">
        <v>590.27099999999996</v>
      </c>
      <c r="Z43" s="1">
        <v>688</v>
      </c>
      <c r="AA43" s="1">
        <v>777</v>
      </c>
      <c r="AB43" s="1">
        <v>947</v>
      </c>
      <c r="AC43" s="1">
        <v>843.66</v>
      </c>
      <c r="AD43" s="1">
        <v>899</v>
      </c>
      <c r="AE43" s="1">
        <v>880</v>
      </c>
      <c r="AF43" s="1">
        <v>850</v>
      </c>
      <c r="AG43" s="1">
        <v>1030.511</v>
      </c>
      <c r="AH43" s="1">
        <v>1039</v>
      </c>
      <c r="AI43" s="1">
        <v>1092</v>
      </c>
      <c r="AJ43" s="1">
        <v>1066</v>
      </c>
      <c r="AK43" s="1">
        <v>996.08</v>
      </c>
      <c r="AL43" s="1">
        <v>1029</v>
      </c>
      <c r="AM43" s="1">
        <v>1102</v>
      </c>
      <c r="AN43" s="1">
        <v>1111</v>
      </c>
      <c r="AO43" s="1">
        <v>1177.3309999999999</v>
      </c>
      <c r="AP43" s="1">
        <v>1055</v>
      </c>
      <c r="AQ43" s="1">
        <v>869</v>
      </c>
      <c r="AR43" s="1">
        <v>1062</v>
      </c>
      <c r="AS43" s="1">
        <v>901.58900000000006</v>
      </c>
      <c r="AT43" s="1">
        <v>1022</v>
      </c>
      <c r="AU43" s="1">
        <v>1058</v>
      </c>
      <c r="AV43" s="1">
        <v>961</v>
      </c>
      <c r="AW43" s="1">
        <v>923.01400000000001</v>
      </c>
      <c r="AX43" s="1">
        <v>0</v>
      </c>
      <c r="AY43" s="1">
        <v>0</v>
      </c>
      <c r="AZ43" s="1">
        <v>0</v>
      </c>
    </row>
    <row r="44" spans="1:52">
      <c r="A44" s="1" t="s">
        <v>1227</v>
      </c>
      <c r="B44" s="1">
        <v>0</v>
      </c>
      <c r="C44" s="1">
        <v>0</v>
      </c>
      <c r="D44" s="1">
        <v>0</v>
      </c>
      <c r="E44" s="1">
        <v>0</v>
      </c>
      <c r="F44" s="1">
        <v>0</v>
      </c>
      <c r="G44" s="1">
        <v>0</v>
      </c>
      <c r="H44" s="1">
        <v>340</v>
      </c>
      <c r="I44" s="1">
        <v>325</v>
      </c>
      <c r="J44" s="1">
        <v>0</v>
      </c>
      <c r="K44" s="1">
        <v>297</v>
      </c>
      <c r="L44" s="1">
        <v>359</v>
      </c>
      <c r="M44" s="1">
        <v>327.2</v>
      </c>
      <c r="N44" s="1">
        <v>327</v>
      </c>
      <c r="O44" s="1">
        <v>316</v>
      </c>
      <c r="P44" s="1">
        <v>291</v>
      </c>
      <c r="Q44" s="1">
        <v>311.27999999999997</v>
      </c>
      <c r="R44" s="1">
        <v>368</v>
      </c>
      <c r="S44" s="1">
        <v>0</v>
      </c>
      <c r="T44" s="1">
        <v>446</v>
      </c>
      <c r="U44" s="1">
        <v>552.40700000000004</v>
      </c>
      <c r="V44" s="1">
        <v>689</v>
      </c>
      <c r="W44" s="1">
        <v>0</v>
      </c>
      <c r="X44" s="1">
        <v>0</v>
      </c>
      <c r="Y44" s="1">
        <v>0</v>
      </c>
      <c r="Z44" s="1">
        <v>0</v>
      </c>
      <c r="AA44" s="1">
        <v>0</v>
      </c>
      <c r="AB44" s="1">
        <v>0</v>
      </c>
      <c r="AC44" s="1">
        <v>0</v>
      </c>
      <c r="AD44" s="1">
        <v>0</v>
      </c>
      <c r="AE44" s="1">
        <v>0</v>
      </c>
      <c r="AF44" s="1">
        <v>0</v>
      </c>
      <c r="AG44" s="1">
        <v>1030.511</v>
      </c>
      <c r="AH44" s="1">
        <v>0</v>
      </c>
      <c r="AI44" s="1">
        <v>0</v>
      </c>
      <c r="AJ44" s="1">
        <v>0</v>
      </c>
      <c r="AK44" s="1">
        <v>0</v>
      </c>
      <c r="AL44" s="1">
        <v>1029</v>
      </c>
      <c r="AM44" s="1">
        <v>1102</v>
      </c>
      <c r="AN44" s="1">
        <v>1111</v>
      </c>
      <c r="AO44" s="1">
        <v>1177.3309999999999</v>
      </c>
      <c r="AP44" s="1">
        <v>1055</v>
      </c>
      <c r="AQ44" s="1">
        <v>869</v>
      </c>
      <c r="AR44" s="1">
        <v>1062</v>
      </c>
      <c r="AS44" s="1">
        <v>901.58900000000006</v>
      </c>
      <c r="AT44" s="1">
        <v>1022</v>
      </c>
      <c r="AU44" s="1">
        <v>1058</v>
      </c>
      <c r="AV44" s="1">
        <v>961</v>
      </c>
      <c r="AW44" s="1">
        <v>923.01400000000001</v>
      </c>
      <c r="AX44" s="1">
        <v>0</v>
      </c>
      <c r="AY44" s="1">
        <v>0</v>
      </c>
      <c r="AZ44" s="1">
        <v>0</v>
      </c>
    </row>
    <row r="45" spans="1:52">
      <c r="A45" s="1" t="s">
        <v>32</v>
      </c>
      <c r="B45" s="1">
        <v>433</v>
      </c>
      <c r="C45" s="1">
        <v>7408</v>
      </c>
      <c r="D45" s="1">
        <v>345</v>
      </c>
      <c r="E45" s="1">
        <v>274.14</v>
      </c>
      <c r="F45" s="1">
        <v>246</v>
      </c>
      <c r="G45" s="1">
        <v>261</v>
      </c>
      <c r="H45" s="1">
        <v>0</v>
      </c>
      <c r="I45" s="1">
        <v>0</v>
      </c>
      <c r="J45" s="1">
        <v>316</v>
      </c>
      <c r="K45" s="1">
        <v>0</v>
      </c>
      <c r="L45" s="1">
        <v>0</v>
      </c>
      <c r="M45" s="1">
        <v>0</v>
      </c>
      <c r="N45" s="1">
        <v>0</v>
      </c>
      <c r="O45" s="1">
        <v>0</v>
      </c>
      <c r="P45" s="1">
        <v>0</v>
      </c>
      <c r="Q45" s="1">
        <v>0</v>
      </c>
      <c r="R45" s="1">
        <v>0</v>
      </c>
      <c r="S45" s="1">
        <v>0</v>
      </c>
      <c r="T45" s="1">
        <v>0</v>
      </c>
      <c r="U45" s="1">
        <v>0</v>
      </c>
      <c r="V45" s="1">
        <v>0</v>
      </c>
      <c r="W45" s="1">
        <v>689</v>
      </c>
      <c r="X45" s="1">
        <v>663</v>
      </c>
      <c r="Y45" s="1">
        <v>590.27099999999996</v>
      </c>
      <c r="Z45" s="1">
        <v>688</v>
      </c>
      <c r="AA45" s="1">
        <v>777</v>
      </c>
      <c r="AB45" s="1">
        <v>947</v>
      </c>
      <c r="AC45" s="1">
        <v>843.66</v>
      </c>
      <c r="AD45" s="1">
        <v>899</v>
      </c>
      <c r="AE45" s="1">
        <v>880</v>
      </c>
      <c r="AF45" s="1">
        <v>850</v>
      </c>
      <c r="AG45" s="1">
        <v>0</v>
      </c>
      <c r="AH45" s="1">
        <v>1039</v>
      </c>
      <c r="AI45" s="1">
        <v>1092</v>
      </c>
      <c r="AJ45" s="1">
        <v>1066</v>
      </c>
      <c r="AK45" s="1">
        <v>996.08</v>
      </c>
      <c r="AL45" s="1">
        <v>0</v>
      </c>
      <c r="AM45" s="1">
        <v>0</v>
      </c>
      <c r="AN45" s="1">
        <v>0</v>
      </c>
      <c r="AO45" s="1">
        <v>0</v>
      </c>
      <c r="AP45" s="1">
        <v>0</v>
      </c>
      <c r="AQ45" s="1">
        <v>0</v>
      </c>
      <c r="AR45" s="1">
        <v>0</v>
      </c>
      <c r="AS45" s="1">
        <v>0</v>
      </c>
      <c r="AT45" s="1">
        <v>0</v>
      </c>
      <c r="AU45" s="1">
        <v>0</v>
      </c>
      <c r="AV45" s="1">
        <v>0</v>
      </c>
      <c r="AW45" s="1">
        <v>0</v>
      </c>
      <c r="AX45" s="1">
        <v>0</v>
      </c>
      <c r="AY45" s="1">
        <v>0</v>
      </c>
      <c r="AZ45" s="1">
        <v>0</v>
      </c>
    </row>
    <row r="46" spans="1:52">
      <c r="A46" s="1" t="s">
        <v>1228</v>
      </c>
      <c r="B46" s="1">
        <v>0</v>
      </c>
      <c r="C46" s="1">
        <v>0</v>
      </c>
      <c r="D46" s="1">
        <v>0</v>
      </c>
      <c r="E46" s="1">
        <v>0</v>
      </c>
      <c r="F46" s="1">
        <v>0</v>
      </c>
      <c r="G46" s="1">
        <v>0</v>
      </c>
      <c r="H46" s="1">
        <v>0</v>
      </c>
      <c r="I46" s="1">
        <v>0</v>
      </c>
      <c r="J46" s="1">
        <v>0</v>
      </c>
      <c r="K46" s="1">
        <v>0</v>
      </c>
      <c r="L46" s="1">
        <v>0</v>
      </c>
      <c r="M46" s="1">
        <v>0</v>
      </c>
      <c r="N46" s="1">
        <v>553236</v>
      </c>
      <c r="O46" s="1">
        <v>516382</v>
      </c>
      <c r="P46" s="1">
        <v>512076</v>
      </c>
      <c r="Q46" s="1">
        <v>507628.68</v>
      </c>
      <c r="R46" s="1">
        <v>504217</v>
      </c>
      <c r="S46" s="1">
        <v>499761</v>
      </c>
      <c r="T46" s="1">
        <v>495253</v>
      </c>
      <c r="U46" s="1">
        <v>491387.587</v>
      </c>
      <c r="V46" s="1">
        <v>487185</v>
      </c>
      <c r="W46" s="1">
        <v>481835</v>
      </c>
      <c r="X46" s="1">
        <v>477551</v>
      </c>
      <c r="Y46" s="1">
        <v>473164.07199999999</v>
      </c>
      <c r="Z46" s="1">
        <v>469790</v>
      </c>
      <c r="AA46" s="1">
        <v>465782</v>
      </c>
      <c r="AB46" s="1">
        <v>461730</v>
      </c>
      <c r="AC46" s="1">
        <v>457678.59</v>
      </c>
      <c r="AD46" s="1">
        <v>453715</v>
      </c>
      <c r="AE46" s="1">
        <v>449707</v>
      </c>
      <c r="AF46" s="1">
        <v>445655</v>
      </c>
      <c r="AG46" s="1">
        <v>441014.08799999999</v>
      </c>
      <c r="AH46" s="1">
        <v>437042</v>
      </c>
      <c r="AI46" s="1">
        <v>433034</v>
      </c>
      <c r="AJ46" s="1">
        <v>428982</v>
      </c>
      <c r="AK46" s="1">
        <v>424930.45</v>
      </c>
      <c r="AL46" s="1">
        <v>420967</v>
      </c>
      <c r="AM46" s="1">
        <v>416959</v>
      </c>
      <c r="AN46" s="1">
        <v>412907</v>
      </c>
      <c r="AO46" s="1">
        <v>408855.45899999997</v>
      </c>
      <c r="AP46" s="1">
        <v>404892</v>
      </c>
      <c r="AQ46" s="1">
        <v>400884</v>
      </c>
      <c r="AR46" s="1">
        <v>396832</v>
      </c>
      <c r="AS46" s="1">
        <v>392780.467</v>
      </c>
      <c r="AT46" s="1">
        <v>388817</v>
      </c>
      <c r="AU46" s="1">
        <v>384809</v>
      </c>
      <c r="AV46" s="1">
        <v>380757</v>
      </c>
      <c r="AW46" s="1">
        <v>143734.14000000001</v>
      </c>
      <c r="AX46" s="1">
        <v>142948</v>
      </c>
      <c r="AY46" s="1">
        <v>142161</v>
      </c>
      <c r="AZ46" s="1">
        <v>174566</v>
      </c>
    </row>
    <row r="47" spans="1:52">
      <c r="A47" s="1" t="s">
        <v>1229</v>
      </c>
      <c r="B47" s="1">
        <v>0</v>
      </c>
      <c r="C47" s="1">
        <v>0</v>
      </c>
      <c r="D47" s="1">
        <v>0</v>
      </c>
      <c r="E47" s="1">
        <v>0</v>
      </c>
      <c r="F47" s="1">
        <v>0</v>
      </c>
      <c r="G47" s="1">
        <v>0</v>
      </c>
      <c r="H47" s="1">
        <v>0</v>
      </c>
      <c r="I47" s="1">
        <v>0</v>
      </c>
      <c r="J47" s="1">
        <v>0</v>
      </c>
      <c r="K47" s="1">
        <v>0</v>
      </c>
      <c r="L47" s="1">
        <v>0</v>
      </c>
      <c r="M47" s="1">
        <v>0</v>
      </c>
      <c r="N47" s="1">
        <v>582489</v>
      </c>
      <c r="O47" s="1">
        <v>643284</v>
      </c>
      <c r="P47" s="1">
        <v>643284</v>
      </c>
      <c r="Q47" s="1">
        <v>643284.19999999995</v>
      </c>
      <c r="R47" s="1">
        <v>643284</v>
      </c>
      <c r="S47" s="1">
        <v>643284</v>
      </c>
      <c r="T47" s="1">
        <v>643284</v>
      </c>
      <c r="U47" s="1">
        <v>643284.20499999996</v>
      </c>
      <c r="V47" s="1">
        <v>643284</v>
      </c>
      <c r="W47" s="1">
        <v>481835</v>
      </c>
      <c r="X47" s="1">
        <v>643284</v>
      </c>
      <c r="Y47" s="1">
        <v>473164.07199999999</v>
      </c>
      <c r="Z47" s="1">
        <v>469790</v>
      </c>
      <c r="AA47" s="1">
        <v>642877</v>
      </c>
      <c r="AB47" s="1">
        <v>473164</v>
      </c>
      <c r="AC47" s="1">
        <v>457678.59</v>
      </c>
      <c r="AD47" s="1">
        <v>642877</v>
      </c>
      <c r="AE47" s="1">
        <v>642877</v>
      </c>
      <c r="AF47" s="1">
        <v>445655</v>
      </c>
      <c r="AG47" s="1">
        <v>643284.20400000003</v>
      </c>
      <c r="AH47" s="1">
        <v>437042</v>
      </c>
      <c r="AI47" s="1">
        <v>433034</v>
      </c>
      <c r="AJ47" s="1">
        <v>428982</v>
      </c>
      <c r="AK47" s="1">
        <v>424930.45</v>
      </c>
      <c r="AL47" s="1">
        <v>420967</v>
      </c>
      <c r="AM47" s="1">
        <v>416959</v>
      </c>
      <c r="AN47" s="1">
        <v>643284</v>
      </c>
      <c r="AO47" s="1">
        <v>408855.45899999997</v>
      </c>
      <c r="AP47" s="1">
        <v>404892</v>
      </c>
      <c r="AQ47" s="1">
        <v>643284</v>
      </c>
      <c r="AR47" s="1">
        <v>643284</v>
      </c>
      <c r="AS47" s="1">
        <v>392780.467</v>
      </c>
      <c r="AT47" s="1">
        <v>388817</v>
      </c>
      <c r="AU47" s="1">
        <v>643284</v>
      </c>
      <c r="AV47" s="1">
        <v>643284</v>
      </c>
      <c r="AW47" s="1">
        <v>267560.26</v>
      </c>
      <c r="AX47" s="1">
        <v>142948</v>
      </c>
      <c r="AY47" s="1">
        <v>142161</v>
      </c>
      <c r="AZ47" s="1">
        <v>174566</v>
      </c>
    </row>
    <row r="48" spans="1:52">
      <c r="A48" s="1" t="s">
        <v>1230</v>
      </c>
      <c r="B48" s="1">
        <v>0</v>
      </c>
      <c r="C48" s="1">
        <v>0</v>
      </c>
      <c r="D48" s="1">
        <v>0</v>
      </c>
      <c r="E48" s="1">
        <v>0</v>
      </c>
      <c r="F48" s="1">
        <v>0</v>
      </c>
      <c r="G48" s="1">
        <v>0</v>
      </c>
      <c r="H48" s="1">
        <v>0</v>
      </c>
      <c r="I48" s="1">
        <v>0</v>
      </c>
      <c r="J48" s="1">
        <v>0</v>
      </c>
      <c r="K48" s="1">
        <v>0</v>
      </c>
      <c r="L48" s="1">
        <v>0</v>
      </c>
      <c r="M48" s="1">
        <v>0</v>
      </c>
      <c r="N48" s="1">
        <v>29253</v>
      </c>
      <c r="O48" s="1">
        <v>126902</v>
      </c>
      <c r="P48" s="1">
        <v>131208</v>
      </c>
      <c r="Q48" s="1">
        <v>135655.53</v>
      </c>
      <c r="R48" s="1">
        <v>139067</v>
      </c>
      <c r="S48" s="1">
        <v>143523</v>
      </c>
      <c r="T48" s="1">
        <v>148031</v>
      </c>
      <c r="U48" s="1">
        <v>151896.61799999999</v>
      </c>
      <c r="V48" s="1">
        <v>156099</v>
      </c>
      <c r="W48" s="1">
        <v>0</v>
      </c>
      <c r="X48" s="1">
        <v>165733</v>
      </c>
      <c r="Y48" s="1">
        <v>0</v>
      </c>
      <c r="Z48" s="1">
        <v>0</v>
      </c>
      <c r="AA48" s="1">
        <v>177095</v>
      </c>
      <c r="AB48" s="1">
        <v>11434</v>
      </c>
      <c r="AC48" s="1">
        <v>0</v>
      </c>
      <c r="AD48" s="1">
        <v>189162</v>
      </c>
      <c r="AE48" s="1">
        <v>193170</v>
      </c>
      <c r="AF48" s="1">
        <v>0</v>
      </c>
      <c r="AG48" s="1">
        <v>202270.11600000001</v>
      </c>
      <c r="AH48" s="1">
        <v>0</v>
      </c>
      <c r="AI48" s="1">
        <v>0</v>
      </c>
      <c r="AJ48" s="1">
        <v>0</v>
      </c>
      <c r="AK48" s="1">
        <v>0</v>
      </c>
      <c r="AL48" s="1">
        <v>0</v>
      </c>
      <c r="AM48" s="1">
        <v>0</v>
      </c>
      <c r="AN48" s="1">
        <v>230377</v>
      </c>
      <c r="AO48" s="1">
        <v>0</v>
      </c>
      <c r="AP48" s="1">
        <v>0</v>
      </c>
      <c r="AQ48" s="1">
        <v>242400</v>
      </c>
      <c r="AR48" s="1">
        <v>246452</v>
      </c>
      <c r="AS48" s="1">
        <v>0</v>
      </c>
      <c r="AT48" s="1">
        <v>0</v>
      </c>
      <c r="AU48" s="1">
        <v>258475</v>
      </c>
      <c r="AV48" s="1">
        <v>262527</v>
      </c>
      <c r="AW48" s="1">
        <v>123826.12</v>
      </c>
      <c r="AX48" s="1">
        <v>0</v>
      </c>
      <c r="AY48" s="1">
        <v>0</v>
      </c>
      <c r="AZ48" s="1">
        <v>0</v>
      </c>
    </row>
    <row r="49" spans="1:52">
      <c r="A49" s="1" t="s">
        <v>1231</v>
      </c>
      <c r="B49" s="1">
        <v>0</v>
      </c>
      <c r="C49" s="1">
        <v>0</v>
      </c>
      <c r="D49" s="1">
        <v>0</v>
      </c>
      <c r="E49" s="1">
        <v>41766.120000000003</v>
      </c>
      <c r="F49" s="1">
        <v>42469</v>
      </c>
      <c r="G49" s="1">
        <v>40667</v>
      </c>
      <c r="H49" s="1">
        <v>40106</v>
      </c>
      <c r="I49" s="1">
        <v>58136</v>
      </c>
      <c r="J49" s="1">
        <v>57484</v>
      </c>
      <c r="K49" s="1">
        <v>56528</v>
      </c>
      <c r="L49" s="1">
        <v>93980</v>
      </c>
      <c r="M49" s="1">
        <v>93511.02</v>
      </c>
      <c r="N49" s="1">
        <v>93777</v>
      </c>
      <c r="O49" s="1">
        <v>93777</v>
      </c>
      <c r="P49" s="1">
        <v>95298</v>
      </c>
      <c r="Q49" s="1">
        <v>96213.38</v>
      </c>
      <c r="R49" s="1">
        <v>210548</v>
      </c>
      <c r="S49" s="1">
        <v>212279</v>
      </c>
      <c r="T49" s="1">
        <v>210539</v>
      </c>
      <c r="U49" s="1">
        <v>157000</v>
      </c>
      <c r="V49" s="1">
        <v>41000</v>
      </c>
      <c r="W49" s="1">
        <v>41000</v>
      </c>
      <c r="X49" s="1">
        <v>41000</v>
      </c>
      <c r="Y49" s="1">
        <v>41000</v>
      </c>
      <c r="Z49" s="1">
        <v>41000</v>
      </c>
      <c r="AA49" s="1">
        <v>41000</v>
      </c>
      <c r="AB49" s="1">
        <v>41000</v>
      </c>
      <c r="AC49" s="1">
        <v>0</v>
      </c>
      <c r="AD49" s="1">
        <v>0</v>
      </c>
      <c r="AE49" s="1">
        <v>0</v>
      </c>
      <c r="AF49" s="1">
        <v>0</v>
      </c>
      <c r="AG49" s="1">
        <v>0</v>
      </c>
      <c r="AH49" s="1">
        <v>0</v>
      </c>
      <c r="AI49" s="1">
        <v>0</v>
      </c>
      <c r="AJ49" s="1">
        <v>0</v>
      </c>
      <c r="AK49" s="1">
        <v>0</v>
      </c>
      <c r="AL49" s="1">
        <v>0</v>
      </c>
      <c r="AM49" s="1">
        <v>0</v>
      </c>
      <c r="AN49" s="1">
        <v>0</v>
      </c>
      <c r="AO49" s="1">
        <v>95041.577000000005</v>
      </c>
      <c r="AP49" s="1">
        <v>133536</v>
      </c>
      <c r="AQ49" s="1">
        <v>174433</v>
      </c>
      <c r="AR49" s="1">
        <v>214392</v>
      </c>
      <c r="AS49" s="1">
        <v>0</v>
      </c>
      <c r="AT49" s="1">
        <v>0</v>
      </c>
      <c r="AU49" s="1">
        <v>0</v>
      </c>
      <c r="AV49" s="1">
        <v>0</v>
      </c>
      <c r="AW49" s="1">
        <v>0</v>
      </c>
      <c r="AX49" s="1">
        <v>0</v>
      </c>
      <c r="AY49" s="1">
        <v>0</v>
      </c>
      <c r="AZ49" s="1">
        <v>0</v>
      </c>
    </row>
    <row r="50" spans="1:52">
      <c r="A50" s="1" t="s">
        <v>23</v>
      </c>
      <c r="B50" s="1">
        <v>0</v>
      </c>
      <c r="C50" s="1">
        <v>0</v>
      </c>
      <c r="D50" s="1">
        <v>0</v>
      </c>
      <c r="E50" s="1">
        <v>41766.120000000003</v>
      </c>
      <c r="F50" s="1">
        <v>42469</v>
      </c>
      <c r="G50" s="1">
        <v>40667</v>
      </c>
      <c r="H50" s="1">
        <v>40106</v>
      </c>
      <c r="I50" s="1">
        <v>58136</v>
      </c>
      <c r="J50" s="1">
        <v>57484</v>
      </c>
      <c r="K50" s="1">
        <v>56528</v>
      </c>
      <c r="L50" s="1">
        <v>93980</v>
      </c>
      <c r="M50" s="1">
        <v>93511.02</v>
      </c>
      <c r="N50" s="1">
        <v>93777</v>
      </c>
      <c r="O50" s="1">
        <v>93777</v>
      </c>
      <c r="P50" s="1">
        <v>95298</v>
      </c>
      <c r="Q50" s="1">
        <v>96213.38</v>
      </c>
      <c r="R50" s="1">
        <v>210548</v>
      </c>
      <c r="S50" s="1">
        <v>212279</v>
      </c>
      <c r="T50" s="1">
        <v>210539</v>
      </c>
      <c r="U50" s="1">
        <v>157000</v>
      </c>
      <c r="V50" s="1">
        <v>41000</v>
      </c>
      <c r="W50" s="1">
        <v>41000</v>
      </c>
      <c r="X50" s="1">
        <v>41000</v>
      </c>
      <c r="Y50" s="1">
        <v>41000</v>
      </c>
      <c r="Z50" s="1">
        <v>41000</v>
      </c>
      <c r="AA50" s="1">
        <v>41000</v>
      </c>
      <c r="AB50" s="1">
        <v>41000</v>
      </c>
      <c r="AC50" s="1">
        <v>0</v>
      </c>
      <c r="AD50" s="1">
        <v>0</v>
      </c>
      <c r="AE50" s="1">
        <v>0</v>
      </c>
      <c r="AF50" s="1">
        <v>0</v>
      </c>
      <c r="AG50" s="1">
        <v>0</v>
      </c>
      <c r="AH50" s="1">
        <v>0</v>
      </c>
      <c r="AI50" s="1">
        <v>0</v>
      </c>
      <c r="AJ50" s="1">
        <v>0</v>
      </c>
      <c r="AK50" s="1">
        <v>0</v>
      </c>
      <c r="AL50" s="1">
        <v>0</v>
      </c>
      <c r="AM50" s="1">
        <v>0</v>
      </c>
      <c r="AN50" s="1">
        <v>0</v>
      </c>
      <c r="AO50" s="1">
        <v>95041.577000000005</v>
      </c>
      <c r="AP50" s="1">
        <v>133536</v>
      </c>
      <c r="AQ50" s="1">
        <v>174433</v>
      </c>
      <c r="AR50" s="1">
        <v>214392</v>
      </c>
      <c r="AS50" s="1">
        <v>0</v>
      </c>
      <c r="AT50" s="1">
        <v>0</v>
      </c>
      <c r="AU50" s="1">
        <v>0</v>
      </c>
      <c r="AV50" s="1">
        <v>0</v>
      </c>
      <c r="AW50" s="1">
        <v>0</v>
      </c>
      <c r="AX50" s="1">
        <v>0</v>
      </c>
      <c r="AY50" s="1">
        <v>0</v>
      </c>
      <c r="AZ50" s="1">
        <v>0</v>
      </c>
    </row>
    <row r="51" spans="1:52">
      <c r="A51" s="1" t="s">
        <v>33</v>
      </c>
      <c r="B51" s="1">
        <v>9784845</v>
      </c>
      <c r="C51" s="1">
        <v>10323478</v>
      </c>
      <c r="D51" s="1">
        <v>13364802</v>
      </c>
      <c r="E51" s="1">
        <v>14225615.199999999</v>
      </c>
      <c r="F51" s="1">
        <v>10815940</v>
      </c>
      <c r="G51" s="1">
        <v>11293561</v>
      </c>
      <c r="H51" s="1">
        <v>14956705</v>
      </c>
      <c r="I51" s="1">
        <v>15489731</v>
      </c>
      <c r="J51" s="1">
        <v>12292640</v>
      </c>
      <c r="K51" s="1">
        <v>15656568</v>
      </c>
      <c r="L51" s="1">
        <v>16007050</v>
      </c>
      <c r="M51" s="1">
        <v>16424688.619999999</v>
      </c>
      <c r="N51" s="1">
        <v>15711045</v>
      </c>
      <c r="O51" s="1">
        <v>15714769</v>
      </c>
      <c r="P51" s="1">
        <v>16018639</v>
      </c>
      <c r="Q51" s="1">
        <v>16275959.98</v>
      </c>
      <c r="R51" s="1">
        <v>17236245</v>
      </c>
      <c r="S51" s="1">
        <v>17504581</v>
      </c>
      <c r="T51" s="1">
        <v>17574703</v>
      </c>
      <c r="U51" s="1">
        <v>21987920.896000002</v>
      </c>
      <c r="V51" s="1">
        <v>22002579</v>
      </c>
      <c r="W51" s="1">
        <v>19429130</v>
      </c>
      <c r="X51" s="1">
        <v>22091436</v>
      </c>
      <c r="Y51" s="1">
        <v>22945234.149</v>
      </c>
      <c r="Z51" s="1">
        <v>22684215</v>
      </c>
      <c r="AA51" s="1">
        <v>22505964</v>
      </c>
      <c r="AB51" s="1">
        <v>22319088</v>
      </c>
      <c r="AC51" s="1">
        <v>22760153.039999999</v>
      </c>
      <c r="AD51" s="1">
        <v>22454440</v>
      </c>
      <c r="AE51" s="1">
        <v>22336321</v>
      </c>
      <c r="AF51" s="1">
        <v>22477724</v>
      </c>
      <c r="AG51" s="1">
        <v>18915480.682999998</v>
      </c>
      <c r="AH51" s="1">
        <v>18714013</v>
      </c>
      <c r="AI51" s="1">
        <v>18547956</v>
      </c>
      <c r="AJ51" s="1">
        <v>18403017</v>
      </c>
      <c r="AK51" s="1">
        <v>18288243.460000001</v>
      </c>
      <c r="AL51" s="1">
        <v>18009480</v>
      </c>
      <c r="AM51" s="1">
        <v>17900145</v>
      </c>
      <c r="AN51" s="1">
        <v>17778513</v>
      </c>
      <c r="AO51" s="1">
        <v>17884381.588</v>
      </c>
      <c r="AP51" s="1">
        <v>17624560</v>
      </c>
      <c r="AQ51" s="1">
        <v>17656536</v>
      </c>
      <c r="AR51" s="1">
        <v>17517598</v>
      </c>
      <c r="AS51" s="1">
        <v>17627995.954</v>
      </c>
      <c r="AT51" s="1">
        <v>17590337</v>
      </c>
      <c r="AU51" s="1">
        <v>17436669</v>
      </c>
      <c r="AV51" s="1">
        <v>17551144</v>
      </c>
      <c r="AW51" s="1">
        <v>17997227.681000002</v>
      </c>
      <c r="AX51" s="1">
        <v>17996818</v>
      </c>
      <c r="AY51" s="1">
        <v>17933971</v>
      </c>
      <c r="AZ51" s="1">
        <v>17999263</v>
      </c>
    </row>
    <row r="52" spans="1:52">
      <c r="A52" s="1" t="s">
        <v>34</v>
      </c>
      <c r="B52" s="1">
        <v>9784845</v>
      </c>
      <c r="C52" s="1">
        <v>10323478</v>
      </c>
      <c r="D52" s="1">
        <v>10814602</v>
      </c>
      <c r="E52" s="1">
        <v>11732459.4</v>
      </c>
      <c r="F52" s="1">
        <v>10815940</v>
      </c>
      <c r="G52" s="1">
        <v>11293561</v>
      </c>
      <c r="H52" s="1">
        <v>14956705</v>
      </c>
      <c r="I52" s="1">
        <v>12241667</v>
      </c>
      <c r="J52" s="1">
        <v>12292640</v>
      </c>
      <c r="K52" s="1">
        <v>12476765</v>
      </c>
      <c r="L52" s="1">
        <v>12869271</v>
      </c>
      <c r="M52" s="1">
        <v>13313568.689999999</v>
      </c>
      <c r="N52" s="1">
        <v>12638708</v>
      </c>
      <c r="O52" s="1">
        <v>12679001</v>
      </c>
      <c r="P52" s="1">
        <v>13022765</v>
      </c>
      <c r="Q52" s="1">
        <v>13320034.439999999</v>
      </c>
      <c r="R52" s="1">
        <v>14337857</v>
      </c>
      <c r="S52" s="1">
        <v>14646976</v>
      </c>
      <c r="T52" s="1">
        <v>14755369</v>
      </c>
      <c r="U52" s="1">
        <v>19191653.594999999</v>
      </c>
      <c r="V52" s="1">
        <v>19237238</v>
      </c>
      <c r="W52" s="1">
        <v>19429130</v>
      </c>
      <c r="X52" s="1">
        <v>19389647</v>
      </c>
      <c r="Y52" s="1">
        <v>22945234.149</v>
      </c>
      <c r="Z52" s="1">
        <v>22684215</v>
      </c>
      <c r="AA52" s="1">
        <v>28968931</v>
      </c>
      <c r="AB52" s="1">
        <v>29019561</v>
      </c>
      <c r="AC52" s="1">
        <v>22760153.039999999</v>
      </c>
      <c r="AD52" s="1">
        <v>19282078</v>
      </c>
      <c r="AE52" s="1">
        <v>19607113</v>
      </c>
      <c r="AF52" s="1">
        <v>22477724</v>
      </c>
      <c r="AG52" s="1">
        <v>30015742.686000001</v>
      </c>
      <c r="AH52" s="1">
        <v>18714013</v>
      </c>
      <c r="AI52" s="1">
        <v>18547956</v>
      </c>
      <c r="AJ52" s="1">
        <v>18403017</v>
      </c>
      <c r="AK52" s="1">
        <v>18288243.460000001</v>
      </c>
      <c r="AL52" s="1">
        <v>18009480</v>
      </c>
      <c r="AM52" s="1">
        <v>17900145</v>
      </c>
      <c r="AN52" s="1">
        <v>27642698</v>
      </c>
      <c r="AO52" s="1">
        <v>17884381.588</v>
      </c>
      <c r="AP52" s="1">
        <v>17624560</v>
      </c>
      <c r="AQ52" s="1">
        <v>31779154</v>
      </c>
      <c r="AR52" s="1">
        <v>31938629</v>
      </c>
      <c r="AS52" s="1">
        <v>17627995.954</v>
      </c>
      <c r="AT52" s="1">
        <v>17590337</v>
      </c>
      <c r="AU52" s="1">
        <v>32693695</v>
      </c>
      <c r="AV52" s="1">
        <v>33106810</v>
      </c>
      <c r="AW52" s="1">
        <v>33946292.342</v>
      </c>
      <c r="AX52" s="1">
        <v>17996818</v>
      </c>
      <c r="AY52" s="1">
        <v>17933971</v>
      </c>
      <c r="AZ52" s="1">
        <v>17999263</v>
      </c>
    </row>
    <row r="53" spans="1:52">
      <c r="A53" s="1" t="s">
        <v>1232</v>
      </c>
      <c r="B53" s="1">
        <v>0</v>
      </c>
      <c r="C53" s="1">
        <v>0</v>
      </c>
      <c r="D53" s="1">
        <v>0</v>
      </c>
      <c r="E53" s="1">
        <v>0</v>
      </c>
      <c r="F53" s="1">
        <v>0</v>
      </c>
      <c r="G53" s="1">
        <v>0</v>
      </c>
      <c r="H53" s="1">
        <v>0</v>
      </c>
      <c r="I53" s="1">
        <v>3248064</v>
      </c>
      <c r="J53" s="1">
        <v>0</v>
      </c>
      <c r="K53" s="1">
        <v>3179803</v>
      </c>
      <c r="L53" s="1">
        <v>3137779</v>
      </c>
      <c r="M53" s="1">
        <v>3111119.92</v>
      </c>
      <c r="N53" s="1">
        <v>3072337</v>
      </c>
      <c r="O53" s="1">
        <v>3035768</v>
      </c>
      <c r="P53" s="1">
        <v>2995874</v>
      </c>
      <c r="Q53" s="1">
        <v>2955925.53</v>
      </c>
      <c r="R53" s="1">
        <v>2898388</v>
      </c>
      <c r="S53" s="1">
        <v>2857605</v>
      </c>
      <c r="T53" s="1">
        <v>2819334</v>
      </c>
      <c r="U53" s="1">
        <v>2796267.301</v>
      </c>
      <c r="V53" s="1">
        <v>2765341</v>
      </c>
      <c r="W53" s="1">
        <v>0</v>
      </c>
      <c r="X53" s="1">
        <v>2701789</v>
      </c>
      <c r="Y53" s="1">
        <v>0</v>
      </c>
      <c r="Z53" s="1">
        <v>0</v>
      </c>
      <c r="AA53" s="1">
        <v>3573790</v>
      </c>
      <c r="AB53" s="1">
        <v>3572817</v>
      </c>
      <c r="AC53" s="1">
        <v>0</v>
      </c>
      <c r="AD53" s="1">
        <v>3575438</v>
      </c>
      <c r="AE53" s="1">
        <v>3573890</v>
      </c>
      <c r="AF53" s="1">
        <v>0</v>
      </c>
      <c r="AG53" s="1">
        <v>0</v>
      </c>
      <c r="AH53" s="1">
        <v>0</v>
      </c>
      <c r="AI53" s="1">
        <v>0</v>
      </c>
      <c r="AJ53" s="1">
        <v>0</v>
      </c>
      <c r="AK53" s="1">
        <v>0</v>
      </c>
      <c r="AL53" s="1">
        <v>0</v>
      </c>
      <c r="AM53" s="1">
        <v>0</v>
      </c>
      <c r="AN53" s="1">
        <v>2203309</v>
      </c>
      <c r="AO53" s="1">
        <v>0</v>
      </c>
      <c r="AP53" s="1">
        <v>0</v>
      </c>
      <c r="AQ53" s="1">
        <v>0</v>
      </c>
      <c r="AR53" s="1">
        <v>0</v>
      </c>
      <c r="AS53" s="1">
        <v>0</v>
      </c>
      <c r="AT53" s="1">
        <v>0</v>
      </c>
      <c r="AU53" s="1">
        <v>0</v>
      </c>
      <c r="AV53" s="1">
        <v>0</v>
      </c>
      <c r="AW53" s="1">
        <v>0</v>
      </c>
      <c r="AX53" s="1">
        <v>0</v>
      </c>
      <c r="AY53" s="1">
        <v>0</v>
      </c>
      <c r="AZ53" s="1">
        <v>0</v>
      </c>
    </row>
    <row r="54" spans="1:52">
      <c r="A54" s="1" t="s">
        <v>1233</v>
      </c>
      <c r="B54" s="1">
        <v>0</v>
      </c>
      <c r="C54" s="1">
        <v>0</v>
      </c>
      <c r="D54" s="1">
        <v>2550200</v>
      </c>
      <c r="E54" s="1">
        <v>2493155.79</v>
      </c>
      <c r="F54" s="1">
        <v>0</v>
      </c>
      <c r="G54" s="1">
        <v>0</v>
      </c>
      <c r="H54" s="1">
        <v>0</v>
      </c>
      <c r="I54" s="1">
        <v>0</v>
      </c>
      <c r="J54" s="1">
        <v>0</v>
      </c>
      <c r="K54" s="1">
        <v>0</v>
      </c>
      <c r="L54" s="1">
        <v>0</v>
      </c>
      <c r="M54" s="1">
        <v>0</v>
      </c>
      <c r="N54" s="1">
        <v>0</v>
      </c>
      <c r="O54" s="1">
        <v>0</v>
      </c>
      <c r="P54" s="1">
        <v>0</v>
      </c>
      <c r="Q54" s="1">
        <v>0</v>
      </c>
      <c r="R54" s="1">
        <v>0</v>
      </c>
      <c r="S54" s="1">
        <v>0</v>
      </c>
      <c r="T54" s="1">
        <v>0</v>
      </c>
      <c r="U54" s="1">
        <v>0</v>
      </c>
      <c r="V54" s="1">
        <v>0</v>
      </c>
      <c r="W54" s="1">
        <v>0</v>
      </c>
      <c r="X54" s="1">
        <v>0</v>
      </c>
      <c r="Y54" s="1">
        <v>0</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0</v>
      </c>
      <c r="AS54" s="1">
        <v>0</v>
      </c>
      <c r="AT54" s="1">
        <v>0</v>
      </c>
      <c r="AU54" s="1">
        <v>0</v>
      </c>
      <c r="AV54" s="1">
        <v>0</v>
      </c>
      <c r="AW54" s="1">
        <v>0</v>
      </c>
      <c r="AX54" s="1">
        <v>0</v>
      </c>
      <c r="AY54" s="1">
        <v>0</v>
      </c>
      <c r="AZ54" s="1">
        <v>0</v>
      </c>
    </row>
    <row r="55" spans="1:52">
      <c r="A55" s="1" t="s">
        <v>1234</v>
      </c>
      <c r="B55" s="1">
        <v>0</v>
      </c>
      <c r="C55" s="1">
        <v>0</v>
      </c>
      <c r="D55" s="1">
        <v>0</v>
      </c>
      <c r="E55" s="1">
        <v>0</v>
      </c>
      <c r="F55" s="1">
        <v>0</v>
      </c>
      <c r="G55" s="1">
        <v>0</v>
      </c>
      <c r="H55" s="1">
        <v>0</v>
      </c>
      <c r="I55" s="1">
        <v>0</v>
      </c>
      <c r="J55" s="1">
        <v>0</v>
      </c>
      <c r="K55" s="1">
        <v>0</v>
      </c>
      <c r="L55" s="1">
        <v>0</v>
      </c>
      <c r="M55" s="1">
        <v>0</v>
      </c>
      <c r="N55" s="1">
        <v>0</v>
      </c>
      <c r="O55" s="1">
        <v>0</v>
      </c>
      <c r="P55" s="1">
        <v>0</v>
      </c>
      <c r="Q55" s="1">
        <v>0</v>
      </c>
      <c r="R55" s="1">
        <v>0</v>
      </c>
      <c r="S55" s="1">
        <v>0</v>
      </c>
      <c r="T55" s="1">
        <v>0</v>
      </c>
      <c r="U55" s="1">
        <v>0</v>
      </c>
      <c r="V55" s="1">
        <v>0</v>
      </c>
      <c r="W55" s="1">
        <v>0</v>
      </c>
      <c r="X55" s="1">
        <v>0</v>
      </c>
      <c r="Y55" s="1">
        <v>0</v>
      </c>
      <c r="Z55" s="1">
        <v>0</v>
      </c>
      <c r="AA55" s="1">
        <v>10017263</v>
      </c>
      <c r="AB55" s="1">
        <v>10257988</v>
      </c>
      <c r="AC55" s="1">
        <v>0</v>
      </c>
      <c r="AD55" s="1">
        <v>408500</v>
      </c>
      <c r="AE55" s="1">
        <v>859513</v>
      </c>
      <c r="AF55" s="1">
        <v>0</v>
      </c>
      <c r="AG55" s="1">
        <v>11101432.777000001</v>
      </c>
      <c r="AH55" s="1">
        <v>0</v>
      </c>
      <c r="AI55" s="1">
        <v>0</v>
      </c>
      <c r="AJ55" s="1">
        <v>0</v>
      </c>
      <c r="AK55" s="1">
        <v>0</v>
      </c>
      <c r="AL55" s="1">
        <v>0</v>
      </c>
      <c r="AM55" s="1">
        <v>0</v>
      </c>
      <c r="AN55" s="1">
        <v>12052454</v>
      </c>
      <c r="AO55" s="1">
        <v>0</v>
      </c>
      <c r="AP55" s="1">
        <v>0</v>
      </c>
      <c r="AQ55" s="1">
        <v>14107752</v>
      </c>
      <c r="AR55" s="1">
        <v>14401022</v>
      </c>
      <c r="AS55" s="1">
        <v>0</v>
      </c>
      <c r="AT55" s="1">
        <v>0</v>
      </c>
      <c r="AU55" s="1">
        <v>15243374</v>
      </c>
      <c r="AV55" s="1">
        <v>15542698</v>
      </c>
      <c r="AW55" s="1">
        <v>15923356.882999999</v>
      </c>
      <c r="AX55" s="1">
        <v>0</v>
      </c>
      <c r="AY55" s="1">
        <v>0</v>
      </c>
      <c r="AZ55" s="1">
        <v>0</v>
      </c>
    </row>
    <row r="56" spans="1:52">
      <c r="A56" s="1" t="s">
        <v>1235</v>
      </c>
      <c r="B56" s="1">
        <v>0</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19494</v>
      </c>
      <c r="AB56" s="1">
        <v>15302</v>
      </c>
      <c r="AC56" s="1">
        <v>0</v>
      </c>
      <c r="AD56" s="1">
        <v>-5424</v>
      </c>
      <c r="AE56" s="1">
        <v>-14831</v>
      </c>
      <c r="AF56" s="1">
        <v>0</v>
      </c>
      <c r="AG56" s="1">
        <v>-1170.7739999999999</v>
      </c>
      <c r="AH56" s="1">
        <v>0</v>
      </c>
      <c r="AI56" s="1">
        <v>0</v>
      </c>
      <c r="AJ56" s="1">
        <v>0</v>
      </c>
      <c r="AK56" s="1">
        <v>0</v>
      </c>
      <c r="AL56" s="1">
        <v>0</v>
      </c>
      <c r="AM56" s="1">
        <v>0</v>
      </c>
      <c r="AN56" s="1">
        <v>15040</v>
      </c>
      <c r="AO56" s="1">
        <v>0</v>
      </c>
      <c r="AP56" s="1">
        <v>0</v>
      </c>
      <c r="AQ56" s="1">
        <v>14866</v>
      </c>
      <c r="AR56" s="1">
        <v>20009</v>
      </c>
      <c r="AS56" s="1">
        <v>0</v>
      </c>
      <c r="AT56" s="1">
        <v>0</v>
      </c>
      <c r="AU56" s="1">
        <v>13652</v>
      </c>
      <c r="AV56" s="1">
        <v>12968</v>
      </c>
      <c r="AW56" s="1">
        <v>25707.777999999998</v>
      </c>
      <c r="AX56" s="1">
        <v>0</v>
      </c>
      <c r="AY56" s="1">
        <v>0</v>
      </c>
      <c r="AZ56" s="1">
        <v>0</v>
      </c>
    </row>
    <row r="57" spans="1:52">
      <c r="A57" s="1" t="s">
        <v>1191</v>
      </c>
      <c r="B57" s="1">
        <v>0</v>
      </c>
      <c r="C57" s="1">
        <v>0</v>
      </c>
      <c r="D57" s="1">
        <v>0</v>
      </c>
      <c r="E57" s="1">
        <v>0</v>
      </c>
      <c r="F57" s="1">
        <v>0</v>
      </c>
      <c r="G57" s="1">
        <v>115417</v>
      </c>
      <c r="H57" s="1">
        <v>115417</v>
      </c>
      <c r="I57" s="1">
        <v>115417</v>
      </c>
      <c r="J57" s="1">
        <v>115417</v>
      </c>
      <c r="K57" s="1">
        <v>115417</v>
      </c>
      <c r="L57" s="1">
        <v>115417</v>
      </c>
      <c r="M57" s="1">
        <v>115416.85</v>
      </c>
      <c r="N57" s="1">
        <v>115417</v>
      </c>
      <c r="O57" s="1">
        <v>115417</v>
      </c>
      <c r="P57" s="1">
        <v>314602</v>
      </c>
      <c r="Q57" s="1">
        <v>314602.23999999999</v>
      </c>
      <c r="R57" s="1">
        <v>328783</v>
      </c>
      <c r="S57" s="1">
        <v>328783</v>
      </c>
      <c r="T57" s="1">
        <v>328783</v>
      </c>
      <c r="U57" s="1">
        <v>314602.23800000001</v>
      </c>
      <c r="V57" s="1">
        <v>314602</v>
      </c>
      <c r="W57" s="1">
        <v>314602</v>
      </c>
      <c r="X57" s="1">
        <v>314602</v>
      </c>
      <c r="Y57" s="1">
        <v>314602.23800000001</v>
      </c>
      <c r="Z57" s="1">
        <v>314602</v>
      </c>
      <c r="AA57" s="1">
        <v>314602</v>
      </c>
      <c r="AB57" s="1">
        <v>314602</v>
      </c>
      <c r="AC57" s="1">
        <v>314602.23999999999</v>
      </c>
      <c r="AD57" s="1">
        <v>314602</v>
      </c>
      <c r="AE57" s="1">
        <v>314602</v>
      </c>
      <c r="AF57" s="1">
        <v>314602</v>
      </c>
      <c r="AG57" s="1">
        <v>314602.23800000001</v>
      </c>
      <c r="AH57" s="1">
        <v>314602</v>
      </c>
      <c r="AI57" s="1">
        <v>314602</v>
      </c>
      <c r="AJ57" s="1">
        <v>314602</v>
      </c>
      <c r="AK57" s="1">
        <v>314602.23999999999</v>
      </c>
      <c r="AL57" s="1">
        <v>314602</v>
      </c>
      <c r="AM57" s="1">
        <v>314602</v>
      </c>
      <c r="AN57" s="1">
        <v>314602</v>
      </c>
      <c r="AO57" s="1">
        <v>314602.23800000001</v>
      </c>
      <c r="AP57" s="1">
        <v>314602</v>
      </c>
      <c r="AQ57" s="1">
        <v>314602</v>
      </c>
      <c r="AR57" s="1">
        <v>314602</v>
      </c>
      <c r="AS57" s="1">
        <v>314602.23800000001</v>
      </c>
      <c r="AT57" s="1">
        <v>314602</v>
      </c>
      <c r="AU57" s="1">
        <v>314602</v>
      </c>
      <c r="AV57" s="1">
        <v>314602</v>
      </c>
      <c r="AW57" s="1">
        <v>314602.23800000001</v>
      </c>
      <c r="AX57" s="1">
        <v>314602</v>
      </c>
      <c r="AY57" s="1">
        <v>314602</v>
      </c>
      <c r="AZ57" s="1">
        <v>314602</v>
      </c>
    </row>
    <row r="58" spans="1:52">
      <c r="A58" s="1" t="s">
        <v>1192</v>
      </c>
      <c r="B58" s="1">
        <v>0</v>
      </c>
      <c r="C58" s="1">
        <v>0</v>
      </c>
      <c r="D58" s="1">
        <v>0</v>
      </c>
      <c r="E58" s="1">
        <v>0</v>
      </c>
      <c r="F58" s="1">
        <v>0</v>
      </c>
      <c r="G58" s="1">
        <v>115417</v>
      </c>
      <c r="H58" s="1">
        <v>0</v>
      </c>
      <c r="I58" s="1">
        <v>0</v>
      </c>
      <c r="J58" s="1">
        <v>115417</v>
      </c>
      <c r="K58" s="1">
        <v>0</v>
      </c>
      <c r="L58" s="1">
        <v>0</v>
      </c>
      <c r="M58" s="1">
        <v>0</v>
      </c>
      <c r="N58" s="1">
        <v>0</v>
      </c>
      <c r="O58" s="1">
        <v>0</v>
      </c>
      <c r="P58" s="1">
        <v>314602</v>
      </c>
      <c r="Q58" s="1">
        <v>314602.23999999999</v>
      </c>
      <c r="R58" s="1">
        <v>328783</v>
      </c>
      <c r="S58" s="1">
        <v>328783</v>
      </c>
      <c r="T58" s="1">
        <v>328783</v>
      </c>
      <c r="U58" s="1">
        <v>314602.23800000001</v>
      </c>
      <c r="V58" s="1">
        <v>314602</v>
      </c>
      <c r="W58" s="1">
        <v>314602</v>
      </c>
      <c r="X58" s="1">
        <v>0</v>
      </c>
      <c r="Y58" s="1">
        <v>314602.23800000001</v>
      </c>
      <c r="Z58" s="1">
        <v>314602</v>
      </c>
      <c r="AA58" s="1">
        <v>314602</v>
      </c>
      <c r="AB58" s="1">
        <v>314602</v>
      </c>
      <c r="AC58" s="1">
        <v>314602.23999999999</v>
      </c>
      <c r="AD58" s="1">
        <v>314602</v>
      </c>
      <c r="AE58" s="1">
        <v>314602</v>
      </c>
      <c r="AF58" s="1">
        <v>314602</v>
      </c>
      <c r="AG58" s="1">
        <v>314602.23800000001</v>
      </c>
      <c r="AH58" s="1">
        <v>314602</v>
      </c>
      <c r="AI58" s="1">
        <v>314602</v>
      </c>
      <c r="AJ58" s="1">
        <v>314602</v>
      </c>
      <c r="AK58" s="1">
        <v>314602.23999999999</v>
      </c>
      <c r="AL58" s="1">
        <v>314602</v>
      </c>
      <c r="AM58" s="1">
        <v>314602</v>
      </c>
      <c r="AN58" s="1">
        <v>314602</v>
      </c>
      <c r="AO58" s="1">
        <v>314602.23800000001</v>
      </c>
      <c r="AP58" s="1">
        <v>314602</v>
      </c>
      <c r="AQ58" s="1">
        <v>314602</v>
      </c>
      <c r="AR58" s="1">
        <v>314602</v>
      </c>
      <c r="AS58" s="1">
        <v>314602.23800000001</v>
      </c>
      <c r="AT58" s="1">
        <v>314602</v>
      </c>
      <c r="AU58" s="1">
        <v>314602</v>
      </c>
      <c r="AV58" s="1">
        <v>314602</v>
      </c>
      <c r="AW58" s="1">
        <v>314602.23800000001</v>
      </c>
      <c r="AX58" s="1">
        <v>314602</v>
      </c>
      <c r="AY58" s="1">
        <v>314602</v>
      </c>
      <c r="AZ58" s="1">
        <v>314602</v>
      </c>
    </row>
    <row r="59" spans="1:52">
      <c r="A59" s="1" t="s">
        <v>35</v>
      </c>
      <c r="B59" s="1">
        <v>0</v>
      </c>
      <c r="C59" s="1">
        <v>0</v>
      </c>
      <c r="D59" s="1">
        <v>0</v>
      </c>
      <c r="E59" s="1">
        <v>0</v>
      </c>
      <c r="F59" s="1">
        <v>0</v>
      </c>
      <c r="G59" s="1">
        <v>3948265</v>
      </c>
      <c r="H59" s="1">
        <v>673948</v>
      </c>
      <c r="I59" s="1">
        <v>563330</v>
      </c>
      <c r="J59" s="1">
        <v>541714</v>
      </c>
      <c r="K59" s="1">
        <v>517101</v>
      </c>
      <c r="L59" s="1">
        <v>493618</v>
      </c>
      <c r="M59" s="1">
        <v>480352.13</v>
      </c>
      <c r="N59" s="1">
        <v>458656</v>
      </c>
      <c r="O59" s="1">
        <v>432287</v>
      </c>
      <c r="P59" s="1">
        <v>432494</v>
      </c>
      <c r="Q59" s="1">
        <v>416540.37</v>
      </c>
      <c r="R59" s="1">
        <v>390085</v>
      </c>
      <c r="S59" s="1">
        <v>605835</v>
      </c>
      <c r="T59" s="1">
        <v>572253</v>
      </c>
      <c r="U59" s="1">
        <v>876087.576</v>
      </c>
      <c r="V59" s="1">
        <v>828255</v>
      </c>
      <c r="W59" s="1">
        <v>823031</v>
      </c>
      <c r="X59" s="1">
        <v>792218</v>
      </c>
      <c r="Y59" s="1">
        <v>920561.03099999996</v>
      </c>
      <c r="Z59" s="1">
        <v>877795</v>
      </c>
      <c r="AA59" s="1">
        <v>843927</v>
      </c>
      <c r="AB59" s="1">
        <v>806895</v>
      </c>
      <c r="AC59" s="1">
        <v>877933.58</v>
      </c>
      <c r="AD59" s="1">
        <v>843497</v>
      </c>
      <c r="AE59" s="1">
        <v>833234</v>
      </c>
      <c r="AF59" s="1">
        <v>841706</v>
      </c>
      <c r="AG59" s="1">
        <v>785937.799</v>
      </c>
      <c r="AH59" s="1">
        <v>659899</v>
      </c>
      <c r="AI59" s="1">
        <v>607666</v>
      </c>
      <c r="AJ59" s="1">
        <v>543368</v>
      </c>
      <c r="AK59" s="1">
        <v>704629.3</v>
      </c>
      <c r="AL59" s="1">
        <v>680767</v>
      </c>
      <c r="AM59" s="1">
        <v>618565</v>
      </c>
      <c r="AN59" s="1">
        <v>924390</v>
      </c>
      <c r="AO59" s="1">
        <v>2103217.9539999999</v>
      </c>
      <c r="AP59" s="1">
        <v>2015095</v>
      </c>
      <c r="AQ59" s="1">
        <v>1971253</v>
      </c>
      <c r="AR59" s="1">
        <v>1892213</v>
      </c>
      <c r="AS59" s="1">
        <v>1941086.7479999999</v>
      </c>
      <c r="AT59" s="1">
        <v>1861574</v>
      </c>
      <c r="AU59" s="1">
        <v>1793196</v>
      </c>
      <c r="AV59" s="1">
        <v>1716446</v>
      </c>
      <c r="AW59" s="1">
        <v>1776589.182</v>
      </c>
      <c r="AX59" s="1">
        <v>0</v>
      </c>
      <c r="AY59" s="1">
        <v>0</v>
      </c>
      <c r="AZ59" s="1">
        <v>0</v>
      </c>
    </row>
    <row r="60" spans="1:52">
      <c r="A60" s="1" t="s">
        <v>1011</v>
      </c>
      <c r="B60" s="1">
        <v>567499</v>
      </c>
      <c r="C60" s="1">
        <v>555496</v>
      </c>
      <c r="D60" s="1">
        <v>194045</v>
      </c>
      <c r="E60" s="1">
        <v>188608.28</v>
      </c>
      <c r="F60" s="1">
        <v>4285856</v>
      </c>
      <c r="G60" s="1">
        <v>89840</v>
      </c>
      <c r="H60" s="1">
        <v>91653</v>
      </c>
      <c r="I60" s="1">
        <v>103627</v>
      </c>
      <c r="J60" s="1">
        <v>3323927</v>
      </c>
      <c r="K60" s="1">
        <v>102627</v>
      </c>
      <c r="L60" s="1">
        <v>105777</v>
      </c>
      <c r="M60" s="1">
        <v>107454.72</v>
      </c>
      <c r="N60" s="1">
        <v>105596</v>
      </c>
      <c r="O60" s="1">
        <v>109465</v>
      </c>
      <c r="P60" s="1">
        <v>356090</v>
      </c>
      <c r="Q60" s="1">
        <v>341447.75</v>
      </c>
      <c r="R60" s="1">
        <v>330615</v>
      </c>
      <c r="S60" s="1">
        <v>324099</v>
      </c>
      <c r="T60" s="1">
        <v>318286</v>
      </c>
      <c r="U60" s="1">
        <v>318962.71000000002</v>
      </c>
      <c r="V60" s="1">
        <v>308893</v>
      </c>
      <c r="W60" s="1">
        <v>297754</v>
      </c>
      <c r="X60" s="1">
        <v>287067</v>
      </c>
      <c r="Y60" s="1">
        <v>459078.25599999999</v>
      </c>
      <c r="Z60" s="1">
        <v>449253</v>
      </c>
      <c r="AA60" s="1">
        <v>435078</v>
      </c>
      <c r="AB60" s="1">
        <v>433106</v>
      </c>
      <c r="AC60" s="1">
        <v>419813.46</v>
      </c>
      <c r="AD60" s="1">
        <v>407995</v>
      </c>
      <c r="AE60" s="1">
        <v>396654</v>
      </c>
      <c r="AF60" s="1">
        <v>391715</v>
      </c>
      <c r="AG60" s="1">
        <v>384909.11900000001</v>
      </c>
      <c r="AH60" s="1">
        <v>374683</v>
      </c>
      <c r="AI60" s="1">
        <v>363620</v>
      </c>
      <c r="AJ60" s="1">
        <v>370877</v>
      </c>
      <c r="AK60" s="1">
        <v>372018.68</v>
      </c>
      <c r="AL60" s="1">
        <v>374912</v>
      </c>
      <c r="AM60" s="1">
        <v>382859</v>
      </c>
      <c r="AN60" s="1">
        <v>386628</v>
      </c>
      <c r="AO60" s="1">
        <v>389281.51899999997</v>
      </c>
      <c r="AP60" s="1">
        <v>390008</v>
      </c>
      <c r="AQ60" s="1">
        <v>392477</v>
      </c>
      <c r="AR60" s="1">
        <v>418929</v>
      </c>
      <c r="AS60" s="1">
        <v>436012.65399999998</v>
      </c>
      <c r="AT60" s="1">
        <v>450917</v>
      </c>
      <c r="AU60" s="1">
        <v>444890</v>
      </c>
      <c r="AV60" s="1">
        <v>433229</v>
      </c>
      <c r="AW60" s="1">
        <v>453678.49099999998</v>
      </c>
      <c r="AX60" s="1">
        <v>475853</v>
      </c>
      <c r="AY60" s="1">
        <v>464236</v>
      </c>
      <c r="AZ60" s="1">
        <v>456240</v>
      </c>
    </row>
    <row r="61" spans="1:52">
      <c r="A61" s="1" t="s">
        <v>1236</v>
      </c>
      <c r="B61" s="1">
        <v>0</v>
      </c>
      <c r="C61" s="1">
        <v>0</v>
      </c>
      <c r="D61" s="1">
        <v>0</v>
      </c>
      <c r="E61" s="1">
        <v>0</v>
      </c>
      <c r="F61" s="1">
        <v>0</v>
      </c>
      <c r="G61" s="1">
        <v>0</v>
      </c>
      <c r="H61" s="1">
        <v>0</v>
      </c>
      <c r="I61" s="1">
        <v>0</v>
      </c>
      <c r="J61" s="1">
        <v>3219276</v>
      </c>
      <c r="K61" s="1">
        <v>0</v>
      </c>
      <c r="L61" s="1">
        <v>0</v>
      </c>
      <c r="M61" s="1">
        <v>0</v>
      </c>
      <c r="N61" s="1">
        <v>0</v>
      </c>
      <c r="O61" s="1">
        <v>0</v>
      </c>
      <c r="P61" s="1">
        <v>0</v>
      </c>
      <c r="Q61" s="1">
        <v>0</v>
      </c>
      <c r="R61" s="1">
        <v>0</v>
      </c>
      <c r="S61" s="1">
        <v>0</v>
      </c>
      <c r="T61" s="1">
        <v>0</v>
      </c>
      <c r="U61" s="1">
        <v>0</v>
      </c>
      <c r="V61" s="1">
        <v>0</v>
      </c>
      <c r="W61" s="1">
        <v>0</v>
      </c>
      <c r="X61" s="1">
        <v>0</v>
      </c>
      <c r="Y61" s="1">
        <v>0</v>
      </c>
      <c r="Z61" s="1">
        <v>0</v>
      </c>
      <c r="AA61" s="1">
        <v>0</v>
      </c>
      <c r="AB61" s="1">
        <v>0</v>
      </c>
      <c r="AC61" s="1">
        <v>0</v>
      </c>
      <c r="AD61" s="1">
        <v>0</v>
      </c>
      <c r="AE61" s="1">
        <v>0</v>
      </c>
      <c r="AF61" s="1">
        <v>0</v>
      </c>
      <c r="AG61" s="1">
        <v>0</v>
      </c>
      <c r="AH61" s="1">
        <v>0</v>
      </c>
      <c r="AI61" s="1">
        <v>0</v>
      </c>
      <c r="AJ61" s="1">
        <v>0</v>
      </c>
      <c r="AK61" s="1">
        <v>0</v>
      </c>
      <c r="AL61" s="1">
        <v>0</v>
      </c>
      <c r="AM61" s="1">
        <v>0</v>
      </c>
      <c r="AN61" s="1">
        <v>0</v>
      </c>
      <c r="AO61" s="1">
        <v>0</v>
      </c>
      <c r="AP61" s="1">
        <v>0</v>
      </c>
      <c r="AQ61" s="1">
        <v>0</v>
      </c>
      <c r="AR61" s="1">
        <v>0</v>
      </c>
      <c r="AS61" s="1">
        <v>0</v>
      </c>
      <c r="AT61" s="1">
        <v>0</v>
      </c>
      <c r="AU61" s="1">
        <v>0</v>
      </c>
      <c r="AV61" s="1">
        <v>0</v>
      </c>
      <c r="AW61" s="1">
        <v>0</v>
      </c>
      <c r="AX61" s="1">
        <v>0</v>
      </c>
      <c r="AY61" s="1">
        <v>0</v>
      </c>
      <c r="AZ61" s="1">
        <v>0</v>
      </c>
    </row>
    <row r="62" spans="1:52">
      <c r="A62" s="1" t="s">
        <v>1237</v>
      </c>
      <c r="B62" s="1">
        <v>0</v>
      </c>
      <c r="C62" s="1">
        <v>0</v>
      </c>
      <c r="D62" s="1">
        <v>0</v>
      </c>
      <c r="E62" s="1">
        <v>0</v>
      </c>
      <c r="F62" s="1">
        <v>0</v>
      </c>
      <c r="G62" s="1">
        <v>89840</v>
      </c>
      <c r="H62" s="1">
        <v>91653</v>
      </c>
      <c r="I62" s="1">
        <v>103627</v>
      </c>
      <c r="J62" s="1">
        <v>104651</v>
      </c>
      <c r="K62" s="1">
        <v>102627</v>
      </c>
      <c r="L62" s="1">
        <v>105777</v>
      </c>
      <c r="M62" s="1">
        <v>107454.72</v>
      </c>
      <c r="N62" s="1">
        <v>105596</v>
      </c>
      <c r="O62" s="1">
        <v>109465</v>
      </c>
      <c r="P62" s="1">
        <v>116164</v>
      </c>
      <c r="Q62" s="1">
        <v>109518.88</v>
      </c>
      <c r="R62" s="1">
        <v>104685</v>
      </c>
      <c r="S62" s="1">
        <v>104167</v>
      </c>
      <c r="T62" s="1">
        <v>104352</v>
      </c>
      <c r="U62" s="1">
        <v>111026.478</v>
      </c>
      <c r="V62" s="1">
        <v>308893</v>
      </c>
      <c r="W62" s="1">
        <v>0</v>
      </c>
      <c r="X62" s="1">
        <v>97125</v>
      </c>
      <c r="Y62" s="1">
        <v>0</v>
      </c>
      <c r="Z62" s="1">
        <v>0</v>
      </c>
      <c r="AA62" s="1">
        <v>87803</v>
      </c>
      <c r="AB62" s="1">
        <v>85351</v>
      </c>
      <c r="AC62" s="1">
        <v>0</v>
      </c>
      <c r="AD62" s="1">
        <v>79986</v>
      </c>
      <c r="AE62" s="1">
        <v>73280</v>
      </c>
      <c r="AF62" s="1">
        <v>0</v>
      </c>
      <c r="AG62" s="1">
        <v>72173.910999999993</v>
      </c>
      <c r="AH62" s="1">
        <v>0</v>
      </c>
      <c r="AI62" s="1">
        <v>0</v>
      </c>
      <c r="AJ62" s="1">
        <v>0</v>
      </c>
      <c r="AK62" s="1">
        <v>0</v>
      </c>
      <c r="AL62" s="1">
        <v>0</v>
      </c>
      <c r="AM62" s="1">
        <v>0</v>
      </c>
      <c r="AN62" s="1">
        <v>50713</v>
      </c>
      <c r="AO62" s="1">
        <v>0</v>
      </c>
      <c r="AP62" s="1">
        <v>0</v>
      </c>
      <c r="AQ62" s="1">
        <v>51794</v>
      </c>
      <c r="AR62" s="1">
        <v>68930</v>
      </c>
      <c r="AS62" s="1">
        <v>0</v>
      </c>
      <c r="AT62" s="1">
        <v>0</v>
      </c>
      <c r="AU62" s="1">
        <v>89036</v>
      </c>
      <c r="AV62" s="1">
        <v>92031</v>
      </c>
      <c r="AW62" s="1">
        <v>120654.05</v>
      </c>
      <c r="AX62" s="1">
        <v>0</v>
      </c>
      <c r="AY62" s="1">
        <v>0</v>
      </c>
      <c r="AZ62" s="1">
        <v>0</v>
      </c>
    </row>
    <row r="63" spans="1:52">
      <c r="A63" s="1" t="s">
        <v>1238</v>
      </c>
      <c r="B63" s="1">
        <v>0</v>
      </c>
      <c r="C63" s="1">
        <v>0</v>
      </c>
      <c r="D63" s="1">
        <v>0</v>
      </c>
      <c r="E63" s="1">
        <v>0</v>
      </c>
      <c r="F63" s="1">
        <v>0</v>
      </c>
      <c r="G63" s="1">
        <v>0</v>
      </c>
      <c r="H63" s="1">
        <v>0</v>
      </c>
      <c r="I63" s="1">
        <v>0</v>
      </c>
      <c r="J63" s="1">
        <v>0</v>
      </c>
      <c r="K63" s="1">
        <v>0</v>
      </c>
      <c r="L63" s="1">
        <v>0</v>
      </c>
      <c r="M63" s="1">
        <v>0</v>
      </c>
      <c r="N63" s="1">
        <v>0</v>
      </c>
      <c r="O63" s="1">
        <v>0</v>
      </c>
      <c r="P63" s="1">
        <v>0</v>
      </c>
      <c r="Q63" s="1">
        <v>0</v>
      </c>
      <c r="R63" s="1">
        <v>225930</v>
      </c>
      <c r="S63" s="1">
        <v>219932</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0</v>
      </c>
      <c r="AQ63" s="1">
        <v>0</v>
      </c>
      <c r="AR63" s="1">
        <v>0</v>
      </c>
      <c r="AS63" s="1">
        <v>0</v>
      </c>
      <c r="AT63" s="1">
        <v>0</v>
      </c>
      <c r="AU63" s="1">
        <v>0</v>
      </c>
      <c r="AV63" s="1">
        <v>0</v>
      </c>
      <c r="AW63" s="1">
        <v>0</v>
      </c>
      <c r="AX63" s="1">
        <v>0</v>
      </c>
      <c r="AY63" s="1">
        <v>0</v>
      </c>
      <c r="AZ63" s="1">
        <v>0</v>
      </c>
    </row>
    <row r="64" spans="1:52">
      <c r="A64" s="1" t="s">
        <v>1193</v>
      </c>
      <c r="B64" s="1">
        <v>0</v>
      </c>
      <c r="C64" s="1">
        <v>0</v>
      </c>
      <c r="D64" s="1">
        <v>0</v>
      </c>
      <c r="E64" s="1">
        <v>0</v>
      </c>
      <c r="F64" s="1">
        <v>0</v>
      </c>
      <c r="G64" s="1">
        <v>0</v>
      </c>
      <c r="H64" s="1">
        <v>0</v>
      </c>
      <c r="I64" s="1">
        <v>0</v>
      </c>
      <c r="J64" s="1">
        <v>0</v>
      </c>
      <c r="K64" s="1">
        <v>0</v>
      </c>
      <c r="L64" s="1">
        <v>0</v>
      </c>
      <c r="M64" s="1">
        <v>0</v>
      </c>
      <c r="N64" s="1">
        <v>0</v>
      </c>
      <c r="O64" s="1">
        <v>0</v>
      </c>
      <c r="P64" s="1">
        <v>239926</v>
      </c>
      <c r="Q64" s="1">
        <v>231928.87</v>
      </c>
      <c r="R64" s="1">
        <v>0</v>
      </c>
      <c r="S64" s="1">
        <v>0</v>
      </c>
      <c r="T64" s="1">
        <v>213934</v>
      </c>
      <c r="U64" s="1">
        <v>207936.23199999999</v>
      </c>
      <c r="V64" s="1">
        <v>0</v>
      </c>
      <c r="W64" s="1">
        <v>297754</v>
      </c>
      <c r="X64" s="1">
        <v>189942</v>
      </c>
      <c r="Y64" s="1">
        <v>459078.25599999999</v>
      </c>
      <c r="Z64" s="1">
        <v>449253</v>
      </c>
      <c r="AA64" s="1">
        <v>347275</v>
      </c>
      <c r="AB64" s="1">
        <v>347755</v>
      </c>
      <c r="AC64" s="1">
        <v>419813.46</v>
      </c>
      <c r="AD64" s="1">
        <v>328009</v>
      </c>
      <c r="AE64" s="1">
        <v>323374</v>
      </c>
      <c r="AF64" s="1">
        <v>391715</v>
      </c>
      <c r="AG64" s="1">
        <v>312735.20799999998</v>
      </c>
      <c r="AH64" s="1">
        <v>374683</v>
      </c>
      <c r="AI64" s="1">
        <v>363620</v>
      </c>
      <c r="AJ64" s="1">
        <v>370877</v>
      </c>
      <c r="AK64" s="1">
        <v>372018.68</v>
      </c>
      <c r="AL64" s="1">
        <v>374912</v>
      </c>
      <c r="AM64" s="1">
        <v>382859</v>
      </c>
      <c r="AN64" s="1">
        <v>335915</v>
      </c>
      <c r="AO64" s="1">
        <v>389281.51899999997</v>
      </c>
      <c r="AP64" s="1">
        <v>390008</v>
      </c>
      <c r="AQ64" s="1">
        <v>340683</v>
      </c>
      <c r="AR64" s="1">
        <v>349999</v>
      </c>
      <c r="AS64" s="1">
        <v>436012.65399999998</v>
      </c>
      <c r="AT64" s="1">
        <v>450917</v>
      </c>
      <c r="AU64" s="1">
        <v>355854</v>
      </c>
      <c r="AV64" s="1">
        <v>341198</v>
      </c>
      <c r="AW64" s="1">
        <v>333024.44099999999</v>
      </c>
      <c r="AX64" s="1">
        <v>475853</v>
      </c>
      <c r="AY64" s="1">
        <v>464236</v>
      </c>
      <c r="AZ64" s="1">
        <v>456240</v>
      </c>
    </row>
    <row r="65" spans="1:52">
      <c r="A65" s="1" t="s">
        <v>1194</v>
      </c>
      <c r="B65" s="1">
        <v>0</v>
      </c>
      <c r="C65" s="1">
        <v>0</v>
      </c>
      <c r="D65" s="1">
        <v>0</v>
      </c>
      <c r="E65" s="1">
        <v>0</v>
      </c>
      <c r="F65" s="1">
        <v>0</v>
      </c>
      <c r="G65" s="1">
        <v>0</v>
      </c>
      <c r="H65" s="1">
        <v>0</v>
      </c>
      <c r="I65" s="1">
        <v>0</v>
      </c>
      <c r="J65" s="1">
        <v>0</v>
      </c>
      <c r="K65" s="1">
        <v>0</v>
      </c>
      <c r="L65" s="1">
        <v>0</v>
      </c>
      <c r="M65" s="1">
        <v>0</v>
      </c>
      <c r="N65" s="1">
        <v>0</v>
      </c>
      <c r="O65" s="1">
        <v>0</v>
      </c>
      <c r="P65" s="1">
        <v>0</v>
      </c>
      <c r="Q65" s="1">
        <v>0</v>
      </c>
      <c r="R65" s="1">
        <v>0</v>
      </c>
      <c r="S65" s="1">
        <v>0</v>
      </c>
      <c r="T65" s="1">
        <v>0</v>
      </c>
      <c r="U65" s="1">
        <v>0</v>
      </c>
      <c r="V65" s="1">
        <v>0</v>
      </c>
      <c r="W65" s="1">
        <v>2737313</v>
      </c>
      <c r="X65" s="1">
        <v>0</v>
      </c>
      <c r="Y65" s="1">
        <v>0</v>
      </c>
      <c r="Z65" s="1">
        <v>0</v>
      </c>
      <c r="AA65" s="1">
        <v>0</v>
      </c>
      <c r="AB65" s="1">
        <v>0</v>
      </c>
      <c r="AC65" s="1">
        <v>0</v>
      </c>
      <c r="AD65" s="1">
        <v>0</v>
      </c>
      <c r="AE65" s="1">
        <v>0</v>
      </c>
      <c r="AF65" s="1">
        <v>0</v>
      </c>
      <c r="AG65" s="1">
        <v>0</v>
      </c>
      <c r="AH65" s="1">
        <v>0</v>
      </c>
      <c r="AI65" s="1">
        <v>0</v>
      </c>
      <c r="AJ65" s="1">
        <v>0</v>
      </c>
      <c r="AK65" s="1">
        <v>0</v>
      </c>
      <c r="AL65" s="1">
        <v>0</v>
      </c>
      <c r="AM65" s="1">
        <v>0</v>
      </c>
      <c r="AN65" s="1">
        <v>0</v>
      </c>
      <c r="AO65" s="1">
        <v>0</v>
      </c>
      <c r="AP65" s="1">
        <v>0</v>
      </c>
      <c r="AQ65" s="1">
        <v>0</v>
      </c>
      <c r="AR65" s="1">
        <v>0</v>
      </c>
      <c r="AS65" s="1">
        <v>0</v>
      </c>
      <c r="AT65" s="1">
        <v>0</v>
      </c>
      <c r="AU65" s="1">
        <v>0</v>
      </c>
      <c r="AV65" s="1">
        <v>0</v>
      </c>
      <c r="AW65" s="1">
        <v>0</v>
      </c>
      <c r="AX65" s="1">
        <v>489</v>
      </c>
      <c r="AY65" s="1">
        <v>564</v>
      </c>
      <c r="AZ65" s="1">
        <v>551</v>
      </c>
    </row>
    <row r="66" spans="1:52">
      <c r="A66" s="1" t="s">
        <v>36</v>
      </c>
      <c r="B66" s="1">
        <v>0</v>
      </c>
      <c r="C66" s="1">
        <v>0</v>
      </c>
      <c r="D66" s="1">
        <v>0</v>
      </c>
      <c r="E66" s="1">
        <v>0</v>
      </c>
      <c r="F66" s="1">
        <v>0</v>
      </c>
      <c r="G66" s="1">
        <v>0</v>
      </c>
      <c r="H66" s="1">
        <v>0</v>
      </c>
      <c r="I66" s="1">
        <v>0</v>
      </c>
      <c r="J66" s="1">
        <v>0</v>
      </c>
      <c r="K66" s="1">
        <v>0</v>
      </c>
      <c r="L66" s="1">
        <v>0</v>
      </c>
      <c r="M66" s="1">
        <v>0</v>
      </c>
      <c r="N66" s="1">
        <v>0</v>
      </c>
      <c r="O66" s="1">
        <v>0</v>
      </c>
      <c r="P66" s="1">
        <v>0</v>
      </c>
      <c r="Q66" s="1">
        <v>0</v>
      </c>
      <c r="R66" s="1">
        <v>0</v>
      </c>
      <c r="S66" s="1">
        <v>0</v>
      </c>
      <c r="T66" s="1">
        <v>0</v>
      </c>
      <c r="U66" s="1">
        <v>0</v>
      </c>
      <c r="V66" s="1">
        <v>216690</v>
      </c>
      <c r="W66" s="1">
        <v>198320</v>
      </c>
      <c r="X66" s="1">
        <v>155171</v>
      </c>
      <c r="Y66" s="1">
        <v>175639.53099999999</v>
      </c>
      <c r="Z66" s="1">
        <v>156858</v>
      </c>
      <c r="AA66" s="1">
        <v>105657</v>
      </c>
      <c r="AB66" s="1">
        <v>108827</v>
      </c>
      <c r="AC66" s="1">
        <v>148723.85999999999</v>
      </c>
      <c r="AD66" s="1">
        <v>140938</v>
      </c>
      <c r="AE66" s="1">
        <v>121568</v>
      </c>
      <c r="AF66" s="1">
        <v>138200</v>
      </c>
      <c r="AG66" s="1">
        <v>166568.66099999999</v>
      </c>
      <c r="AH66" s="1">
        <v>149261</v>
      </c>
      <c r="AI66" s="1">
        <v>125212</v>
      </c>
      <c r="AJ66" s="1">
        <v>107239</v>
      </c>
      <c r="AK66" s="1">
        <v>115003.93</v>
      </c>
      <c r="AL66" s="1">
        <v>105328</v>
      </c>
      <c r="AM66" s="1">
        <v>95306</v>
      </c>
      <c r="AN66" s="1">
        <v>87940</v>
      </c>
      <c r="AO66" s="1">
        <v>83184.766000000003</v>
      </c>
      <c r="AP66" s="1">
        <v>79274</v>
      </c>
      <c r="AQ66" s="1">
        <v>91303</v>
      </c>
      <c r="AR66" s="1">
        <v>84275</v>
      </c>
      <c r="AS66" s="1">
        <v>86445.048999999999</v>
      </c>
      <c r="AT66" s="1">
        <v>74794</v>
      </c>
      <c r="AU66" s="1">
        <v>81302</v>
      </c>
      <c r="AV66" s="1">
        <v>81965</v>
      </c>
      <c r="AW66" s="1">
        <v>119427.808</v>
      </c>
      <c r="AX66" s="1">
        <v>177421</v>
      </c>
      <c r="AY66" s="1">
        <v>194604</v>
      </c>
      <c r="AZ66" s="1">
        <v>254101</v>
      </c>
    </row>
    <row r="67" spans="1:52">
      <c r="A67" s="1" t="s">
        <v>37</v>
      </c>
      <c r="B67" s="1">
        <v>708644</v>
      </c>
      <c r="C67" s="1">
        <v>716448</v>
      </c>
      <c r="D67" s="1">
        <v>827831</v>
      </c>
      <c r="E67" s="1">
        <v>706664.37</v>
      </c>
      <c r="F67" s="1">
        <v>714858</v>
      </c>
      <c r="G67" s="1">
        <v>655258</v>
      </c>
      <c r="H67" s="1">
        <v>811976</v>
      </c>
      <c r="I67" s="1">
        <v>889959</v>
      </c>
      <c r="J67" s="1">
        <v>897532</v>
      </c>
      <c r="K67" s="1">
        <v>923544</v>
      </c>
      <c r="L67" s="1">
        <v>935477</v>
      </c>
      <c r="M67" s="1">
        <v>761692.32</v>
      </c>
      <c r="N67" s="1">
        <v>741797</v>
      </c>
      <c r="O67" s="1">
        <v>715867</v>
      </c>
      <c r="P67" s="1">
        <v>783486</v>
      </c>
      <c r="Q67" s="1">
        <v>735913.33</v>
      </c>
      <c r="R67" s="1">
        <v>631340</v>
      </c>
      <c r="S67" s="1">
        <v>619815</v>
      </c>
      <c r="T67" s="1">
        <v>634821</v>
      </c>
      <c r="U67" s="1">
        <v>697187.68500000006</v>
      </c>
      <c r="V67" s="1">
        <v>628380</v>
      </c>
      <c r="W67" s="1">
        <v>658893</v>
      </c>
      <c r="X67" s="1">
        <v>677097</v>
      </c>
      <c r="Y67" s="1">
        <v>520318.745</v>
      </c>
      <c r="Z67" s="1">
        <v>521044</v>
      </c>
      <c r="AA67" s="1">
        <v>511757</v>
      </c>
      <c r="AB67" s="1">
        <v>530674</v>
      </c>
      <c r="AC67" s="1">
        <v>530994.63</v>
      </c>
      <c r="AD67" s="1">
        <v>531443</v>
      </c>
      <c r="AE67" s="1">
        <v>528619</v>
      </c>
      <c r="AF67" s="1">
        <v>531503</v>
      </c>
      <c r="AG67" s="1">
        <v>528243.61100000003</v>
      </c>
      <c r="AH67" s="1">
        <v>542743</v>
      </c>
      <c r="AI67" s="1">
        <v>525418</v>
      </c>
      <c r="AJ67" s="1">
        <v>531269</v>
      </c>
      <c r="AK67" s="1">
        <v>539332.35</v>
      </c>
      <c r="AL67" s="1">
        <v>547508</v>
      </c>
      <c r="AM67" s="1">
        <v>568378</v>
      </c>
      <c r="AN67" s="1">
        <v>572694</v>
      </c>
      <c r="AO67" s="1">
        <v>578542.80299999996</v>
      </c>
      <c r="AP67" s="1">
        <v>631818</v>
      </c>
      <c r="AQ67" s="1">
        <v>634645</v>
      </c>
      <c r="AR67" s="1">
        <v>636380</v>
      </c>
      <c r="AS67" s="1">
        <v>670607.25100000005</v>
      </c>
      <c r="AT67" s="1">
        <v>672621</v>
      </c>
      <c r="AU67" s="1">
        <v>697315</v>
      </c>
      <c r="AV67" s="1">
        <v>687199</v>
      </c>
      <c r="AW67" s="1">
        <v>682896.56200000003</v>
      </c>
      <c r="AX67" s="1">
        <v>10846064</v>
      </c>
      <c r="AY67" s="1">
        <v>10637671</v>
      </c>
      <c r="AZ67" s="1">
        <v>10347967</v>
      </c>
    </row>
    <row r="68" spans="1:52">
      <c r="A68" s="1" t="s">
        <v>38</v>
      </c>
      <c r="B68" s="1">
        <v>0</v>
      </c>
      <c r="C68" s="1">
        <v>0</v>
      </c>
      <c r="D68" s="1">
        <v>0</v>
      </c>
      <c r="E68" s="1">
        <v>0</v>
      </c>
      <c r="F68" s="1">
        <v>0</v>
      </c>
      <c r="G68" s="1">
        <v>655258</v>
      </c>
      <c r="H68" s="1">
        <v>811976</v>
      </c>
      <c r="I68" s="1">
        <v>889959</v>
      </c>
      <c r="J68" s="1">
        <v>897532</v>
      </c>
      <c r="K68" s="1">
        <v>923544</v>
      </c>
      <c r="L68" s="1">
        <v>935477</v>
      </c>
      <c r="M68" s="1">
        <v>761692.32</v>
      </c>
      <c r="N68" s="1">
        <v>741797</v>
      </c>
      <c r="O68" s="1">
        <v>715867</v>
      </c>
      <c r="P68" s="1">
        <v>783486</v>
      </c>
      <c r="Q68" s="1">
        <v>735913.33</v>
      </c>
      <c r="R68" s="1">
        <v>631340</v>
      </c>
      <c r="S68" s="1">
        <v>619815</v>
      </c>
      <c r="T68" s="1">
        <v>634821</v>
      </c>
      <c r="U68" s="1">
        <v>697187.68500000006</v>
      </c>
      <c r="V68" s="1">
        <v>628380</v>
      </c>
      <c r="W68" s="1">
        <v>0</v>
      </c>
      <c r="X68" s="1">
        <v>677097</v>
      </c>
      <c r="Y68" s="1">
        <v>520318.745</v>
      </c>
      <c r="Z68" s="1">
        <v>0</v>
      </c>
      <c r="AA68" s="1">
        <v>511757</v>
      </c>
      <c r="AB68" s="1">
        <v>530674</v>
      </c>
      <c r="AC68" s="1">
        <v>0</v>
      </c>
      <c r="AD68" s="1">
        <v>531443</v>
      </c>
      <c r="AE68" s="1">
        <v>528619</v>
      </c>
      <c r="AF68" s="1">
        <v>531503</v>
      </c>
      <c r="AG68" s="1">
        <v>528243.61100000003</v>
      </c>
      <c r="AH68" s="1">
        <v>0</v>
      </c>
      <c r="AI68" s="1">
        <v>0</v>
      </c>
      <c r="AJ68" s="1">
        <v>0</v>
      </c>
      <c r="AK68" s="1">
        <v>0</v>
      </c>
      <c r="AL68" s="1">
        <v>0</v>
      </c>
      <c r="AM68" s="1">
        <v>0</v>
      </c>
      <c r="AN68" s="1">
        <v>572694</v>
      </c>
      <c r="AO68" s="1">
        <v>0</v>
      </c>
      <c r="AP68" s="1">
        <v>0</v>
      </c>
      <c r="AQ68" s="1">
        <v>634645</v>
      </c>
      <c r="AR68" s="1">
        <v>636380</v>
      </c>
      <c r="AS68" s="1">
        <v>0</v>
      </c>
      <c r="AT68" s="1">
        <v>672621</v>
      </c>
      <c r="AU68" s="1">
        <v>697315</v>
      </c>
      <c r="AV68" s="1">
        <v>687199</v>
      </c>
      <c r="AW68" s="1">
        <v>682896.56200000003</v>
      </c>
      <c r="AX68" s="1">
        <v>10846064</v>
      </c>
      <c r="AY68" s="1">
        <v>10637671</v>
      </c>
      <c r="AZ68" s="1">
        <v>10347967</v>
      </c>
    </row>
    <row r="69" spans="1:52">
      <c r="A69" s="1" t="s">
        <v>39</v>
      </c>
      <c r="B69" s="1">
        <v>11240416</v>
      </c>
      <c r="C69" s="1">
        <v>11761947</v>
      </c>
      <c r="D69" s="1">
        <v>14529363</v>
      </c>
      <c r="E69" s="1">
        <v>16250585.68</v>
      </c>
      <c r="F69" s="1">
        <v>16965393</v>
      </c>
      <c r="G69" s="1">
        <v>17301128</v>
      </c>
      <c r="H69" s="1">
        <v>17891219</v>
      </c>
      <c r="I69" s="1">
        <v>18392038</v>
      </c>
      <c r="J69" s="1">
        <v>18389964</v>
      </c>
      <c r="K69" s="1">
        <v>18475493</v>
      </c>
      <c r="L69" s="1">
        <v>18830816</v>
      </c>
      <c r="M69" s="1">
        <v>19062773.460000001</v>
      </c>
      <c r="N69" s="1">
        <v>18874024</v>
      </c>
      <c r="O69" s="1">
        <v>18774667</v>
      </c>
      <c r="P69" s="1">
        <v>19727844</v>
      </c>
      <c r="Q69" s="1">
        <v>19923885.140000001</v>
      </c>
      <c r="R69" s="1">
        <v>20882150</v>
      </c>
      <c r="S69" s="1">
        <v>21019121</v>
      </c>
      <c r="T69" s="1">
        <v>21049315</v>
      </c>
      <c r="U69" s="1">
        <v>25768152.436999999</v>
      </c>
      <c r="V69" s="1">
        <v>25766147</v>
      </c>
      <c r="W69" s="1">
        <v>25900647</v>
      </c>
      <c r="X69" s="1">
        <v>25737596</v>
      </c>
      <c r="Y69" s="1">
        <v>26748468.173</v>
      </c>
      <c r="Z69" s="1">
        <v>26428381</v>
      </c>
      <c r="AA69" s="1">
        <v>26128599</v>
      </c>
      <c r="AB69" s="1">
        <v>25914675</v>
      </c>
      <c r="AC69" s="1">
        <v>26235554.91</v>
      </c>
      <c r="AD69" s="1">
        <v>25891995</v>
      </c>
      <c r="AE69" s="1">
        <v>25721531</v>
      </c>
      <c r="AF69" s="1">
        <v>25887868</v>
      </c>
      <c r="AG69" s="1">
        <v>22163895.295000002</v>
      </c>
      <c r="AH69" s="1">
        <v>21827241</v>
      </c>
      <c r="AI69" s="1">
        <v>21577047</v>
      </c>
      <c r="AJ69" s="1">
        <v>21333601</v>
      </c>
      <c r="AK69" s="1">
        <v>21354073.02</v>
      </c>
      <c r="AL69" s="1">
        <v>21056917</v>
      </c>
      <c r="AM69" s="1">
        <v>20895562</v>
      </c>
      <c r="AN69" s="1">
        <v>21079735</v>
      </c>
      <c r="AO69" s="1">
        <v>22386787.223000001</v>
      </c>
      <c r="AP69" s="1">
        <v>22140294</v>
      </c>
      <c r="AQ69" s="1">
        <v>22181234</v>
      </c>
      <c r="AR69" s="1">
        <v>22026352</v>
      </c>
      <c r="AS69" s="1">
        <v>22398176.353999998</v>
      </c>
      <c r="AT69" s="1">
        <v>22337068</v>
      </c>
      <c r="AU69" s="1">
        <v>22222985</v>
      </c>
      <c r="AV69" s="1">
        <v>22325243</v>
      </c>
      <c r="AW69" s="1">
        <v>22928380.081</v>
      </c>
      <c r="AX69" s="1">
        <v>32587058</v>
      </c>
      <c r="AY69" s="1">
        <v>32436207</v>
      </c>
      <c r="AZ69" s="1">
        <v>32348377</v>
      </c>
    </row>
    <row r="70" spans="1:52">
      <c r="A70" s="1" t="s">
        <v>40</v>
      </c>
      <c r="B70" s="1">
        <v>12448366</v>
      </c>
      <c r="C70" s="1">
        <v>12696268</v>
      </c>
      <c r="D70" s="1">
        <v>16193669</v>
      </c>
      <c r="E70" s="1">
        <v>17664453.280000001</v>
      </c>
      <c r="F70" s="1">
        <v>18352034</v>
      </c>
      <c r="G70" s="1">
        <v>18502405</v>
      </c>
      <c r="H70" s="1">
        <v>19038713</v>
      </c>
      <c r="I70" s="1">
        <v>19816989.690000001</v>
      </c>
      <c r="J70" s="1">
        <v>19896981</v>
      </c>
      <c r="K70" s="1">
        <v>19808677</v>
      </c>
      <c r="L70" s="1">
        <v>20190374</v>
      </c>
      <c r="M70" s="1">
        <v>20687802.98</v>
      </c>
      <c r="N70" s="1">
        <v>20578231</v>
      </c>
      <c r="O70" s="1">
        <v>20623278</v>
      </c>
      <c r="P70" s="1">
        <v>21297366</v>
      </c>
      <c r="Q70" s="1">
        <v>21683587.32</v>
      </c>
      <c r="R70" s="1">
        <v>22651968</v>
      </c>
      <c r="S70" s="1">
        <v>22771109</v>
      </c>
      <c r="T70" s="1">
        <v>22735071</v>
      </c>
      <c r="U70" s="1">
        <v>27757182.247000001</v>
      </c>
      <c r="V70" s="1">
        <v>27884559</v>
      </c>
      <c r="W70" s="1">
        <v>27851277</v>
      </c>
      <c r="X70" s="1">
        <v>27781967</v>
      </c>
      <c r="Y70" s="1">
        <v>29211922.952</v>
      </c>
      <c r="Z70" s="1">
        <v>28540505</v>
      </c>
      <c r="AA70" s="1">
        <v>27899778</v>
      </c>
      <c r="AB70" s="1">
        <v>27785365</v>
      </c>
      <c r="AC70" s="1">
        <v>28708873.210000001</v>
      </c>
      <c r="AD70" s="1">
        <v>28255407</v>
      </c>
      <c r="AE70" s="1">
        <v>27760951</v>
      </c>
      <c r="AF70" s="1">
        <v>27993853</v>
      </c>
      <c r="AG70" s="1">
        <v>24499298.763</v>
      </c>
      <c r="AH70" s="1">
        <v>24713314</v>
      </c>
      <c r="AI70" s="1">
        <v>24489698</v>
      </c>
      <c r="AJ70" s="1">
        <v>24230832</v>
      </c>
      <c r="AK70" s="1">
        <v>24396808.280000001</v>
      </c>
      <c r="AL70" s="1">
        <v>24974278</v>
      </c>
      <c r="AM70" s="1">
        <v>23799717</v>
      </c>
      <c r="AN70" s="1">
        <v>24073179</v>
      </c>
      <c r="AO70" s="1">
        <v>25037309.653000001</v>
      </c>
      <c r="AP70" s="1">
        <v>25509552</v>
      </c>
      <c r="AQ70" s="1">
        <v>25099614</v>
      </c>
      <c r="AR70" s="1">
        <v>25578437</v>
      </c>
      <c r="AS70" s="1">
        <v>26447449.807999998</v>
      </c>
      <c r="AT70" s="1">
        <v>27068628</v>
      </c>
      <c r="AU70" s="1">
        <v>26093159</v>
      </c>
      <c r="AV70" s="1">
        <v>26450705</v>
      </c>
      <c r="AW70" s="1">
        <v>27589600.578000002</v>
      </c>
      <c r="AX70" s="1">
        <v>37500955</v>
      </c>
      <c r="AY70" s="1">
        <v>37433979</v>
      </c>
      <c r="AZ70" s="1">
        <v>36623577</v>
      </c>
    </row>
    <row r="72" spans="1:52">
      <c r="A72" s="1" t="s">
        <v>41</v>
      </c>
    </row>
    <row r="73" spans="1:52">
      <c r="A73" s="1" t="s">
        <v>42</v>
      </c>
      <c r="B73" s="1">
        <v>1529379</v>
      </c>
      <c r="C73" s="1">
        <v>2073746</v>
      </c>
      <c r="D73" s="1">
        <v>1834944</v>
      </c>
      <c r="E73" s="1">
        <v>2568365.92</v>
      </c>
      <c r="F73" s="1">
        <v>3269855</v>
      </c>
      <c r="G73" s="1">
        <v>4052971</v>
      </c>
      <c r="H73" s="1">
        <v>1655529</v>
      </c>
      <c r="I73" s="1">
        <v>1649504</v>
      </c>
      <c r="J73" s="1">
        <v>1722801</v>
      </c>
      <c r="K73" s="1">
        <v>1638918</v>
      </c>
      <c r="L73" s="1">
        <v>1021975</v>
      </c>
      <c r="M73" s="1">
        <v>1124691.68</v>
      </c>
      <c r="N73" s="1">
        <v>1123598</v>
      </c>
      <c r="O73" s="1">
        <v>1463361</v>
      </c>
      <c r="P73" s="1">
        <v>1853367</v>
      </c>
      <c r="Q73" s="1">
        <v>1917865.03</v>
      </c>
      <c r="R73" s="1">
        <v>1981703</v>
      </c>
      <c r="S73" s="1">
        <v>2306350</v>
      </c>
      <c r="T73" s="1">
        <v>2411250</v>
      </c>
      <c r="U73" s="1">
        <v>2599441.6150000002</v>
      </c>
      <c r="V73" s="1">
        <v>2079317</v>
      </c>
      <c r="W73" s="1">
        <v>2269814</v>
      </c>
      <c r="X73" s="1">
        <v>2247104</v>
      </c>
      <c r="Y73" s="1">
        <v>2168831.477</v>
      </c>
      <c r="Z73" s="1">
        <v>1768761</v>
      </c>
      <c r="AA73" s="1">
        <v>2001664</v>
      </c>
      <c r="AB73" s="1">
        <v>1334766</v>
      </c>
      <c r="AC73" s="1">
        <v>1312784.32</v>
      </c>
      <c r="AD73" s="1">
        <v>719365</v>
      </c>
      <c r="AE73" s="1">
        <v>748270</v>
      </c>
      <c r="AF73" s="1">
        <v>689393</v>
      </c>
      <c r="AG73" s="1">
        <v>465543.32</v>
      </c>
      <c r="AH73" s="1">
        <v>331207</v>
      </c>
      <c r="AI73" s="1">
        <v>798486</v>
      </c>
      <c r="AJ73" s="1">
        <v>375365</v>
      </c>
      <c r="AK73" s="1">
        <v>719988.32</v>
      </c>
      <c r="AL73" s="1">
        <v>173659</v>
      </c>
      <c r="AM73" s="1">
        <v>208965</v>
      </c>
      <c r="AN73" s="1">
        <v>183969</v>
      </c>
      <c r="AO73" s="1">
        <v>151184.478</v>
      </c>
      <c r="AP73" s="1">
        <v>129638</v>
      </c>
      <c r="AQ73" s="1">
        <v>154099</v>
      </c>
      <c r="AR73" s="1">
        <v>174043</v>
      </c>
      <c r="AS73" s="1">
        <v>129799.2</v>
      </c>
      <c r="AT73" s="1">
        <v>127247</v>
      </c>
      <c r="AU73" s="1">
        <v>103480</v>
      </c>
      <c r="AV73" s="1">
        <v>128486</v>
      </c>
      <c r="AW73" s="1">
        <v>550959.42099999997</v>
      </c>
      <c r="AX73" s="1">
        <v>2061370</v>
      </c>
      <c r="AY73" s="1">
        <v>2325714</v>
      </c>
      <c r="AZ73" s="1">
        <v>1738190</v>
      </c>
    </row>
    <row r="74" spans="1:52">
      <c r="A74" s="1" t="s">
        <v>43</v>
      </c>
      <c r="B74" s="1">
        <v>290866</v>
      </c>
      <c r="C74" s="1">
        <v>279452</v>
      </c>
      <c r="D74" s="1">
        <v>296192</v>
      </c>
      <c r="E74" s="1">
        <v>335491.98</v>
      </c>
      <c r="F74" s="1">
        <v>294585</v>
      </c>
      <c r="G74" s="1">
        <v>260247</v>
      </c>
      <c r="H74" s="1">
        <v>267495</v>
      </c>
      <c r="I74" s="1">
        <v>338514</v>
      </c>
      <c r="J74" s="1">
        <v>323551</v>
      </c>
      <c r="K74" s="1">
        <v>304338</v>
      </c>
      <c r="L74" s="1">
        <v>337842</v>
      </c>
      <c r="M74" s="1">
        <v>467195.41</v>
      </c>
      <c r="N74" s="1">
        <v>410256</v>
      </c>
      <c r="O74" s="1">
        <v>399401</v>
      </c>
      <c r="P74" s="1">
        <v>447611</v>
      </c>
      <c r="Q74" s="1">
        <v>571605.98</v>
      </c>
      <c r="R74" s="1">
        <v>570993</v>
      </c>
      <c r="S74" s="1">
        <v>523089</v>
      </c>
      <c r="T74" s="1">
        <v>518461</v>
      </c>
      <c r="U74" s="1">
        <v>1851401.392</v>
      </c>
      <c r="V74" s="1">
        <v>1688104</v>
      </c>
      <c r="W74" s="1">
        <v>1619741</v>
      </c>
      <c r="X74" s="1">
        <v>1727683</v>
      </c>
      <c r="Y74" s="1">
        <v>2331829.3859999999</v>
      </c>
      <c r="Z74" s="1">
        <v>1810030</v>
      </c>
      <c r="AA74" s="1">
        <v>1954527</v>
      </c>
      <c r="AB74" s="1">
        <v>2121555</v>
      </c>
      <c r="AC74" s="1">
        <v>2485282.09</v>
      </c>
      <c r="AD74" s="1">
        <v>2006566</v>
      </c>
      <c r="AE74" s="1">
        <v>2037723</v>
      </c>
      <c r="AF74" s="1">
        <v>2162738</v>
      </c>
      <c r="AG74" s="1">
        <v>2524829.9309999999</v>
      </c>
      <c r="AH74" s="1">
        <v>2204867</v>
      </c>
      <c r="AI74" s="1">
        <v>2186945</v>
      </c>
      <c r="AJ74" s="1">
        <v>2245417</v>
      </c>
      <c r="AK74" s="1">
        <v>2232781.6800000002</v>
      </c>
      <c r="AL74" s="1">
        <v>2054568</v>
      </c>
      <c r="AM74" s="1">
        <v>2128491</v>
      </c>
      <c r="AN74" s="1">
        <v>2227321</v>
      </c>
      <c r="AO74" s="1">
        <v>2719680.87</v>
      </c>
      <c r="AP74" s="1">
        <v>2402016</v>
      </c>
      <c r="AQ74" s="1">
        <v>2462557</v>
      </c>
      <c r="AR74" s="1">
        <v>2627977</v>
      </c>
      <c r="AS74" s="1">
        <v>2755415.9350000001</v>
      </c>
      <c r="AT74" s="1">
        <v>2554998</v>
      </c>
      <c r="AU74" s="1">
        <v>2467415</v>
      </c>
      <c r="AV74" s="1">
        <v>2540244</v>
      </c>
      <c r="AW74" s="1">
        <v>2648617.0929999999</v>
      </c>
      <c r="AX74" s="1">
        <v>1855576</v>
      </c>
      <c r="AY74" s="1">
        <v>1745056</v>
      </c>
      <c r="AZ74" s="1">
        <v>2013775</v>
      </c>
    </row>
    <row r="75" spans="1:52">
      <c r="A75" s="1" t="s">
        <v>22</v>
      </c>
      <c r="B75" s="1">
        <v>290866</v>
      </c>
      <c r="C75" s="1">
        <v>279452</v>
      </c>
      <c r="D75" s="1">
        <v>296192</v>
      </c>
      <c r="E75" s="1">
        <v>335491.98</v>
      </c>
      <c r="F75" s="1">
        <v>294585</v>
      </c>
      <c r="G75" s="1">
        <v>260247</v>
      </c>
      <c r="H75" s="1">
        <v>267495</v>
      </c>
      <c r="I75" s="1">
        <v>338514</v>
      </c>
      <c r="J75" s="1">
        <v>323551</v>
      </c>
      <c r="K75" s="1">
        <v>304338</v>
      </c>
      <c r="L75" s="1">
        <v>337842</v>
      </c>
      <c r="M75" s="1">
        <v>467195.41</v>
      </c>
      <c r="N75" s="1">
        <v>410256</v>
      </c>
      <c r="O75" s="1">
        <v>399401</v>
      </c>
      <c r="P75" s="1">
        <v>447611</v>
      </c>
      <c r="Q75" s="1">
        <v>571605.98</v>
      </c>
      <c r="R75" s="1">
        <v>570993</v>
      </c>
      <c r="S75" s="1">
        <v>523089</v>
      </c>
      <c r="T75" s="1">
        <v>518461</v>
      </c>
      <c r="U75" s="1">
        <v>1844273.6869999999</v>
      </c>
      <c r="V75" s="1">
        <v>1688104</v>
      </c>
      <c r="W75" s="1">
        <v>0</v>
      </c>
      <c r="X75" s="1">
        <v>1727683</v>
      </c>
      <c r="Y75" s="1">
        <v>0</v>
      </c>
      <c r="Z75" s="1">
        <v>0</v>
      </c>
      <c r="AA75" s="1">
        <v>1926402</v>
      </c>
      <c r="AB75" s="1">
        <v>2104194</v>
      </c>
      <c r="AC75" s="1">
        <v>0</v>
      </c>
      <c r="AD75" s="1">
        <v>1967648</v>
      </c>
      <c r="AE75" s="1">
        <v>2000420</v>
      </c>
      <c r="AF75" s="1">
        <v>0</v>
      </c>
      <c r="AG75" s="1">
        <v>2474372.0090000001</v>
      </c>
      <c r="AH75" s="1">
        <v>0</v>
      </c>
      <c r="AI75" s="1">
        <v>0</v>
      </c>
      <c r="AJ75" s="1">
        <v>0</v>
      </c>
      <c r="AK75" s="1">
        <v>0</v>
      </c>
      <c r="AL75" s="1">
        <v>0</v>
      </c>
      <c r="AM75" s="1">
        <v>0</v>
      </c>
      <c r="AN75" s="1">
        <v>2226183</v>
      </c>
      <c r="AO75" s="1">
        <v>0</v>
      </c>
      <c r="AP75" s="1">
        <v>0</v>
      </c>
      <c r="AQ75" s="1">
        <v>2451601</v>
      </c>
      <c r="AR75" s="1">
        <v>2620484</v>
      </c>
      <c r="AS75" s="1">
        <v>0</v>
      </c>
      <c r="AT75" s="1">
        <v>2554998</v>
      </c>
      <c r="AU75" s="1">
        <v>2463355</v>
      </c>
      <c r="AV75" s="1">
        <v>2531081</v>
      </c>
      <c r="AW75" s="1">
        <v>2638598.523</v>
      </c>
      <c r="AX75" s="1">
        <v>1855576</v>
      </c>
      <c r="AY75" s="1">
        <v>1745056</v>
      </c>
      <c r="AZ75" s="1">
        <v>2013775</v>
      </c>
    </row>
    <row r="76" spans="1:52">
      <c r="A76" s="1" t="s">
        <v>23</v>
      </c>
      <c r="B76" s="1">
        <v>0</v>
      </c>
      <c r="C76" s="1">
        <v>0</v>
      </c>
      <c r="D76" s="1">
        <v>0</v>
      </c>
      <c r="E76" s="1">
        <v>0</v>
      </c>
      <c r="F76" s="1">
        <v>0</v>
      </c>
      <c r="G76" s="1">
        <v>0</v>
      </c>
      <c r="H76" s="1">
        <v>0</v>
      </c>
      <c r="I76" s="1">
        <v>0</v>
      </c>
      <c r="J76" s="1">
        <v>0</v>
      </c>
      <c r="K76" s="1">
        <v>0</v>
      </c>
      <c r="L76" s="1">
        <v>0</v>
      </c>
      <c r="M76" s="1">
        <v>0</v>
      </c>
      <c r="N76" s="1">
        <v>0</v>
      </c>
      <c r="O76" s="1">
        <v>0</v>
      </c>
      <c r="P76" s="1">
        <v>0</v>
      </c>
      <c r="Q76" s="1">
        <v>0</v>
      </c>
      <c r="R76" s="1">
        <v>0</v>
      </c>
      <c r="S76" s="1">
        <v>0</v>
      </c>
      <c r="T76" s="1">
        <v>0</v>
      </c>
      <c r="U76" s="1">
        <v>7127.7049999999999</v>
      </c>
      <c r="V76" s="1">
        <v>0</v>
      </c>
      <c r="W76" s="1">
        <v>0</v>
      </c>
      <c r="X76" s="1">
        <v>0</v>
      </c>
      <c r="Y76" s="1">
        <v>0</v>
      </c>
      <c r="Z76" s="1">
        <v>0</v>
      </c>
      <c r="AA76" s="1">
        <v>28125</v>
      </c>
      <c r="AB76" s="1">
        <v>17361</v>
      </c>
      <c r="AC76" s="1">
        <v>0</v>
      </c>
      <c r="AD76" s="1">
        <v>38918</v>
      </c>
      <c r="AE76" s="1">
        <v>37303</v>
      </c>
      <c r="AF76" s="1">
        <v>0</v>
      </c>
      <c r="AG76" s="1">
        <v>50457.921999999999</v>
      </c>
      <c r="AH76" s="1">
        <v>0</v>
      </c>
      <c r="AI76" s="1">
        <v>0</v>
      </c>
      <c r="AJ76" s="1">
        <v>0</v>
      </c>
      <c r="AK76" s="1">
        <v>0</v>
      </c>
      <c r="AL76" s="1">
        <v>0</v>
      </c>
      <c r="AM76" s="1">
        <v>0</v>
      </c>
      <c r="AN76" s="1">
        <v>1138</v>
      </c>
      <c r="AO76" s="1">
        <v>0</v>
      </c>
      <c r="AP76" s="1">
        <v>0</v>
      </c>
      <c r="AQ76" s="1">
        <v>10956</v>
      </c>
      <c r="AR76" s="1">
        <v>7493</v>
      </c>
      <c r="AS76" s="1">
        <v>0</v>
      </c>
      <c r="AT76" s="1">
        <v>0</v>
      </c>
      <c r="AU76" s="1">
        <v>4060</v>
      </c>
      <c r="AV76" s="1">
        <v>9163</v>
      </c>
      <c r="AW76" s="1">
        <v>10018.57</v>
      </c>
      <c r="AX76" s="1">
        <v>0</v>
      </c>
      <c r="AY76" s="1">
        <v>0</v>
      </c>
      <c r="AZ76" s="1">
        <v>0</v>
      </c>
    </row>
    <row r="77" spans="1:52">
      <c r="A77" s="1" t="s">
        <v>44</v>
      </c>
      <c r="B77" s="1">
        <v>8076</v>
      </c>
      <c r="C77" s="1">
        <v>2566</v>
      </c>
      <c r="D77" s="1">
        <v>2353</v>
      </c>
      <c r="E77" s="1">
        <v>2101.4899999999998</v>
      </c>
      <c r="F77" s="1">
        <v>4737</v>
      </c>
      <c r="G77" s="1">
        <v>2899</v>
      </c>
      <c r="H77" s="1">
        <v>6931</v>
      </c>
      <c r="I77" s="1">
        <v>6004</v>
      </c>
      <c r="J77" s="1">
        <v>9249</v>
      </c>
      <c r="K77" s="1">
        <v>5572</v>
      </c>
      <c r="L77" s="1">
        <v>4655</v>
      </c>
      <c r="M77" s="1">
        <v>2721.8</v>
      </c>
      <c r="N77" s="1">
        <v>5126</v>
      </c>
      <c r="O77" s="1">
        <v>1198</v>
      </c>
      <c r="P77" s="1">
        <v>3006</v>
      </c>
      <c r="Q77" s="1">
        <v>969369.5</v>
      </c>
      <c r="R77" s="1">
        <v>909774</v>
      </c>
      <c r="S77" s="1">
        <v>1007974</v>
      </c>
      <c r="T77" s="1">
        <v>883286</v>
      </c>
      <c r="U77" s="1">
        <v>0</v>
      </c>
      <c r="V77" s="1">
        <v>0</v>
      </c>
      <c r="W77" s="1">
        <v>0</v>
      </c>
      <c r="X77" s="1">
        <v>80711</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0</v>
      </c>
      <c r="AR77" s="1">
        <v>0</v>
      </c>
      <c r="AS77" s="1">
        <v>0</v>
      </c>
      <c r="AT77" s="1">
        <v>0</v>
      </c>
      <c r="AU77" s="1">
        <v>0</v>
      </c>
      <c r="AV77" s="1">
        <v>0</v>
      </c>
      <c r="AW77" s="1">
        <v>0</v>
      </c>
      <c r="AX77" s="1">
        <v>0</v>
      </c>
      <c r="AY77" s="1">
        <v>0</v>
      </c>
      <c r="AZ77" s="1">
        <v>0</v>
      </c>
    </row>
    <row r="78" spans="1:52">
      <c r="A78" s="1" t="s">
        <v>22</v>
      </c>
      <c r="B78" s="1">
        <v>0</v>
      </c>
      <c r="C78" s="1">
        <v>0</v>
      </c>
      <c r="D78" s="1">
        <v>0</v>
      </c>
      <c r="E78" s="1">
        <v>0</v>
      </c>
      <c r="F78" s="1">
        <v>0</v>
      </c>
      <c r="G78" s="1">
        <v>0</v>
      </c>
      <c r="H78" s="1">
        <v>0</v>
      </c>
      <c r="I78" s="1">
        <v>0</v>
      </c>
      <c r="J78" s="1">
        <v>0</v>
      </c>
      <c r="K78" s="1">
        <v>0</v>
      </c>
      <c r="L78" s="1">
        <v>0</v>
      </c>
      <c r="M78" s="1">
        <v>0</v>
      </c>
      <c r="N78" s="1">
        <v>0</v>
      </c>
      <c r="O78" s="1">
        <v>0</v>
      </c>
      <c r="P78" s="1">
        <v>0</v>
      </c>
      <c r="Q78" s="1">
        <v>969275.49</v>
      </c>
      <c r="R78" s="1">
        <v>3763</v>
      </c>
      <c r="S78" s="1">
        <v>1006779</v>
      </c>
      <c r="T78" s="1">
        <v>880294</v>
      </c>
      <c r="U78" s="1">
        <v>0</v>
      </c>
      <c r="V78" s="1">
        <v>0</v>
      </c>
      <c r="W78" s="1">
        <v>0</v>
      </c>
      <c r="X78" s="1">
        <v>80711</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0</v>
      </c>
      <c r="AR78" s="1">
        <v>0</v>
      </c>
      <c r="AS78" s="1">
        <v>0</v>
      </c>
      <c r="AT78" s="1">
        <v>0</v>
      </c>
      <c r="AU78" s="1">
        <v>0</v>
      </c>
      <c r="AV78" s="1">
        <v>0</v>
      </c>
      <c r="AW78" s="1">
        <v>0</v>
      </c>
      <c r="AX78" s="1">
        <v>0</v>
      </c>
      <c r="AY78" s="1">
        <v>0</v>
      </c>
      <c r="AZ78" s="1">
        <v>0</v>
      </c>
    </row>
    <row r="79" spans="1:52">
      <c r="A79" s="1" t="s">
        <v>23</v>
      </c>
      <c r="B79" s="1">
        <v>8076</v>
      </c>
      <c r="C79" s="1">
        <v>2566</v>
      </c>
      <c r="D79" s="1">
        <v>2353</v>
      </c>
      <c r="E79" s="1">
        <v>2101.4899999999998</v>
      </c>
      <c r="F79" s="1">
        <v>4737</v>
      </c>
      <c r="G79" s="1">
        <v>2899</v>
      </c>
      <c r="H79" s="1">
        <v>6931</v>
      </c>
      <c r="I79" s="1">
        <v>6004</v>
      </c>
      <c r="J79" s="1">
        <v>9249</v>
      </c>
      <c r="K79" s="1">
        <v>5572</v>
      </c>
      <c r="L79" s="1">
        <v>4655</v>
      </c>
      <c r="M79" s="1">
        <v>2721.8</v>
      </c>
      <c r="N79" s="1">
        <v>5126</v>
      </c>
      <c r="O79" s="1">
        <v>1198</v>
      </c>
      <c r="P79" s="1">
        <v>3006</v>
      </c>
      <c r="Q79" s="1">
        <v>94.01</v>
      </c>
      <c r="R79" s="1">
        <v>906011</v>
      </c>
      <c r="S79" s="1">
        <v>1195</v>
      </c>
      <c r="T79" s="1">
        <v>2992</v>
      </c>
      <c r="U79" s="1">
        <v>0</v>
      </c>
      <c r="V79" s="1">
        <v>0</v>
      </c>
      <c r="W79" s="1">
        <v>0</v>
      </c>
      <c r="X79" s="1">
        <v>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row>
    <row r="80" spans="1:52">
      <c r="A80" s="1" t="s">
        <v>24</v>
      </c>
      <c r="B80" s="1">
        <v>0</v>
      </c>
      <c r="C80" s="1">
        <v>0</v>
      </c>
      <c r="D80" s="1">
        <v>0</v>
      </c>
      <c r="E80" s="1">
        <v>0</v>
      </c>
      <c r="F80" s="1">
        <v>0</v>
      </c>
      <c r="G80" s="1">
        <v>0</v>
      </c>
      <c r="H80" s="1">
        <v>0</v>
      </c>
      <c r="I80" s="1">
        <v>0</v>
      </c>
      <c r="J80" s="1">
        <v>0</v>
      </c>
      <c r="K80" s="1">
        <v>0</v>
      </c>
      <c r="L80" s="1">
        <v>0</v>
      </c>
      <c r="M80" s="1">
        <v>0</v>
      </c>
      <c r="N80" s="1">
        <v>0</v>
      </c>
      <c r="O80" s="1">
        <v>0</v>
      </c>
      <c r="P80" s="1">
        <v>35000</v>
      </c>
      <c r="Q80" s="1">
        <v>6000</v>
      </c>
      <c r="R80" s="1">
        <v>0</v>
      </c>
      <c r="S80" s="1">
        <v>0</v>
      </c>
      <c r="T80" s="1">
        <v>0</v>
      </c>
      <c r="U80" s="1">
        <v>61065.934999999998</v>
      </c>
      <c r="V80" s="1">
        <v>38733</v>
      </c>
      <c r="W80" s="1">
        <v>77860</v>
      </c>
      <c r="X80" s="1">
        <v>0</v>
      </c>
      <c r="Y80" s="1">
        <v>93074.123000000007</v>
      </c>
      <c r="Z80" s="1">
        <v>92549</v>
      </c>
      <c r="AA80" s="1">
        <v>90259</v>
      </c>
      <c r="AB80" s="1">
        <v>92349</v>
      </c>
      <c r="AC80" s="1">
        <v>94031.9</v>
      </c>
      <c r="AD80" s="1">
        <v>93735</v>
      </c>
      <c r="AE80" s="1">
        <v>98177</v>
      </c>
      <c r="AF80" s="1">
        <v>101325</v>
      </c>
      <c r="AG80" s="1">
        <v>68663.975000000006</v>
      </c>
      <c r="AH80" s="1">
        <v>65286</v>
      </c>
      <c r="AI80" s="1">
        <v>64747</v>
      </c>
      <c r="AJ80" s="1">
        <v>64287</v>
      </c>
      <c r="AK80" s="1">
        <v>66381.75</v>
      </c>
      <c r="AL80" s="1">
        <v>60824</v>
      </c>
      <c r="AM80" s="1">
        <v>62956</v>
      </c>
      <c r="AN80" s="1">
        <v>56484</v>
      </c>
      <c r="AO80" s="1">
        <v>0</v>
      </c>
      <c r="AP80" s="1">
        <v>0</v>
      </c>
      <c r="AQ80" s="1">
        <v>0</v>
      </c>
      <c r="AR80" s="1">
        <v>0</v>
      </c>
      <c r="AS80" s="1">
        <v>0</v>
      </c>
      <c r="AT80" s="1">
        <v>0</v>
      </c>
      <c r="AU80" s="1">
        <v>0</v>
      </c>
      <c r="AV80" s="1">
        <v>0</v>
      </c>
      <c r="AW80" s="1">
        <v>0</v>
      </c>
      <c r="AX80" s="1">
        <v>0</v>
      </c>
      <c r="AY80" s="1">
        <v>0</v>
      </c>
      <c r="AZ80" s="1">
        <v>0</v>
      </c>
    </row>
    <row r="81" spans="1:52">
      <c r="A81" s="1" t="s">
        <v>22</v>
      </c>
      <c r="B81" s="1">
        <v>0</v>
      </c>
      <c r="C81" s="1">
        <v>0</v>
      </c>
      <c r="D81" s="1">
        <v>0</v>
      </c>
      <c r="E81" s="1">
        <v>0</v>
      </c>
      <c r="F81" s="1">
        <v>0</v>
      </c>
      <c r="G81" s="1">
        <v>0</v>
      </c>
      <c r="H81" s="1">
        <v>0</v>
      </c>
      <c r="I81" s="1">
        <v>0</v>
      </c>
      <c r="J81" s="1">
        <v>0</v>
      </c>
      <c r="K81" s="1">
        <v>0</v>
      </c>
      <c r="L81" s="1">
        <v>0</v>
      </c>
      <c r="M81" s="1">
        <v>0</v>
      </c>
      <c r="N81" s="1">
        <v>0</v>
      </c>
      <c r="O81" s="1">
        <v>0</v>
      </c>
      <c r="P81" s="1">
        <v>0</v>
      </c>
      <c r="Q81" s="1">
        <v>0</v>
      </c>
      <c r="R81" s="1">
        <v>0</v>
      </c>
      <c r="S81" s="1">
        <v>0</v>
      </c>
      <c r="T81" s="1">
        <v>0</v>
      </c>
      <c r="U81" s="1">
        <v>61065.934999999998</v>
      </c>
      <c r="V81" s="1">
        <v>38733</v>
      </c>
      <c r="W81" s="1">
        <v>77860</v>
      </c>
      <c r="X81" s="1">
        <v>0</v>
      </c>
      <c r="Y81" s="1">
        <v>32813.599999999999</v>
      </c>
      <c r="Z81" s="1">
        <v>32443</v>
      </c>
      <c r="AA81" s="1">
        <v>32455</v>
      </c>
      <c r="AB81" s="1">
        <v>32373</v>
      </c>
      <c r="AC81" s="1">
        <v>32963</v>
      </c>
      <c r="AD81" s="1">
        <v>32013</v>
      </c>
      <c r="AE81" s="1">
        <v>32369</v>
      </c>
      <c r="AF81" s="1">
        <v>33945</v>
      </c>
      <c r="AG81" s="1">
        <v>1804.43</v>
      </c>
      <c r="AH81" s="1">
        <v>0</v>
      </c>
      <c r="AI81" s="1">
        <v>0</v>
      </c>
      <c r="AJ81" s="1">
        <v>0</v>
      </c>
      <c r="AK81" s="1">
        <v>0</v>
      </c>
      <c r="AL81" s="1">
        <v>0</v>
      </c>
      <c r="AM81" s="1">
        <v>0</v>
      </c>
      <c r="AN81" s="1">
        <v>0</v>
      </c>
      <c r="AO81" s="1">
        <v>0</v>
      </c>
      <c r="AP81" s="1">
        <v>0</v>
      </c>
      <c r="AQ81" s="1">
        <v>0</v>
      </c>
      <c r="AR81" s="1">
        <v>0</v>
      </c>
      <c r="AS81" s="1">
        <v>0</v>
      </c>
      <c r="AT81" s="1">
        <v>0</v>
      </c>
      <c r="AU81" s="1">
        <v>0</v>
      </c>
      <c r="AV81" s="1">
        <v>0</v>
      </c>
      <c r="AW81" s="1">
        <v>0</v>
      </c>
      <c r="AX81" s="1">
        <v>0</v>
      </c>
      <c r="AY81" s="1">
        <v>0</v>
      </c>
      <c r="AZ81" s="1">
        <v>0</v>
      </c>
    </row>
    <row r="82" spans="1:52">
      <c r="A82" s="1" t="s">
        <v>23</v>
      </c>
      <c r="B82" s="1">
        <v>0</v>
      </c>
      <c r="C82" s="1">
        <v>0</v>
      </c>
      <c r="D82" s="1">
        <v>0</v>
      </c>
      <c r="E82" s="1">
        <v>0</v>
      </c>
      <c r="F82" s="1">
        <v>0</v>
      </c>
      <c r="G82" s="1">
        <v>0</v>
      </c>
      <c r="H82" s="1">
        <v>0</v>
      </c>
      <c r="I82" s="1">
        <v>0</v>
      </c>
      <c r="J82" s="1">
        <v>0</v>
      </c>
      <c r="K82" s="1">
        <v>0</v>
      </c>
      <c r="L82" s="1">
        <v>0</v>
      </c>
      <c r="M82" s="1">
        <v>0</v>
      </c>
      <c r="N82" s="1">
        <v>0</v>
      </c>
      <c r="O82" s="1">
        <v>0</v>
      </c>
      <c r="P82" s="1">
        <v>35000</v>
      </c>
      <c r="Q82" s="1">
        <v>6000</v>
      </c>
      <c r="R82" s="1">
        <v>0</v>
      </c>
      <c r="S82" s="1">
        <v>0</v>
      </c>
      <c r="T82" s="1">
        <v>0</v>
      </c>
      <c r="U82" s="1">
        <v>0</v>
      </c>
      <c r="V82" s="1">
        <v>0</v>
      </c>
      <c r="W82" s="1">
        <v>0</v>
      </c>
      <c r="X82" s="1">
        <v>0</v>
      </c>
      <c r="Y82" s="1">
        <v>60260.523000000001</v>
      </c>
      <c r="Z82" s="1">
        <v>60106</v>
      </c>
      <c r="AA82" s="1">
        <v>57804</v>
      </c>
      <c r="AB82" s="1">
        <v>59976</v>
      </c>
      <c r="AC82" s="1">
        <v>61068.9</v>
      </c>
      <c r="AD82" s="1">
        <v>61722</v>
      </c>
      <c r="AE82" s="1">
        <v>65808</v>
      </c>
      <c r="AF82" s="1">
        <v>67380</v>
      </c>
      <c r="AG82" s="1">
        <v>66859.544999999998</v>
      </c>
      <c r="AH82" s="1">
        <v>65286</v>
      </c>
      <c r="AI82" s="1">
        <v>64747</v>
      </c>
      <c r="AJ82" s="1">
        <v>64287</v>
      </c>
      <c r="AK82" s="1">
        <v>66381.75</v>
      </c>
      <c r="AL82" s="1">
        <v>60824</v>
      </c>
      <c r="AM82" s="1">
        <v>62956</v>
      </c>
      <c r="AN82" s="1">
        <v>56484</v>
      </c>
      <c r="AO82" s="1">
        <v>0</v>
      </c>
      <c r="AP82" s="1">
        <v>0</v>
      </c>
      <c r="AQ82" s="1">
        <v>0</v>
      </c>
      <c r="AR82" s="1">
        <v>0</v>
      </c>
      <c r="AS82" s="1">
        <v>0</v>
      </c>
      <c r="AT82" s="1">
        <v>0</v>
      </c>
      <c r="AU82" s="1">
        <v>0</v>
      </c>
      <c r="AV82" s="1">
        <v>0</v>
      </c>
      <c r="AW82" s="1">
        <v>0</v>
      </c>
      <c r="AX82" s="1">
        <v>0</v>
      </c>
      <c r="AY82" s="1">
        <v>0</v>
      </c>
      <c r="AZ82" s="1">
        <v>0</v>
      </c>
    </row>
    <row r="83" spans="1:52">
      <c r="A83" s="1" t="s">
        <v>45</v>
      </c>
      <c r="B83" s="1">
        <v>582976</v>
      </c>
      <c r="C83" s="1">
        <v>3085931</v>
      </c>
      <c r="D83" s="1">
        <v>2969600</v>
      </c>
      <c r="E83" s="1">
        <v>2975215.55</v>
      </c>
      <c r="F83" s="1">
        <v>2630744</v>
      </c>
      <c r="G83" s="1">
        <v>136200</v>
      </c>
      <c r="H83" s="1">
        <v>221200</v>
      </c>
      <c r="I83" s="1">
        <v>525200</v>
      </c>
      <c r="J83" s="1">
        <v>442200</v>
      </c>
      <c r="K83" s="1">
        <v>447200</v>
      </c>
      <c r="L83" s="1">
        <v>1944033</v>
      </c>
      <c r="M83" s="1">
        <v>1949032.67</v>
      </c>
      <c r="N83" s="1">
        <v>1950981</v>
      </c>
      <c r="O83" s="1">
        <v>1954903</v>
      </c>
      <c r="P83" s="1">
        <v>2569756</v>
      </c>
      <c r="Q83" s="1">
        <v>2068966.62</v>
      </c>
      <c r="R83" s="1">
        <v>2199174</v>
      </c>
      <c r="S83" s="1">
        <v>2274929</v>
      </c>
      <c r="T83" s="1">
        <v>2409806</v>
      </c>
      <c r="U83" s="1">
        <v>2419862.9679999999</v>
      </c>
      <c r="V83" s="1">
        <v>2499376</v>
      </c>
      <c r="W83" s="1">
        <v>2466121</v>
      </c>
      <c r="X83" s="1">
        <v>1289689</v>
      </c>
      <c r="Y83" s="1">
        <v>1250505.28</v>
      </c>
      <c r="Z83" s="1">
        <v>1358614</v>
      </c>
      <c r="AA83" s="1">
        <v>1340569</v>
      </c>
      <c r="AB83" s="1">
        <v>880155</v>
      </c>
      <c r="AC83" s="1">
        <v>955684.04</v>
      </c>
      <c r="AD83" s="1">
        <v>1700285</v>
      </c>
      <c r="AE83" s="1">
        <v>1759980</v>
      </c>
      <c r="AF83" s="1">
        <v>4303955</v>
      </c>
      <c r="AG83" s="1">
        <v>4062646.588</v>
      </c>
      <c r="AH83" s="1">
        <v>3247105</v>
      </c>
      <c r="AI83" s="1">
        <v>4251067</v>
      </c>
      <c r="AJ83" s="1">
        <v>1121450</v>
      </c>
      <c r="AK83" s="1">
        <v>1127198.99</v>
      </c>
      <c r="AL83" s="1">
        <v>1185169</v>
      </c>
      <c r="AM83" s="1">
        <v>214083</v>
      </c>
      <c r="AN83" s="1">
        <v>231076</v>
      </c>
      <c r="AO83" s="1">
        <v>935302.48</v>
      </c>
      <c r="AP83" s="1">
        <v>937362</v>
      </c>
      <c r="AQ83" s="1">
        <v>880761</v>
      </c>
      <c r="AR83" s="1">
        <v>913073</v>
      </c>
      <c r="AS83" s="1">
        <v>234143.58</v>
      </c>
      <c r="AT83" s="1">
        <v>1003937</v>
      </c>
      <c r="AU83" s="1">
        <v>1403402</v>
      </c>
      <c r="AV83" s="1">
        <v>1408494</v>
      </c>
      <c r="AW83" s="1">
        <v>1415629.308</v>
      </c>
      <c r="AX83" s="1">
        <v>2154288</v>
      </c>
      <c r="AY83" s="1">
        <v>2628567</v>
      </c>
      <c r="AZ83" s="1">
        <v>3759361</v>
      </c>
    </row>
    <row r="84" spans="1:52">
      <c r="A84" s="1" t="s">
        <v>1239</v>
      </c>
      <c r="B84" s="1">
        <v>0</v>
      </c>
      <c r="C84" s="1">
        <v>0</v>
      </c>
      <c r="D84" s="1">
        <v>109200</v>
      </c>
      <c r="E84" s="1">
        <v>114200</v>
      </c>
      <c r="F84" s="1">
        <v>0</v>
      </c>
      <c r="G84" s="1">
        <v>0</v>
      </c>
      <c r="H84" s="1">
        <v>159200</v>
      </c>
      <c r="I84" s="1">
        <v>463200</v>
      </c>
      <c r="J84" s="1">
        <v>0</v>
      </c>
      <c r="K84" s="1">
        <v>385200</v>
      </c>
      <c r="L84" s="1">
        <v>883000</v>
      </c>
      <c r="M84" s="1">
        <v>888000</v>
      </c>
      <c r="N84" s="1">
        <v>890500</v>
      </c>
      <c r="O84" s="1">
        <v>893000</v>
      </c>
      <c r="P84" s="1">
        <v>908540</v>
      </c>
      <c r="Q84" s="1">
        <v>408000</v>
      </c>
      <c r="R84" s="1">
        <v>538000</v>
      </c>
      <c r="S84" s="1">
        <v>613000</v>
      </c>
      <c r="T84" s="1">
        <v>948000</v>
      </c>
      <c r="U84" s="1">
        <v>958000</v>
      </c>
      <c r="V84" s="1">
        <v>1037476</v>
      </c>
      <c r="W84" s="1">
        <v>1004163</v>
      </c>
      <c r="X84" s="1">
        <v>1248149</v>
      </c>
      <c r="Y84" s="1">
        <v>1250505.28</v>
      </c>
      <c r="Z84" s="1">
        <v>1358614</v>
      </c>
      <c r="AA84" s="1">
        <v>1340569</v>
      </c>
      <c r="AB84" s="1">
        <v>880155</v>
      </c>
      <c r="AC84" s="1">
        <v>935518.7</v>
      </c>
      <c r="AD84" s="1">
        <v>880110</v>
      </c>
      <c r="AE84" s="1">
        <v>945176</v>
      </c>
      <c r="AF84" s="1">
        <v>993739</v>
      </c>
      <c r="AG84" s="1">
        <v>756786.06</v>
      </c>
      <c r="AH84" s="1">
        <v>745146</v>
      </c>
      <c r="AI84" s="1">
        <v>750577</v>
      </c>
      <c r="AJ84" s="1">
        <v>121450</v>
      </c>
      <c r="AK84" s="1">
        <v>127198.99</v>
      </c>
      <c r="AL84" s="1">
        <v>185169</v>
      </c>
      <c r="AM84" s="1">
        <v>214083</v>
      </c>
      <c r="AN84" s="1">
        <v>231076</v>
      </c>
      <c r="AO84" s="1">
        <v>235302.48</v>
      </c>
      <c r="AP84" s="1">
        <v>237362</v>
      </c>
      <c r="AQ84" s="1">
        <v>180761</v>
      </c>
      <c r="AR84" s="1">
        <v>213073</v>
      </c>
      <c r="AS84" s="1">
        <v>234143.58</v>
      </c>
      <c r="AT84" s="1">
        <v>203937</v>
      </c>
      <c r="AU84" s="1">
        <v>603402</v>
      </c>
      <c r="AV84" s="1">
        <v>608494</v>
      </c>
      <c r="AW84" s="1">
        <v>615629.30799999996</v>
      </c>
      <c r="AX84" s="1">
        <v>632569</v>
      </c>
      <c r="AY84" s="1">
        <v>964838</v>
      </c>
      <c r="AZ84" s="1">
        <v>1075025</v>
      </c>
    </row>
    <row r="85" spans="1:52">
      <c r="A85" s="1" t="s">
        <v>46</v>
      </c>
      <c r="B85" s="1">
        <v>0</v>
      </c>
      <c r="C85" s="1">
        <v>0</v>
      </c>
      <c r="D85" s="1">
        <v>0</v>
      </c>
      <c r="E85" s="1">
        <v>0</v>
      </c>
      <c r="F85" s="1">
        <v>0</v>
      </c>
      <c r="G85" s="1">
        <v>74200</v>
      </c>
      <c r="H85" s="1">
        <v>0</v>
      </c>
      <c r="I85" s="1">
        <v>0</v>
      </c>
      <c r="J85" s="1">
        <v>380200</v>
      </c>
      <c r="K85" s="1">
        <v>0</v>
      </c>
      <c r="L85" s="1">
        <v>0</v>
      </c>
      <c r="M85" s="1">
        <v>0</v>
      </c>
      <c r="N85" s="1">
        <v>0</v>
      </c>
      <c r="O85" s="1">
        <v>0</v>
      </c>
      <c r="P85" s="1">
        <v>0</v>
      </c>
      <c r="Q85" s="1">
        <v>0</v>
      </c>
      <c r="R85" s="1">
        <v>0</v>
      </c>
      <c r="S85" s="1">
        <v>0</v>
      </c>
      <c r="T85" s="1">
        <v>0</v>
      </c>
      <c r="U85" s="1">
        <v>0</v>
      </c>
      <c r="V85" s="1">
        <v>0</v>
      </c>
      <c r="W85" s="1">
        <v>0</v>
      </c>
      <c r="X85" s="1">
        <v>0</v>
      </c>
      <c r="Y85" s="1">
        <v>0</v>
      </c>
      <c r="Z85" s="1">
        <v>0</v>
      </c>
      <c r="AA85" s="1">
        <v>0</v>
      </c>
      <c r="AB85" s="1">
        <v>0</v>
      </c>
      <c r="AC85" s="1">
        <v>0</v>
      </c>
      <c r="AD85" s="1">
        <v>0</v>
      </c>
      <c r="AE85" s="1">
        <v>0</v>
      </c>
      <c r="AF85" s="1">
        <v>0</v>
      </c>
      <c r="AG85" s="1">
        <v>0</v>
      </c>
      <c r="AH85" s="1">
        <v>0</v>
      </c>
      <c r="AI85" s="1">
        <v>0</v>
      </c>
      <c r="AJ85" s="1">
        <v>0</v>
      </c>
      <c r="AK85" s="1">
        <v>0</v>
      </c>
      <c r="AL85" s="1">
        <v>0</v>
      </c>
      <c r="AM85" s="1">
        <v>0</v>
      </c>
      <c r="AN85" s="1">
        <v>0</v>
      </c>
      <c r="AO85" s="1">
        <v>0</v>
      </c>
      <c r="AP85" s="1">
        <v>0</v>
      </c>
      <c r="AQ85" s="1">
        <v>0</v>
      </c>
      <c r="AR85" s="1">
        <v>0</v>
      </c>
      <c r="AS85" s="1">
        <v>0</v>
      </c>
      <c r="AT85" s="1">
        <v>0</v>
      </c>
      <c r="AU85" s="1">
        <v>0</v>
      </c>
      <c r="AV85" s="1">
        <v>0</v>
      </c>
      <c r="AW85" s="1">
        <v>0</v>
      </c>
      <c r="AX85" s="1">
        <v>0</v>
      </c>
      <c r="AY85" s="1">
        <v>0</v>
      </c>
      <c r="AZ85" s="1">
        <v>0</v>
      </c>
    </row>
    <row r="86" spans="1:52">
      <c r="A86" s="1" t="s">
        <v>47</v>
      </c>
      <c r="B86" s="1">
        <v>0</v>
      </c>
      <c r="C86" s="1">
        <v>0</v>
      </c>
      <c r="D86" s="1">
        <v>0</v>
      </c>
      <c r="E86" s="1">
        <v>0</v>
      </c>
      <c r="F86" s="1">
        <v>0</v>
      </c>
      <c r="G86" s="1">
        <v>0</v>
      </c>
      <c r="H86" s="1">
        <v>0</v>
      </c>
      <c r="I86" s="1">
        <v>0</v>
      </c>
      <c r="J86" s="1">
        <v>0</v>
      </c>
      <c r="K86" s="1">
        <v>0</v>
      </c>
      <c r="L86" s="1">
        <v>0</v>
      </c>
      <c r="M86" s="1">
        <v>0</v>
      </c>
      <c r="N86" s="1">
        <v>0</v>
      </c>
      <c r="O86" s="1">
        <v>0</v>
      </c>
      <c r="P86" s="1">
        <v>0</v>
      </c>
      <c r="Q86" s="1">
        <v>0</v>
      </c>
      <c r="R86" s="1">
        <v>0</v>
      </c>
      <c r="S86" s="1">
        <v>0</v>
      </c>
      <c r="T86" s="1">
        <v>0</v>
      </c>
      <c r="U86" s="1">
        <v>0</v>
      </c>
      <c r="V86" s="1">
        <v>0</v>
      </c>
      <c r="W86" s="1">
        <v>0</v>
      </c>
      <c r="X86" s="1">
        <v>0</v>
      </c>
      <c r="Y86" s="1">
        <v>0</v>
      </c>
      <c r="Z86" s="1">
        <v>0</v>
      </c>
      <c r="AA86" s="1">
        <v>0</v>
      </c>
      <c r="AB86" s="1">
        <v>0</v>
      </c>
      <c r="AC86" s="1">
        <v>20165.34</v>
      </c>
      <c r="AD86" s="1">
        <v>20175</v>
      </c>
      <c r="AE86" s="1">
        <v>14804</v>
      </c>
      <c r="AF86" s="1">
        <v>10216</v>
      </c>
      <c r="AG86" s="1">
        <v>5860.5280000000002</v>
      </c>
      <c r="AH86" s="1">
        <v>1959</v>
      </c>
      <c r="AI86" s="1">
        <v>490</v>
      </c>
      <c r="AJ86" s="1">
        <v>0</v>
      </c>
      <c r="AK86" s="1">
        <v>0</v>
      </c>
      <c r="AL86" s="1">
        <v>0</v>
      </c>
      <c r="AM86" s="1">
        <v>0</v>
      </c>
      <c r="AN86" s="1">
        <v>0</v>
      </c>
      <c r="AO86" s="1">
        <v>0</v>
      </c>
      <c r="AP86" s="1">
        <v>0</v>
      </c>
      <c r="AQ86" s="1">
        <v>0</v>
      </c>
      <c r="AR86" s="1">
        <v>0</v>
      </c>
      <c r="AS86" s="1">
        <v>0</v>
      </c>
      <c r="AT86" s="1">
        <v>0</v>
      </c>
      <c r="AU86" s="1">
        <v>0</v>
      </c>
      <c r="AV86" s="1">
        <v>0</v>
      </c>
      <c r="AW86" s="1">
        <v>0</v>
      </c>
      <c r="AX86" s="1">
        <v>1521719</v>
      </c>
      <c r="AY86" s="1">
        <v>1663729</v>
      </c>
      <c r="AZ86" s="1">
        <v>1704336</v>
      </c>
    </row>
    <row r="87" spans="1:52">
      <c r="A87" s="1" t="s">
        <v>48</v>
      </c>
      <c r="B87" s="1">
        <v>299817</v>
      </c>
      <c r="C87" s="1">
        <v>2797772</v>
      </c>
      <c r="D87" s="1">
        <v>2798400</v>
      </c>
      <c r="E87" s="1">
        <v>2799015.55</v>
      </c>
      <c r="F87" s="1">
        <v>2499544</v>
      </c>
      <c r="G87" s="1">
        <v>0</v>
      </c>
      <c r="H87" s="1">
        <v>0</v>
      </c>
      <c r="I87" s="1">
        <v>0</v>
      </c>
      <c r="J87" s="1">
        <v>0</v>
      </c>
      <c r="K87" s="1">
        <v>0</v>
      </c>
      <c r="L87" s="1">
        <v>999033</v>
      </c>
      <c r="M87" s="1">
        <v>999032.67</v>
      </c>
      <c r="N87" s="1">
        <v>998481</v>
      </c>
      <c r="O87" s="1">
        <v>999903</v>
      </c>
      <c r="P87" s="1">
        <v>1599216</v>
      </c>
      <c r="Q87" s="1">
        <v>1598966.62</v>
      </c>
      <c r="R87" s="1">
        <v>1599174</v>
      </c>
      <c r="S87" s="1">
        <v>1599929</v>
      </c>
      <c r="T87" s="1">
        <v>1399806</v>
      </c>
      <c r="U87" s="1">
        <v>1399862.9680000001</v>
      </c>
      <c r="V87" s="1">
        <v>1399900</v>
      </c>
      <c r="W87" s="1">
        <v>1399958</v>
      </c>
      <c r="X87" s="1">
        <v>0</v>
      </c>
      <c r="Y87" s="1">
        <v>0</v>
      </c>
      <c r="Z87" s="1">
        <v>0</v>
      </c>
      <c r="AA87" s="1">
        <v>0</v>
      </c>
      <c r="AB87" s="1">
        <v>0</v>
      </c>
      <c r="AC87" s="1">
        <v>0</v>
      </c>
      <c r="AD87" s="1">
        <v>800000</v>
      </c>
      <c r="AE87" s="1">
        <v>800000</v>
      </c>
      <c r="AF87" s="1">
        <v>3300000</v>
      </c>
      <c r="AG87" s="1">
        <v>3300000</v>
      </c>
      <c r="AH87" s="1">
        <v>2500000</v>
      </c>
      <c r="AI87" s="1">
        <v>3500000</v>
      </c>
      <c r="AJ87" s="1">
        <v>1000000</v>
      </c>
      <c r="AK87" s="1">
        <v>1000000</v>
      </c>
      <c r="AL87" s="1">
        <v>1000000</v>
      </c>
      <c r="AM87" s="1">
        <v>0</v>
      </c>
      <c r="AN87" s="1">
        <v>0</v>
      </c>
      <c r="AO87" s="1">
        <v>700000</v>
      </c>
      <c r="AP87" s="1">
        <v>700000</v>
      </c>
      <c r="AQ87" s="1">
        <v>700000</v>
      </c>
      <c r="AR87" s="1">
        <v>700000</v>
      </c>
      <c r="AS87" s="1">
        <v>0</v>
      </c>
      <c r="AT87" s="1">
        <v>800000</v>
      </c>
      <c r="AU87" s="1">
        <v>800000</v>
      </c>
      <c r="AV87" s="1">
        <v>800000</v>
      </c>
      <c r="AW87" s="1">
        <v>800000</v>
      </c>
      <c r="AX87" s="1">
        <v>0</v>
      </c>
      <c r="AY87" s="1">
        <v>0</v>
      </c>
      <c r="AZ87" s="1">
        <v>980000</v>
      </c>
    </row>
    <row r="88" spans="1:52">
      <c r="A88" s="1" t="s">
        <v>1195</v>
      </c>
      <c r="B88" s="1">
        <v>283159</v>
      </c>
      <c r="C88" s="1">
        <v>288159</v>
      </c>
      <c r="D88" s="1">
        <v>62000</v>
      </c>
      <c r="E88" s="1">
        <v>62000</v>
      </c>
      <c r="F88" s="1">
        <v>131200</v>
      </c>
      <c r="G88" s="1">
        <v>62000</v>
      </c>
      <c r="H88" s="1">
        <v>62000</v>
      </c>
      <c r="I88" s="1">
        <v>62000</v>
      </c>
      <c r="J88" s="1">
        <v>62000</v>
      </c>
      <c r="K88" s="1">
        <v>62000</v>
      </c>
      <c r="L88" s="1">
        <v>62000</v>
      </c>
      <c r="M88" s="1">
        <v>62000</v>
      </c>
      <c r="N88" s="1">
        <v>62000</v>
      </c>
      <c r="O88" s="1">
        <v>62000</v>
      </c>
      <c r="P88" s="1">
        <v>62000</v>
      </c>
      <c r="Q88" s="1">
        <v>62000</v>
      </c>
      <c r="R88" s="1">
        <v>62000</v>
      </c>
      <c r="S88" s="1">
        <v>62000</v>
      </c>
      <c r="T88" s="1">
        <v>62000</v>
      </c>
      <c r="U88" s="1">
        <v>62000</v>
      </c>
      <c r="V88" s="1">
        <v>62000</v>
      </c>
      <c r="W88" s="1">
        <v>62000</v>
      </c>
      <c r="X88" s="1">
        <v>41540</v>
      </c>
      <c r="Y88" s="1">
        <v>0</v>
      </c>
      <c r="Z88" s="1">
        <v>0</v>
      </c>
      <c r="AA88" s="1">
        <v>0</v>
      </c>
      <c r="AB88" s="1">
        <v>0</v>
      </c>
      <c r="AC88" s="1">
        <v>0</v>
      </c>
      <c r="AD88" s="1">
        <v>0</v>
      </c>
      <c r="AE88" s="1">
        <v>0</v>
      </c>
      <c r="AF88" s="1">
        <v>0</v>
      </c>
      <c r="AG88" s="1">
        <v>0</v>
      </c>
      <c r="AH88" s="1">
        <v>0</v>
      </c>
      <c r="AI88" s="1">
        <v>0</v>
      </c>
      <c r="AJ88" s="1">
        <v>0</v>
      </c>
      <c r="AK88" s="1">
        <v>0</v>
      </c>
      <c r="AL88" s="1">
        <v>0</v>
      </c>
      <c r="AM88" s="1">
        <v>0</v>
      </c>
      <c r="AN88" s="1">
        <v>0</v>
      </c>
      <c r="AO88" s="1">
        <v>0</v>
      </c>
      <c r="AP88" s="1">
        <v>0</v>
      </c>
      <c r="AQ88" s="1">
        <v>0</v>
      </c>
      <c r="AR88" s="1">
        <v>0</v>
      </c>
      <c r="AS88" s="1">
        <v>0</v>
      </c>
      <c r="AT88" s="1">
        <v>0</v>
      </c>
      <c r="AU88" s="1">
        <v>0</v>
      </c>
      <c r="AV88" s="1">
        <v>0</v>
      </c>
      <c r="AW88" s="1">
        <v>0</v>
      </c>
      <c r="AX88" s="1">
        <v>0</v>
      </c>
      <c r="AY88" s="1">
        <v>0</v>
      </c>
      <c r="AZ88" s="1">
        <v>0</v>
      </c>
    </row>
    <row r="89" spans="1:52">
      <c r="A89" s="1" t="s">
        <v>1210</v>
      </c>
      <c r="B89" s="1">
        <v>0</v>
      </c>
      <c r="C89" s="1">
        <v>0</v>
      </c>
      <c r="D89" s="1">
        <v>0</v>
      </c>
      <c r="E89" s="1">
        <v>0</v>
      </c>
      <c r="F89" s="1">
        <v>0</v>
      </c>
      <c r="G89" s="1">
        <v>0</v>
      </c>
      <c r="H89" s="1">
        <v>0</v>
      </c>
      <c r="I89" s="1">
        <v>0</v>
      </c>
      <c r="J89" s="1">
        <v>62454</v>
      </c>
      <c r="K89" s="1">
        <v>0</v>
      </c>
      <c r="L89" s="1">
        <v>0</v>
      </c>
      <c r="M89" s="1">
        <v>0</v>
      </c>
      <c r="N89" s="1">
        <v>0</v>
      </c>
      <c r="O89" s="1">
        <v>0</v>
      </c>
      <c r="P89" s="1">
        <v>0</v>
      </c>
      <c r="Q89" s="1">
        <v>0</v>
      </c>
      <c r="R89" s="1">
        <v>0</v>
      </c>
      <c r="S89" s="1">
        <v>0</v>
      </c>
      <c r="T89" s="1">
        <v>0</v>
      </c>
      <c r="U89" s="1">
        <v>0</v>
      </c>
      <c r="V89" s="1">
        <v>0</v>
      </c>
      <c r="W89" s="1">
        <v>0</v>
      </c>
      <c r="X89" s="1">
        <v>0</v>
      </c>
      <c r="Y89" s="1">
        <v>0</v>
      </c>
      <c r="Z89" s="1">
        <v>0</v>
      </c>
      <c r="AA89" s="1">
        <v>0</v>
      </c>
      <c r="AB89" s="1">
        <v>0</v>
      </c>
      <c r="AC89" s="1">
        <v>0</v>
      </c>
      <c r="AD89" s="1">
        <v>0</v>
      </c>
      <c r="AE89" s="1">
        <v>0</v>
      </c>
      <c r="AF89" s="1">
        <v>0</v>
      </c>
      <c r="AG89" s="1">
        <v>0</v>
      </c>
      <c r="AH89" s="1">
        <v>0</v>
      </c>
      <c r="AI89" s="1">
        <v>0</v>
      </c>
      <c r="AJ89" s="1">
        <v>0</v>
      </c>
      <c r="AK89" s="1">
        <v>0</v>
      </c>
      <c r="AL89" s="1">
        <v>0</v>
      </c>
      <c r="AM89" s="1">
        <v>0</v>
      </c>
      <c r="AN89" s="1">
        <v>0</v>
      </c>
      <c r="AO89" s="1">
        <v>0</v>
      </c>
      <c r="AP89" s="1">
        <v>0</v>
      </c>
      <c r="AQ89" s="1">
        <v>0</v>
      </c>
      <c r="AR89" s="1">
        <v>0</v>
      </c>
      <c r="AS89" s="1">
        <v>0</v>
      </c>
      <c r="AT89" s="1">
        <v>0</v>
      </c>
      <c r="AU89" s="1">
        <v>0</v>
      </c>
      <c r="AV89" s="1">
        <v>0</v>
      </c>
      <c r="AW89" s="1">
        <v>0</v>
      </c>
      <c r="AX89" s="1">
        <v>0</v>
      </c>
      <c r="AY89" s="1">
        <v>0</v>
      </c>
      <c r="AZ89" s="1">
        <v>0</v>
      </c>
    </row>
    <row r="90" spans="1:52">
      <c r="A90" s="1" t="s">
        <v>22</v>
      </c>
      <c r="B90" s="1">
        <v>0</v>
      </c>
      <c r="C90" s="1">
        <v>0</v>
      </c>
      <c r="D90" s="1">
        <v>0</v>
      </c>
      <c r="E90" s="1">
        <v>0</v>
      </c>
      <c r="F90" s="1">
        <v>0</v>
      </c>
      <c r="G90" s="1">
        <v>0</v>
      </c>
      <c r="H90" s="1">
        <v>0</v>
      </c>
      <c r="I90" s="1">
        <v>0</v>
      </c>
      <c r="J90" s="1">
        <v>62454</v>
      </c>
      <c r="K90" s="1">
        <v>0</v>
      </c>
      <c r="L90" s="1">
        <v>0</v>
      </c>
      <c r="M90" s="1">
        <v>0</v>
      </c>
      <c r="N90" s="1">
        <v>0</v>
      </c>
      <c r="O90" s="1">
        <v>0</v>
      </c>
      <c r="P90" s="1">
        <v>0</v>
      </c>
      <c r="Q90" s="1">
        <v>0</v>
      </c>
      <c r="R90" s="1">
        <v>0</v>
      </c>
      <c r="S90" s="1">
        <v>0</v>
      </c>
      <c r="T90" s="1">
        <v>0</v>
      </c>
      <c r="U90" s="1">
        <v>0</v>
      </c>
      <c r="V90" s="1">
        <v>0</v>
      </c>
      <c r="W90" s="1">
        <v>0</v>
      </c>
      <c r="X90" s="1">
        <v>0</v>
      </c>
      <c r="Y90" s="1">
        <v>0</v>
      </c>
      <c r="Z90" s="1">
        <v>0</v>
      </c>
      <c r="AA90" s="1">
        <v>0</v>
      </c>
      <c r="AB90" s="1">
        <v>0</v>
      </c>
      <c r="AC90" s="1">
        <v>0</v>
      </c>
      <c r="AD90" s="1">
        <v>0</v>
      </c>
      <c r="AE90" s="1">
        <v>0</v>
      </c>
      <c r="AF90" s="1">
        <v>0</v>
      </c>
      <c r="AG90" s="1">
        <v>0</v>
      </c>
      <c r="AH90" s="1">
        <v>0</v>
      </c>
      <c r="AI90" s="1">
        <v>0</v>
      </c>
      <c r="AJ90" s="1">
        <v>0</v>
      </c>
      <c r="AK90" s="1">
        <v>0</v>
      </c>
      <c r="AL90" s="1">
        <v>0</v>
      </c>
      <c r="AM90" s="1">
        <v>0</v>
      </c>
      <c r="AN90" s="1">
        <v>0</v>
      </c>
      <c r="AO90" s="1">
        <v>0</v>
      </c>
      <c r="AP90" s="1">
        <v>0</v>
      </c>
      <c r="AQ90" s="1">
        <v>0</v>
      </c>
      <c r="AR90" s="1">
        <v>0</v>
      </c>
      <c r="AS90" s="1">
        <v>0</v>
      </c>
      <c r="AT90" s="1">
        <v>0</v>
      </c>
      <c r="AU90" s="1">
        <v>0</v>
      </c>
      <c r="AV90" s="1">
        <v>0</v>
      </c>
      <c r="AW90" s="1">
        <v>0</v>
      </c>
      <c r="AX90" s="1">
        <v>0</v>
      </c>
      <c r="AY90" s="1">
        <v>0</v>
      </c>
      <c r="AZ90" s="1">
        <v>0</v>
      </c>
    </row>
    <row r="91" spans="1:52">
      <c r="A91" s="1" t="s">
        <v>49</v>
      </c>
      <c r="B91" s="1">
        <v>0</v>
      </c>
      <c r="C91" s="1">
        <v>0</v>
      </c>
      <c r="D91" s="1">
        <v>0</v>
      </c>
      <c r="E91" s="1">
        <v>0</v>
      </c>
      <c r="F91" s="1">
        <v>0</v>
      </c>
      <c r="G91" s="1">
        <v>0</v>
      </c>
      <c r="H91" s="1">
        <v>0</v>
      </c>
      <c r="I91" s="1">
        <v>0</v>
      </c>
      <c r="J91" s="1">
        <v>0</v>
      </c>
      <c r="K91" s="1">
        <v>0</v>
      </c>
      <c r="L91" s="1">
        <v>0</v>
      </c>
      <c r="M91" s="1">
        <v>125142.51</v>
      </c>
      <c r="N91" s="1">
        <v>121273</v>
      </c>
      <c r="O91" s="1">
        <v>121273</v>
      </c>
      <c r="P91" s="1">
        <v>121273</v>
      </c>
      <c r="Q91" s="1">
        <v>121272.53</v>
      </c>
      <c r="R91" s="1">
        <v>121273</v>
      </c>
      <c r="S91" s="1">
        <v>171363</v>
      </c>
      <c r="T91" s="1">
        <v>174223</v>
      </c>
      <c r="U91" s="1">
        <v>281917.223</v>
      </c>
      <c r="V91" s="1">
        <v>176562</v>
      </c>
      <c r="W91" s="1">
        <v>183381</v>
      </c>
      <c r="X91" s="1">
        <v>178780</v>
      </c>
      <c r="Y91" s="1">
        <v>182357.465</v>
      </c>
      <c r="Z91" s="1">
        <v>196363</v>
      </c>
      <c r="AA91" s="1">
        <v>194680</v>
      </c>
      <c r="AB91" s="1">
        <v>181279</v>
      </c>
      <c r="AC91" s="1">
        <v>183492.77</v>
      </c>
      <c r="AD91" s="1">
        <v>182616</v>
      </c>
      <c r="AE91" s="1">
        <v>178860</v>
      </c>
      <c r="AF91" s="1">
        <v>178798</v>
      </c>
      <c r="AG91" s="1">
        <v>177182.93799999999</v>
      </c>
      <c r="AH91" s="1">
        <v>175938</v>
      </c>
      <c r="AI91" s="1">
        <v>176071</v>
      </c>
      <c r="AJ91" s="1">
        <v>176798</v>
      </c>
      <c r="AK91" s="1">
        <v>168447.99</v>
      </c>
      <c r="AL91" s="1">
        <v>167387</v>
      </c>
      <c r="AM91" s="1">
        <v>164163</v>
      </c>
      <c r="AN91" s="1">
        <v>175138</v>
      </c>
      <c r="AO91" s="1">
        <v>177717.17600000001</v>
      </c>
      <c r="AP91" s="1">
        <v>175710</v>
      </c>
      <c r="AQ91" s="1">
        <v>173573</v>
      </c>
      <c r="AR91" s="1">
        <v>172527</v>
      </c>
      <c r="AS91" s="1">
        <v>169275.74799999999</v>
      </c>
      <c r="AT91" s="1">
        <v>155582</v>
      </c>
      <c r="AU91" s="1">
        <v>149149</v>
      </c>
      <c r="AV91" s="1">
        <v>150619</v>
      </c>
      <c r="AW91" s="1">
        <v>146502.11499999999</v>
      </c>
      <c r="AX91" s="1">
        <v>49130</v>
      </c>
      <c r="AY91" s="1">
        <v>57942</v>
      </c>
      <c r="AZ91" s="1">
        <v>59434</v>
      </c>
    </row>
    <row r="92" spans="1:52">
      <c r="A92" s="1" t="s">
        <v>1196</v>
      </c>
      <c r="B92" s="1">
        <v>0</v>
      </c>
      <c r="C92" s="1">
        <v>0</v>
      </c>
      <c r="D92" s="1">
        <v>0</v>
      </c>
      <c r="E92" s="1">
        <v>0</v>
      </c>
      <c r="F92" s="1">
        <v>0</v>
      </c>
      <c r="G92" s="1">
        <v>0</v>
      </c>
      <c r="H92" s="1">
        <v>88930</v>
      </c>
      <c r="I92" s="1">
        <v>88930</v>
      </c>
      <c r="J92" s="1">
        <v>0</v>
      </c>
      <c r="K92" s="1">
        <v>90580</v>
      </c>
      <c r="L92" s="1">
        <v>90580</v>
      </c>
      <c r="M92" s="1">
        <v>90580</v>
      </c>
      <c r="N92" s="1">
        <v>26310</v>
      </c>
      <c r="O92" s="1">
        <v>26310</v>
      </c>
      <c r="P92" s="1">
        <v>26310</v>
      </c>
      <c r="Q92" s="1">
        <v>88917.4</v>
      </c>
      <c r="R92" s="1">
        <v>15797</v>
      </c>
      <c r="S92" s="1">
        <v>15797</v>
      </c>
      <c r="T92" s="1">
        <v>15797</v>
      </c>
      <c r="U92" s="1">
        <v>56188.542000000001</v>
      </c>
      <c r="V92" s="1">
        <v>0</v>
      </c>
      <c r="W92" s="1">
        <v>0</v>
      </c>
      <c r="X92" s="1">
        <v>0</v>
      </c>
      <c r="Y92" s="1">
        <v>0</v>
      </c>
      <c r="Z92" s="1">
        <v>0</v>
      </c>
      <c r="AA92" s="1">
        <v>0</v>
      </c>
      <c r="AB92" s="1">
        <v>0</v>
      </c>
      <c r="AC92" s="1">
        <v>0</v>
      </c>
      <c r="AD92" s="1">
        <v>0</v>
      </c>
      <c r="AE92" s="1">
        <v>0</v>
      </c>
      <c r="AF92" s="1">
        <v>0</v>
      </c>
      <c r="AG92" s="1">
        <v>0</v>
      </c>
      <c r="AH92" s="1">
        <v>0</v>
      </c>
      <c r="AI92" s="1">
        <v>0</v>
      </c>
      <c r="AJ92" s="1">
        <v>0</v>
      </c>
      <c r="AK92" s="1">
        <v>0</v>
      </c>
      <c r="AL92" s="1">
        <v>0</v>
      </c>
      <c r="AM92" s="1">
        <v>0</v>
      </c>
      <c r="AN92" s="1">
        <v>0</v>
      </c>
      <c r="AO92" s="1">
        <v>0</v>
      </c>
      <c r="AP92" s="1">
        <v>0</v>
      </c>
      <c r="AQ92" s="1">
        <v>0</v>
      </c>
      <c r="AR92" s="1">
        <v>0</v>
      </c>
      <c r="AS92" s="1">
        <v>0</v>
      </c>
      <c r="AT92" s="1">
        <v>0</v>
      </c>
      <c r="AU92" s="1">
        <v>0</v>
      </c>
      <c r="AV92" s="1">
        <v>0</v>
      </c>
      <c r="AW92" s="1">
        <v>0</v>
      </c>
      <c r="AX92" s="1">
        <v>0</v>
      </c>
      <c r="AY92" s="1">
        <v>0</v>
      </c>
      <c r="AZ92" s="1">
        <v>0</v>
      </c>
    </row>
    <row r="93" spans="1:52">
      <c r="A93" s="1" t="s">
        <v>50</v>
      </c>
      <c r="B93" s="1">
        <v>1112360</v>
      </c>
      <c r="C93" s="1">
        <v>1069973</v>
      </c>
      <c r="D93" s="1">
        <v>1276616</v>
      </c>
      <c r="E93" s="1">
        <v>1352971.56</v>
      </c>
      <c r="F93" s="1">
        <v>1505034</v>
      </c>
      <c r="G93" s="1">
        <v>1263829</v>
      </c>
      <c r="H93" s="1">
        <v>1207008</v>
      </c>
      <c r="I93" s="1">
        <v>1489815</v>
      </c>
      <c r="J93" s="1">
        <v>1480266</v>
      </c>
      <c r="K93" s="1">
        <v>1405064</v>
      </c>
      <c r="L93" s="1">
        <v>1244868</v>
      </c>
      <c r="M93" s="1">
        <v>1462631.7</v>
      </c>
      <c r="N93" s="1">
        <v>1400829</v>
      </c>
      <c r="O93" s="1">
        <v>1265069</v>
      </c>
      <c r="P93" s="1">
        <v>1434791</v>
      </c>
      <c r="Q93" s="1">
        <v>767921.64</v>
      </c>
      <c r="R93" s="1">
        <v>654746</v>
      </c>
      <c r="S93" s="1">
        <v>406591</v>
      </c>
      <c r="T93" s="1">
        <v>486700</v>
      </c>
      <c r="U93" s="1">
        <v>573357.91799999995</v>
      </c>
      <c r="V93" s="1">
        <v>644453</v>
      </c>
      <c r="W93" s="1">
        <v>553038</v>
      </c>
      <c r="X93" s="1">
        <v>600287</v>
      </c>
      <c r="Y93" s="1">
        <v>391704.85800000001</v>
      </c>
      <c r="Z93" s="1">
        <v>423876</v>
      </c>
      <c r="AA93" s="1">
        <v>343414</v>
      </c>
      <c r="AB93" s="1">
        <v>231976</v>
      </c>
      <c r="AC93" s="1">
        <v>313222.96999999997</v>
      </c>
      <c r="AD93" s="1">
        <v>423357</v>
      </c>
      <c r="AE93" s="1">
        <v>379749</v>
      </c>
      <c r="AF93" s="1">
        <v>287602</v>
      </c>
      <c r="AG93" s="1">
        <v>367076.571</v>
      </c>
      <c r="AH93" s="1">
        <v>513827</v>
      </c>
      <c r="AI93" s="1">
        <v>389678</v>
      </c>
      <c r="AJ93" s="1">
        <v>270306</v>
      </c>
      <c r="AK93" s="1">
        <v>390853.73</v>
      </c>
      <c r="AL93" s="1">
        <v>545444</v>
      </c>
      <c r="AM93" s="1">
        <v>400696</v>
      </c>
      <c r="AN93" s="1">
        <v>300725</v>
      </c>
      <c r="AO93" s="1">
        <v>420886.14500000002</v>
      </c>
      <c r="AP93" s="1">
        <v>518810</v>
      </c>
      <c r="AQ93" s="1">
        <v>379185</v>
      </c>
      <c r="AR93" s="1">
        <v>268475</v>
      </c>
      <c r="AS93" s="1">
        <v>403630.91399999999</v>
      </c>
      <c r="AT93" s="1">
        <v>517361</v>
      </c>
      <c r="AU93" s="1">
        <v>341043</v>
      </c>
      <c r="AV93" s="1">
        <v>219619</v>
      </c>
      <c r="AW93" s="1">
        <v>367489.85200000001</v>
      </c>
      <c r="AX93" s="1">
        <v>303963</v>
      </c>
      <c r="AY93" s="1">
        <v>280166</v>
      </c>
      <c r="AZ93" s="1">
        <v>175358</v>
      </c>
    </row>
    <row r="94" spans="1:52">
      <c r="A94" s="1" t="s">
        <v>51</v>
      </c>
      <c r="B94" s="1">
        <v>0</v>
      </c>
      <c r="C94" s="1">
        <v>0</v>
      </c>
      <c r="D94" s="1">
        <v>0</v>
      </c>
      <c r="E94" s="1">
        <v>0</v>
      </c>
      <c r="F94" s="1">
        <v>0</v>
      </c>
      <c r="G94" s="1">
        <v>80532</v>
      </c>
      <c r="H94" s="1">
        <v>31577</v>
      </c>
      <c r="I94" s="1">
        <v>72905</v>
      </c>
      <c r="J94" s="1">
        <v>139256</v>
      </c>
      <c r="K94" s="1">
        <v>120865</v>
      </c>
      <c r="L94" s="1">
        <v>93764</v>
      </c>
      <c r="M94" s="1">
        <v>154925.34</v>
      </c>
      <c r="N94" s="1">
        <v>244889</v>
      </c>
      <c r="O94" s="1">
        <v>155378</v>
      </c>
      <c r="P94" s="1">
        <v>93676</v>
      </c>
      <c r="Q94" s="1">
        <v>157602.31</v>
      </c>
      <c r="R94" s="1">
        <v>225248</v>
      </c>
      <c r="S94" s="1">
        <v>143044</v>
      </c>
      <c r="T94" s="1">
        <v>65182</v>
      </c>
      <c r="U94" s="1">
        <v>104808.70299999999</v>
      </c>
      <c r="V94" s="1">
        <v>182943</v>
      </c>
      <c r="W94" s="1">
        <v>115729</v>
      </c>
      <c r="X94" s="1">
        <v>31334</v>
      </c>
      <c r="Y94" s="1">
        <v>68762.432000000001</v>
      </c>
      <c r="Z94" s="1">
        <v>150834</v>
      </c>
      <c r="AA94" s="1">
        <v>105762</v>
      </c>
      <c r="AB94" s="1">
        <v>35825</v>
      </c>
      <c r="AC94" s="1">
        <v>77377.11</v>
      </c>
      <c r="AD94" s="1">
        <v>188647</v>
      </c>
      <c r="AE94" s="1">
        <v>208687</v>
      </c>
      <c r="AF94" s="1">
        <v>104496</v>
      </c>
      <c r="AG94" s="1">
        <v>159103.345</v>
      </c>
      <c r="AH94" s="1">
        <v>298200</v>
      </c>
      <c r="AI94" s="1">
        <v>215421</v>
      </c>
      <c r="AJ94" s="1">
        <v>101241</v>
      </c>
      <c r="AK94" s="1">
        <v>154228.28</v>
      </c>
      <c r="AL94" s="1">
        <v>280747</v>
      </c>
      <c r="AM94" s="1">
        <v>195711</v>
      </c>
      <c r="AN94" s="1">
        <v>95023</v>
      </c>
      <c r="AO94" s="1">
        <v>167917.48499999999</v>
      </c>
      <c r="AP94" s="1">
        <v>325957</v>
      </c>
      <c r="AQ94" s="1">
        <v>210998</v>
      </c>
      <c r="AR94" s="1">
        <v>97535</v>
      </c>
      <c r="AS94" s="1">
        <v>179355.818</v>
      </c>
      <c r="AT94" s="1">
        <v>309940</v>
      </c>
      <c r="AU94" s="1">
        <v>160421</v>
      </c>
      <c r="AV94" s="1">
        <v>36872</v>
      </c>
      <c r="AW94" s="1">
        <v>99874.850999999995</v>
      </c>
      <c r="AX94" s="1">
        <v>125208</v>
      </c>
      <c r="AY94" s="1">
        <v>100497</v>
      </c>
      <c r="AZ94" s="1">
        <v>1616</v>
      </c>
    </row>
    <row r="95" spans="1:52">
      <c r="A95" s="1" t="s">
        <v>52</v>
      </c>
      <c r="B95" s="1">
        <v>0</v>
      </c>
      <c r="C95" s="1">
        <v>0</v>
      </c>
      <c r="D95" s="1">
        <v>0</v>
      </c>
      <c r="E95" s="1">
        <v>0</v>
      </c>
      <c r="F95" s="1">
        <v>0</v>
      </c>
      <c r="G95" s="1">
        <v>1183297</v>
      </c>
      <c r="H95" s="1">
        <v>1175431</v>
      </c>
      <c r="I95" s="1">
        <v>1416910</v>
      </c>
      <c r="J95" s="1">
        <v>1341010</v>
      </c>
      <c r="K95" s="1">
        <v>1284199</v>
      </c>
      <c r="L95" s="1">
        <v>1151104</v>
      </c>
      <c r="M95" s="1">
        <v>1307706.3600000001</v>
      </c>
      <c r="N95" s="1">
        <v>1155940</v>
      </c>
      <c r="O95" s="1">
        <v>1109691</v>
      </c>
      <c r="P95" s="1">
        <v>1341115</v>
      </c>
      <c r="Q95" s="1">
        <v>610319.32999999996</v>
      </c>
      <c r="R95" s="1">
        <v>429498</v>
      </c>
      <c r="S95" s="1">
        <v>263547</v>
      </c>
      <c r="T95" s="1">
        <v>421518</v>
      </c>
      <c r="U95" s="1">
        <v>468549.21500000003</v>
      </c>
      <c r="V95" s="1">
        <v>461510</v>
      </c>
      <c r="W95" s="1">
        <v>437309</v>
      </c>
      <c r="X95" s="1">
        <v>568953</v>
      </c>
      <c r="Y95" s="1">
        <v>322942.42599999998</v>
      </c>
      <c r="Z95" s="1">
        <v>273042</v>
      </c>
      <c r="AA95" s="1">
        <v>237652</v>
      </c>
      <c r="AB95" s="1">
        <v>196151</v>
      </c>
      <c r="AC95" s="1">
        <v>235845.86</v>
      </c>
      <c r="AD95" s="1">
        <v>234710</v>
      </c>
      <c r="AE95" s="1">
        <v>171062</v>
      </c>
      <c r="AF95" s="1">
        <v>183106</v>
      </c>
      <c r="AG95" s="1">
        <v>207973.226</v>
      </c>
      <c r="AH95" s="1">
        <v>215627</v>
      </c>
      <c r="AI95" s="1">
        <v>174257</v>
      </c>
      <c r="AJ95" s="1">
        <v>169065</v>
      </c>
      <c r="AK95" s="1">
        <v>236625.45</v>
      </c>
      <c r="AL95" s="1">
        <v>264697</v>
      </c>
      <c r="AM95" s="1">
        <v>204985</v>
      </c>
      <c r="AN95" s="1">
        <v>205702</v>
      </c>
      <c r="AO95" s="1">
        <v>252968.66</v>
      </c>
      <c r="AP95" s="1">
        <v>192853</v>
      </c>
      <c r="AQ95" s="1">
        <v>168187</v>
      </c>
      <c r="AR95" s="1">
        <v>170940</v>
      </c>
      <c r="AS95" s="1">
        <v>224275.09599999999</v>
      </c>
      <c r="AT95" s="1">
        <v>207421</v>
      </c>
      <c r="AU95" s="1">
        <v>180622</v>
      </c>
      <c r="AV95" s="1">
        <v>182747</v>
      </c>
      <c r="AW95" s="1">
        <v>267615.00099999999</v>
      </c>
      <c r="AX95" s="1">
        <v>178755</v>
      </c>
      <c r="AY95" s="1">
        <v>179669</v>
      </c>
      <c r="AZ95" s="1">
        <v>173742</v>
      </c>
    </row>
    <row r="96" spans="1:52">
      <c r="A96" s="1" t="s">
        <v>53</v>
      </c>
      <c r="B96" s="1">
        <v>3523657</v>
      </c>
      <c r="C96" s="1">
        <v>6511668</v>
      </c>
      <c r="D96" s="1">
        <v>6379705</v>
      </c>
      <c r="E96" s="1">
        <v>7234146.5099999998</v>
      </c>
      <c r="F96" s="1">
        <v>7704955</v>
      </c>
      <c r="G96" s="1">
        <v>5716146</v>
      </c>
      <c r="H96" s="1">
        <v>3447093</v>
      </c>
      <c r="I96" s="1">
        <v>4097968</v>
      </c>
      <c r="J96" s="1">
        <v>4040521</v>
      </c>
      <c r="K96" s="1">
        <v>3891672</v>
      </c>
      <c r="L96" s="1">
        <v>4643953</v>
      </c>
      <c r="M96" s="1">
        <v>5221995.76</v>
      </c>
      <c r="N96" s="1">
        <v>5038373</v>
      </c>
      <c r="O96" s="1">
        <v>5231515</v>
      </c>
      <c r="P96" s="1">
        <v>6491114</v>
      </c>
      <c r="Q96" s="1">
        <v>6511918.6799999997</v>
      </c>
      <c r="R96" s="1">
        <v>6453460</v>
      </c>
      <c r="S96" s="1">
        <v>6706093</v>
      </c>
      <c r="T96" s="1">
        <v>6899523</v>
      </c>
      <c r="U96" s="1">
        <v>7843235.5930000003</v>
      </c>
      <c r="V96" s="1">
        <v>7126545</v>
      </c>
      <c r="W96" s="1">
        <v>7169955</v>
      </c>
      <c r="X96" s="1">
        <v>6124254</v>
      </c>
      <c r="Y96" s="1">
        <v>6418302.5889999997</v>
      </c>
      <c r="Z96" s="1">
        <v>5650193</v>
      </c>
      <c r="AA96" s="1">
        <v>5925113</v>
      </c>
      <c r="AB96" s="1">
        <v>4842080</v>
      </c>
      <c r="AC96" s="1">
        <v>5344498.09</v>
      </c>
      <c r="AD96" s="1">
        <v>5125924</v>
      </c>
      <c r="AE96" s="1">
        <v>5202759</v>
      </c>
      <c r="AF96" s="1">
        <v>7723811</v>
      </c>
      <c r="AG96" s="1">
        <v>7665943.3229999999</v>
      </c>
      <c r="AH96" s="1">
        <v>6538230</v>
      </c>
      <c r="AI96" s="1">
        <v>7866994</v>
      </c>
      <c r="AJ96" s="1">
        <v>4253623</v>
      </c>
      <c r="AK96" s="1">
        <v>4705652.45</v>
      </c>
      <c r="AL96" s="1">
        <v>4187051</v>
      </c>
      <c r="AM96" s="1">
        <v>3179354</v>
      </c>
      <c r="AN96" s="1">
        <v>3174713</v>
      </c>
      <c r="AO96" s="1">
        <v>4404771.1490000002</v>
      </c>
      <c r="AP96" s="1">
        <v>4163536</v>
      </c>
      <c r="AQ96" s="1">
        <v>4050175</v>
      </c>
      <c r="AR96" s="1">
        <v>4156095</v>
      </c>
      <c r="AS96" s="1">
        <v>3692265.3769999999</v>
      </c>
      <c r="AT96" s="1">
        <v>4359125</v>
      </c>
      <c r="AU96" s="1">
        <v>4464489</v>
      </c>
      <c r="AV96" s="1">
        <v>4447462</v>
      </c>
      <c r="AW96" s="1">
        <v>5129197.7889999999</v>
      </c>
      <c r="AX96" s="1">
        <v>6424327</v>
      </c>
      <c r="AY96" s="1">
        <v>7037445</v>
      </c>
      <c r="AZ96" s="1">
        <v>7746118</v>
      </c>
    </row>
    <row r="97" spans="1:52">
      <c r="A97" s="1" t="s">
        <v>54</v>
      </c>
      <c r="B97" s="1">
        <v>2967143</v>
      </c>
      <c r="C97" s="1">
        <v>453700</v>
      </c>
      <c r="D97" s="1">
        <v>716650</v>
      </c>
      <c r="E97" s="1">
        <v>700600</v>
      </c>
      <c r="F97" s="1">
        <v>400550</v>
      </c>
      <c r="G97" s="1">
        <v>2927500</v>
      </c>
      <c r="H97" s="1">
        <v>5900647</v>
      </c>
      <c r="I97" s="1">
        <v>6077216</v>
      </c>
      <c r="J97" s="1">
        <v>5921738</v>
      </c>
      <c r="K97" s="1">
        <v>6509429</v>
      </c>
      <c r="L97" s="1">
        <v>6355425</v>
      </c>
      <c r="M97" s="1">
        <v>6379128.3600000003</v>
      </c>
      <c r="N97" s="1">
        <v>6249882</v>
      </c>
      <c r="O97" s="1">
        <v>6239555</v>
      </c>
      <c r="P97" s="1">
        <v>5651210</v>
      </c>
      <c r="Q97" s="1">
        <v>6010049.2999999998</v>
      </c>
      <c r="R97" s="1">
        <v>6354663</v>
      </c>
      <c r="S97" s="1">
        <v>6149790</v>
      </c>
      <c r="T97" s="1">
        <v>5892424</v>
      </c>
      <c r="U97" s="1">
        <v>6973268.6469999999</v>
      </c>
      <c r="V97" s="1">
        <v>7014351</v>
      </c>
      <c r="W97" s="1">
        <v>7097328</v>
      </c>
      <c r="X97" s="1">
        <v>7880985</v>
      </c>
      <c r="Y97" s="1">
        <v>7942598.2690000003</v>
      </c>
      <c r="Z97" s="1">
        <v>7536029</v>
      </c>
      <c r="AA97" s="1">
        <v>7184496</v>
      </c>
      <c r="AB97" s="1">
        <v>7982420</v>
      </c>
      <c r="AC97" s="1">
        <v>7893692.0700000003</v>
      </c>
      <c r="AD97" s="1">
        <v>6820665</v>
      </c>
      <c r="AE97" s="1">
        <v>6599953</v>
      </c>
      <c r="AF97" s="1">
        <v>3964427</v>
      </c>
      <c r="AG97" s="1">
        <v>4101694.5049999999</v>
      </c>
      <c r="AH97" s="1">
        <v>4667331</v>
      </c>
      <c r="AI97" s="1">
        <v>3475744</v>
      </c>
      <c r="AJ97" s="1">
        <v>6556803</v>
      </c>
      <c r="AK97" s="1">
        <v>5853985.2800000003</v>
      </c>
      <c r="AL97" s="1">
        <v>6431043</v>
      </c>
      <c r="AM97" s="1">
        <v>6649125</v>
      </c>
      <c r="AN97" s="1">
        <v>6557025</v>
      </c>
      <c r="AO97" s="1">
        <v>5878713.642</v>
      </c>
      <c r="AP97" s="1">
        <v>5772076</v>
      </c>
      <c r="AQ97" s="1">
        <v>5849680</v>
      </c>
      <c r="AR97" s="1">
        <v>5878446</v>
      </c>
      <c r="AS97" s="1">
        <v>6711896.3449999997</v>
      </c>
      <c r="AT97" s="1">
        <v>5846368</v>
      </c>
      <c r="AU97" s="1">
        <v>5463074</v>
      </c>
      <c r="AV97" s="1">
        <v>5678411</v>
      </c>
      <c r="AW97" s="1">
        <v>5750621.3600000003</v>
      </c>
      <c r="AX97" s="1">
        <v>16964719</v>
      </c>
      <c r="AY97" s="1">
        <v>17019849</v>
      </c>
      <c r="AZ97" s="1">
        <v>16385007</v>
      </c>
    </row>
    <row r="98" spans="1:52">
      <c r="A98" s="1" t="s">
        <v>1239</v>
      </c>
      <c r="B98" s="1">
        <v>0</v>
      </c>
      <c r="C98" s="1">
        <v>0</v>
      </c>
      <c r="D98" s="1">
        <v>0</v>
      </c>
      <c r="E98" s="1">
        <v>0</v>
      </c>
      <c r="F98" s="1">
        <v>0</v>
      </c>
      <c r="G98" s="1">
        <v>2679500</v>
      </c>
      <c r="H98" s="1">
        <v>3088450</v>
      </c>
      <c r="I98" s="1">
        <v>3264400</v>
      </c>
      <c r="J98" s="1">
        <v>2325600</v>
      </c>
      <c r="K98" s="1">
        <v>2226800</v>
      </c>
      <c r="L98" s="1">
        <v>2203000</v>
      </c>
      <c r="M98" s="1">
        <v>2226000</v>
      </c>
      <c r="N98" s="1">
        <v>2126500</v>
      </c>
      <c r="O98" s="1">
        <v>2117000</v>
      </c>
      <c r="P98" s="1">
        <v>2359817</v>
      </c>
      <c r="Q98" s="1">
        <v>2718000</v>
      </c>
      <c r="R98" s="1">
        <v>3093500</v>
      </c>
      <c r="S98" s="1">
        <v>2889000</v>
      </c>
      <c r="T98" s="1">
        <v>4062401</v>
      </c>
      <c r="U98" s="1">
        <v>5143150.93</v>
      </c>
      <c r="V98" s="1">
        <v>5215140</v>
      </c>
      <c r="W98" s="1">
        <v>5298026</v>
      </c>
      <c r="X98" s="1">
        <v>5081943</v>
      </c>
      <c r="Y98" s="1">
        <v>5144487.16</v>
      </c>
      <c r="Z98" s="1">
        <v>4737734</v>
      </c>
      <c r="AA98" s="1">
        <v>4385972</v>
      </c>
      <c r="AB98" s="1">
        <v>3685494</v>
      </c>
      <c r="AC98" s="1">
        <v>3588612.85</v>
      </c>
      <c r="AD98" s="1">
        <v>3320812</v>
      </c>
      <c r="AE98" s="1">
        <v>3100044</v>
      </c>
      <c r="AF98" s="1">
        <v>2965180</v>
      </c>
      <c r="AG98" s="1">
        <v>2402706.61</v>
      </c>
      <c r="AH98" s="1">
        <v>2168336</v>
      </c>
      <c r="AI98" s="1">
        <v>1976724</v>
      </c>
      <c r="AJ98" s="1">
        <v>1578845</v>
      </c>
      <c r="AK98" s="1">
        <v>874269.08</v>
      </c>
      <c r="AL98" s="1">
        <v>1451210</v>
      </c>
      <c r="AM98" s="1">
        <v>1669205</v>
      </c>
      <c r="AN98" s="1">
        <v>1577039</v>
      </c>
      <c r="AO98" s="1">
        <v>1537724.66</v>
      </c>
      <c r="AP98" s="1">
        <v>1431087</v>
      </c>
      <c r="AQ98" s="1">
        <v>1508691</v>
      </c>
      <c r="AR98" s="1">
        <v>1546117</v>
      </c>
      <c r="AS98" s="1">
        <v>2379567.798</v>
      </c>
      <c r="AT98" s="1">
        <v>2314039</v>
      </c>
      <c r="AU98" s="1">
        <v>1930745</v>
      </c>
      <c r="AV98" s="1">
        <v>2146082</v>
      </c>
      <c r="AW98" s="1">
        <v>1618292.8130000001</v>
      </c>
      <c r="AX98" s="1">
        <v>2870217</v>
      </c>
      <c r="AY98" s="1">
        <v>3144634</v>
      </c>
      <c r="AZ98" s="1">
        <v>3763413</v>
      </c>
    </row>
    <row r="99" spans="1:52">
      <c r="A99" s="1" t="s">
        <v>46</v>
      </c>
      <c r="B99" s="1">
        <v>469750</v>
      </c>
      <c r="C99" s="1">
        <v>453700</v>
      </c>
      <c r="D99" s="1">
        <v>437650</v>
      </c>
      <c r="E99" s="1">
        <v>421600</v>
      </c>
      <c r="F99" s="1">
        <v>400550</v>
      </c>
      <c r="G99" s="1">
        <v>0</v>
      </c>
      <c r="H99" s="1">
        <v>0</v>
      </c>
      <c r="I99" s="1">
        <v>0</v>
      </c>
      <c r="J99" s="1">
        <v>0</v>
      </c>
      <c r="K99" s="1">
        <v>0</v>
      </c>
      <c r="L99" s="1">
        <v>0</v>
      </c>
      <c r="M99" s="1">
        <v>0</v>
      </c>
      <c r="N99" s="1">
        <v>0</v>
      </c>
      <c r="O99" s="1">
        <v>0</v>
      </c>
      <c r="P99" s="1">
        <v>0</v>
      </c>
      <c r="Q99" s="1">
        <v>0</v>
      </c>
      <c r="R99" s="1">
        <v>0</v>
      </c>
      <c r="S99" s="1">
        <v>0</v>
      </c>
      <c r="T99" s="1">
        <v>0</v>
      </c>
      <c r="U99" s="1">
        <v>0</v>
      </c>
      <c r="V99" s="1">
        <v>0</v>
      </c>
      <c r="W99" s="1">
        <v>0</v>
      </c>
      <c r="X99" s="1">
        <v>0</v>
      </c>
      <c r="Y99" s="1">
        <v>0</v>
      </c>
      <c r="Z99" s="1">
        <v>0</v>
      </c>
      <c r="AA99" s="1">
        <v>0</v>
      </c>
      <c r="AB99" s="1">
        <v>0</v>
      </c>
      <c r="AC99" s="1">
        <v>0</v>
      </c>
      <c r="AD99" s="1">
        <v>0</v>
      </c>
      <c r="AE99" s="1">
        <v>0</v>
      </c>
      <c r="AF99" s="1">
        <v>0</v>
      </c>
      <c r="AG99" s="1">
        <v>0</v>
      </c>
      <c r="AH99" s="1">
        <v>0</v>
      </c>
      <c r="AI99" s="1">
        <v>0</v>
      </c>
      <c r="AJ99" s="1">
        <v>0</v>
      </c>
      <c r="AK99" s="1">
        <v>0</v>
      </c>
      <c r="AL99" s="1">
        <v>0</v>
      </c>
      <c r="AM99" s="1">
        <v>0</v>
      </c>
      <c r="AN99" s="1">
        <v>0</v>
      </c>
      <c r="AO99" s="1">
        <v>0</v>
      </c>
      <c r="AP99" s="1">
        <v>0</v>
      </c>
      <c r="AQ99" s="1">
        <v>0</v>
      </c>
      <c r="AR99" s="1">
        <v>0</v>
      </c>
      <c r="AS99" s="1">
        <v>0</v>
      </c>
      <c r="AT99" s="1">
        <v>0</v>
      </c>
      <c r="AU99" s="1">
        <v>0</v>
      </c>
      <c r="AV99" s="1">
        <v>0</v>
      </c>
      <c r="AW99" s="1">
        <v>0</v>
      </c>
      <c r="AX99" s="1">
        <v>0</v>
      </c>
      <c r="AY99" s="1">
        <v>0</v>
      </c>
      <c r="AZ99" s="1">
        <v>0</v>
      </c>
    </row>
    <row r="100" spans="1:52">
      <c r="A100" s="1" t="s">
        <v>1240</v>
      </c>
      <c r="B100" s="1">
        <v>0</v>
      </c>
      <c r="C100" s="1">
        <v>0</v>
      </c>
      <c r="D100" s="1">
        <v>0</v>
      </c>
      <c r="E100" s="1">
        <v>0</v>
      </c>
      <c r="F100" s="1">
        <v>0</v>
      </c>
      <c r="G100" s="1">
        <v>0</v>
      </c>
      <c r="H100" s="1">
        <v>0</v>
      </c>
      <c r="I100" s="1">
        <v>0</v>
      </c>
      <c r="J100" s="1">
        <v>0</v>
      </c>
      <c r="K100" s="1">
        <v>0</v>
      </c>
      <c r="L100" s="1">
        <v>0</v>
      </c>
      <c r="M100" s="1">
        <v>0</v>
      </c>
      <c r="N100" s="1">
        <v>0</v>
      </c>
      <c r="O100" s="1">
        <v>0</v>
      </c>
      <c r="P100" s="1">
        <v>0</v>
      </c>
      <c r="Q100" s="1">
        <v>0</v>
      </c>
      <c r="R100" s="1">
        <v>0</v>
      </c>
      <c r="S100" s="1">
        <v>0</v>
      </c>
      <c r="T100" s="1">
        <v>0</v>
      </c>
      <c r="U100" s="1">
        <v>0</v>
      </c>
      <c r="V100" s="1">
        <v>0</v>
      </c>
      <c r="W100" s="1">
        <v>0</v>
      </c>
      <c r="X100" s="1">
        <v>0</v>
      </c>
      <c r="Y100" s="1">
        <v>0</v>
      </c>
      <c r="Z100" s="1">
        <v>0</v>
      </c>
      <c r="AA100" s="1">
        <v>0</v>
      </c>
      <c r="AB100" s="1">
        <v>0</v>
      </c>
      <c r="AC100" s="1">
        <v>0</v>
      </c>
      <c r="AD100" s="1">
        <v>0</v>
      </c>
      <c r="AE100" s="1">
        <v>0</v>
      </c>
      <c r="AF100" s="1">
        <v>0</v>
      </c>
      <c r="AG100" s="1">
        <v>0</v>
      </c>
      <c r="AH100" s="1">
        <v>0</v>
      </c>
      <c r="AI100" s="1">
        <v>0</v>
      </c>
      <c r="AJ100" s="1">
        <v>0</v>
      </c>
      <c r="AK100" s="1">
        <v>0</v>
      </c>
      <c r="AL100" s="1">
        <v>0</v>
      </c>
      <c r="AM100" s="1">
        <v>0</v>
      </c>
      <c r="AN100" s="1">
        <v>0</v>
      </c>
      <c r="AO100" s="1">
        <v>60988.982000000004</v>
      </c>
      <c r="AP100" s="1">
        <v>60989</v>
      </c>
      <c r="AQ100" s="1">
        <v>60989</v>
      </c>
      <c r="AR100" s="1">
        <v>52329</v>
      </c>
      <c r="AS100" s="1">
        <v>52328.546999999999</v>
      </c>
      <c r="AT100" s="1">
        <v>52329</v>
      </c>
      <c r="AU100" s="1">
        <v>52329</v>
      </c>
      <c r="AV100" s="1">
        <v>52329</v>
      </c>
      <c r="AW100" s="1">
        <v>52328.546999999999</v>
      </c>
      <c r="AX100" s="1">
        <v>52329</v>
      </c>
      <c r="AY100" s="1">
        <v>52329</v>
      </c>
      <c r="AZ100" s="1">
        <v>52329</v>
      </c>
    </row>
    <row r="101" spans="1:52">
      <c r="A101" s="1" t="s">
        <v>47</v>
      </c>
      <c r="B101" s="1">
        <v>0</v>
      </c>
      <c r="C101" s="1">
        <v>0</v>
      </c>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0</v>
      </c>
      <c r="V101" s="1">
        <v>0</v>
      </c>
      <c r="W101" s="1">
        <v>0</v>
      </c>
      <c r="X101" s="1">
        <v>0</v>
      </c>
      <c r="Y101" s="1">
        <v>0</v>
      </c>
      <c r="Z101" s="1">
        <v>0</v>
      </c>
      <c r="AA101" s="1">
        <v>0</v>
      </c>
      <c r="AB101" s="1">
        <v>0</v>
      </c>
      <c r="AC101" s="1">
        <v>7761.9</v>
      </c>
      <c r="AD101" s="1">
        <v>2109</v>
      </c>
      <c r="AE101" s="1">
        <v>1735</v>
      </c>
      <c r="AF101" s="1">
        <v>785</v>
      </c>
      <c r="AG101" s="1">
        <v>317.50700000000001</v>
      </c>
      <c r="AH101" s="1">
        <v>0</v>
      </c>
      <c r="AI101" s="1">
        <v>0</v>
      </c>
      <c r="AJ101" s="1">
        <v>0</v>
      </c>
      <c r="AK101" s="1">
        <v>0</v>
      </c>
      <c r="AL101" s="1">
        <v>0</v>
      </c>
      <c r="AM101" s="1">
        <v>0</v>
      </c>
      <c r="AN101" s="1">
        <v>0</v>
      </c>
      <c r="AO101" s="1">
        <v>0</v>
      </c>
      <c r="AP101" s="1">
        <v>0</v>
      </c>
      <c r="AQ101" s="1">
        <v>0</v>
      </c>
      <c r="AR101" s="1">
        <v>0</v>
      </c>
      <c r="AS101" s="1">
        <v>0</v>
      </c>
      <c r="AT101" s="1">
        <v>0</v>
      </c>
      <c r="AU101" s="1">
        <v>0</v>
      </c>
      <c r="AV101" s="1">
        <v>0</v>
      </c>
      <c r="AW101" s="1">
        <v>0</v>
      </c>
      <c r="AX101" s="1">
        <v>9962173</v>
      </c>
      <c r="AY101" s="1">
        <v>9742886</v>
      </c>
      <c r="AZ101" s="1">
        <v>9469265</v>
      </c>
    </row>
    <row r="102" spans="1:52">
      <c r="A102" s="1" t="s">
        <v>48</v>
      </c>
      <c r="B102" s="1">
        <v>2497393</v>
      </c>
      <c r="C102" s="1">
        <v>0</v>
      </c>
      <c r="D102" s="1">
        <v>0</v>
      </c>
      <c r="E102" s="1">
        <v>0</v>
      </c>
      <c r="F102" s="1">
        <v>0</v>
      </c>
      <c r="G102" s="1">
        <v>0</v>
      </c>
      <c r="H102" s="1">
        <v>2595197</v>
      </c>
      <c r="I102" s="1">
        <v>2595816</v>
      </c>
      <c r="J102" s="1">
        <v>3596138</v>
      </c>
      <c r="K102" s="1">
        <v>4096629</v>
      </c>
      <c r="L102" s="1">
        <v>3997425</v>
      </c>
      <c r="M102" s="1">
        <v>3998128.36</v>
      </c>
      <c r="N102" s="1">
        <v>3999382</v>
      </c>
      <c r="O102" s="1">
        <v>3998555</v>
      </c>
      <c r="P102" s="1">
        <v>3198393</v>
      </c>
      <c r="Q102" s="1">
        <v>3199049.3</v>
      </c>
      <c r="R102" s="1">
        <v>3199163</v>
      </c>
      <c r="S102" s="1">
        <v>3198790</v>
      </c>
      <c r="T102" s="1">
        <v>1799023</v>
      </c>
      <c r="U102" s="1">
        <v>1799117.7169999999</v>
      </c>
      <c r="V102" s="1">
        <v>1799211</v>
      </c>
      <c r="W102" s="1">
        <v>1799302</v>
      </c>
      <c r="X102" s="1">
        <v>2799042</v>
      </c>
      <c r="Y102" s="1">
        <v>2798111.1090000002</v>
      </c>
      <c r="Z102" s="1">
        <v>2798295</v>
      </c>
      <c r="AA102" s="1">
        <v>2798524</v>
      </c>
      <c r="AB102" s="1">
        <v>4296926</v>
      </c>
      <c r="AC102" s="1">
        <v>4297317.32</v>
      </c>
      <c r="AD102" s="1">
        <v>3497744</v>
      </c>
      <c r="AE102" s="1">
        <v>3498174</v>
      </c>
      <c r="AF102" s="1">
        <v>998462</v>
      </c>
      <c r="AG102" s="1">
        <v>1698670.388</v>
      </c>
      <c r="AH102" s="1">
        <v>2498995</v>
      </c>
      <c r="AI102" s="1">
        <v>1499020</v>
      </c>
      <c r="AJ102" s="1">
        <v>4977958</v>
      </c>
      <c r="AK102" s="1">
        <v>4979716.2</v>
      </c>
      <c r="AL102" s="1">
        <v>4979833</v>
      </c>
      <c r="AM102" s="1">
        <v>4979920</v>
      </c>
      <c r="AN102" s="1">
        <v>4979986</v>
      </c>
      <c r="AO102" s="1">
        <v>4280000</v>
      </c>
      <c r="AP102" s="1">
        <v>4280000</v>
      </c>
      <c r="AQ102" s="1">
        <v>4280000</v>
      </c>
      <c r="AR102" s="1">
        <v>4280000</v>
      </c>
      <c r="AS102" s="1">
        <v>4280000</v>
      </c>
      <c r="AT102" s="1">
        <v>3480000</v>
      </c>
      <c r="AU102" s="1">
        <v>3480000</v>
      </c>
      <c r="AV102" s="1">
        <v>3480000</v>
      </c>
      <c r="AW102" s="1">
        <v>4080000</v>
      </c>
      <c r="AX102" s="1">
        <v>4080000</v>
      </c>
      <c r="AY102" s="1">
        <v>4080000</v>
      </c>
      <c r="AZ102" s="1">
        <v>3100000</v>
      </c>
    </row>
    <row r="103" spans="1:52">
      <c r="A103" s="1" t="s">
        <v>1195</v>
      </c>
      <c r="B103" s="1">
        <v>0</v>
      </c>
      <c r="C103" s="1">
        <v>0</v>
      </c>
      <c r="D103" s="1">
        <v>279000</v>
      </c>
      <c r="E103" s="1">
        <v>279000</v>
      </c>
      <c r="F103" s="1">
        <v>0</v>
      </c>
      <c r="G103" s="1">
        <v>248000</v>
      </c>
      <c r="H103" s="1">
        <v>217000</v>
      </c>
      <c r="I103" s="1">
        <v>217000</v>
      </c>
      <c r="J103" s="1">
        <v>0</v>
      </c>
      <c r="K103" s="1">
        <v>186000</v>
      </c>
      <c r="L103" s="1">
        <v>155000</v>
      </c>
      <c r="M103" s="1">
        <v>155000</v>
      </c>
      <c r="N103" s="1">
        <v>124000</v>
      </c>
      <c r="O103" s="1">
        <v>124000</v>
      </c>
      <c r="P103" s="1">
        <v>93000</v>
      </c>
      <c r="Q103" s="1">
        <v>93000</v>
      </c>
      <c r="R103" s="1">
        <v>62000</v>
      </c>
      <c r="S103" s="1">
        <v>62000</v>
      </c>
      <c r="T103" s="1">
        <v>31000</v>
      </c>
      <c r="U103" s="1">
        <v>31000</v>
      </c>
      <c r="V103" s="1">
        <v>0</v>
      </c>
      <c r="W103" s="1">
        <v>0</v>
      </c>
      <c r="X103" s="1">
        <v>0</v>
      </c>
      <c r="Y103" s="1">
        <v>0</v>
      </c>
      <c r="Z103" s="1">
        <v>0</v>
      </c>
      <c r="AA103" s="1">
        <v>0</v>
      </c>
      <c r="AB103" s="1">
        <v>0</v>
      </c>
      <c r="AC103" s="1">
        <v>0</v>
      </c>
      <c r="AD103" s="1">
        <v>0</v>
      </c>
      <c r="AE103" s="1">
        <v>0</v>
      </c>
      <c r="AF103" s="1">
        <v>0</v>
      </c>
      <c r="AG103" s="1">
        <v>0</v>
      </c>
      <c r="AH103" s="1">
        <v>0</v>
      </c>
      <c r="AI103" s="1">
        <v>0</v>
      </c>
      <c r="AJ103" s="1">
        <v>0</v>
      </c>
      <c r="AK103" s="1">
        <v>0</v>
      </c>
      <c r="AL103" s="1">
        <v>0</v>
      </c>
      <c r="AM103" s="1">
        <v>0</v>
      </c>
      <c r="AN103" s="1">
        <v>0</v>
      </c>
      <c r="AO103" s="1">
        <v>0</v>
      </c>
      <c r="AP103" s="1">
        <v>0</v>
      </c>
      <c r="AQ103" s="1">
        <v>0</v>
      </c>
      <c r="AR103" s="1">
        <v>0</v>
      </c>
      <c r="AS103" s="1">
        <v>0</v>
      </c>
      <c r="AT103" s="1">
        <v>0</v>
      </c>
      <c r="AU103" s="1">
        <v>0</v>
      </c>
      <c r="AV103" s="1">
        <v>0</v>
      </c>
      <c r="AW103" s="1">
        <v>0</v>
      </c>
      <c r="AX103" s="1">
        <v>0</v>
      </c>
      <c r="AY103" s="1">
        <v>0</v>
      </c>
      <c r="AZ103" s="1">
        <v>0</v>
      </c>
    </row>
    <row r="104" spans="1:52">
      <c r="A104" s="1" t="s">
        <v>55</v>
      </c>
      <c r="B104" s="1">
        <v>0</v>
      </c>
      <c r="C104" s="1">
        <v>0</v>
      </c>
      <c r="D104" s="1">
        <v>0</v>
      </c>
      <c r="E104" s="1">
        <v>0</v>
      </c>
      <c r="F104" s="1">
        <v>0</v>
      </c>
      <c r="G104" s="1">
        <v>0</v>
      </c>
      <c r="H104" s="1">
        <v>0</v>
      </c>
      <c r="I104" s="1">
        <v>0</v>
      </c>
      <c r="J104" s="1">
        <v>136375</v>
      </c>
      <c r="K104" s="1">
        <v>0</v>
      </c>
      <c r="L104" s="1">
        <v>0</v>
      </c>
      <c r="M104" s="1">
        <v>0</v>
      </c>
      <c r="N104" s="1">
        <v>0</v>
      </c>
      <c r="O104" s="1">
        <v>0</v>
      </c>
      <c r="P104" s="1">
        <v>0</v>
      </c>
      <c r="Q104" s="1">
        <v>0</v>
      </c>
      <c r="R104" s="1">
        <v>0</v>
      </c>
      <c r="S104" s="1">
        <v>0</v>
      </c>
      <c r="T104" s="1">
        <v>0</v>
      </c>
      <c r="U104" s="1">
        <v>0</v>
      </c>
      <c r="V104" s="1">
        <v>0</v>
      </c>
      <c r="W104" s="1">
        <v>0</v>
      </c>
      <c r="X104" s="1">
        <v>0</v>
      </c>
      <c r="Y104" s="1">
        <v>0</v>
      </c>
      <c r="Z104" s="1">
        <v>0</v>
      </c>
      <c r="AA104" s="1">
        <v>0</v>
      </c>
      <c r="AB104" s="1">
        <v>0</v>
      </c>
      <c r="AC104" s="1">
        <v>0</v>
      </c>
      <c r="AD104" s="1">
        <v>0</v>
      </c>
      <c r="AE104" s="1">
        <v>0</v>
      </c>
      <c r="AF104" s="1">
        <v>0</v>
      </c>
      <c r="AG104" s="1">
        <v>0</v>
      </c>
      <c r="AH104" s="1">
        <v>0</v>
      </c>
      <c r="AI104" s="1">
        <v>0</v>
      </c>
      <c r="AJ104" s="1">
        <v>0</v>
      </c>
      <c r="AK104" s="1">
        <v>0</v>
      </c>
      <c r="AL104" s="1">
        <v>0</v>
      </c>
      <c r="AM104" s="1">
        <v>0</v>
      </c>
      <c r="AN104" s="1">
        <v>0</v>
      </c>
      <c r="AO104" s="1">
        <v>0</v>
      </c>
      <c r="AP104" s="1">
        <v>0</v>
      </c>
      <c r="AQ104" s="1">
        <v>0</v>
      </c>
      <c r="AR104" s="1">
        <v>0</v>
      </c>
      <c r="AS104" s="1">
        <v>0</v>
      </c>
      <c r="AT104" s="1">
        <v>0</v>
      </c>
      <c r="AU104" s="1">
        <v>0</v>
      </c>
      <c r="AV104" s="1">
        <v>0</v>
      </c>
      <c r="AW104" s="1">
        <v>0</v>
      </c>
      <c r="AX104" s="1">
        <v>0</v>
      </c>
      <c r="AY104" s="1">
        <v>0</v>
      </c>
      <c r="AZ104" s="1">
        <v>0</v>
      </c>
    </row>
    <row r="105" spans="1:52">
      <c r="A105" s="1" t="s">
        <v>22</v>
      </c>
      <c r="B105" s="1">
        <v>0</v>
      </c>
      <c r="C105" s="1">
        <v>0</v>
      </c>
      <c r="D105" s="1">
        <v>0</v>
      </c>
      <c r="E105" s="1">
        <v>0</v>
      </c>
      <c r="F105" s="1">
        <v>0</v>
      </c>
      <c r="G105" s="1">
        <v>0</v>
      </c>
      <c r="H105" s="1">
        <v>0</v>
      </c>
      <c r="I105" s="1">
        <v>0</v>
      </c>
      <c r="J105" s="1">
        <v>136375</v>
      </c>
      <c r="K105" s="1">
        <v>0</v>
      </c>
      <c r="L105" s="1">
        <v>0</v>
      </c>
      <c r="M105" s="1">
        <v>0</v>
      </c>
      <c r="N105" s="1">
        <v>0</v>
      </c>
      <c r="O105" s="1">
        <v>0</v>
      </c>
      <c r="P105" s="1">
        <v>0</v>
      </c>
      <c r="Q105" s="1">
        <v>0</v>
      </c>
      <c r="R105" s="1">
        <v>0</v>
      </c>
      <c r="S105" s="1">
        <v>0</v>
      </c>
      <c r="T105" s="1">
        <v>0</v>
      </c>
      <c r="U105" s="1">
        <v>0</v>
      </c>
      <c r="V105" s="1">
        <v>0</v>
      </c>
      <c r="W105" s="1">
        <v>0</v>
      </c>
      <c r="X105" s="1">
        <v>0</v>
      </c>
      <c r="Y105" s="1">
        <v>0</v>
      </c>
      <c r="Z105" s="1">
        <v>0</v>
      </c>
      <c r="AA105" s="1">
        <v>0</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0</v>
      </c>
      <c r="AR105" s="1">
        <v>0</v>
      </c>
      <c r="AS105" s="1">
        <v>0</v>
      </c>
      <c r="AT105" s="1">
        <v>0</v>
      </c>
      <c r="AU105" s="1">
        <v>0</v>
      </c>
      <c r="AV105" s="1">
        <v>0</v>
      </c>
      <c r="AW105" s="1">
        <v>0</v>
      </c>
      <c r="AX105" s="1">
        <v>0</v>
      </c>
      <c r="AY105" s="1">
        <v>0</v>
      </c>
      <c r="AZ105" s="1">
        <v>0</v>
      </c>
    </row>
    <row r="106" spans="1:52">
      <c r="A106" s="1" t="s">
        <v>1241</v>
      </c>
      <c r="B106" s="1">
        <v>0</v>
      </c>
      <c r="C106" s="1">
        <v>0</v>
      </c>
      <c r="D106" s="1">
        <v>0</v>
      </c>
      <c r="E106" s="1">
        <v>0</v>
      </c>
      <c r="F106" s="1">
        <v>0</v>
      </c>
      <c r="G106" s="1">
        <v>3159346</v>
      </c>
      <c r="H106" s="1">
        <v>3129339</v>
      </c>
      <c r="I106" s="1">
        <v>3099470</v>
      </c>
      <c r="J106" s="1">
        <v>3070013</v>
      </c>
      <c r="K106" s="1">
        <v>3040419</v>
      </c>
      <c r="L106" s="1">
        <v>3010504</v>
      </c>
      <c r="M106" s="1">
        <v>2888524.84</v>
      </c>
      <c r="N106" s="1">
        <v>2862283</v>
      </c>
      <c r="O106" s="1">
        <v>2832171</v>
      </c>
      <c r="P106" s="1">
        <v>2801510</v>
      </c>
      <c r="Q106" s="1">
        <v>2771122.29</v>
      </c>
      <c r="R106" s="1">
        <v>2740941</v>
      </c>
      <c r="S106" s="1">
        <v>2710622</v>
      </c>
      <c r="T106" s="1">
        <v>2680168</v>
      </c>
      <c r="U106" s="1">
        <v>2542949.3859999999</v>
      </c>
      <c r="V106" s="1">
        <v>2620095</v>
      </c>
      <c r="W106" s="1">
        <v>2590676</v>
      </c>
      <c r="X106" s="1">
        <v>2559642</v>
      </c>
      <c r="Y106" s="1">
        <v>2532520.7200000002</v>
      </c>
      <c r="Z106" s="1">
        <v>2515123</v>
      </c>
      <c r="AA106" s="1">
        <v>2477552</v>
      </c>
      <c r="AB106" s="1">
        <v>2471293</v>
      </c>
      <c r="AC106" s="1">
        <v>2444863.04</v>
      </c>
      <c r="AD106" s="1">
        <v>2417932</v>
      </c>
      <c r="AE106" s="1">
        <v>2389838</v>
      </c>
      <c r="AF106" s="1">
        <v>2357706</v>
      </c>
      <c r="AG106" s="1">
        <v>2328175.98</v>
      </c>
      <c r="AH106" s="1">
        <v>2300737</v>
      </c>
      <c r="AI106" s="1">
        <v>2272312</v>
      </c>
      <c r="AJ106" s="1">
        <v>2248790</v>
      </c>
      <c r="AK106" s="1">
        <v>2221647.06</v>
      </c>
      <c r="AL106" s="1">
        <v>2193876</v>
      </c>
      <c r="AM106" s="1">
        <v>2164063</v>
      </c>
      <c r="AN106" s="1">
        <v>2180864</v>
      </c>
      <c r="AO106" s="1">
        <v>2154912.8459999999</v>
      </c>
      <c r="AP106" s="1">
        <v>2118344</v>
      </c>
      <c r="AQ106" s="1">
        <v>2092813</v>
      </c>
      <c r="AR106" s="1">
        <v>2064206</v>
      </c>
      <c r="AS106" s="1">
        <v>2024226.3019999999</v>
      </c>
      <c r="AT106" s="1">
        <v>1996024</v>
      </c>
      <c r="AU106" s="1">
        <v>1962020</v>
      </c>
      <c r="AV106" s="1">
        <v>1927626</v>
      </c>
      <c r="AW106" s="1">
        <v>1877733.6159999999</v>
      </c>
      <c r="AX106" s="1">
        <v>110237</v>
      </c>
      <c r="AY106" s="1">
        <v>95099</v>
      </c>
      <c r="AZ106" s="1">
        <v>79947</v>
      </c>
    </row>
    <row r="107" spans="1:52">
      <c r="A107" s="1" t="s">
        <v>1242</v>
      </c>
      <c r="B107" s="1">
        <v>0</v>
      </c>
      <c r="C107" s="1">
        <v>0</v>
      </c>
      <c r="D107" s="1">
        <v>0</v>
      </c>
      <c r="E107" s="1">
        <v>0</v>
      </c>
      <c r="F107" s="1">
        <v>0</v>
      </c>
      <c r="G107" s="1">
        <v>0</v>
      </c>
      <c r="H107" s="1">
        <v>106874</v>
      </c>
      <c r="I107" s="1">
        <v>106874</v>
      </c>
      <c r="J107" s="1">
        <v>28582</v>
      </c>
      <c r="K107" s="1">
        <v>28582</v>
      </c>
      <c r="L107" s="1">
        <v>28582</v>
      </c>
      <c r="M107" s="1">
        <v>28582.1</v>
      </c>
      <c r="N107" s="1">
        <v>67648</v>
      </c>
      <c r="O107" s="1">
        <v>68415</v>
      </c>
      <c r="P107" s="1">
        <v>74997</v>
      </c>
      <c r="Q107" s="1">
        <v>79434.92</v>
      </c>
      <c r="R107" s="1">
        <v>65479</v>
      </c>
      <c r="S107" s="1">
        <v>67449</v>
      </c>
      <c r="T107" s="1">
        <v>69856</v>
      </c>
      <c r="U107" s="1">
        <v>72393.372000000003</v>
      </c>
      <c r="V107" s="1">
        <v>73312</v>
      </c>
      <c r="W107" s="1">
        <v>75794</v>
      </c>
      <c r="X107" s="1">
        <v>77313</v>
      </c>
      <c r="Y107" s="1">
        <v>80724.042000000001</v>
      </c>
      <c r="Z107" s="1">
        <v>81361</v>
      </c>
      <c r="AA107" s="1">
        <v>83790</v>
      </c>
      <c r="AB107" s="1">
        <v>85050</v>
      </c>
      <c r="AC107" s="1">
        <v>87289.72</v>
      </c>
      <c r="AD107" s="1">
        <v>87259</v>
      </c>
      <c r="AE107" s="1">
        <v>86999</v>
      </c>
      <c r="AF107" s="1">
        <v>89889</v>
      </c>
      <c r="AG107" s="1">
        <v>91353.596000000005</v>
      </c>
      <c r="AH107" s="1">
        <v>93268</v>
      </c>
      <c r="AI107" s="1">
        <v>93915</v>
      </c>
      <c r="AJ107" s="1">
        <v>94836</v>
      </c>
      <c r="AK107" s="1">
        <v>97470.53</v>
      </c>
      <c r="AL107" s="1">
        <v>97652</v>
      </c>
      <c r="AM107" s="1">
        <v>325658</v>
      </c>
      <c r="AN107" s="1">
        <v>101648</v>
      </c>
      <c r="AO107" s="1">
        <v>107854.12300000001</v>
      </c>
      <c r="AP107" s="1">
        <v>110588</v>
      </c>
      <c r="AQ107" s="1">
        <v>111947</v>
      </c>
      <c r="AR107" s="1">
        <v>113238</v>
      </c>
      <c r="AS107" s="1">
        <v>116691.72199999999</v>
      </c>
      <c r="AT107" s="1">
        <v>122959</v>
      </c>
      <c r="AU107" s="1">
        <v>124657</v>
      </c>
      <c r="AV107" s="1">
        <v>128009</v>
      </c>
      <c r="AW107" s="1">
        <v>135061.973</v>
      </c>
      <c r="AX107" s="1">
        <v>135024</v>
      </c>
      <c r="AY107" s="1">
        <v>136054</v>
      </c>
      <c r="AZ107" s="1">
        <v>137848</v>
      </c>
    </row>
    <row r="108" spans="1:52">
      <c r="A108" s="1" t="s">
        <v>56</v>
      </c>
      <c r="B108" s="1">
        <v>0</v>
      </c>
      <c r="C108" s="1">
        <v>0</v>
      </c>
      <c r="D108" s="1">
        <v>0</v>
      </c>
      <c r="E108" s="1">
        <v>0</v>
      </c>
      <c r="F108" s="1">
        <v>0</v>
      </c>
      <c r="G108" s="1">
        <v>0</v>
      </c>
      <c r="H108" s="1">
        <v>0</v>
      </c>
      <c r="I108" s="1">
        <v>0</v>
      </c>
      <c r="J108" s="1">
        <v>0</v>
      </c>
      <c r="K108" s="1">
        <v>0</v>
      </c>
      <c r="L108" s="1">
        <v>0</v>
      </c>
      <c r="M108" s="1">
        <v>0</v>
      </c>
      <c r="N108" s="1">
        <v>148191</v>
      </c>
      <c r="O108" s="1">
        <v>154198</v>
      </c>
      <c r="P108" s="1">
        <v>161686</v>
      </c>
      <c r="Q108" s="1">
        <v>167949.17</v>
      </c>
      <c r="R108" s="1">
        <v>177570</v>
      </c>
      <c r="S108" s="1">
        <v>183621</v>
      </c>
      <c r="T108" s="1">
        <v>190256</v>
      </c>
      <c r="U108" s="1">
        <v>117254.837</v>
      </c>
      <c r="V108" s="1">
        <v>120245</v>
      </c>
      <c r="W108" s="1">
        <v>122873</v>
      </c>
      <c r="X108" s="1">
        <v>126141</v>
      </c>
      <c r="Y108" s="1">
        <v>129754.16800000001</v>
      </c>
      <c r="Z108" s="1">
        <v>129378</v>
      </c>
      <c r="AA108" s="1">
        <v>131781</v>
      </c>
      <c r="AB108" s="1">
        <v>132913</v>
      </c>
      <c r="AC108" s="1">
        <v>136790.63</v>
      </c>
      <c r="AD108" s="1">
        <v>138955</v>
      </c>
      <c r="AE108" s="1">
        <v>139468</v>
      </c>
      <c r="AF108" s="1">
        <v>138936</v>
      </c>
      <c r="AG108" s="1">
        <v>199539.149</v>
      </c>
      <c r="AH108" s="1">
        <v>203847</v>
      </c>
      <c r="AI108" s="1">
        <v>210191</v>
      </c>
      <c r="AJ108" s="1">
        <v>217094</v>
      </c>
      <c r="AK108" s="1">
        <v>218556.77</v>
      </c>
      <c r="AL108" s="1">
        <v>219385</v>
      </c>
      <c r="AM108" s="1">
        <v>0</v>
      </c>
      <c r="AN108" s="1">
        <v>231108</v>
      </c>
      <c r="AO108" s="1">
        <v>229640.565</v>
      </c>
      <c r="AP108" s="1">
        <v>221311</v>
      </c>
      <c r="AQ108" s="1">
        <v>227951</v>
      </c>
      <c r="AR108" s="1">
        <v>232156</v>
      </c>
      <c r="AS108" s="1">
        <v>257216.52499999999</v>
      </c>
      <c r="AT108" s="1">
        <v>255585</v>
      </c>
      <c r="AU108" s="1">
        <v>319489</v>
      </c>
      <c r="AV108" s="1">
        <v>328940</v>
      </c>
      <c r="AW108" s="1">
        <v>310490.97499999998</v>
      </c>
      <c r="AX108" s="1">
        <v>321129</v>
      </c>
      <c r="AY108" s="1">
        <v>315431</v>
      </c>
      <c r="AZ108" s="1">
        <v>299540</v>
      </c>
    </row>
    <row r="109" spans="1:52">
      <c r="A109" s="1" t="s">
        <v>57</v>
      </c>
      <c r="B109" s="1">
        <v>0</v>
      </c>
      <c r="C109" s="1">
        <v>0</v>
      </c>
      <c r="D109" s="1">
        <v>0</v>
      </c>
      <c r="E109" s="1">
        <v>0</v>
      </c>
      <c r="F109" s="1">
        <v>0</v>
      </c>
      <c r="G109" s="1">
        <v>0</v>
      </c>
      <c r="H109" s="1">
        <v>0</v>
      </c>
      <c r="I109" s="1">
        <v>0</v>
      </c>
      <c r="J109" s="1">
        <v>0</v>
      </c>
      <c r="K109" s="1">
        <v>0</v>
      </c>
      <c r="L109" s="1">
        <v>0</v>
      </c>
      <c r="M109" s="1">
        <v>0</v>
      </c>
      <c r="N109" s="1">
        <v>0</v>
      </c>
      <c r="O109" s="1">
        <v>0</v>
      </c>
      <c r="P109" s="1">
        <v>0</v>
      </c>
      <c r="Q109" s="1">
        <v>0</v>
      </c>
      <c r="R109" s="1">
        <v>0</v>
      </c>
      <c r="S109" s="1">
        <v>0</v>
      </c>
      <c r="T109" s="1">
        <v>0</v>
      </c>
      <c r="U109" s="1">
        <v>0</v>
      </c>
      <c r="V109" s="1">
        <v>532543</v>
      </c>
      <c r="W109" s="1">
        <v>592163</v>
      </c>
      <c r="X109" s="1">
        <v>679944</v>
      </c>
      <c r="Y109" s="1">
        <v>727685.147</v>
      </c>
      <c r="Z109" s="1">
        <v>758644</v>
      </c>
      <c r="AA109" s="1">
        <v>787931</v>
      </c>
      <c r="AB109" s="1">
        <v>797992</v>
      </c>
      <c r="AC109" s="1">
        <v>780822.75</v>
      </c>
      <c r="AD109" s="1">
        <v>779583</v>
      </c>
      <c r="AE109" s="1">
        <v>781254</v>
      </c>
      <c r="AF109" s="1">
        <v>815391</v>
      </c>
      <c r="AG109" s="1">
        <v>131742.47399999999</v>
      </c>
      <c r="AH109" s="1">
        <v>133322</v>
      </c>
      <c r="AI109" s="1">
        <v>140888</v>
      </c>
      <c r="AJ109" s="1">
        <v>158133</v>
      </c>
      <c r="AK109" s="1">
        <v>161940.70000000001</v>
      </c>
      <c r="AL109" s="1">
        <v>155623</v>
      </c>
      <c r="AM109" s="1">
        <v>177422</v>
      </c>
      <c r="AN109" s="1">
        <v>188691</v>
      </c>
      <c r="AO109" s="1">
        <v>184718.78200000001</v>
      </c>
      <c r="AP109" s="1">
        <v>189103</v>
      </c>
      <c r="AQ109" s="1">
        <v>196925</v>
      </c>
      <c r="AR109" s="1">
        <v>203454</v>
      </c>
      <c r="AS109" s="1">
        <v>208571.21599999999</v>
      </c>
      <c r="AT109" s="1">
        <v>212536</v>
      </c>
      <c r="AU109" s="1">
        <v>218786</v>
      </c>
      <c r="AV109" s="1">
        <v>221671</v>
      </c>
      <c r="AW109" s="1">
        <v>229307.193</v>
      </c>
      <c r="AX109" s="1">
        <v>218221</v>
      </c>
      <c r="AY109" s="1">
        <v>215422</v>
      </c>
      <c r="AZ109" s="1">
        <v>228050</v>
      </c>
    </row>
    <row r="110" spans="1:52">
      <c r="A110" s="1" t="s">
        <v>58</v>
      </c>
      <c r="B110" s="1">
        <v>1223357</v>
      </c>
      <c r="C110" s="1">
        <v>1182683</v>
      </c>
      <c r="D110" s="1">
        <v>242497</v>
      </c>
      <c r="E110" s="1">
        <v>3299908.56</v>
      </c>
      <c r="F110" s="1">
        <v>3697354</v>
      </c>
      <c r="G110" s="1">
        <v>268905</v>
      </c>
      <c r="H110" s="1">
        <v>228936</v>
      </c>
      <c r="I110" s="1">
        <v>158904</v>
      </c>
      <c r="J110" s="1">
        <v>210587</v>
      </c>
      <c r="K110" s="1">
        <v>160968</v>
      </c>
      <c r="L110" s="1">
        <v>160814</v>
      </c>
      <c r="M110" s="1">
        <v>88420.88</v>
      </c>
      <c r="N110" s="1">
        <v>108254</v>
      </c>
      <c r="O110" s="1">
        <v>115238</v>
      </c>
      <c r="P110" s="1">
        <v>141255</v>
      </c>
      <c r="Q110" s="1">
        <v>94473.46</v>
      </c>
      <c r="R110" s="1">
        <v>87916</v>
      </c>
      <c r="S110" s="1">
        <v>88161</v>
      </c>
      <c r="T110" s="1">
        <v>90045</v>
      </c>
      <c r="U110" s="1">
        <v>149257.85800000001</v>
      </c>
      <c r="V110" s="1">
        <v>159009</v>
      </c>
      <c r="W110" s="1">
        <v>173772</v>
      </c>
      <c r="X110" s="1">
        <v>175460</v>
      </c>
      <c r="Y110" s="1">
        <v>228560.071</v>
      </c>
      <c r="Z110" s="1">
        <v>243666</v>
      </c>
      <c r="AA110" s="1">
        <v>258546</v>
      </c>
      <c r="AB110" s="1">
        <v>268898</v>
      </c>
      <c r="AC110" s="1">
        <v>304764.02</v>
      </c>
      <c r="AD110" s="1">
        <v>319288</v>
      </c>
      <c r="AE110" s="1">
        <v>348741</v>
      </c>
      <c r="AF110" s="1">
        <v>404176</v>
      </c>
      <c r="AG110" s="1">
        <v>26586.981</v>
      </c>
      <c r="AH110" s="1">
        <v>28071</v>
      </c>
      <c r="AI110" s="1">
        <v>21028</v>
      </c>
      <c r="AJ110" s="1">
        <v>21232</v>
      </c>
      <c r="AK110" s="1">
        <v>20275.47</v>
      </c>
      <c r="AL110" s="1">
        <v>18887</v>
      </c>
      <c r="AM110" s="1">
        <v>20803</v>
      </c>
      <c r="AN110" s="1">
        <v>19487</v>
      </c>
      <c r="AO110" s="1">
        <v>18328.421999999999</v>
      </c>
      <c r="AP110" s="1">
        <v>17126</v>
      </c>
      <c r="AQ110" s="1">
        <v>15519</v>
      </c>
      <c r="AR110" s="1">
        <v>16675</v>
      </c>
      <c r="AS110" s="1">
        <v>16907.306</v>
      </c>
      <c r="AT110" s="1">
        <v>13986</v>
      </c>
      <c r="AU110" s="1">
        <v>14165</v>
      </c>
      <c r="AV110" s="1">
        <v>13047</v>
      </c>
      <c r="AW110" s="1">
        <v>13565.120999999999</v>
      </c>
      <c r="AX110" s="1">
        <v>13818</v>
      </c>
      <c r="AY110" s="1">
        <v>13376</v>
      </c>
      <c r="AZ110" s="1">
        <v>25413</v>
      </c>
    </row>
    <row r="111" spans="1:52">
      <c r="A111" s="1" t="s">
        <v>59</v>
      </c>
      <c r="B111" s="1">
        <v>0</v>
      </c>
      <c r="C111" s="1">
        <v>0</v>
      </c>
      <c r="D111" s="1">
        <v>0</v>
      </c>
      <c r="E111" s="1">
        <v>0</v>
      </c>
      <c r="F111" s="1">
        <v>0</v>
      </c>
      <c r="G111" s="1">
        <v>268905</v>
      </c>
      <c r="H111" s="1">
        <v>228936</v>
      </c>
      <c r="I111" s="1">
        <v>158904</v>
      </c>
      <c r="J111" s="1">
        <v>210587</v>
      </c>
      <c r="K111" s="1">
        <v>160968</v>
      </c>
      <c r="L111" s="1">
        <v>160814</v>
      </c>
      <c r="M111" s="1">
        <v>88420.88</v>
      </c>
      <c r="N111" s="1">
        <v>108254</v>
      </c>
      <c r="O111" s="1">
        <v>115238</v>
      </c>
      <c r="P111" s="1">
        <v>141255</v>
      </c>
      <c r="Q111" s="1">
        <v>94473.46</v>
      </c>
      <c r="R111" s="1">
        <v>87916</v>
      </c>
      <c r="S111" s="1">
        <v>88161</v>
      </c>
      <c r="T111" s="1">
        <v>90045</v>
      </c>
      <c r="U111" s="1">
        <v>149257.85800000001</v>
      </c>
      <c r="V111" s="1">
        <v>159009</v>
      </c>
      <c r="W111" s="1">
        <v>173772</v>
      </c>
      <c r="X111" s="1">
        <v>175460</v>
      </c>
      <c r="Y111" s="1">
        <v>228560.071</v>
      </c>
      <c r="Z111" s="1">
        <v>0</v>
      </c>
      <c r="AA111" s="1">
        <v>258546</v>
      </c>
      <c r="AB111" s="1">
        <v>268898</v>
      </c>
      <c r="AC111" s="1">
        <v>0</v>
      </c>
      <c r="AD111" s="1">
        <v>319288</v>
      </c>
      <c r="AE111" s="1">
        <v>348741</v>
      </c>
      <c r="AF111" s="1">
        <v>0</v>
      </c>
      <c r="AG111" s="1">
        <v>26586.981</v>
      </c>
      <c r="AH111" s="1">
        <v>0</v>
      </c>
      <c r="AI111" s="1">
        <v>0</v>
      </c>
      <c r="AJ111" s="1">
        <v>0</v>
      </c>
      <c r="AK111" s="1">
        <v>0</v>
      </c>
      <c r="AL111" s="1">
        <v>0</v>
      </c>
      <c r="AM111" s="1">
        <v>0</v>
      </c>
      <c r="AN111" s="1">
        <v>19487</v>
      </c>
      <c r="AO111" s="1">
        <v>0</v>
      </c>
      <c r="AP111" s="1">
        <v>0</v>
      </c>
      <c r="AQ111" s="1">
        <v>15519</v>
      </c>
      <c r="AR111" s="1">
        <v>16675</v>
      </c>
      <c r="AS111" s="1">
        <v>0</v>
      </c>
      <c r="AT111" s="1">
        <v>13986</v>
      </c>
      <c r="AU111" s="1">
        <v>14165</v>
      </c>
      <c r="AV111" s="1">
        <v>13047</v>
      </c>
      <c r="AW111" s="1">
        <v>13565.120999999999</v>
      </c>
      <c r="AX111" s="1">
        <v>13818</v>
      </c>
      <c r="AY111" s="1">
        <v>13376</v>
      </c>
      <c r="AZ111" s="1">
        <v>25413</v>
      </c>
    </row>
    <row r="112" spans="1:52">
      <c r="A112" s="1" t="s">
        <v>60</v>
      </c>
      <c r="B112" s="1">
        <v>4190500</v>
      </c>
      <c r="C112" s="1">
        <v>1636383</v>
      </c>
      <c r="D112" s="1">
        <v>959147</v>
      </c>
      <c r="E112" s="1">
        <v>4000508.56</v>
      </c>
      <c r="F112" s="1">
        <v>4097904</v>
      </c>
      <c r="G112" s="1">
        <v>6355751</v>
      </c>
      <c r="H112" s="1">
        <v>9365796</v>
      </c>
      <c r="I112" s="1">
        <v>9442464</v>
      </c>
      <c r="J112" s="1">
        <v>9367295</v>
      </c>
      <c r="K112" s="1">
        <v>9739398</v>
      </c>
      <c r="L112" s="1">
        <v>9555325</v>
      </c>
      <c r="M112" s="1">
        <v>9384656.1799999997</v>
      </c>
      <c r="N112" s="1">
        <v>9436258</v>
      </c>
      <c r="O112" s="1">
        <v>9409577</v>
      </c>
      <c r="P112" s="1">
        <v>8830658</v>
      </c>
      <c r="Q112" s="1">
        <v>9123029.1300000008</v>
      </c>
      <c r="R112" s="1">
        <v>9426569</v>
      </c>
      <c r="S112" s="1">
        <v>9199643</v>
      </c>
      <c r="T112" s="1">
        <v>8922749</v>
      </c>
      <c r="U112" s="1">
        <v>9855124.0999999996</v>
      </c>
      <c r="V112" s="1">
        <v>10519555</v>
      </c>
      <c r="W112" s="1">
        <v>10652606</v>
      </c>
      <c r="X112" s="1">
        <v>11499485</v>
      </c>
      <c r="Y112" s="1">
        <v>11641842.416999999</v>
      </c>
      <c r="Z112" s="1">
        <v>11264201</v>
      </c>
      <c r="AA112" s="1">
        <v>10924096</v>
      </c>
      <c r="AB112" s="1">
        <v>11738566</v>
      </c>
      <c r="AC112" s="1">
        <v>11648222.24</v>
      </c>
      <c r="AD112" s="1">
        <v>10563682</v>
      </c>
      <c r="AE112" s="1">
        <v>10346253</v>
      </c>
      <c r="AF112" s="1">
        <v>7770525</v>
      </c>
      <c r="AG112" s="1">
        <v>6879092.6849999996</v>
      </c>
      <c r="AH112" s="1">
        <v>7426576</v>
      </c>
      <c r="AI112" s="1">
        <v>6214078</v>
      </c>
      <c r="AJ112" s="1">
        <v>9296888</v>
      </c>
      <c r="AK112" s="1">
        <v>8573875.8000000007</v>
      </c>
      <c r="AL112" s="1">
        <v>9116466</v>
      </c>
      <c r="AM112" s="1">
        <v>9337071</v>
      </c>
      <c r="AN112" s="1">
        <v>9278823</v>
      </c>
      <c r="AO112" s="1">
        <v>8574168.3800000008</v>
      </c>
      <c r="AP112" s="1">
        <v>8428548</v>
      </c>
      <c r="AQ112" s="1">
        <v>8494835</v>
      </c>
      <c r="AR112" s="1">
        <v>8508175</v>
      </c>
      <c r="AS112" s="1">
        <v>9335509.4159999993</v>
      </c>
      <c r="AT112" s="1">
        <v>8447458</v>
      </c>
      <c r="AU112" s="1">
        <v>8102191</v>
      </c>
      <c r="AV112" s="1">
        <v>8297704</v>
      </c>
      <c r="AW112" s="1">
        <v>8316780.2379999999</v>
      </c>
      <c r="AX112" s="1">
        <v>17763148</v>
      </c>
      <c r="AY112" s="1">
        <v>17795231</v>
      </c>
      <c r="AZ112" s="1">
        <v>17155805</v>
      </c>
    </row>
    <row r="113" spans="1:52">
      <c r="A113" s="1" t="s">
        <v>61</v>
      </c>
      <c r="B113" s="1">
        <v>7714157</v>
      </c>
      <c r="C113" s="1">
        <v>8148051</v>
      </c>
      <c r="D113" s="1">
        <v>7338852</v>
      </c>
      <c r="E113" s="1">
        <v>11234655.07</v>
      </c>
      <c r="F113" s="1">
        <v>11802859</v>
      </c>
      <c r="G113" s="1">
        <v>12071897</v>
      </c>
      <c r="H113" s="1">
        <v>12812889</v>
      </c>
      <c r="I113" s="1">
        <v>13540432</v>
      </c>
      <c r="J113" s="1">
        <v>13407816</v>
      </c>
      <c r="K113" s="1">
        <v>13631070</v>
      </c>
      <c r="L113" s="1">
        <v>14199278</v>
      </c>
      <c r="M113" s="1">
        <v>14606651.939999999</v>
      </c>
      <c r="N113" s="1">
        <v>14474631</v>
      </c>
      <c r="O113" s="1">
        <v>14641092</v>
      </c>
      <c r="P113" s="1">
        <v>15321772</v>
      </c>
      <c r="Q113" s="1">
        <v>15634947.82</v>
      </c>
      <c r="R113" s="1">
        <v>15880029</v>
      </c>
      <c r="S113" s="1">
        <v>15905736</v>
      </c>
      <c r="T113" s="1">
        <v>15822272</v>
      </c>
      <c r="U113" s="1">
        <v>17698359.693</v>
      </c>
      <c r="V113" s="1">
        <v>17646100</v>
      </c>
      <c r="W113" s="1">
        <v>17822561</v>
      </c>
      <c r="X113" s="1">
        <v>17623739</v>
      </c>
      <c r="Y113" s="1">
        <v>18060145.006000001</v>
      </c>
      <c r="Z113" s="1">
        <v>16914394</v>
      </c>
      <c r="AA113" s="1">
        <v>16849209</v>
      </c>
      <c r="AB113" s="1">
        <v>16580646</v>
      </c>
      <c r="AC113" s="1">
        <v>16992720.329999998</v>
      </c>
      <c r="AD113" s="1">
        <v>15689606</v>
      </c>
      <c r="AE113" s="1">
        <v>15549012</v>
      </c>
      <c r="AF113" s="1">
        <v>15494336</v>
      </c>
      <c r="AG113" s="1">
        <v>14545036.007999999</v>
      </c>
      <c r="AH113" s="1">
        <v>13964806</v>
      </c>
      <c r="AI113" s="1">
        <v>14081072</v>
      </c>
      <c r="AJ113" s="1">
        <v>13550511</v>
      </c>
      <c r="AK113" s="1">
        <v>13279528.25</v>
      </c>
      <c r="AL113" s="1">
        <v>13303517</v>
      </c>
      <c r="AM113" s="1">
        <v>12516425</v>
      </c>
      <c r="AN113" s="1">
        <v>12453536</v>
      </c>
      <c r="AO113" s="1">
        <v>12978939.528999999</v>
      </c>
      <c r="AP113" s="1">
        <v>12592084</v>
      </c>
      <c r="AQ113" s="1">
        <v>12545010</v>
      </c>
      <c r="AR113" s="1">
        <v>12664270</v>
      </c>
      <c r="AS113" s="1">
        <v>13027774.793</v>
      </c>
      <c r="AT113" s="1">
        <v>12806583</v>
      </c>
      <c r="AU113" s="1">
        <v>12566680</v>
      </c>
      <c r="AV113" s="1">
        <v>12745166</v>
      </c>
      <c r="AW113" s="1">
        <v>13445978.027000001</v>
      </c>
      <c r="AX113" s="1">
        <v>24187475</v>
      </c>
      <c r="AY113" s="1">
        <v>24832676</v>
      </c>
      <c r="AZ113" s="1">
        <v>24901923</v>
      </c>
    </row>
    <row r="115" spans="1:52">
      <c r="A115" s="1" t="s">
        <v>62</v>
      </c>
    </row>
    <row r="116" spans="1:52">
      <c r="A116" s="1" t="s">
        <v>63</v>
      </c>
      <c r="B116" s="1">
        <v>1580800</v>
      </c>
      <c r="C116" s="1">
        <v>1580800</v>
      </c>
      <c r="D116" s="1">
        <v>1580800</v>
      </c>
      <c r="E116" s="1">
        <v>1580800</v>
      </c>
      <c r="F116" s="1">
        <v>1580800</v>
      </c>
      <c r="G116" s="1">
        <v>1580800</v>
      </c>
      <c r="H116" s="1">
        <v>1580800</v>
      </c>
      <c r="I116" s="1">
        <v>1580800</v>
      </c>
      <c r="J116" s="1">
        <v>1580800</v>
      </c>
      <c r="K116" s="1">
        <v>1580800</v>
      </c>
      <c r="L116" s="1">
        <v>1580800</v>
      </c>
      <c r="M116" s="1">
        <v>1580800</v>
      </c>
      <c r="N116" s="1">
        <v>1580800</v>
      </c>
      <c r="O116" s="1">
        <v>1580800</v>
      </c>
      <c r="P116" s="1">
        <v>1580800</v>
      </c>
      <c r="Q116" s="1">
        <v>1580800</v>
      </c>
      <c r="R116" s="1">
        <v>1580800</v>
      </c>
      <c r="S116" s="1">
        <v>1350000</v>
      </c>
      <c r="T116" s="1">
        <v>1350000</v>
      </c>
      <c r="U116" s="1">
        <v>1350000</v>
      </c>
      <c r="V116" s="1">
        <v>1350000</v>
      </c>
      <c r="W116" s="1">
        <v>1350000</v>
      </c>
      <c r="X116" s="1">
        <v>1350000</v>
      </c>
      <c r="Y116" s="1">
        <v>1350000</v>
      </c>
      <c r="Z116" s="1">
        <v>1350000</v>
      </c>
      <c r="AA116" s="1">
        <v>1350000</v>
      </c>
      <c r="AB116" s="1">
        <v>1350000</v>
      </c>
      <c r="AC116" s="1">
        <v>1350000</v>
      </c>
      <c r="AD116" s="1">
        <v>1350000</v>
      </c>
      <c r="AE116" s="1">
        <v>1350000</v>
      </c>
      <c r="AF116" s="1">
        <v>1350000</v>
      </c>
      <c r="AG116" s="1">
        <v>1350000</v>
      </c>
      <c r="AH116" s="1">
        <v>1350000</v>
      </c>
      <c r="AI116" s="1">
        <v>1350000</v>
      </c>
      <c r="AJ116" s="1">
        <v>1350000</v>
      </c>
      <c r="AK116" s="1">
        <v>1350000</v>
      </c>
      <c r="AL116" s="1">
        <v>1350000</v>
      </c>
      <c r="AM116" s="1">
        <v>1350000</v>
      </c>
      <c r="AN116" s="1">
        <v>1350000</v>
      </c>
      <c r="AO116" s="1">
        <v>1350000</v>
      </c>
      <c r="AP116" s="1">
        <v>1350000</v>
      </c>
      <c r="AQ116" s="1">
        <v>1350000</v>
      </c>
      <c r="AR116" s="1">
        <v>1350000</v>
      </c>
      <c r="AS116" s="1">
        <v>1350000</v>
      </c>
      <c r="AT116" s="1">
        <v>1350000</v>
      </c>
      <c r="AU116" s="1">
        <v>1350000</v>
      </c>
      <c r="AV116" s="1">
        <v>1350000</v>
      </c>
      <c r="AW116" s="1">
        <v>1350000</v>
      </c>
      <c r="AX116" s="1">
        <v>1350000</v>
      </c>
      <c r="AY116" s="1">
        <v>1350000</v>
      </c>
      <c r="AZ116" s="1">
        <v>1350000</v>
      </c>
    </row>
    <row r="117" spans="1:52">
      <c r="A117" s="1" t="s">
        <v>64</v>
      </c>
      <c r="B117" s="1">
        <v>1580800</v>
      </c>
      <c r="C117" s="1">
        <v>1580800</v>
      </c>
      <c r="D117" s="1">
        <v>1580800</v>
      </c>
      <c r="E117" s="1">
        <v>1580800</v>
      </c>
      <c r="F117" s="1">
        <v>1580800</v>
      </c>
      <c r="G117" s="1">
        <v>1580800</v>
      </c>
      <c r="H117" s="1">
        <v>1580800</v>
      </c>
      <c r="I117" s="1">
        <v>1580800</v>
      </c>
      <c r="J117" s="1">
        <v>1580800</v>
      </c>
      <c r="K117" s="1">
        <v>1580800</v>
      </c>
      <c r="L117" s="1">
        <v>1580800</v>
      </c>
      <c r="M117" s="1">
        <v>1580800</v>
      </c>
      <c r="N117" s="1">
        <v>1580800</v>
      </c>
      <c r="O117" s="1">
        <v>1580800</v>
      </c>
      <c r="P117" s="1">
        <v>1580800</v>
      </c>
      <c r="Q117" s="1">
        <v>1580800</v>
      </c>
      <c r="R117" s="1">
        <v>1580800</v>
      </c>
      <c r="S117" s="1">
        <v>1350000</v>
      </c>
      <c r="T117" s="1">
        <v>1350000</v>
      </c>
      <c r="U117" s="1">
        <v>1350000</v>
      </c>
      <c r="V117" s="1">
        <v>1350000</v>
      </c>
      <c r="W117" s="1">
        <v>1350000</v>
      </c>
      <c r="X117" s="1">
        <v>1350000</v>
      </c>
      <c r="Y117" s="1">
        <v>1350000</v>
      </c>
      <c r="Z117" s="1">
        <v>1350000</v>
      </c>
      <c r="AA117" s="1">
        <v>1350000</v>
      </c>
      <c r="AB117" s="1">
        <v>1350000</v>
      </c>
      <c r="AC117" s="1">
        <v>1350000</v>
      </c>
      <c r="AD117" s="1">
        <v>1350000</v>
      </c>
      <c r="AE117" s="1">
        <v>1350000</v>
      </c>
      <c r="AF117" s="1">
        <v>1350000</v>
      </c>
      <c r="AG117" s="1">
        <v>1350000</v>
      </c>
      <c r="AH117" s="1">
        <v>1350000</v>
      </c>
      <c r="AI117" s="1">
        <v>1350000</v>
      </c>
      <c r="AJ117" s="1">
        <v>1350000</v>
      </c>
      <c r="AK117" s="1">
        <v>1350000</v>
      </c>
      <c r="AL117" s="1">
        <v>1350000</v>
      </c>
      <c r="AM117" s="1">
        <v>1350000</v>
      </c>
      <c r="AN117" s="1">
        <v>1350000</v>
      </c>
      <c r="AO117" s="1">
        <v>1350000</v>
      </c>
      <c r="AP117" s="1">
        <v>1350000</v>
      </c>
      <c r="AQ117" s="1">
        <v>1350000</v>
      </c>
      <c r="AR117" s="1">
        <v>1350000</v>
      </c>
      <c r="AS117" s="1">
        <v>1350000</v>
      </c>
      <c r="AT117" s="1">
        <v>1350000</v>
      </c>
      <c r="AU117" s="1">
        <v>1350000</v>
      </c>
      <c r="AV117" s="1">
        <v>1350000</v>
      </c>
      <c r="AW117" s="1">
        <v>1350000</v>
      </c>
      <c r="AX117" s="1">
        <v>1350000</v>
      </c>
      <c r="AY117" s="1">
        <v>1350000</v>
      </c>
      <c r="AZ117" s="1">
        <v>1350000</v>
      </c>
    </row>
    <row r="118" spans="1:52">
      <c r="A118" s="1" t="s">
        <v>65</v>
      </c>
      <c r="B118" s="1">
        <v>1350000</v>
      </c>
      <c r="C118" s="1">
        <v>1350000</v>
      </c>
      <c r="D118" s="1">
        <v>1350000</v>
      </c>
      <c r="E118" s="1">
        <v>1350000</v>
      </c>
      <c r="F118" s="1">
        <v>1350000</v>
      </c>
      <c r="G118" s="1">
        <v>1350000</v>
      </c>
      <c r="H118" s="1">
        <v>1350000</v>
      </c>
      <c r="I118" s="1">
        <v>1350000</v>
      </c>
      <c r="J118" s="1">
        <v>1350000</v>
      </c>
      <c r="K118" s="1">
        <v>1350000</v>
      </c>
      <c r="L118" s="1">
        <v>1350000</v>
      </c>
      <c r="M118" s="1">
        <v>1350000</v>
      </c>
      <c r="N118" s="1">
        <v>1350000</v>
      </c>
      <c r="O118" s="1">
        <v>1350000</v>
      </c>
      <c r="P118" s="1">
        <v>1350000</v>
      </c>
      <c r="Q118" s="1">
        <v>1350000</v>
      </c>
      <c r="R118" s="1">
        <v>1350000</v>
      </c>
      <c r="S118" s="1">
        <v>1350000</v>
      </c>
      <c r="T118" s="1">
        <v>1350000</v>
      </c>
      <c r="U118" s="1">
        <v>1350000</v>
      </c>
      <c r="V118" s="1">
        <v>1350000</v>
      </c>
      <c r="W118" s="1">
        <v>1350000</v>
      </c>
      <c r="X118" s="1">
        <v>1350000</v>
      </c>
      <c r="Y118" s="1">
        <v>1350000</v>
      </c>
      <c r="Z118" s="1">
        <v>1350000</v>
      </c>
      <c r="AA118" s="1">
        <v>1350000</v>
      </c>
      <c r="AB118" s="1">
        <v>1350000</v>
      </c>
      <c r="AC118" s="1">
        <v>1350000</v>
      </c>
      <c r="AD118" s="1">
        <v>1350000</v>
      </c>
      <c r="AE118" s="1">
        <v>1350000</v>
      </c>
      <c r="AF118" s="1">
        <v>1350000</v>
      </c>
      <c r="AG118" s="1">
        <v>1350000</v>
      </c>
      <c r="AH118" s="1">
        <v>1350000</v>
      </c>
      <c r="AI118" s="1">
        <v>1350000</v>
      </c>
      <c r="AJ118" s="1">
        <v>1350000</v>
      </c>
      <c r="AK118" s="1">
        <v>1350000</v>
      </c>
      <c r="AL118" s="1">
        <v>1350000</v>
      </c>
      <c r="AM118" s="1">
        <v>1350000</v>
      </c>
      <c r="AN118" s="1">
        <v>1350000</v>
      </c>
      <c r="AO118" s="1">
        <v>1350000</v>
      </c>
      <c r="AP118" s="1">
        <v>1350000</v>
      </c>
      <c r="AQ118" s="1">
        <v>1350000</v>
      </c>
      <c r="AR118" s="1">
        <v>1350000</v>
      </c>
      <c r="AS118" s="1">
        <v>1350000</v>
      </c>
      <c r="AT118" s="1">
        <v>1350000</v>
      </c>
      <c r="AU118" s="1">
        <v>1350000</v>
      </c>
      <c r="AV118" s="1">
        <v>1350000</v>
      </c>
      <c r="AW118" s="1">
        <v>1350000</v>
      </c>
      <c r="AX118" s="1">
        <v>1350000</v>
      </c>
      <c r="AY118" s="1">
        <v>1350000</v>
      </c>
      <c r="AZ118" s="1">
        <v>1350000</v>
      </c>
    </row>
    <row r="119" spans="1:52">
      <c r="A119" s="1" t="s">
        <v>64</v>
      </c>
      <c r="B119" s="1">
        <v>1350000</v>
      </c>
      <c r="C119" s="1">
        <v>1350000</v>
      </c>
      <c r="D119" s="1">
        <v>1350000</v>
      </c>
      <c r="E119" s="1">
        <v>1350000</v>
      </c>
      <c r="F119" s="1">
        <v>1350000</v>
      </c>
      <c r="G119" s="1">
        <v>1350000</v>
      </c>
      <c r="H119" s="1">
        <v>1350000</v>
      </c>
      <c r="I119" s="1">
        <v>1350000</v>
      </c>
      <c r="J119" s="1">
        <v>1350000</v>
      </c>
      <c r="K119" s="1">
        <v>1350000</v>
      </c>
      <c r="L119" s="1">
        <v>1350000</v>
      </c>
      <c r="M119" s="1">
        <v>1350000</v>
      </c>
      <c r="N119" s="1">
        <v>1350000</v>
      </c>
      <c r="O119" s="1">
        <v>1350000</v>
      </c>
      <c r="P119" s="1">
        <v>1350000</v>
      </c>
      <c r="Q119" s="1">
        <v>1350000</v>
      </c>
      <c r="R119" s="1">
        <v>1350000</v>
      </c>
      <c r="S119" s="1">
        <v>1350000</v>
      </c>
      <c r="T119" s="1">
        <v>1350000</v>
      </c>
      <c r="U119" s="1">
        <v>1350000</v>
      </c>
      <c r="V119" s="1">
        <v>1350000</v>
      </c>
      <c r="W119" s="1">
        <v>1350000</v>
      </c>
      <c r="X119" s="1">
        <v>1350000</v>
      </c>
      <c r="Y119" s="1">
        <v>1350000</v>
      </c>
      <c r="Z119" s="1">
        <v>1350000</v>
      </c>
      <c r="AA119" s="1">
        <v>1350000</v>
      </c>
      <c r="AB119" s="1">
        <v>1350000</v>
      </c>
      <c r="AC119" s="1">
        <v>1350000</v>
      </c>
      <c r="AD119" s="1">
        <v>1350000</v>
      </c>
      <c r="AE119" s="1">
        <v>1350000</v>
      </c>
      <c r="AF119" s="1">
        <v>1350000</v>
      </c>
      <c r="AG119" s="1">
        <v>1350000</v>
      </c>
      <c r="AH119" s="1">
        <v>1350000</v>
      </c>
      <c r="AI119" s="1">
        <v>1350000</v>
      </c>
      <c r="AJ119" s="1">
        <v>1350000</v>
      </c>
      <c r="AK119" s="1">
        <v>1350000</v>
      </c>
      <c r="AL119" s="1">
        <v>1350000</v>
      </c>
      <c r="AM119" s="1">
        <v>1350000</v>
      </c>
      <c r="AN119" s="1">
        <v>1350000</v>
      </c>
      <c r="AO119" s="1">
        <v>1350000</v>
      </c>
      <c r="AP119" s="1">
        <v>1350000</v>
      </c>
      <c r="AQ119" s="1">
        <v>1350000</v>
      </c>
      <c r="AR119" s="1">
        <v>1350000</v>
      </c>
      <c r="AS119" s="1">
        <v>1350000</v>
      </c>
      <c r="AT119" s="1">
        <v>1350000</v>
      </c>
      <c r="AU119" s="1">
        <v>1350000</v>
      </c>
      <c r="AV119" s="1">
        <v>1350000</v>
      </c>
      <c r="AW119" s="1">
        <v>1350000</v>
      </c>
      <c r="AX119" s="1">
        <v>1350000</v>
      </c>
      <c r="AY119" s="1">
        <v>1350000</v>
      </c>
      <c r="AZ119" s="1">
        <v>1350000</v>
      </c>
    </row>
    <row r="120" spans="1:52">
      <c r="A120" s="1" t="s">
        <v>66</v>
      </c>
      <c r="B120" s="1">
        <v>970000</v>
      </c>
      <c r="C120" s="1">
        <v>970000</v>
      </c>
      <c r="D120" s="1">
        <v>970000</v>
      </c>
      <c r="E120" s="1">
        <v>970000</v>
      </c>
      <c r="F120" s="1">
        <v>970000</v>
      </c>
      <c r="G120" s="1">
        <v>970000</v>
      </c>
      <c r="H120" s="1">
        <v>970000</v>
      </c>
      <c r="I120" s="1">
        <v>970000</v>
      </c>
      <c r="J120" s="1">
        <v>970000</v>
      </c>
      <c r="K120" s="1">
        <v>970000</v>
      </c>
      <c r="L120" s="1">
        <v>970000</v>
      </c>
      <c r="M120" s="1">
        <v>970000</v>
      </c>
      <c r="N120" s="1">
        <v>970000</v>
      </c>
      <c r="O120" s="1">
        <v>970000</v>
      </c>
      <c r="P120" s="1">
        <v>970000</v>
      </c>
      <c r="Q120" s="1">
        <v>970000</v>
      </c>
      <c r="R120" s="1">
        <v>970000</v>
      </c>
      <c r="S120" s="1">
        <v>970000</v>
      </c>
      <c r="T120" s="1">
        <v>970000</v>
      </c>
      <c r="U120" s="1">
        <v>970000</v>
      </c>
      <c r="V120" s="1">
        <v>970000</v>
      </c>
      <c r="W120" s="1">
        <v>970000</v>
      </c>
      <c r="X120" s="1">
        <v>970000</v>
      </c>
      <c r="Y120" s="1">
        <v>970000</v>
      </c>
      <c r="Z120" s="1">
        <v>970000</v>
      </c>
      <c r="AA120" s="1">
        <v>970000</v>
      </c>
      <c r="AB120" s="1">
        <v>970000</v>
      </c>
      <c r="AC120" s="1">
        <v>970000</v>
      </c>
      <c r="AD120" s="1">
        <v>970000</v>
      </c>
      <c r="AE120" s="1">
        <v>970000</v>
      </c>
      <c r="AF120" s="1">
        <v>970000</v>
      </c>
      <c r="AG120" s="1">
        <v>970000</v>
      </c>
      <c r="AH120" s="1">
        <v>970000</v>
      </c>
      <c r="AI120" s="1">
        <v>970000</v>
      </c>
      <c r="AJ120" s="1">
        <v>970000</v>
      </c>
      <c r="AK120" s="1">
        <v>970000</v>
      </c>
      <c r="AL120" s="1">
        <v>970000</v>
      </c>
      <c r="AM120" s="1">
        <v>970000</v>
      </c>
      <c r="AN120" s="1">
        <v>970000</v>
      </c>
      <c r="AO120" s="1">
        <v>970000</v>
      </c>
      <c r="AP120" s="1">
        <v>970000</v>
      </c>
      <c r="AQ120" s="1">
        <v>970000</v>
      </c>
      <c r="AR120" s="1">
        <v>970000</v>
      </c>
      <c r="AS120" s="1">
        <v>970000</v>
      </c>
      <c r="AT120" s="1">
        <v>970000</v>
      </c>
      <c r="AU120" s="1">
        <v>970000</v>
      </c>
      <c r="AV120" s="1">
        <v>970000</v>
      </c>
      <c r="AW120" s="1">
        <v>970000</v>
      </c>
      <c r="AX120" s="1">
        <v>970000</v>
      </c>
      <c r="AY120" s="1">
        <v>970000</v>
      </c>
      <c r="AZ120" s="1">
        <v>970000</v>
      </c>
    </row>
    <row r="121" spans="1:52">
      <c r="A121" s="1" t="s">
        <v>64</v>
      </c>
      <c r="B121" s="1">
        <v>970000</v>
      </c>
      <c r="C121" s="1">
        <v>970000</v>
      </c>
      <c r="D121" s="1">
        <v>970000</v>
      </c>
      <c r="E121" s="1">
        <v>970000</v>
      </c>
      <c r="F121" s="1">
        <v>970000</v>
      </c>
      <c r="G121" s="1">
        <v>970000</v>
      </c>
      <c r="H121" s="1">
        <v>970000</v>
      </c>
      <c r="I121" s="1">
        <v>970000</v>
      </c>
      <c r="J121" s="1">
        <v>970000</v>
      </c>
      <c r="K121" s="1">
        <v>970000</v>
      </c>
      <c r="L121" s="1">
        <v>970000</v>
      </c>
      <c r="M121" s="1">
        <v>970000</v>
      </c>
      <c r="N121" s="1">
        <v>970000</v>
      </c>
      <c r="O121" s="1">
        <v>970000</v>
      </c>
      <c r="P121" s="1">
        <v>970000</v>
      </c>
      <c r="Q121" s="1">
        <v>970000</v>
      </c>
      <c r="R121" s="1">
        <v>970000</v>
      </c>
      <c r="S121" s="1">
        <v>970000</v>
      </c>
      <c r="T121" s="1">
        <v>970000</v>
      </c>
      <c r="U121" s="1">
        <v>970000</v>
      </c>
      <c r="V121" s="1">
        <v>970000</v>
      </c>
      <c r="W121" s="1">
        <v>970000</v>
      </c>
      <c r="X121" s="1">
        <v>970000</v>
      </c>
      <c r="Y121" s="1">
        <v>970000</v>
      </c>
      <c r="Z121" s="1">
        <v>970000</v>
      </c>
      <c r="AA121" s="1">
        <v>970000</v>
      </c>
      <c r="AB121" s="1">
        <v>970000</v>
      </c>
      <c r="AC121" s="1">
        <v>970000</v>
      </c>
      <c r="AD121" s="1">
        <v>970000</v>
      </c>
      <c r="AE121" s="1">
        <v>970000</v>
      </c>
      <c r="AF121" s="1">
        <v>970000</v>
      </c>
      <c r="AG121" s="1">
        <v>970000</v>
      </c>
      <c r="AH121" s="1">
        <v>970000</v>
      </c>
      <c r="AI121" s="1">
        <v>970000</v>
      </c>
      <c r="AJ121" s="1">
        <v>970000</v>
      </c>
      <c r="AK121" s="1">
        <v>970000</v>
      </c>
      <c r="AL121" s="1">
        <v>970000</v>
      </c>
      <c r="AM121" s="1">
        <v>970000</v>
      </c>
      <c r="AN121" s="1">
        <v>970000</v>
      </c>
      <c r="AO121" s="1">
        <v>970000</v>
      </c>
      <c r="AP121" s="1">
        <v>970000</v>
      </c>
      <c r="AQ121" s="1">
        <v>970000</v>
      </c>
      <c r="AR121" s="1">
        <v>970000</v>
      </c>
      <c r="AS121" s="1">
        <v>970000</v>
      </c>
      <c r="AT121" s="1">
        <v>970000</v>
      </c>
      <c r="AU121" s="1">
        <v>970000</v>
      </c>
      <c r="AV121" s="1">
        <v>970000</v>
      </c>
      <c r="AW121" s="1">
        <v>970000</v>
      </c>
      <c r="AX121" s="1">
        <v>970000</v>
      </c>
      <c r="AY121" s="1">
        <v>970000</v>
      </c>
      <c r="AZ121" s="1">
        <v>970000</v>
      </c>
    </row>
    <row r="122" spans="1:52">
      <c r="A122" s="1" t="s">
        <v>67</v>
      </c>
      <c r="B122" s="1">
        <v>1948924</v>
      </c>
      <c r="C122" s="1">
        <v>1803551</v>
      </c>
      <c r="D122" s="1">
        <v>1807486</v>
      </c>
      <c r="E122" s="1">
        <v>1814609.35</v>
      </c>
      <c r="F122" s="1">
        <v>1939673</v>
      </c>
      <c r="G122" s="1">
        <v>1848897</v>
      </c>
      <c r="H122" s="1">
        <v>1682727</v>
      </c>
      <c r="I122" s="1">
        <v>1735508</v>
      </c>
      <c r="J122" s="1">
        <v>1941195</v>
      </c>
      <c r="K122" s="1">
        <v>1669094</v>
      </c>
      <c r="L122" s="1">
        <v>1526116</v>
      </c>
      <c r="M122" s="1">
        <v>1616902.37</v>
      </c>
      <c r="N122" s="1">
        <v>1845499</v>
      </c>
      <c r="O122" s="1">
        <v>1820537</v>
      </c>
      <c r="P122" s="1">
        <v>1852433</v>
      </c>
      <c r="Q122" s="1">
        <v>1927442.07</v>
      </c>
      <c r="R122" s="1">
        <v>2493044</v>
      </c>
      <c r="S122" s="1">
        <v>2454276</v>
      </c>
      <c r="T122" s="1">
        <v>2558043</v>
      </c>
      <c r="U122" s="1">
        <v>3305708.281</v>
      </c>
      <c r="V122" s="1">
        <v>4500588</v>
      </c>
      <c r="W122" s="1">
        <v>4284215</v>
      </c>
      <c r="X122" s="1">
        <v>4478179</v>
      </c>
      <c r="Y122" s="1">
        <v>4907119.7869999995</v>
      </c>
      <c r="Z122" s="1">
        <v>5409002</v>
      </c>
      <c r="AA122" s="1">
        <v>4910658</v>
      </c>
      <c r="AB122" s="1">
        <v>5078645</v>
      </c>
      <c r="AC122" s="1">
        <v>5626001.1699999999</v>
      </c>
      <c r="AD122" s="1">
        <v>6459835</v>
      </c>
      <c r="AE122" s="1">
        <v>6166077</v>
      </c>
      <c r="AF122" s="1">
        <v>6459672</v>
      </c>
      <c r="AG122" s="1">
        <v>6711063.9890000001</v>
      </c>
      <c r="AH122" s="1">
        <v>7468723</v>
      </c>
      <c r="AI122" s="1">
        <v>7147869</v>
      </c>
      <c r="AJ122" s="1">
        <v>7469811</v>
      </c>
      <c r="AK122" s="1">
        <v>7852281.1200000001</v>
      </c>
      <c r="AL122" s="1">
        <v>8635294</v>
      </c>
      <c r="AM122" s="1">
        <v>8291076</v>
      </c>
      <c r="AN122" s="1">
        <v>8659615</v>
      </c>
      <c r="AO122" s="1">
        <v>9101175.5800000001</v>
      </c>
      <c r="AP122" s="1">
        <v>9984212</v>
      </c>
      <c r="AQ122" s="1">
        <v>9545978</v>
      </c>
      <c r="AR122" s="1">
        <v>9987725</v>
      </c>
      <c r="AS122" s="1">
        <v>10451327.028999999</v>
      </c>
      <c r="AT122" s="1">
        <v>11277241</v>
      </c>
      <c r="AU122" s="1">
        <v>10632168</v>
      </c>
      <c r="AV122" s="1">
        <v>10847162</v>
      </c>
      <c r="AW122" s="1">
        <v>11318080.478</v>
      </c>
      <c r="AX122" s="1">
        <v>10322047</v>
      </c>
      <c r="AY122" s="1">
        <v>9856560</v>
      </c>
      <c r="AZ122" s="1">
        <v>8959137</v>
      </c>
    </row>
    <row r="123" spans="1:52">
      <c r="A123" s="1" t="s">
        <v>68</v>
      </c>
      <c r="B123" s="1">
        <v>133300</v>
      </c>
      <c r="C123" s="1">
        <v>133300</v>
      </c>
      <c r="D123" s="1">
        <v>133300</v>
      </c>
      <c r="E123" s="1">
        <v>158080</v>
      </c>
      <c r="F123" s="1">
        <v>158080</v>
      </c>
      <c r="G123" s="1">
        <v>158080</v>
      </c>
      <c r="H123" s="1">
        <v>158080</v>
      </c>
      <c r="I123" s="1">
        <v>158080</v>
      </c>
      <c r="J123" s="1">
        <v>158080</v>
      </c>
      <c r="K123" s="1">
        <v>158080</v>
      </c>
      <c r="L123" s="1">
        <v>158080</v>
      </c>
      <c r="M123" s="1">
        <v>158080</v>
      </c>
      <c r="N123" s="1">
        <v>158080</v>
      </c>
      <c r="O123" s="1">
        <v>158080</v>
      </c>
      <c r="P123" s="1">
        <v>158080</v>
      </c>
      <c r="Q123" s="1">
        <v>158080</v>
      </c>
      <c r="R123" s="1">
        <v>158080</v>
      </c>
      <c r="S123" s="1">
        <v>158080</v>
      </c>
      <c r="T123" s="1">
        <v>158080</v>
      </c>
      <c r="U123" s="1">
        <v>158080</v>
      </c>
      <c r="V123" s="1">
        <v>158080</v>
      </c>
      <c r="W123" s="1">
        <v>158080</v>
      </c>
      <c r="X123" s="1">
        <v>158080</v>
      </c>
      <c r="Y123" s="1">
        <v>158080</v>
      </c>
      <c r="Z123" s="1">
        <v>158080</v>
      </c>
      <c r="AA123" s="1">
        <v>158080</v>
      </c>
      <c r="AB123" s="1">
        <v>158080</v>
      </c>
      <c r="AC123" s="1">
        <v>158080</v>
      </c>
      <c r="AD123" s="1">
        <v>158080</v>
      </c>
      <c r="AE123" s="1">
        <v>158080</v>
      </c>
      <c r="AF123" s="1">
        <v>158080</v>
      </c>
      <c r="AG123" s="1">
        <v>158080</v>
      </c>
      <c r="AH123" s="1">
        <v>158080</v>
      </c>
      <c r="AI123" s="1">
        <v>158080</v>
      </c>
      <c r="AJ123" s="1">
        <v>158080</v>
      </c>
      <c r="AK123" s="1">
        <v>158080</v>
      </c>
      <c r="AL123" s="1">
        <v>158080</v>
      </c>
      <c r="AM123" s="1">
        <v>158080</v>
      </c>
      <c r="AN123" s="1">
        <v>158080</v>
      </c>
      <c r="AO123" s="1">
        <v>158080</v>
      </c>
      <c r="AP123" s="1">
        <v>158080</v>
      </c>
      <c r="AQ123" s="1">
        <v>158080</v>
      </c>
      <c r="AR123" s="1">
        <v>158080</v>
      </c>
      <c r="AS123" s="1">
        <v>158080</v>
      </c>
      <c r="AT123" s="1">
        <v>158080</v>
      </c>
      <c r="AU123" s="1">
        <v>158080</v>
      </c>
      <c r="AV123" s="1">
        <v>158080</v>
      </c>
      <c r="AW123" s="1">
        <v>158080</v>
      </c>
      <c r="AX123" s="1">
        <v>158080</v>
      </c>
      <c r="AY123" s="1">
        <v>158080</v>
      </c>
      <c r="AZ123" s="1">
        <v>158080</v>
      </c>
    </row>
    <row r="124" spans="1:52">
      <c r="A124" s="1" t="s">
        <v>69</v>
      </c>
      <c r="B124" s="1">
        <v>133300</v>
      </c>
      <c r="C124" s="1">
        <v>133300</v>
      </c>
      <c r="D124" s="1">
        <v>133300</v>
      </c>
      <c r="E124" s="1">
        <v>158080</v>
      </c>
      <c r="F124" s="1">
        <v>158080</v>
      </c>
      <c r="G124" s="1">
        <v>158080</v>
      </c>
      <c r="H124" s="1">
        <v>158080</v>
      </c>
      <c r="I124" s="1">
        <v>158080</v>
      </c>
      <c r="J124" s="1">
        <v>158080</v>
      </c>
      <c r="K124" s="1">
        <v>158080</v>
      </c>
      <c r="L124" s="1">
        <v>158080</v>
      </c>
      <c r="M124" s="1">
        <v>158080</v>
      </c>
      <c r="N124" s="1">
        <v>158080</v>
      </c>
      <c r="O124" s="1">
        <v>158080</v>
      </c>
      <c r="P124" s="1">
        <v>158080</v>
      </c>
      <c r="Q124" s="1">
        <v>158080</v>
      </c>
      <c r="R124" s="1">
        <v>158080</v>
      </c>
      <c r="S124" s="1">
        <v>158080</v>
      </c>
      <c r="T124" s="1">
        <v>158080</v>
      </c>
      <c r="U124" s="1">
        <v>158080</v>
      </c>
      <c r="V124" s="1">
        <v>158080</v>
      </c>
      <c r="W124" s="1">
        <v>158080</v>
      </c>
      <c r="X124" s="1">
        <v>158080</v>
      </c>
      <c r="Y124" s="1">
        <v>158080</v>
      </c>
      <c r="Z124" s="1">
        <v>158080</v>
      </c>
      <c r="AA124" s="1">
        <v>158080</v>
      </c>
      <c r="AB124" s="1">
        <v>158080</v>
      </c>
      <c r="AC124" s="1">
        <v>158080</v>
      </c>
      <c r="AD124" s="1">
        <v>158080</v>
      </c>
      <c r="AE124" s="1">
        <v>158080</v>
      </c>
      <c r="AF124" s="1">
        <v>158080</v>
      </c>
      <c r="AG124" s="1">
        <v>158080</v>
      </c>
      <c r="AH124" s="1">
        <v>158080</v>
      </c>
      <c r="AI124" s="1">
        <v>158080</v>
      </c>
      <c r="AJ124" s="1">
        <v>158080</v>
      </c>
      <c r="AK124" s="1">
        <v>158080</v>
      </c>
      <c r="AL124" s="1">
        <v>158080</v>
      </c>
      <c r="AM124" s="1">
        <v>158080</v>
      </c>
      <c r="AN124" s="1">
        <v>158080</v>
      </c>
      <c r="AO124" s="1">
        <v>158080</v>
      </c>
      <c r="AP124" s="1">
        <v>158080</v>
      </c>
      <c r="AQ124" s="1">
        <v>158080</v>
      </c>
      <c r="AR124" s="1">
        <v>158080</v>
      </c>
      <c r="AS124" s="1">
        <v>158080</v>
      </c>
      <c r="AT124" s="1">
        <v>158080</v>
      </c>
      <c r="AU124" s="1">
        <v>158080</v>
      </c>
      <c r="AV124" s="1">
        <v>158080</v>
      </c>
      <c r="AW124" s="1">
        <v>158080</v>
      </c>
      <c r="AX124" s="1">
        <v>158080</v>
      </c>
      <c r="AY124" s="1">
        <v>158080</v>
      </c>
      <c r="AZ124" s="1">
        <v>158080</v>
      </c>
    </row>
    <row r="125" spans="1:52">
      <c r="A125" s="1" t="s">
        <v>70</v>
      </c>
      <c r="B125" s="1">
        <v>1815624</v>
      </c>
      <c r="C125" s="1">
        <v>1670251</v>
      </c>
      <c r="D125" s="1">
        <v>1674186</v>
      </c>
      <c r="E125" s="1">
        <v>1656529.35</v>
      </c>
      <c r="F125" s="1">
        <v>1781593</v>
      </c>
      <c r="G125" s="1">
        <v>1690817</v>
      </c>
      <c r="H125" s="1">
        <v>1524647</v>
      </c>
      <c r="I125" s="1">
        <v>1577428</v>
      </c>
      <c r="J125" s="1">
        <v>1783115</v>
      </c>
      <c r="K125" s="1">
        <v>1511014</v>
      </c>
      <c r="L125" s="1">
        <v>1368036</v>
      </c>
      <c r="M125" s="1">
        <v>1458822.37</v>
      </c>
      <c r="N125" s="1">
        <v>1687419</v>
      </c>
      <c r="O125" s="1">
        <v>1662457</v>
      </c>
      <c r="P125" s="1">
        <v>1694353</v>
      </c>
      <c r="Q125" s="1">
        <v>1769362.07</v>
      </c>
      <c r="R125" s="1">
        <v>2334964</v>
      </c>
      <c r="S125" s="1">
        <v>2296196</v>
      </c>
      <c r="T125" s="1">
        <v>2399963</v>
      </c>
      <c r="U125" s="1">
        <v>3147628.281</v>
      </c>
      <c r="V125" s="1">
        <v>4342508</v>
      </c>
      <c r="W125" s="1">
        <v>4126135</v>
      </c>
      <c r="X125" s="1">
        <v>4320099</v>
      </c>
      <c r="Y125" s="1">
        <v>4749039.7869999995</v>
      </c>
      <c r="Z125" s="1">
        <v>5250922</v>
      </c>
      <c r="AA125" s="1">
        <v>4752578</v>
      </c>
      <c r="AB125" s="1">
        <v>4920565</v>
      </c>
      <c r="AC125" s="1">
        <v>5467921.1699999999</v>
      </c>
      <c r="AD125" s="1">
        <v>6301755</v>
      </c>
      <c r="AE125" s="1">
        <v>6007997</v>
      </c>
      <c r="AF125" s="1">
        <v>6301592</v>
      </c>
      <c r="AG125" s="1">
        <v>6552983.9890000001</v>
      </c>
      <c r="AH125" s="1">
        <v>7310643</v>
      </c>
      <c r="AI125" s="1">
        <v>6989789</v>
      </c>
      <c r="AJ125" s="1">
        <v>7311731</v>
      </c>
      <c r="AK125" s="1">
        <v>7694201.1200000001</v>
      </c>
      <c r="AL125" s="1">
        <v>8477214</v>
      </c>
      <c r="AM125" s="1">
        <v>8132996</v>
      </c>
      <c r="AN125" s="1">
        <v>8501535</v>
      </c>
      <c r="AO125" s="1">
        <v>8943095.5800000001</v>
      </c>
      <c r="AP125" s="1">
        <v>9826132</v>
      </c>
      <c r="AQ125" s="1">
        <v>9387898</v>
      </c>
      <c r="AR125" s="1">
        <v>9829645</v>
      </c>
      <c r="AS125" s="1">
        <v>10293247.028999999</v>
      </c>
      <c r="AT125" s="1">
        <v>11119161</v>
      </c>
      <c r="AU125" s="1">
        <v>10474088</v>
      </c>
      <c r="AV125" s="1">
        <v>10689082</v>
      </c>
      <c r="AW125" s="1">
        <v>11160000.478</v>
      </c>
      <c r="AX125" s="1">
        <v>10163967</v>
      </c>
      <c r="AY125" s="1">
        <v>9698480</v>
      </c>
      <c r="AZ125" s="1">
        <v>8801057</v>
      </c>
    </row>
    <row r="126" spans="1:52">
      <c r="A126" s="1" t="s">
        <v>71</v>
      </c>
      <c r="B126" s="1">
        <v>248287</v>
      </c>
      <c r="C126" s="1">
        <v>233351</v>
      </c>
      <c r="D126" s="1">
        <v>2007308</v>
      </c>
      <c r="E126" s="1">
        <v>1964752</v>
      </c>
      <c r="F126" s="1">
        <v>1945132</v>
      </c>
      <c r="G126" s="1">
        <v>1936060</v>
      </c>
      <c r="H126" s="1">
        <v>1922606</v>
      </c>
      <c r="I126" s="1">
        <v>1909919</v>
      </c>
      <c r="J126" s="1">
        <v>1898315</v>
      </c>
      <c r="K126" s="1">
        <v>1885519</v>
      </c>
      <c r="L126" s="1">
        <v>1871821</v>
      </c>
      <c r="M126" s="1">
        <v>1859919.69</v>
      </c>
      <c r="N126" s="1">
        <v>1641365</v>
      </c>
      <c r="O126" s="1">
        <v>1570317</v>
      </c>
      <c r="P126" s="1">
        <v>1559546</v>
      </c>
      <c r="Q126" s="1">
        <v>1548532.17</v>
      </c>
      <c r="R126" s="1">
        <v>1540089</v>
      </c>
      <c r="S126" s="1">
        <v>1553811</v>
      </c>
      <c r="T126" s="1">
        <v>1533420</v>
      </c>
      <c r="U126" s="1">
        <v>3751378.5589999999</v>
      </c>
      <c r="V126" s="1">
        <v>2881028</v>
      </c>
      <c r="W126" s="1">
        <v>2883517</v>
      </c>
      <c r="X126" s="1">
        <v>2859273</v>
      </c>
      <c r="Y126" s="1">
        <v>3117254.63</v>
      </c>
      <c r="Z126" s="1">
        <v>3059706</v>
      </c>
      <c r="AA126" s="1">
        <v>3025204</v>
      </c>
      <c r="AB126" s="1">
        <v>2998285</v>
      </c>
      <c r="AC126" s="1">
        <v>2968878.15</v>
      </c>
      <c r="AD126" s="1">
        <v>2930178</v>
      </c>
      <c r="AE126" s="1">
        <v>2901030</v>
      </c>
      <c r="AF126" s="1">
        <v>2909864</v>
      </c>
      <c r="AG126" s="1">
        <v>226741.06599999999</v>
      </c>
      <c r="AH126" s="1">
        <v>206454</v>
      </c>
      <c r="AI126" s="1">
        <v>206914</v>
      </c>
      <c r="AJ126" s="1">
        <v>196795</v>
      </c>
      <c r="AK126" s="1">
        <v>231963.32</v>
      </c>
      <c r="AL126" s="1">
        <v>173539</v>
      </c>
      <c r="AM126" s="1">
        <v>161846</v>
      </c>
      <c r="AN126" s="1">
        <v>148551</v>
      </c>
      <c r="AO126" s="1">
        <v>119676.66800000001</v>
      </c>
      <c r="AP126" s="1">
        <v>61104</v>
      </c>
      <c r="AQ126" s="1">
        <v>141863</v>
      </c>
      <c r="AR126" s="1">
        <v>119376</v>
      </c>
      <c r="AS126" s="1">
        <v>130824.299</v>
      </c>
      <c r="AT126" s="1">
        <v>103950</v>
      </c>
      <c r="AU126" s="1">
        <v>53689</v>
      </c>
      <c r="AV126" s="1">
        <v>50132</v>
      </c>
      <c r="AW126" s="1">
        <v>32238.243999999999</v>
      </c>
      <c r="AX126" s="1">
        <v>200546</v>
      </c>
      <c r="AY126" s="1">
        <v>57395</v>
      </c>
      <c r="AZ126" s="1">
        <v>105692</v>
      </c>
    </row>
    <row r="127" spans="1:52">
      <c r="A127" s="1" t="s">
        <v>72</v>
      </c>
      <c r="B127" s="1">
        <v>248287</v>
      </c>
      <c r="C127" s="1">
        <v>233351</v>
      </c>
      <c r="D127" s="1">
        <v>2007308</v>
      </c>
      <c r="E127" s="1">
        <v>1964752</v>
      </c>
      <c r="F127" s="1">
        <v>1945132</v>
      </c>
      <c r="G127" s="1">
        <v>1936060</v>
      </c>
      <c r="H127" s="1">
        <v>1922606</v>
      </c>
      <c r="I127" s="1">
        <v>1909919</v>
      </c>
      <c r="J127" s="1">
        <v>1898315</v>
      </c>
      <c r="K127" s="1">
        <v>1885519</v>
      </c>
      <c r="L127" s="1">
        <v>1871821</v>
      </c>
      <c r="M127" s="1">
        <v>1859919.69</v>
      </c>
      <c r="N127" s="1">
        <v>1641365</v>
      </c>
      <c r="O127" s="1">
        <v>1570317</v>
      </c>
      <c r="P127" s="1">
        <v>1559546</v>
      </c>
      <c r="Q127" s="1">
        <v>1548532.17</v>
      </c>
      <c r="R127" s="1">
        <v>1540089</v>
      </c>
      <c r="S127" s="1">
        <v>1535807</v>
      </c>
      <c r="T127" s="1">
        <v>1528605</v>
      </c>
      <c r="U127" s="1">
        <v>3696603.8870000001</v>
      </c>
      <c r="V127" s="1">
        <v>2910566</v>
      </c>
      <c r="W127" s="1">
        <v>0</v>
      </c>
      <c r="X127" s="1">
        <v>2893699</v>
      </c>
      <c r="Y127" s="1">
        <v>0</v>
      </c>
      <c r="Z127" s="1">
        <v>0</v>
      </c>
      <c r="AA127" s="1">
        <v>3039491</v>
      </c>
      <c r="AB127" s="1">
        <v>3005038</v>
      </c>
      <c r="AC127" s="1">
        <v>0</v>
      </c>
      <c r="AD127" s="1">
        <v>2951371</v>
      </c>
      <c r="AE127" s="1">
        <v>2873256</v>
      </c>
      <c r="AF127" s="1">
        <v>0</v>
      </c>
      <c r="AG127" s="1">
        <v>144175.11499999999</v>
      </c>
      <c r="AH127" s="1">
        <v>0</v>
      </c>
      <c r="AI127" s="1">
        <v>0</v>
      </c>
      <c r="AJ127" s="1">
        <v>0</v>
      </c>
      <c r="AK127" s="1">
        <v>0</v>
      </c>
      <c r="AL127" s="1">
        <v>0</v>
      </c>
      <c r="AM127" s="1">
        <v>0</v>
      </c>
      <c r="AN127" s="1">
        <v>144239</v>
      </c>
      <c r="AO127" s="1">
        <v>0</v>
      </c>
      <c r="AP127" s="1">
        <v>0</v>
      </c>
      <c r="AQ127" s="1">
        <v>144047</v>
      </c>
      <c r="AR127" s="1">
        <v>144201</v>
      </c>
      <c r="AS127" s="1">
        <v>0</v>
      </c>
      <c r="AT127" s="1">
        <v>0</v>
      </c>
      <c r="AU127" s="1">
        <v>144197</v>
      </c>
      <c r="AV127" s="1">
        <v>144119</v>
      </c>
      <c r="AW127" s="1">
        <v>144089.117</v>
      </c>
      <c r="AX127" s="1">
        <v>0</v>
      </c>
      <c r="AY127" s="1">
        <v>0</v>
      </c>
      <c r="AZ127" s="1">
        <v>0</v>
      </c>
    </row>
    <row r="128" spans="1:52">
      <c r="A128" s="1" t="s">
        <v>1243</v>
      </c>
      <c r="B128" s="1">
        <v>0</v>
      </c>
      <c r="C128" s="1">
        <v>0</v>
      </c>
      <c r="D128" s="1">
        <v>2007050</v>
      </c>
      <c r="E128" s="1">
        <v>1964564.96</v>
      </c>
      <c r="F128" s="1">
        <v>1944973</v>
      </c>
      <c r="G128" s="1">
        <v>0</v>
      </c>
      <c r="H128" s="1">
        <v>1922354</v>
      </c>
      <c r="I128" s="1">
        <v>1909681</v>
      </c>
      <c r="J128" s="1">
        <v>1898086</v>
      </c>
      <c r="K128" s="1">
        <v>1885309</v>
      </c>
      <c r="L128" s="1">
        <v>1871549</v>
      </c>
      <c r="M128" s="1">
        <v>1859679.58</v>
      </c>
      <c r="N128" s="1">
        <v>1641125</v>
      </c>
      <c r="O128" s="1">
        <v>1570088</v>
      </c>
      <c r="P128" s="1">
        <v>1559342</v>
      </c>
      <c r="Q128" s="1">
        <v>1548307.98</v>
      </c>
      <c r="R128" s="1">
        <v>1539808</v>
      </c>
      <c r="S128" s="1">
        <v>1535509</v>
      </c>
      <c r="T128" s="1">
        <v>1528248</v>
      </c>
      <c r="U128" s="1">
        <v>3696140.3930000002</v>
      </c>
      <c r="V128" s="1">
        <v>2766664</v>
      </c>
      <c r="W128" s="1">
        <v>0</v>
      </c>
      <c r="X128" s="1">
        <v>2749819</v>
      </c>
      <c r="Y128" s="1">
        <v>0</v>
      </c>
      <c r="Z128" s="1">
        <v>0</v>
      </c>
      <c r="AA128" s="1">
        <v>2895519</v>
      </c>
      <c r="AB128" s="1">
        <v>2860929</v>
      </c>
      <c r="AC128" s="1">
        <v>0</v>
      </c>
      <c r="AD128" s="1">
        <v>2807301</v>
      </c>
      <c r="AE128" s="1">
        <v>2729200</v>
      </c>
      <c r="AF128" s="1">
        <v>0</v>
      </c>
      <c r="AG128" s="1">
        <v>0</v>
      </c>
      <c r="AH128" s="1">
        <v>0</v>
      </c>
      <c r="AI128" s="1">
        <v>0</v>
      </c>
      <c r="AJ128" s="1">
        <v>0</v>
      </c>
      <c r="AK128" s="1">
        <v>0</v>
      </c>
      <c r="AL128" s="1">
        <v>0</v>
      </c>
      <c r="AM128" s="1">
        <v>0</v>
      </c>
      <c r="AN128" s="1">
        <v>0</v>
      </c>
      <c r="AO128" s="1">
        <v>0</v>
      </c>
      <c r="AP128" s="1">
        <v>0</v>
      </c>
      <c r="AQ128" s="1">
        <v>0</v>
      </c>
      <c r="AR128" s="1">
        <v>0</v>
      </c>
      <c r="AS128" s="1">
        <v>0</v>
      </c>
      <c r="AT128" s="1">
        <v>0</v>
      </c>
      <c r="AU128" s="1">
        <v>0</v>
      </c>
      <c r="AV128" s="1">
        <v>0</v>
      </c>
      <c r="AW128" s="1">
        <v>0</v>
      </c>
      <c r="AX128" s="1">
        <v>0</v>
      </c>
      <c r="AY128" s="1">
        <v>0</v>
      </c>
      <c r="AZ128" s="1">
        <v>0</v>
      </c>
    </row>
    <row r="129" spans="1:52">
      <c r="A129" s="1" t="s">
        <v>1211</v>
      </c>
      <c r="B129" s="1">
        <v>347</v>
      </c>
      <c r="C129" s="1">
        <v>0</v>
      </c>
      <c r="D129" s="1">
        <v>258</v>
      </c>
      <c r="E129" s="1">
        <v>187.04</v>
      </c>
      <c r="F129" s="1">
        <v>0</v>
      </c>
      <c r="G129" s="1">
        <v>0</v>
      </c>
      <c r="H129" s="1">
        <v>252</v>
      </c>
      <c r="I129" s="1">
        <v>238</v>
      </c>
      <c r="J129" s="1">
        <v>229</v>
      </c>
      <c r="K129" s="1">
        <v>210</v>
      </c>
      <c r="L129" s="1">
        <v>272</v>
      </c>
      <c r="M129" s="1">
        <v>240.11</v>
      </c>
      <c r="N129" s="1">
        <v>240</v>
      </c>
      <c r="O129" s="1">
        <v>229</v>
      </c>
      <c r="P129" s="1">
        <v>204</v>
      </c>
      <c r="Q129" s="1">
        <v>224.18</v>
      </c>
      <c r="R129" s="1">
        <v>281</v>
      </c>
      <c r="S129" s="1">
        <v>298</v>
      </c>
      <c r="T129" s="1">
        <v>357</v>
      </c>
      <c r="U129" s="1">
        <v>463.49400000000003</v>
      </c>
      <c r="V129" s="1">
        <v>480</v>
      </c>
      <c r="W129" s="1">
        <v>0</v>
      </c>
      <c r="X129" s="1">
        <v>458</v>
      </c>
      <c r="Y129" s="1">
        <v>0</v>
      </c>
      <c r="Z129" s="1">
        <v>0</v>
      </c>
      <c r="AA129" s="1">
        <v>0</v>
      </c>
      <c r="AB129" s="1">
        <v>687</v>
      </c>
      <c r="AC129" s="1">
        <v>0</v>
      </c>
      <c r="AD129" s="1">
        <v>648</v>
      </c>
      <c r="AE129" s="1">
        <v>634</v>
      </c>
      <c r="AF129" s="1">
        <v>0</v>
      </c>
      <c r="AG129" s="1">
        <v>753.11500000000001</v>
      </c>
      <c r="AH129" s="1">
        <v>0</v>
      </c>
      <c r="AI129" s="1">
        <v>0</v>
      </c>
      <c r="AJ129" s="1">
        <v>0</v>
      </c>
      <c r="AK129" s="1">
        <v>0</v>
      </c>
      <c r="AL129" s="1">
        <v>0</v>
      </c>
      <c r="AM129" s="1">
        <v>0</v>
      </c>
      <c r="AN129" s="1">
        <v>817</v>
      </c>
      <c r="AO129" s="1">
        <v>0</v>
      </c>
      <c r="AP129" s="1">
        <v>0</v>
      </c>
      <c r="AQ129" s="1">
        <v>625</v>
      </c>
      <c r="AR129" s="1">
        <v>779</v>
      </c>
      <c r="AS129" s="1">
        <v>0</v>
      </c>
      <c r="AT129" s="1">
        <v>0</v>
      </c>
      <c r="AU129" s="1">
        <v>775</v>
      </c>
      <c r="AV129" s="1">
        <v>697</v>
      </c>
      <c r="AW129" s="1">
        <v>667.11699999999996</v>
      </c>
      <c r="AX129" s="1">
        <v>0</v>
      </c>
      <c r="AY129" s="1">
        <v>0</v>
      </c>
      <c r="AZ129" s="1">
        <v>0</v>
      </c>
    </row>
    <row r="130" spans="1:52">
      <c r="A130" s="1" t="s">
        <v>73</v>
      </c>
      <c r="B130" s="1">
        <v>0</v>
      </c>
      <c r="C130" s="1">
        <v>0</v>
      </c>
      <c r="D130" s="1">
        <v>0</v>
      </c>
      <c r="E130" s="1">
        <v>0</v>
      </c>
      <c r="F130" s="1">
        <v>0</v>
      </c>
      <c r="G130" s="1">
        <v>174</v>
      </c>
      <c r="H130" s="1">
        <v>0</v>
      </c>
      <c r="I130" s="1">
        <v>0</v>
      </c>
      <c r="J130" s="1">
        <v>0</v>
      </c>
      <c r="K130" s="1">
        <v>0</v>
      </c>
      <c r="L130" s="1">
        <v>0</v>
      </c>
      <c r="M130" s="1">
        <v>0</v>
      </c>
      <c r="N130" s="1">
        <v>0</v>
      </c>
      <c r="O130" s="1">
        <v>0</v>
      </c>
      <c r="P130" s="1">
        <v>0</v>
      </c>
      <c r="Q130" s="1">
        <v>0</v>
      </c>
      <c r="R130" s="1">
        <v>0</v>
      </c>
      <c r="S130" s="1">
        <v>0</v>
      </c>
      <c r="T130" s="1">
        <v>0</v>
      </c>
      <c r="U130" s="1">
        <v>0</v>
      </c>
      <c r="V130" s="1">
        <v>0</v>
      </c>
      <c r="W130" s="1">
        <v>0</v>
      </c>
      <c r="X130" s="1">
        <v>0</v>
      </c>
      <c r="Y130" s="1">
        <v>0</v>
      </c>
      <c r="Z130" s="1">
        <v>0</v>
      </c>
      <c r="AA130" s="1">
        <v>550</v>
      </c>
      <c r="AB130" s="1">
        <v>0</v>
      </c>
      <c r="AC130" s="1">
        <v>0</v>
      </c>
      <c r="AD130" s="1">
        <v>0</v>
      </c>
      <c r="AE130" s="1">
        <v>0</v>
      </c>
      <c r="AF130" s="1">
        <v>0</v>
      </c>
      <c r="AG130" s="1">
        <v>0</v>
      </c>
      <c r="AH130" s="1">
        <v>0</v>
      </c>
      <c r="AI130" s="1">
        <v>0</v>
      </c>
      <c r="AJ130" s="1">
        <v>0</v>
      </c>
      <c r="AK130" s="1">
        <v>0</v>
      </c>
      <c r="AL130" s="1">
        <v>0</v>
      </c>
      <c r="AM130" s="1">
        <v>0</v>
      </c>
      <c r="AN130" s="1">
        <v>0</v>
      </c>
      <c r="AO130" s="1">
        <v>0</v>
      </c>
      <c r="AP130" s="1">
        <v>0</v>
      </c>
      <c r="AQ130" s="1">
        <v>0</v>
      </c>
      <c r="AR130" s="1">
        <v>0</v>
      </c>
      <c r="AS130" s="1">
        <v>0</v>
      </c>
      <c r="AT130" s="1">
        <v>0</v>
      </c>
      <c r="AU130" s="1">
        <v>0</v>
      </c>
      <c r="AV130" s="1">
        <v>0</v>
      </c>
      <c r="AW130" s="1">
        <v>0</v>
      </c>
      <c r="AX130" s="1">
        <v>0</v>
      </c>
      <c r="AY130" s="1">
        <v>0</v>
      </c>
      <c r="AZ130" s="1">
        <v>0</v>
      </c>
    </row>
    <row r="131" spans="1:52">
      <c r="A131" s="1" t="s">
        <v>74</v>
      </c>
      <c r="B131" s="1">
        <v>0</v>
      </c>
      <c r="C131" s="1">
        <v>0</v>
      </c>
      <c r="D131" s="1">
        <v>0</v>
      </c>
      <c r="E131" s="1">
        <v>0</v>
      </c>
      <c r="F131" s="1">
        <v>0</v>
      </c>
      <c r="G131" s="1">
        <v>174</v>
      </c>
      <c r="H131" s="1">
        <v>0</v>
      </c>
      <c r="I131" s="1">
        <v>0</v>
      </c>
      <c r="J131" s="1">
        <v>0</v>
      </c>
      <c r="K131" s="1">
        <v>0</v>
      </c>
      <c r="L131" s="1">
        <v>0</v>
      </c>
      <c r="M131" s="1">
        <v>0</v>
      </c>
      <c r="N131" s="1">
        <v>0</v>
      </c>
      <c r="O131" s="1">
        <v>0</v>
      </c>
      <c r="P131" s="1">
        <v>0</v>
      </c>
      <c r="Q131" s="1">
        <v>0</v>
      </c>
      <c r="R131" s="1">
        <v>0</v>
      </c>
      <c r="S131" s="1">
        <v>0</v>
      </c>
      <c r="T131" s="1">
        <v>0</v>
      </c>
      <c r="U131" s="1">
        <v>0</v>
      </c>
      <c r="V131" s="1">
        <v>0</v>
      </c>
      <c r="W131" s="1">
        <v>0</v>
      </c>
      <c r="X131" s="1">
        <v>0</v>
      </c>
      <c r="Y131" s="1">
        <v>0</v>
      </c>
      <c r="Z131" s="1">
        <v>0</v>
      </c>
      <c r="AA131" s="1">
        <v>550</v>
      </c>
      <c r="AB131" s="1">
        <v>0</v>
      </c>
      <c r="AC131" s="1">
        <v>0</v>
      </c>
      <c r="AD131" s="1">
        <v>0</v>
      </c>
      <c r="AE131" s="1">
        <v>0</v>
      </c>
      <c r="AF131" s="1">
        <v>0</v>
      </c>
      <c r="AG131" s="1">
        <v>0</v>
      </c>
      <c r="AH131" s="1">
        <v>0</v>
      </c>
      <c r="AI131" s="1">
        <v>0</v>
      </c>
      <c r="AJ131" s="1">
        <v>0</v>
      </c>
      <c r="AK131" s="1">
        <v>0</v>
      </c>
      <c r="AL131" s="1">
        <v>0</v>
      </c>
      <c r="AM131" s="1">
        <v>0</v>
      </c>
      <c r="AN131" s="1">
        <v>0</v>
      </c>
      <c r="AO131" s="1">
        <v>0</v>
      </c>
      <c r="AP131" s="1">
        <v>0</v>
      </c>
      <c r="AQ131" s="1">
        <v>0</v>
      </c>
      <c r="AR131" s="1">
        <v>0</v>
      </c>
      <c r="AS131" s="1">
        <v>0</v>
      </c>
      <c r="AT131" s="1">
        <v>0</v>
      </c>
      <c r="AU131" s="1">
        <v>0</v>
      </c>
      <c r="AV131" s="1">
        <v>0</v>
      </c>
      <c r="AW131" s="1">
        <v>0</v>
      </c>
      <c r="AX131" s="1">
        <v>0</v>
      </c>
      <c r="AY131" s="1">
        <v>0</v>
      </c>
      <c r="AZ131" s="1">
        <v>0</v>
      </c>
    </row>
    <row r="132" spans="1:52">
      <c r="A132" s="1" t="s">
        <v>75</v>
      </c>
      <c r="B132" s="1">
        <v>247940</v>
      </c>
      <c r="C132" s="1">
        <v>233351</v>
      </c>
      <c r="D132" s="1">
        <v>0</v>
      </c>
      <c r="E132" s="1">
        <v>0</v>
      </c>
      <c r="F132" s="1">
        <v>159</v>
      </c>
      <c r="G132" s="1">
        <v>1935886</v>
      </c>
      <c r="H132" s="1">
        <v>0</v>
      </c>
      <c r="I132" s="1">
        <v>0</v>
      </c>
      <c r="J132" s="1">
        <v>0</v>
      </c>
      <c r="K132" s="1">
        <v>0</v>
      </c>
      <c r="L132" s="1">
        <v>0</v>
      </c>
      <c r="M132" s="1">
        <v>0</v>
      </c>
      <c r="N132" s="1">
        <v>0</v>
      </c>
      <c r="O132" s="1">
        <v>0</v>
      </c>
      <c r="P132" s="1">
        <v>0</v>
      </c>
      <c r="Q132" s="1">
        <v>0</v>
      </c>
      <c r="R132" s="1">
        <v>0</v>
      </c>
      <c r="S132" s="1">
        <v>0</v>
      </c>
      <c r="T132" s="1">
        <v>0</v>
      </c>
      <c r="U132" s="1">
        <v>0</v>
      </c>
      <c r="V132" s="1">
        <v>143422</v>
      </c>
      <c r="W132" s="1">
        <v>0</v>
      </c>
      <c r="X132" s="1">
        <v>143422</v>
      </c>
      <c r="Y132" s="1">
        <v>0</v>
      </c>
      <c r="Z132" s="1">
        <v>0</v>
      </c>
      <c r="AA132" s="1">
        <v>143422</v>
      </c>
      <c r="AB132" s="1">
        <v>143422</v>
      </c>
      <c r="AC132" s="1">
        <v>0</v>
      </c>
      <c r="AD132" s="1">
        <v>143422</v>
      </c>
      <c r="AE132" s="1">
        <v>143422</v>
      </c>
      <c r="AF132" s="1">
        <v>0</v>
      </c>
      <c r="AG132" s="1">
        <v>143422</v>
      </c>
      <c r="AH132" s="1">
        <v>0</v>
      </c>
      <c r="AI132" s="1">
        <v>0</v>
      </c>
      <c r="AJ132" s="1">
        <v>0</v>
      </c>
      <c r="AK132" s="1">
        <v>0</v>
      </c>
      <c r="AL132" s="1">
        <v>0</v>
      </c>
      <c r="AM132" s="1">
        <v>0</v>
      </c>
      <c r="AN132" s="1">
        <v>143422</v>
      </c>
      <c r="AO132" s="1">
        <v>0</v>
      </c>
      <c r="AP132" s="1">
        <v>0</v>
      </c>
      <c r="AQ132" s="1">
        <v>143422</v>
      </c>
      <c r="AR132" s="1">
        <v>143422</v>
      </c>
      <c r="AS132" s="1">
        <v>0</v>
      </c>
      <c r="AT132" s="1">
        <v>0</v>
      </c>
      <c r="AU132" s="1">
        <v>143422</v>
      </c>
      <c r="AV132" s="1">
        <v>143422</v>
      </c>
      <c r="AW132" s="1">
        <v>143422</v>
      </c>
      <c r="AX132" s="1">
        <v>0</v>
      </c>
      <c r="AY132" s="1">
        <v>0</v>
      </c>
      <c r="AZ132" s="1">
        <v>0</v>
      </c>
    </row>
    <row r="133" spans="1:52">
      <c r="A133" s="1" t="s">
        <v>1244</v>
      </c>
      <c r="B133" s="1">
        <v>0</v>
      </c>
      <c r="C133" s="1">
        <v>0</v>
      </c>
      <c r="D133" s="1">
        <v>0</v>
      </c>
      <c r="E133" s="1">
        <v>0</v>
      </c>
      <c r="F133" s="1">
        <v>0</v>
      </c>
      <c r="G133" s="1">
        <v>0</v>
      </c>
      <c r="H133" s="1">
        <v>0</v>
      </c>
      <c r="I133" s="1">
        <v>0</v>
      </c>
      <c r="J133" s="1">
        <v>0</v>
      </c>
      <c r="K133" s="1">
        <v>0</v>
      </c>
      <c r="L133" s="1">
        <v>0</v>
      </c>
      <c r="M133" s="1">
        <v>0</v>
      </c>
      <c r="N133" s="1">
        <v>0</v>
      </c>
      <c r="O133" s="1">
        <v>0</v>
      </c>
      <c r="P133" s="1">
        <v>0</v>
      </c>
      <c r="Q133" s="1">
        <v>0</v>
      </c>
      <c r="R133" s="1">
        <v>0</v>
      </c>
      <c r="S133" s="1">
        <v>18004</v>
      </c>
      <c r="T133" s="1">
        <v>4815</v>
      </c>
      <c r="U133" s="1">
        <v>-21620.633999999998</v>
      </c>
      <c r="V133" s="1">
        <v>-29538</v>
      </c>
      <c r="W133" s="1">
        <v>0</v>
      </c>
      <c r="X133" s="1">
        <v>-34426</v>
      </c>
      <c r="Y133" s="1">
        <v>0</v>
      </c>
      <c r="Z133" s="1">
        <v>0</v>
      </c>
      <c r="AA133" s="1">
        <v>-14287</v>
      </c>
      <c r="AB133" s="1">
        <v>-6753</v>
      </c>
      <c r="AC133" s="1">
        <v>0</v>
      </c>
      <c r="AD133" s="1">
        <v>-21193</v>
      </c>
      <c r="AE133" s="1">
        <v>27774</v>
      </c>
      <c r="AF133" s="1">
        <v>0</v>
      </c>
      <c r="AG133" s="1">
        <v>82565.951000000001</v>
      </c>
      <c r="AH133" s="1">
        <v>0</v>
      </c>
      <c r="AI133" s="1">
        <v>0</v>
      </c>
      <c r="AJ133" s="1">
        <v>0</v>
      </c>
      <c r="AK133" s="1">
        <v>0</v>
      </c>
      <c r="AL133" s="1">
        <v>0</v>
      </c>
      <c r="AM133" s="1">
        <v>0</v>
      </c>
      <c r="AN133" s="1">
        <v>4312</v>
      </c>
      <c r="AO133" s="1">
        <v>0</v>
      </c>
      <c r="AP133" s="1">
        <v>0</v>
      </c>
      <c r="AQ133" s="1">
        <v>-2184</v>
      </c>
      <c r="AR133" s="1">
        <v>-24825</v>
      </c>
      <c r="AS133" s="1">
        <v>0</v>
      </c>
      <c r="AT133" s="1">
        <v>0</v>
      </c>
      <c r="AU133" s="1">
        <v>-90508</v>
      </c>
      <c r="AV133" s="1">
        <v>-93987</v>
      </c>
      <c r="AW133" s="1">
        <v>-111850.87300000001</v>
      </c>
      <c r="AX133" s="1">
        <v>0</v>
      </c>
      <c r="AY133" s="1">
        <v>0</v>
      </c>
      <c r="AZ133" s="1">
        <v>0</v>
      </c>
    </row>
    <row r="134" spans="1:52">
      <c r="A134" s="1" t="s">
        <v>76</v>
      </c>
      <c r="B134" s="1">
        <v>0</v>
      </c>
      <c r="C134" s="1">
        <v>0</v>
      </c>
      <c r="D134" s="1">
        <v>0</v>
      </c>
      <c r="E134" s="1">
        <v>0</v>
      </c>
      <c r="F134" s="1">
        <v>0</v>
      </c>
      <c r="G134" s="1">
        <v>0</v>
      </c>
      <c r="H134" s="1">
        <v>0</v>
      </c>
      <c r="I134" s="1">
        <v>0</v>
      </c>
      <c r="J134" s="1">
        <v>0</v>
      </c>
      <c r="K134" s="1">
        <v>0</v>
      </c>
      <c r="L134" s="1">
        <v>0</v>
      </c>
      <c r="M134" s="1">
        <v>0</v>
      </c>
      <c r="N134" s="1">
        <v>0</v>
      </c>
      <c r="O134" s="1">
        <v>0</v>
      </c>
      <c r="P134" s="1">
        <v>0</v>
      </c>
      <c r="Q134" s="1">
        <v>0</v>
      </c>
      <c r="R134" s="1">
        <v>0</v>
      </c>
      <c r="S134" s="1">
        <v>0</v>
      </c>
      <c r="T134" s="1">
        <v>0</v>
      </c>
      <c r="U134" s="1">
        <v>76395.305999999997</v>
      </c>
      <c r="V134" s="1">
        <v>0</v>
      </c>
      <c r="W134" s="1">
        <v>0</v>
      </c>
      <c r="X134" s="1">
        <v>0</v>
      </c>
      <c r="Y134" s="1">
        <v>0</v>
      </c>
      <c r="Z134" s="1">
        <v>0</v>
      </c>
      <c r="AA134" s="1">
        <v>0</v>
      </c>
      <c r="AB134" s="1">
        <v>0</v>
      </c>
      <c r="AC134" s="1">
        <v>0</v>
      </c>
      <c r="AD134" s="1">
        <v>0</v>
      </c>
      <c r="AE134" s="1">
        <v>0</v>
      </c>
      <c r="AF134" s="1">
        <v>0</v>
      </c>
      <c r="AG134" s="1">
        <v>0</v>
      </c>
      <c r="AH134" s="1">
        <v>0</v>
      </c>
      <c r="AI134" s="1">
        <v>0</v>
      </c>
      <c r="AJ134" s="1">
        <v>0</v>
      </c>
      <c r="AK134" s="1">
        <v>0</v>
      </c>
      <c r="AL134" s="1">
        <v>0</v>
      </c>
      <c r="AM134" s="1">
        <v>0</v>
      </c>
      <c r="AN134" s="1">
        <v>0</v>
      </c>
      <c r="AO134" s="1">
        <v>0</v>
      </c>
      <c r="AP134" s="1">
        <v>0</v>
      </c>
      <c r="AQ134" s="1">
        <v>0</v>
      </c>
      <c r="AR134" s="1">
        <v>0</v>
      </c>
      <c r="AS134" s="1">
        <v>0</v>
      </c>
      <c r="AT134" s="1">
        <v>103950</v>
      </c>
      <c r="AU134" s="1">
        <v>0</v>
      </c>
      <c r="AV134" s="1">
        <v>0</v>
      </c>
      <c r="AW134" s="1">
        <v>0</v>
      </c>
      <c r="AX134" s="1">
        <v>200546</v>
      </c>
      <c r="AY134" s="1">
        <v>57395</v>
      </c>
      <c r="AZ134" s="1">
        <v>105692</v>
      </c>
    </row>
    <row r="135" spans="1:52">
      <c r="A135" s="1" t="s">
        <v>77</v>
      </c>
      <c r="B135" s="1">
        <v>4517211</v>
      </c>
      <c r="C135" s="1">
        <v>4356902</v>
      </c>
      <c r="D135" s="1">
        <v>6134794</v>
      </c>
      <c r="E135" s="1">
        <v>6099361.3499999996</v>
      </c>
      <c r="F135" s="1">
        <v>6204805</v>
      </c>
      <c r="G135" s="1">
        <v>6104957</v>
      </c>
      <c r="H135" s="1">
        <v>5925333</v>
      </c>
      <c r="I135" s="1">
        <v>5965427</v>
      </c>
      <c r="J135" s="1">
        <v>6159510</v>
      </c>
      <c r="K135" s="1">
        <v>5874613</v>
      </c>
      <c r="L135" s="1">
        <v>5717937</v>
      </c>
      <c r="M135" s="1">
        <v>5796822.0599999996</v>
      </c>
      <c r="N135" s="1">
        <v>5806864</v>
      </c>
      <c r="O135" s="1">
        <v>5710854</v>
      </c>
      <c r="P135" s="1">
        <v>5731979</v>
      </c>
      <c r="Q135" s="1">
        <v>5795974.2300000004</v>
      </c>
      <c r="R135" s="1">
        <v>6353133</v>
      </c>
      <c r="S135" s="1">
        <v>6328087</v>
      </c>
      <c r="T135" s="1">
        <v>6411463</v>
      </c>
      <c r="U135" s="1">
        <v>9377086.8399999999</v>
      </c>
      <c r="V135" s="1">
        <v>9701616</v>
      </c>
      <c r="W135" s="1">
        <v>9487732</v>
      </c>
      <c r="X135" s="1">
        <v>9657452</v>
      </c>
      <c r="Y135" s="1">
        <v>10344374.416999999</v>
      </c>
      <c r="Z135" s="1">
        <v>10788708</v>
      </c>
      <c r="AA135" s="1">
        <v>10255862</v>
      </c>
      <c r="AB135" s="1">
        <v>10396930</v>
      </c>
      <c r="AC135" s="1">
        <v>10914879.310000001</v>
      </c>
      <c r="AD135" s="1">
        <v>11710013</v>
      </c>
      <c r="AE135" s="1">
        <v>11387107</v>
      </c>
      <c r="AF135" s="1">
        <v>11689536</v>
      </c>
      <c r="AG135" s="1">
        <v>9257805.0549999997</v>
      </c>
      <c r="AH135" s="1">
        <v>9995177</v>
      </c>
      <c r="AI135" s="1">
        <v>9674783</v>
      </c>
      <c r="AJ135" s="1">
        <v>9986606</v>
      </c>
      <c r="AK135" s="1">
        <v>10404244.439999999</v>
      </c>
      <c r="AL135" s="1">
        <v>11128833</v>
      </c>
      <c r="AM135" s="1">
        <v>10772922</v>
      </c>
      <c r="AN135" s="1">
        <v>11128166</v>
      </c>
      <c r="AO135" s="1">
        <v>11540852.248</v>
      </c>
      <c r="AP135" s="1">
        <v>12365316</v>
      </c>
      <c r="AQ135" s="1">
        <v>12007841</v>
      </c>
      <c r="AR135" s="1">
        <v>12427101</v>
      </c>
      <c r="AS135" s="1">
        <v>12902151.328</v>
      </c>
      <c r="AT135" s="1">
        <v>13701191</v>
      </c>
      <c r="AU135" s="1">
        <v>13005857</v>
      </c>
      <c r="AV135" s="1">
        <v>13217294</v>
      </c>
      <c r="AW135" s="1">
        <v>13670318.721999999</v>
      </c>
      <c r="AX135" s="1">
        <v>12842593</v>
      </c>
      <c r="AY135" s="1">
        <v>12233955</v>
      </c>
      <c r="AZ135" s="1">
        <v>11384829</v>
      </c>
    </row>
    <row r="136" spans="1:52">
      <c r="A136" s="1" t="s">
        <v>78</v>
      </c>
      <c r="B136" s="1">
        <v>216998</v>
      </c>
      <c r="C136" s="1">
        <v>191315</v>
      </c>
      <c r="D136" s="1">
        <v>2720023</v>
      </c>
      <c r="E136" s="1">
        <v>330436.86</v>
      </c>
      <c r="F136" s="1">
        <v>344370</v>
      </c>
      <c r="G136" s="1">
        <v>325551</v>
      </c>
      <c r="H136" s="1">
        <v>300491</v>
      </c>
      <c r="I136" s="1">
        <v>311131</v>
      </c>
      <c r="J136" s="1">
        <v>329655</v>
      </c>
      <c r="K136" s="1">
        <v>302994</v>
      </c>
      <c r="L136" s="1">
        <v>273159</v>
      </c>
      <c r="M136" s="1">
        <v>284328.98</v>
      </c>
      <c r="N136" s="1">
        <v>296736</v>
      </c>
      <c r="O136" s="1">
        <v>271332</v>
      </c>
      <c r="P136" s="1">
        <v>243615</v>
      </c>
      <c r="Q136" s="1">
        <v>252665.27</v>
      </c>
      <c r="R136" s="1">
        <v>418806</v>
      </c>
      <c r="S136" s="1">
        <v>537286</v>
      </c>
      <c r="T136" s="1">
        <v>501336</v>
      </c>
      <c r="U136" s="1">
        <v>681735.71400000004</v>
      </c>
      <c r="V136" s="1">
        <v>536843</v>
      </c>
      <c r="W136" s="1">
        <v>540984</v>
      </c>
      <c r="X136" s="1">
        <v>500776</v>
      </c>
      <c r="Y136" s="1">
        <v>807403.52899999998</v>
      </c>
      <c r="Z136" s="1">
        <v>837403</v>
      </c>
      <c r="AA136" s="1">
        <v>794707</v>
      </c>
      <c r="AB136" s="1">
        <v>807789</v>
      </c>
      <c r="AC136" s="1">
        <v>801273.58</v>
      </c>
      <c r="AD136" s="1">
        <v>855788</v>
      </c>
      <c r="AE136" s="1">
        <v>824832</v>
      </c>
      <c r="AF136" s="1">
        <v>809981</v>
      </c>
      <c r="AG136" s="1">
        <v>696457.7</v>
      </c>
      <c r="AH136" s="1">
        <v>753331</v>
      </c>
      <c r="AI136" s="1">
        <v>733843</v>
      </c>
      <c r="AJ136" s="1">
        <v>693715</v>
      </c>
      <c r="AK136" s="1">
        <v>713035.59</v>
      </c>
      <c r="AL136" s="1">
        <v>541928</v>
      </c>
      <c r="AM136" s="1">
        <v>510370</v>
      </c>
      <c r="AN136" s="1">
        <v>491477</v>
      </c>
      <c r="AO136" s="1">
        <v>517517.87599999999</v>
      </c>
      <c r="AP136" s="1">
        <v>552152</v>
      </c>
      <c r="AQ136" s="1">
        <v>546763</v>
      </c>
      <c r="AR136" s="1">
        <v>487066</v>
      </c>
      <c r="AS136" s="1">
        <v>517523.68699999998</v>
      </c>
      <c r="AT136" s="1">
        <v>560854</v>
      </c>
      <c r="AU136" s="1">
        <v>520622</v>
      </c>
      <c r="AV136" s="1">
        <v>488245</v>
      </c>
      <c r="AW136" s="1">
        <v>473303.82900000003</v>
      </c>
      <c r="AX136" s="1">
        <v>470887</v>
      </c>
      <c r="AY136" s="1">
        <v>367348</v>
      </c>
      <c r="AZ136" s="1">
        <v>336825</v>
      </c>
    </row>
    <row r="137" spans="1:52">
      <c r="A137" s="1" t="s">
        <v>79</v>
      </c>
      <c r="B137" s="1">
        <v>4734209</v>
      </c>
      <c r="C137" s="1">
        <v>4548217</v>
      </c>
      <c r="D137" s="1">
        <v>8854817</v>
      </c>
      <c r="E137" s="1">
        <v>6429798.2199999997</v>
      </c>
      <c r="F137" s="1">
        <v>6549175</v>
      </c>
      <c r="G137" s="1">
        <v>6430508</v>
      </c>
      <c r="H137" s="1">
        <v>6225824</v>
      </c>
      <c r="I137" s="1">
        <v>6276557</v>
      </c>
      <c r="J137" s="1">
        <v>6489165</v>
      </c>
      <c r="K137" s="1">
        <v>6177607</v>
      </c>
      <c r="L137" s="1">
        <v>5991096</v>
      </c>
      <c r="M137" s="1">
        <v>6081151.04</v>
      </c>
      <c r="N137" s="1">
        <v>6103600</v>
      </c>
      <c r="O137" s="1">
        <v>5982186</v>
      </c>
      <c r="P137" s="1">
        <v>5975594</v>
      </c>
      <c r="Q137" s="1">
        <v>6048639.5099999998</v>
      </c>
      <c r="R137" s="1">
        <v>6771939</v>
      </c>
      <c r="S137" s="1">
        <v>6865373</v>
      </c>
      <c r="T137" s="1">
        <v>6912799</v>
      </c>
      <c r="U137" s="1">
        <v>10058822.554</v>
      </c>
      <c r="V137" s="1">
        <v>10238459</v>
      </c>
      <c r="W137" s="1">
        <v>10028716</v>
      </c>
      <c r="X137" s="1">
        <v>10158228</v>
      </c>
      <c r="Y137" s="1">
        <v>11151777.946</v>
      </c>
      <c r="Z137" s="1">
        <v>11626111</v>
      </c>
      <c r="AA137" s="1">
        <v>11050569</v>
      </c>
      <c r="AB137" s="1">
        <v>11204719</v>
      </c>
      <c r="AC137" s="1">
        <v>11716152.890000001</v>
      </c>
      <c r="AD137" s="1">
        <v>12565801</v>
      </c>
      <c r="AE137" s="1">
        <v>12211939</v>
      </c>
      <c r="AF137" s="1">
        <v>12499517</v>
      </c>
      <c r="AG137" s="1">
        <v>9954262.7550000008</v>
      </c>
      <c r="AH137" s="1">
        <v>10748508</v>
      </c>
      <c r="AI137" s="1">
        <v>10408626</v>
      </c>
      <c r="AJ137" s="1">
        <v>10680321</v>
      </c>
      <c r="AK137" s="1">
        <v>11117280.029999999</v>
      </c>
      <c r="AL137" s="1">
        <v>11670761</v>
      </c>
      <c r="AM137" s="1">
        <v>11283292</v>
      </c>
      <c r="AN137" s="1">
        <v>11619643</v>
      </c>
      <c r="AO137" s="1">
        <v>12058370.124</v>
      </c>
      <c r="AP137" s="1">
        <v>12917468</v>
      </c>
      <c r="AQ137" s="1">
        <v>12554604</v>
      </c>
      <c r="AR137" s="1">
        <v>12914167</v>
      </c>
      <c r="AS137" s="1">
        <v>13419675.015000001</v>
      </c>
      <c r="AT137" s="1">
        <v>14262045</v>
      </c>
      <c r="AU137" s="1">
        <v>13526479</v>
      </c>
      <c r="AV137" s="1">
        <v>13705539</v>
      </c>
      <c r="AW137" s="1">
        <v>14143622.551000001</v>
      </c>
      <c r="AX137" s="1">
        <v>13313480</v>
      </c>
      <c r="AY137" s="1">
        <v>12601303</v>
      </c>
      <c r="AZ137" s="1">
        <v>11721654</v>
      </c>
    </row>
    <row r="138" spans="1:52">
      <c r="A138" s="1" t="s">
        <v>80</v>
      </c>
      <c r="B138" s="1" t="s">
        <v>81</v>
      </c>
      <c r="C138" s="1" t="s">
        <v>82</v>
      </c>
      <c r="D138" s="1" t="s">
        <v>83</v>
      </c>
      <c r="E138" s="1" t="s">
        <v>84</v>
      </c>
      <c r="F138" s="1" t="s">
        <v>85</v>
      </c>
      <c r="G138" s="1" t="s">
        <v>86</v>
      </c>
      <c r="H138" s="1" t="s">
        <v>87</v>
      </c>
      <c r="I138" s="1" t="s">
        <v>88</v>
      </c>
      <c r="J138" s="1" t="s">
        <v>89</v>
      </c>
      <c r="K138" s="1" t="s">
        <v>90</v>
      </c>
      <c r="L138" s="1" t="s">
        <v>91</v>
      </c>
      <c r="M138" s="1" t="s">
        <v>92</v>
      </c>
      <c r="N138" s="1" t="s">
        <v>93</v>
      </c>
      <c r="O138" s="1" t="s">
        <v>94</v>
      </c>
      <c r="P138" s="1" t="s">
        <v>95</v>
      </c>
      <c r="Q138" s="1" t="s">
        <v>96</v>
      </c>
      <c r="R138" s="1" t="s">
        <v>97</v>
      </c>
      <c r="S138" s="1" t="s">
        <v>98</v>
      </c>
      <c r="T138" s="1" t="s">
        <v>99</v>
      </c>
      <c r="U138" s="1" t="s">
        <v>100</v>
      </c>
      <c r="V138" s="1" t="s">
        <v>101</v>
      </c>
      <c r="W138" s="1" t="s">
        <v>102</v>
      </c>
      <c r="X138" s="1" t="s">
        <v>103</v>
      </c>
      <c r="Y138" s="1" t="s">
        <v>104</v>
      </c>
      <c r="Z138" s="1" t="s">
        <v>105</v>
      </c>
      <c r="AA138" s="1" t="s">
        <v>106</v>
      </c>
      <c r="AB138" s="1" t="s">
        <v>107</v>
      </c>
      <c r="AC138" s="1" t="s">
        <v>108</v>
      </c>
      <c r="AD138" s="1" t="s">
        <v>109</v>
      </c>
      <c r="AE138" s="1" t="s">
        <v>110</v>
      </c>
      <c r="AF138" s="1" t="s">
        <v>111</v>
      </c>
      <c r="AG138" s="1" t="s">
        <v>112</v>
      </c>
      <c r="AH138" s="1" t="s">
        <v>113</v>
      </c>
      <c r="AI138" s="1" t="s">
        <v>114</v>
      </c>
      <c r="AJ138" s="1" t="s">
        <v>115</v>
      </c>
      <c r="AK138" s="1" t="s">
        <v>116</v>
      </c>
      <c r="AL138" s="1" t="s">
        <v>117</v>
      </c>
      <c r="AM138" s="1" t="s">
        <v>118</v>
      </c>
      <c r="AN138" s="1" t="s">
        <v>119</v>
      </c>
      <c r="AO138" s="1" t="s">
        <v>120</v>
      </c>
      <c r="AP138" s="1" t="s">
        <v>121</v>
      </c>
      <c r="AQ138" s="1" t="s">
        <v>122</v>
      </c>
      <c r="AR138" s="1" t="s">
        <v>123</v>
      </c>
      <c r="AS138" s="1" t="s">
        <v>124</v>
      </c>
      <c r="AT138" s="1" t="s">
        <v>125</v>
      </c>
      <c r="AU138" s="1" t="s">
        <v>126</v>
      </c>
      <c r="AV138" s="1" t="s">
        <v>127</v>
      </c>
      <c r="AW138" s="1" t="s">
        <v>128</v>
      </c>
      <c r="AX138" s="1" t="s">
        <v>129</v>
      </c>
      <c r="AY138" s="1" t="s">
        <v>130</v>
      </c>
      <c r="AZ138" s="1" t="s">
        <v>131</v>
      </c>
    </row>
    <row r="139" spans="1:52">
      <c r="A139" s="1" t="s">
        <v>132</v>
      </c>
    </row>
    <row r="140" spans="1:52">
      <c r="A140" s="1" t="s">
        <v>133</v>
      </c>
    </row>
    <row r="141" spans="1:52">
      <c r="A141" s="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C82D-3C9E-4612-B2FE-EDBFC8A4F526}">
  <dimension ref="A1:AZ66"/>
  <sheetViews>
    <sheetView topLeftCell="A2" workbookViewId="0">
      <selection activeCell="A13" sqref="A13:AZ62"/>
    </sheetView>
  </sheetViews>
  <sheetFormatPr defaultRowHeight="15"/>
  <cols>
    <col min="1" max="1" width="25.77734375" style="1" customWidth="1"/>
    <col min="2" max="4" width="15.77734375" style="1" customWidth="1"/>
    <col min="5" max="5" width="20.77734375" style="1" customWidth="1"/>
    <col min="6" max="7" width="15.77734375" style="1" customWidth="1"/>
    <col min="8" max="16384" width="8.88671875" style="1"/>
  </cols>
  <sheetData>
    <row r="1" spans="1:52">
      <c r="A1" s="1" t="s">
        <v>0</v>
      </c>
      <c r="B1" s="1" t="s">
        <v>1</v>
      </c>
      <c r="C1" s="1" t="s">
        <v>1217</v>
      </c>
    </row>
    <row r="3" spans="1:52">
      <c r="A3" s="1" t="s">
        <v>2</v>
      </c>
      <c r="B3" s="1" t="s">
        <v>351</v>
      </c>
    </row>
    <row r="4" spans="1:52">
      <c r="A4" s="1" t="s">
        <v>4</v>
      </c>
      <c r="B4" s="1" t="s">
        <v>135</v>
      </c>
    </row>
    <row r="5" spans="1:52">
      <c r="A5" s="1" t="s">
        <v>6</v>
      </c>
      <c r="B5" s="1" t="s">
        <v>7</v>
      </c>
    </row>
    <row r="6" spans="1:52">
      <c r="A6" s="1" t="s">
        <v>8</v>
      </c>
      <c r="B6" s="1" t="s">
        <v>9</v>
      </c>
    </row>
    <row r="7" spans="1:52">
      <c r="A7" s="1" t="s">
        <v>10</v>
      </c>
      <c r="B7" s="1" t="s">
        <v>11</v>
      </c>
      <c r="C7" s="1" t="s">
        <v>12</v>
      </c>
      <c r="D7" s="1" t="s">
        <v>13</v>
      </c>
    </row>
    <row r="9" spans="1:52">
      <c r="A9" s="1" t="s">
        <v>14</v>
      </c>
      <c r="B9" s="1" t="s">
        <v>15</v>
      </c>
    </row>
    <row r="10" spans="1:52">
      <c r="A10" s="1" t="s">
        <v>6</v>
      </c>
      <c r="B10" s="1" t="s">
        <v>16</v>
      </c>
    </row>
    <row r="12" spans="1:52">
      <c r="A12" s="1" t="s">
        <v>17</v>
      </c>
    </row>
    <row r="13" spans="1:52">
      <c r="A13" s="1" t="s">
        <v>1</v>
      </c>
      <c r="B13" s="1" t="s">
        <v>961</v>
      </c>
      <c r="C13" s="1" t="s">
        <v>962</v>
      </c>
      <c r="D13" s="1" t="s">
        <v>963</v>
      </c>
      <c r="E13" s="1" t="s">
        <v>1013</v>
      </c>
      <c r="F13" s="1" t="s">
        <v>965</v>
      </c>
      <c r="G13" s="1" t="s">
        <v>966</v>
      </c>
      <c r="H13" s="1" t="s">
        <v>967</v>
      </c>
      <c r="I13" s="1" t="s">
        <v>1014</v>
      </c>
      <c r="J13" s="1" t="s">
        <v>969</v>
      </c>
      <c r="K13" s="1" t="s">
        <v>970</v>
      </c>
      <c r="L13" s="1" t="s">
        <v>971</v>
      </c>
      <c r="M13" s="1" t="s">
        <v>1015</v>
      </c>
      <c r="N13" s="1" t="s">
        <v>973</v>
      </c>
      <c r="O13" s="1" t="s">
        <v>974</v>
      </c>
      <c r="P13" s="1" t="s">
        <v>975</v>
      </c>
      <c r="Q13" s="1" t="s">
        <v>1016</v>
      </c>
      <c r="R13" s="1" t="s">
        <v>977</v>
      </c>
      <c r="S13" s="1" t="s">
        <v>978</v>
      </c>
      <c r="T13" s="1" t="s">
        <v>979</v>
      </c>
      <c r="U13" s="1" t="s">
        <v>1017</v>
      </c>
      <c r="V13" s="1" t="s">
        <v>981</v>
      </c>
      <c r="W13" s="1" t="s">
        <v>982</v>
      </c>
      <c r="X13" s="1" t="s">
        <v>983</v>
      </c>
      <c r="Y13" s="1" t="s">
        <v>1018</v>
      </c>
      <c r="Z13" s="1" t="s">
        <v>985</v>
      </c>
      <c r="AA13" s="1" t="s">
        <v>986</v>
      </c>
      <c r="AB13" s="1" t="s">
        <v>987</v>
      </c>
      <c r="AC13" s="1" t="s">
        <v>1019</v>
      </c>
      <c r="AD13" s="1" t="s">
        <v>989</v>
      </c>
      <c r="AE13" s="1" t="s">
        <v>990</v>
      </c>
      <c r="AF13" s="1" t="s">
        <v>991</v>
      </c>
      <c r="AG13" s="1" t="s">
        <v>1020</v>
      </c>
      <c r="AH13" s="1" t="s">
        <v>993</v>
      </c>
      <c r="AI13" s="1" t="s">
        <v>994</v>
      </c>
      <c r="AJ13" s="1" t="s">
        <v>995</v>
      </c>
      <c r="AK13" s="1" t="s">
        <v>1021</v>
      </c>
      <c r="AL13" s="1" t="s">
        <v>997</v>
      </c>
      <c r="AM13" s="1" t="s">
        <v>998</v>
      </c>
      <c r="AN13" s="1" t="s">
        <v>999</v>
      </c>
      <c r="AO13" s="1" t="s">
        <v>1022</v>
      </c>
      <c r="AP13" s="1" t="s">
        <v>1001</v>
      </c>
      <c r="AQ13" s="1" t="s">
        <v>1002</v>
      </c>
      <c r="AR13" s="1" t="s">
        <v>1003</v>
      </c>
      <c r="AS13" s="1" t="s">
        <v>1023</v>
      </c>
      <c r="AT13" s="1" t="s">
        <v>1005</v>
      </c>
      <c r="AU13" s="1" t="s">
        <v>1006</v>
      </c>
      <c r="AV13" s="1" t="s">
        <v>1007</v>
      </c>
      <c r="AW13" s="1" t="s">
        <v>1024</v>
      </c>
      <c r="AX13" s="1" t="s">
        <v>1009</v>
      </c>
      <c r="AY13" s="1" t="s">
        <v>1010</v>
      </c>
      <c r="AZ13" s="1" t="s">
        <v>1113</v>
      </c>
    </row>
    <row r="15" spans="1:52">
      <c r="A15" s="1" t="s">
        <v>136</v>
      </c>
    </row>
    <row r="16" spans="1:52">
      <c r="A16" s="1" t="s">
        <v>137</v>
      </c>
      <c r="B16" s="1">
        <v>2101575</v>
      </c>
      <c r="C16" s="1">
        <v>1910888</v>
      </c>
      <c r="D16" s="1">
        <v>1932376</v>
      </c>
      <c r="E16" s="1">
        <v>2079293.77</v>
      </c>
      <c r="F16" s="1">
        <v>2107822</v>
      </c>
      <c r="G16" s="1">
        <v>1968223</v>
      </c>
      <c r="H16" s="1">
        <v>1928768</v>
      </c>
      <c r="I16" s="1">
        <v>2272236</v>
      </c>
      <c r="J16" s="1">
        <v>2339147</v>
      </c>
      <c r="K16" s="1">
        <v>1981117</v>
      </c>
      <c r="L16" s="1">
        <v>2103857</v>
      </c>
      <c r="M16" s="1">
        <v>2591738.75</v>
      </c>
      <c r="N16" s="1">
        <v>2914145</v>
      </c>
      <c r="O16" s="1">
        <v>2568050</v>
      </c>
      <c r="P16" s="1">
        <v>2713218</v>
      </c>
      <c r="Q16" s="1">
        <v>2967781.64</v>
      </c>
      <c r="R16" s="1">
        <v>3617770</v>
      </c>
      <c r="S16" s="1">
        <v>3443697</v>
      </c>
      <c r="T16" s="1">
        <v>3372412</v>
      </c>
      <c r="U16" s="1">
        <v>4069955.08</v>
      </c>
      <c r="V16" s="1">
        <v>4419962</v>
      </c>
      <c r="W16" s="1">
        <v>4100460</v>
      </c>
      <c r="X16" s="1">
        <v>4055085</v>
      </c>
      <c r="Y16" s="1">
        <v>4520463.1119999997</v>
      </c>
      <c r="Z16" s="1">
        <v>4544348</v>
      </c>
      <c r="AA16" s="1">
        <v>4266770</v>
      </c>
      <c r="AB16" s="1">
        <v>4284646</v>
      </c>
      <c r="AC16" s="1">
        <v>4896504.07</v>
      </c>
      <c r="AD16" s="1">
        <v>5046726</v>
      </c>
      <c r="AE16" s="1">
        <v>4490796</v>
      </c>
      <c r="AF16" s="1">
        <v>4379286</v>
      </c>
      <c r="AG16" s="1">
        <v>4962828.5250000004</v>
      </c>
      <c r="AH16" s="1">
        <v>5191993</v>
      </c>
      <c r="AI16" s="1">
        <v>4771236</v>
      </c>
      <c r="AJ16" s="1">
        <v>4640971</v>
      </c>
      <c r="AK16" s="1">
        <v>4843967.8099999996</v>
      </c>
      <c r="AL16" s="1">
        <v>5166687</v>
      </c>
      <c r="AM16" s="1">
        <v>4702290</v>
      </c>
      <c r="AN16" s="1">
        <v>4783125</v>
      </c>
      <c r="AO16" s="1">
        <v>5162327.4610000001</v>
      </c>
      <c r="AP16" s="1">
        <v>5608511</v>
      </c>
      <c r="AQ16" s="1">
        <v>5056536</v>
      </c>
      <c r="AR16" s="1">
        <v>5215636</v>
      </c>
      <c r="AS16" s="1">
        <v>5382300.9239999996</v>
      </c>
      <c r="AT16" s="1">
        <v>5511904</v>
      </c>
      <c r="AU16" s="1">
        <v>5087662</v>
      </c>
      <c r="AV16" s="1">
        <v>4847735</v>
      </c>
      <c r="AW16" s="1">
        <v>5175444.0360000003</v>
      </c>
      <c r="AX16" s="1">
        <v>4497216</v>
      </c>
      <c r="AY16" s="1">
        <v>2245220</v>
      </c>
      <c r="AZ16" s="1">
        <v>2993559</v>
      </c>
    </row>
    <row r="17" spans="1:52">
      <c r="A17" s="1" t="s">
        <v>1187</v>
      </c>
      <c r="B17" s="1">
        <v>0</v>
      </c>
      <c r="C17" s="1">
        <v>0</v>
      </c>
      <c r="D17" s="1">
        <v>0</v>
      </c>
      <c r="E17" s="1">
        <v>0</v>
      </c>
      <c r="F17" s="1">
        <v>0</v>
      </c>
      <c r="G17" s="1">
        <v>1521860</v>
      </c>
      <c r="H17" s="1">
        <v>0</v>
      </c>
      <c r="I17" s="1">
        <v>0</v>
      </c>
      <c r="J17" s="1">
        <v>709774</v>
      </c>
      <c r="K17" s="1">
        <v>0</v>
      </c>
      <c r="L17" s="1">
        <v>0</v>
      </c>
      <c r="M17" s="1">
        <v>0</v>
      </c>
      <c r="N17" s="1">
        <v>0</v>
      </c>
      <c r="O17" s="1">
        <v>0</v>
      </c>
      <c r="P17" s="1">
        <v>0</v>
      </c>
      <c r="Q17" s="1">
        <v>0</v>
      </c>
      <c r="R17" s="1">
        <v>0</v>
      </c>
      <c r="S17" s="1">
        <v>0</v>
      </c>
      <c r="T17" s="1">
        <v>0</v>
      </c>
      <c r="U17" s="1">
        <v>2064638.97575</v>
      </c>
      <c r="V17" s="1">
        <v>2150406</v>
      </c>
      <c r="W17" s="1">
        <v>2386037</v>
      </c>
      <c r="X17" s="1">
        <v>2194986</v>
      </c>
      <c r="Y17" s="1">
        <v>2327159.1069999998</v>
      </c>
      <c r="Z17" s="1">
        <v>2286423</v>
      </c>
      <c r="AA17" s="1">
        <v>2584317</v>
      </c>
      <c r="AB17" s="1">
        <v>1801491</v>
      </c>
      <c r="AC17" s="1">
        <v>2546904.7000000002</v>
      </c>
      <c r="AD17" s="1">
        <v>2412889</v>
      </c>
      <c r="AE17" s="1">
        <v>2619826</v>
      </c>
      <c r="AF17" s="1">
        <v>2468437</v>
      </c>
      <c r="AG17" s="1">
        <v>2593364.7940000002</v>
      </c>
      <c r="AH17" s="1">
        <v>2489340</v>
      </c>
      <c r="AI17" s="1">
        <v>2840349</v>
      </c>
      <c r="AJ17" s="1">
        <v>2604412</v>
      </c>
      <c r="AK17" s="1">
        <v>2594991.25</v>
      </c>
      <c r="AL17" s="1">
        <v>2571137</v>
      </c>
      <c r="AM17" s="1">
        <v>2751950</v>
      </c>
      <c r="AN17" s="1">
        <v>2744839</v>
      </c>
      <c r="AO17" s="1">
        <v>2824698.4139999999</v>
      </c>
      <c r="AP17" s="1">
        <v>2774431</v>
      </c>
      <c r="AQ17" s="1">
        <v>3025786</v>
      </c>
      <c r="AR17" s="1">
        <v>3089772</v>
      </c>
      <c r="AS17" s="1">
        <v>3009006.2829999998</v>
      </c>
      <c r="AT17" s="1">
        <v>2867481</v>
      </c>
      <c r="AU17" s="1">
        <v>3198041</v>
      </c>
      <c r="AV17" s="1">
        <v>3059098</v>
      </c>
      <c r="AW17" s="1">
        <v>3059567.8450000002</v>
      </c>
      <c r="AX17" s="1">
        <v>2779272</v>
      </c>
      <c r="AY17" s="1">
        <v>2177345</v>
      </c>
      <c r="AZ17" s="1">
        <v>2564203</v>
      </c>
    </row>
    <row r="18" spans="1:52">
      <c r="A18" s="1" t="s">
        <v>138</v>
      </c>
      <c r="B18" s="1">
        <v>0</v>
      </c>
      <c r="C18" s="1">
        <v>0</v>
      </c>
      <c r="D18" s="1">
        <v>0</v>
      </c>
      <c r="E18" s="1">
        <v>0</v>
      </c>
      <c r="F18" s="1">
        <v>0</v>
      </c>
      <c r="G18" s="1">
        <v>446363</v>
      </c>
      <c r="H18" s="1">
        <v>1928768</v>
      </c>
      <c r="I18" s="1">
        <v>2272236</v>
      </c>
      <c r="J18" s="1">
        <v>1629373</v>
      </c>
      <c r="K18" s="1">
        <v>1981117</v>
      </c>
      <c r="L18" s="1">
        <v>2103857</v>
      </c>
      <c r="M18" s="1">
        <v>2591738.75</v>
      </c>
      <c r="N18" s="1">
        <v>2914145</v>
      </c>
      <c r="O18" s="1">
        <v>2568050</v>
      </c>
      <c r="P18" s="1">
        <v>2713218</v>
      </c>
      <c r="Q18" s="1">
        <v>2967781.64</v>
      </c>
      <c r="R18" s="1">
        <v>3617770</v>
      </c>
      <c r="S18" s="1">
        <v>3443697</v>
      </c>
      <c r="T18" s="1">
        <v>3372412</v>
      </c>
      <c r="U18" s="1">
        <v>-4188600.8229999999</v>
      </c>
      <c r="V18" s="1">
        <v>2269556</v>
      </c>
      <c r="W18" s="1">
        <v>1714423</v>
      </c>
      <c r="X18" s="1">
        <v>1860099</v>
      </c>
      <c r="Y18" s="1">
        <v>2193304.0049999999</v>
      </c>
      <c r="Z18" s="1">
        <v>2257925</v>
      </c>
      <c r="AA18" s="1">
        <v>1682453</v>
      </c>
      <c r="AB18" s="1">
        <v>2483155</v>
      </c>
      <c r="AC18" s="1">
        <v>2349599.37</v>
      </c>
      <c r="AD18" s="1">
        <v>2633837</v>
      </c>
      <c r="AE18" s="1">
        <v>1870970</v>
      </c>
      <c r="AF18" s="1">
        <v>1910849</v>
      </c>
      <c r="AG18" s="1">
        <v>2369463.7310000001</v>
      </c>
      <c r="AH18" s="1">
        <v>2702653</v>
      </c>
      <c r="AI18" s="1">
        <v>1930887</v>
      </c>
      <c r="AJ18" s="1">
        <v>2036559</v>
      </c>
      <c r="AK18" s="1">
        <v>2248976.56</v>
      </c>
      <c r="AL18" s="1">
        <v>2595550</v>
      </c>
      <c r="AM18" s="1">
        <v>1950340</v>
      </c>
      <c r="AN18" s="1">
        <v>2038286</v>
      </c>
      <c r="AO18" s="1">
        <v>2337629.0469999998</v>
      </c>
      <c r="AP18" s="1">
        <v>2834080</v>
      </c>
      <c r="AQ18" s="1">
        <v>2030750</v>
      </c>
      <c r="AR18" s="1">
        <v>2125864</v>
      </c>
      <c r="AS18" s="1">
        <v>2373294.6409999998</v>
      </c>
      <c r="AT18" s="1">
        <v>2644423</v>
      </c>
      <c r="AU18" s="1">
        <v>1889621</v>
      </c>
      <c r="AV18" s="1">
        <v>1788637</v>
      </c>
      <c r="AW18" s="1">
        <v>2115876.1910000001</v>
      </c>
      <c r="AX18" s="1">
        <v>1717944</v>
      </c>
      <c r="AY18" s="1">
        <v>67875</v>
      </c>
      <c r="AZ18" s="1">
        <v>429356</v>
      </c>
    </row>
    <row r="19" spans="1:52">
      <c r="A19" s="1" t="s">
        <v>139</v>
      </c>
      <c r="B19" s="1">
        <v>17561</v>
      </c>
      <c r="C19" s="1">
        <v>19057</v>
      </c>
      <c r="D19" s="1">
        <v>30495</v>
      </c>
      <c r="E19" s="1">
        <v>82135.56</v>
      </c>
      <c r="F19" s="1">
        <v>69634</v>
      </c>
      <c r="G19" s="1">
        <v>49054</v>
      </c>
      <c r="H19" s="1">
        <v>62309</v>
      </c>
      <c r="I19" s="1">
        <v>74250</v>
      </c>
      <c r="J19" s="1">
        <v>210949</v>
      </c>
      <c r="K19" s="1">
        <v>84427</v>
      </c>
      <c r="L19" s="1">
        <v>75077</v>
      </c>
      <c r="M19" s="1">
        <v>113926.42</v>
      </c>
      <c r="N19" s="1">
        <v>109737</v>
      </c>
      <c r="O19" s="1">
        <v>88896</v>
      </c>
      <c r="P19" s="1">
        <v>112289</v>
      </c>
      <c r="Q19" s="1">
        <v>100113.2</v>
      </c>
      <c r="R19" s="1">
        <v>133021</v>
      </c>
      <c r="S19" s="1">
        <v>122752</v>
      </c>
      <c r="T19" s="1">
        <v>120909</v>
      </c>
      <c r="U19" s="1">
        <v>499885.86900000001</v>
      </c>
      <c r="V19" s="1">
        <v>118335</v>
      </c>
      <c r="W19" s="1">
        <v>148469</v>
      </c>
      <c r="X19" s="1">
        <v>65399</v>
      </c>
      <c r="Y19" s="1">
        <v>129177.90300000001</v>
      </c>
      <c r="Z19" s="1">
        <v>105853</v>
      </c>
      <c r="AA19" s="1">
        <v>85414</v>
      </c>
      <c r="AB19" s="1">
        <v>103091</v>
      </c>
      <c r="AC19" s="1">
        <v>199643.89</v>
      </c>
      <c r="AD19" s="1">
        <v>133791</v>
      </c>
      <c r="AE19" s="1">
        <v>57511</v>
      </c>
      <c r="AF19" s="1">
        <v>169397</v>
      </c>
      <c r="AG19" s="1">
        <v>51043.108</v>
      </c>
      <c r="AH19" s="1">
        <v>138671</v>
      </c>
      <c r="AI19" s="1">
        <v>97152</v>
      </c>
      <c r="AJ19" s="1">
        <v>102186</v>
      </c>
      <c r="AK19" s="1">
        <v>120051.9</v>
      </c>
      <c r="AL19" s="1">
        <v>178984</v>
      </c>
      <c r="AM19" s="1">
        <v>97050</v>
      </c>
      <c r="AN19" s="1">
        <v>96959</v>
      </c>
      <c r="AO19" s="1">
        <v>157914.92800000001</v>
      </c>
      <c r="AP19" s="1">
        <v>132766</v>
      </c>
      <c r="AQ19" s="1">
        <v>134518</v>
      </c>
      <c r="AR19" s="1">
        <v>105962</v>
      </c>
      <c r="AS19" s="1">
        <v>131923.97899999999</v>
      </c>
      <c r="AT19" s="1">
        <v>231832</v>
      </c>
      <c r="AU19" s="1">
        <v>137920</v>
      </c>
      <c r="AV19" s="1">
        <v>116829</v>
      </c>
      <c r="AW19" s="1">
        <v>181722.83100000001</v>
      </c>
      <c r="AX19" s="1">
        <v>103949</v>
      </c>
      <c r="AY19" s="1">
        <v>91017</v>
      </c>
      <c r="AZ19" s="1">
        <v>67849</v>
      </c>
    </row>
    <row r="20" spans="1:52">
      <c r="A20" s="1" t="s">
        <v>1245</v>
      </c>
      <c r="B20" s="1">
        <v>0</v>
      </c>
      <c r="C20" s="1">
        <v>0</v>
      </c>
      <c r="D20" s="1">
        <v>0</v>
      </c>
      <c r="E20" s="1">
        <v>0</v>
      </c>
      <c r="F20" s="1">
        <v>0</v>
      </c>
      <c r="G20" s="1">
        <v>0</v>
      </c>
      <c r="H20" s="1">
        <v>0</v>
      </c>
      <c r="I20" s="1">
        <v>0</v>
      </c>
      <c r="J20" s="1">
        <v>0</v>
      </c>
      <c r="K20" s="1">
        <v>0</v>
      </c>
      <c r="L20" s="1">
        <v>0</v>
      </c>
      <c r="M20" s="1">
        <v>0</v>
      </c>
      <c r="N20" s="1">
        <v>0</v>
      </c>
      <c r="O20" s="1">
        <v>0</v>
      </c>
      <c r="P20" s="1">
        <v>0</v>
      </c>
      <c r="Q20" s="1">
        <v>28653.1325</v>
      </c>
      <c r="R20" s="1">
        <v>28516</v>
      </c>
      <c r="S20" s="1">
        <v>28654</v>
      </c>
      <c r="T20" s="1">
        <v>28790</v>
      </c>
      <c r="U20" s="1">
        <v>0</v>
      </c>
      <c r="V20" s="1">
        <v>0</v>
      </c>
      <c r="W20" s="1">
        <v>0</v>
      </c>
      <c r="X20" s="1">
        <v>0</v>
      </c>
      <c r="Y20" s="1">
        <v>0</v>
      </c>
      <c r="Z20" s="1">
        <v>0</v>
      </c>
      <c r="AA20" s="1">
        <v>0</v>
      </c>
      <c r="AB20" s="1">
        <v>0</v>
      </c>
      <c r="AC20" s="1">
        <v>0</v>
      </c>
      <c r="AD20" s="1">
        <v>0</v>
      </c>
      <c r="AE20" s="1">
        <v>0</v>
      </c>
      <c r="AF20" s="1">
        <v>28859</v>
      </c>
      <c r="AG20" s="1">
        <v>28859.528999999999</v>
      </c>
      <c r="AH20" s="1">
        <v>28412</v>
      </c>
      <c r="AI20" s="1">
        <v>28551</v>
      </c>
      <c r="AJ20" s="1">
        <v>28825</v>
      </c>
      <c r="AK20" s="1">
        <v>28824.53</v>
      </c>
      <c r="AL20" s="1">
        <v>28309</v>
      </c>
      <c r="AM20" s="1">
        <v>28585</v>
      </c>
      <c r="AN20" s="1">
        <v>28859</v>
      </c>
      <c r="AO20" s="1">
        <v>28859.528999999999</v>
      </c>
      <c r="AP20" s="1">
        <v>28310</v>
      </c>
      <c r="AQ20" s="1">
        <v>28584</v>
      </c>
      <c r="AR20" s="1">
        <v>28859</v>
      </c>
      <c r="AS20" s="1">
        <v>28859.528999999999</v>
      </c>
      <c r="AT20" s="1">
        <v>28310</v>
      </c>
      <c r="AU20" s="1">
        <v>28584</v>
      </c>
      <c r="AV20" s="1">
        <v>28859</v>
      </c>
      <c r="AW20" s="1">
        <v>28859.528999999999</v>
      </c>
      <c r="AX20" s="1">
        <v>3570</v>
      </c>
      <c r="AY20" s="1">
        <v>3570</v>
      </c>
      <c r="AZ20" s="1">
        <v>3569</v>
      </c>
    </row>
    <row r="21" spans="1:52">
      <c r="A21" s="1" t="s">
        <v>140</v>
      </c>
      <c r="B21" s="1">
        <v>-16474</v>
      </c>
      <c r="C21" s="1">
        <v>-16789</v>
      </c>
      <c r="D21" s="1">
        <v>1073</v>
      </c>
      <c r="E21" s="1">
        <v>859.07</v>
      </c>
      <c r="F21" s="1">
        <v>-4112</v>
      </c>
      <c r="G21" s="1">
        <v>0</v>
      </c>
      <c r="H21" s="1">
        <v>1987</v>
      </c>
      <c r="I21" s="1">
        <v>6206</v>
      </c>
      <c r="J21" s="1">
        <v>0</v>
      </c>
      <c r="K21" s="1">
        <v>6334</v>
      </c>
      <c r="L21" s="1">
        <v>5724</v>
      </c>
      <c r="M21" s="1">
        <v>0</v>
      </c>
      <c r="N21" s="1">
        <v>6509</v>
      </c>
      <c r="O21" s="1">
        <v>8152</v>
      </c>
      <c r="P21" s="1">
        <v>6866</v>
      </c>
      <c r="Q21" s="1">
        <v>-2138.19</v>
      </c>
      <c r="R21" s="1">
        <v>6228</v>
      </c>
      <c r="S21" s="1">
        <v>10615</v>
      </c>
      <c r="T21" s="1">
        <v>6779</v>
      </c>
      <c r="U21" s="1">
        <v>0</v>
      </c>
      <c r="V21" s="1">
        <v>0</v>
      </c>
      <c r="W21" s="1">
        <v>0</v>
      </c>
      <c r="X21" s="1">
        <v>0</v>
      </c>
      <c r="Y21" s="1">
        <v>0</v>
      </c>
      <c r="Z21" s="1">
        <v>0</v>
      </c>
      <c r="AA21" s="1">
        <v>0</v>
      </c>
      <c r="AB21" s="1">
        <v>0</v>
      </c>
      <c r="AC21" s="1">
        <v>0</v>
      </c>
      <c r="AD21" s="1">
        <v>0</v>
      </c>
      <c r="AE21" s="1">
        <v>0</v>
      </c>
      <c r="AF21" s="1">
        <v>0</v>
      </c>
      <c r="AG21" s="1">
        <v>0</v>
      </c>
      <c r="AH21" s="1">
        <v>0</v>
      </c>
      <c r="AI21" s="1">
        <v>0</v>
      </c>
      <c r="AJ21" s="1">
        <v>0</v>
      </c>
      <c r="AK21" s="1">
        <v>0</v>
      </c>
      <c r="AL21" s="1">
        <v>0</v>
      </c>
      <c r="AM21" s="1">
        <v>0</v>
      </c>
      <c r="AN21" s="1">
        <v>0</v>
      </c>
      <c r="AO21" s="1">
        <v>0</v>
      </c>
      <c r="AP21" s="1">
        <v>0</v>
      </c>
      <c r="AQ21" s="1">
        <v>0</v>
      </c>
      <c r="AR21" s="1">
        <v>0</v>
      </c>
      <c r="AS21" s="1">
        <v>0</v>
      </c>
      <c r="AT21" s="1">
        <v>0</v>
      </c>
      <c r="AU21" s="1">
        <v>0</v>
      </c>
      <c r="AV21" s="1">
        <v>0</v>
      </c>
      <c r="AW21" s="1">
        <v>0</v>
      </c>
      <c r="AX21" s="1">
        <v>22208</v>
      </c>
      <c r="AY21" s="1">
        <v>25045</v>
      </c>
      <c r="AZ21" s="1">
        <v>21122</v>
      </c>
    </row>
    <row r="22" spans="1:52">
      <c r="A22" s="1" t="s">
        <v>141</v>
      </c>
      <c r="B22" s="1">
        <v>34035</v>
      </c>
      <c r="C22" s="1">
        <v>35846</v>
      </c>
      <c r="D22" s="1">
        <v>29422</v>
      </c>
      <c r="E22" s="1">
        <v>81276.5</v>
      </c>
      <c r="F22" s="1">
        <v>73746</v>
      </c>
      <c r="G22" s="1">
        <v>49054</v>
      </c>
      <c r="H22" s="1">
        <v>60322</v>
      </c>
      <c r="I22" s="1">
        <v>68044</v>
      </c>
      <c r="J22" s="1">
        <v>210949</v>
      </c>
      <c r="K22" s="1">
        <v>78093</v>
      </c>
      <c r="L22" s="1">
        <v>69353</v>
      </c>
      <c r="M22" s="1">
        <v>131983.42000000001</v>
      </c>
      <c r="N22" s="1">
        <v>103228</v>
      </c>
      <c r="O22" s="1">
        <v>80744</v>
      </c>
      <c r="P22" s="1">
        <v>105423</v>
      </c>
      <c r="Q22" s="1">
        <v>-12361.14</v>
      </c>
      <c r="R22" s="1">
        <v>98277</v>
      </c>
      <c r="S22" s="1">
        <v>83483</v>
      </c>
      <c r="T22" s="1">
        <v>85340</v>
      </c>
      <c r="U22" s="1">
        <v>609466.86899999995</v>
      </c>
      <c r="V22" s="1">
        <v>118335</v>
      </c>
      <c r="W22" s="1">
        <v>148469</v>
      </c>
      <c r="X22" s="1">
        <v>65399</v>
      </c>
      <c r="Y22" s="1">
        <v>129177.90300000001</v>
      </c>
      <c r="Z22" s="1">
        <v>105853</v>
      </c>
      <c r="AA22" s="1">
        <v>85414</v>
      </c>
      <c r="AB22" s="1">
        <v>103091</v>
      </c>
      <c r="AC22" s="1">
        <v>199643.89</v>
      </c>
      <c r="AD22" s="1">
        <v>133791</v>
      </c>
      <c r="AE22" s="1">
        <v>57511</v>
      </c>
      <c r="AF22" s="1">
        <v>140538</v>
      </c>
      <c r="AG22" s="1">
        <v>22183.579000000002</v>
      </c>
      <c r="AH22" s="1">
        <v>110259</v>
      </c>
      <c r="AI22" s="1">
        <v>68601</v>
      </c>
      <c r="AJ22" s="1">
        <v>73361</v>
      </c>
      <c r="AK22" s="1">
        <v>91227.37</v>
      </c>
      <c r="AL22" s="1">
        <v>150675</v>
      </c>
      <c r="AM22" s="1">
        <v>68465</v>
      </c>
      <c r="AN22" s="1">
        <v>68100</v>
      </c>
      <c r="AO22" s="1">
        <v>129055.399</v>
      </c>
      <c r="AP22" s="1">
        <v>104456</v>
      </c>
      <c r="AQ22" s="1">
        <v>105934</v>
      </c>
      <c r="AR22" s="1">
        <v>77103</v>
      </c>
      <c r="AS22" s="1">
        <v>103064.45</v>
      </c>
      <c r="AT22" s="1">
        <v>203522</v>
      </c>
      <c r="AU22" s="1">
        <v>109336</v>
      </c>
      <c r="AV22" s="1">
        <v>87970</v>
      </c>
      <c r="AW22" s="1">
        <v>152863.302</v>
      </c>
      <c r="AX22" s="1">
        <v>78171</v>
      </c>
      <c r="AY22" s="1">
        <v>62402</v>
      </c>
      <c r="AZ22" s="1">
        <v>43158</v>
      </c>
    </row>
    <row r="23" spans="1:52">
      <c r="A23" s="1" t="s">
        <v>142</v>
      </c>
      <c r="B23" s="1">
        <v>20707</v>
      </c>
      <c r="C23" s="1">
        <v>-19878</v>
      </c>
      <c r="D23" s="1">
        <v>0</v>
      </c>
      <c r="E23" s="1">
        <v>4102.66</v>
      </c>
      <c r="F23" s="1">
        <v>37001</v>
      </c>
      <c r="G23" s="1">
        <v>65500</v>
      </c>
      <c r="H23" s="1">
        <v>39427</v>
      </c>
      <c r="I23" s="1">
        <v>-17146</v>
      </c>
      <c r="J23" s="1">
        <v>23383</v>
      </c>
      <c r="K23" s="1">
        <v>0</v>
      </c>
      <c r="L23" s="1">
        <v>0</v>
      </c>
      <c r="M23" s="1">
        <v>0</v>
      </c>
      <c r="N23" s="1">
        <v>52039</v>
      </c>
      <c r="O23" s="1">
        <v>-4040</v>
      </c>
      <c r="P23" s="1">
        <v>-3391</v>
      </c>
      <c r="Q23" s="1">
        <v>33374.69</v>
      </c>
      <c r="R23" s="1">
        <v>57236</v>
      </c>
      <c r="S23" s="1">
        <v>-28948</v>
      </c>
      <c r="T23" s="1">
        <v>3056</v>
      </c>
      <c r="U23" s="1">
        <v>27744.708999999999</v>
      </c>
      <c r="V23" s="1">
        <v>37611</v>
      </c>
      <c r="W23" s="1">
        <v>-8036</v>
      </c>
      <c r="X23" s="1">
        <v>-5530</v>
      </c>
      <c r="Y23" s="1">
        <v>-2511.5639999999999</v>
      </c>
      <c r="Z23" s="1">
        <v>24377</v>
      </c>
      <c r="AA23" s="1">
        <v>651</v>
      </c>
      <c r="AB23" s="1">
        <v>1454</v>
      </c>
      <c r="AC23" s="1">
        <v>-26362.35</v>
      </c>
      <c r="AD23" s="1">
        <v>19654</v>
      </c>
      <c r="AE23" s="1">
        <v>8455</v>
      </c>
      <c r="AF23" s="1">
        <v>10427</v>
      </c>
      <c r="AG23" s="1">
        <v>0</v>
      </c>
      <c r="AH23" s="1">
        <v>14192</v>
      </c>
      <c r="AI23" s="1">
        <v>37301</v>
      </c>
      <c r="AJ23" s="1">
        <v>12037</v>
      </c>
      <c r="AK23" s="1">
        <v>-29498.47</v>
      </c>
      <c r="AL23" s="1">
        <v>14332</v>
      </c>
      <c r="AM23" s="1">
        <v>6409</v>
      </c>
      <c r="AN23" s="1">
        <v>9062</v>
      </c>
      <c r="AO23" s="1">
        <v>0</v>
      </c>
      <c r="AP23" s="1">
        <v>21007</v>
      </c>
      <c r="AQ23" s="1">
        <v>6887</v>
      </c>
      <c r="AR23" s="1">
        <v>13947</v>
      </c>
      <c r="AS23" s="1">
        <v>-6453.2240000000002</v>
      </c>
      <c r="AT23" s="1">
        <v>7900</v>
      </c>
      <c r="AU23" s="1">
        <v>6970</v>
      </c>
      <c r="AV23" s="1">
        <v>8297</v>
      </c>
      <c r="AW23" s="1">
        <v>6232.5680000000002</v>
      </c>
      <c r="AX23" s="1">
        <v>7611</v>
      </c>
      <c r="AY23" s="1">
        <v>7519</v>
      </c>
      <c r="AZ23" s="1">
        <v>7459</v>
      </c>
    </row>
    <row r="24" spans="1:52">
      <c r="A24" s="1" t="s">
        <v>143</v>
      </c>
      <c r="B24" s="1">
        <v>2139843</v>
      </c>
      <c r="C24" s="1">
        <v>1929945</v>
      </c>
      <c r="D24" s="1">
        <v>1962871</v>
      </c>
      <c r="E24" s="1">
        <v>2177839.9700000002</v>
      </c>
      <c r="F24" s="1">
        <v>2214457</v>
      </c>
      <c r="G24" s="1">
        <v>2082777</v>
      </c>
      <c r="H24" s="1">
        <v>2030504</v>
      </c>
      <c r="I24" s="1">
        <v>2329341.2400000002</v>
      </c>
      <c r="J24" s="1">
        <v>2573479</v>
      </c>
      <c r="K24" s="1">
        <v>2065544</v>
      </c>
      <c r="L24" s="1">
        <v>2178934</v>
      </c>
      <c r="M24" s="1">
        <v>2705665.18</v>
      </c>
      <c r="N24" s="1">
        <v>3075921</v>
      </c>
      <c r="O24" s="1">
        <v>2656946</v>
      </c>
      <c r="P24" s="1">
        <v>2825507</v>
      </c>
      <c r="Q24" s="1">
        <v>3101269.53</v>
      </c>
      <c r="R24" s="1">
        <v>3808027</v>
      </c>
      <c r="S24" s="1">
        <v>3566449</v>
      </c>
      <c r="T24" s="1">
        <v>3496377</v>
      </c>
      <c r="U24" s="1">
        <v>4597585.6579999998</v>
      </c>
      <c r="V24" s="1">
        <v>4575908</v>
      </c>
      <c r="W24" s="1">
        <v>4248929</v>
      </c>
      <c r="X24" s="1">
        <v>4120484</v>
      </c>
      <c r="Y24" s="1">
        <v>4647129.4510000004</v>
      </c>
      <c r="Z24" s="1">
        <v>4674578</v>
      </c>
      <c r="AA24" s="1">
        <v>4352835</v>
      </c>
      <c r="AB24" s="1">
        <v>4389191</v>
      </c>
      <c r="AC24" s="1">
        <v>5069785.6100000003</v>
      </c>
      <c r="AD24" s="1">
        <v>5200171</v>
      </c>
      <c r="AE24" s="1">
        <v>4556762</v>
      </c>
      <c r="AF24" s="1">
        <v>4559110</v>
      </c>
      <c r="AG24" s="1">
        <v>4975335.6330000004</v>
      </c>
      <c r="AH24" s="1">
        <v>5344856</v>
      </c>
      <c r="AI24" s="1">
        <v>4905689</v>
      </c>
      <c r="AJ24" s="1">
        <v>4755194</v>
      </c>
      <c r="AK24" s="1">
        <v>4934521.24</v>
      </c>
      <c r="AL24" s="1">
        <v>5360003</v>
      </c>
      <c r="AM24" s="1">
        <v>4805749</v>
      </c>
      <c r="AN24" s="1">
        <v>4889146</v>
      </c>
      <c r="AO24" s="1">
        <v>5290439.3890000004</v>
      </c>
      <c r="AP24" s="1">
        <v>5762284</v>
      </c>
      <c r="AQ24" s="1">
        <v>5197941</v>
      </c>
      <c r="AR24" s="1">
        <v>5335545</v>
      </c>
      <c r="AS24" s="1">
        <v>5507771.6789999995</v>
      </c>
      <c r="AT24" s="1">
        <v>5751636</v>
      </c>
      <c r="AU24" s="1">
        <v>5232552</v>
      </c>
      <c r="AV24" s="1">
        <v>4972861</v>
      </c>
      <c r="AW24" s="1">
        <v>5363399.4349999996</v>
      </c>
      <c r="AX24" s="1">
        <v>4608776</v>
      </c>
      <c r="AY24" s="1">
        <v>2343756</v>
      </c>
      <c r="AZ24" s="1">
        <v>3068867</v>
      </c>
    </row>
    <row r="26" spans="1:52">
      <c r="A26" s="1" t="s">
        <v>144</v>
      </c>
    </row>
    <row r="27" spans="1:52">
      <c r="A27" s="1" t="s">
        <v>145</v>
      </c>
      <c r="B27" s="1">
        <v>870229</v>
      </c>
      <c r="C27" s="1">
        <v>911148</v>
      </c>
      <c r="D27" s="1">
        <v>923816</v>
      </c>
      <c r="E27" s="1">
        <v>955821.31</v>
      </c>
      <c r="F27" s="1">
        <v>929062</v>
      </c>
      <c r="G27" s="1">
        <v>934600</v>
      </c>
      <c r="H27" s="1">
        <v>934322</v>
      </c>
      <c r="I27" s="1">
        <v>1041945</v>
      </c>
      <c r="J27" s="1">
        <v>1044681</v>
      </c>
      <c r="K27" s="1">
        <v>974815</v>
      </c>
      <c r="L27" s="1">
        <v>1019973</v>
      </c>
      <c r="M27" s="1">
        <v>1190820.52</v>
      </c>
      <c r="N27" s="1">
        <v>1225327</v>
      </c>
      <c r="O27" s="1">
        <v>1235716</v>
      </c>
      <c r="P27" s="1">
        <v>1300420</v>
      </c>
      <c r="Q27" s="1">
        <v>1362558.3</v>
      </c>
      <c r="R27" s="1">
        <v>1528039</v>
      </c>
      <c r="S27" s="1">
        <v>1628261</v>
      </c>
      <c r="T27" s="1">
        <v>1609180</v>
      </c>
      <c r="U27" s="1">
        <v>3904244.2629999998</v>
      </c>
      <c r="V27" s="1">
        <v>2487754</v>
      </c>
      <c r="W27" s="1">
        <v>2500309</v>
      </c>
      <c r="X27" s="1">
        <v>2503279</v>
      </c>
      <c r="Y27" s="1">
        <v>2727231.1359999999</v>
      </c>
      <c r="Z27" s="1">
        <v>2545838</v>
      </c>
      <c r="AA27" s="1">
        <v>2661979</v>
      </c>
      <c r="AB27" s="1">
        <v>2617613</v>
      </c>
      <c r="AC27" s="1">
        <v>2992740.11</v>
      </c>
      <c r="AD27" s="1">
        <v>2773612</v>
      </c>
      <c r="AE27" s="1">
        <v>2749486</v>
      </c>
      <c r="AF27" s="1">
        <v>2712486</v>
      </c>
      <c r="AG27" s="1">
        <v>2898728.1749999998</v>
      </c>
      <c r="AH27" s="1">
        <v>2839390</v>
      </c>
      <c r="AI27" s="1">
        <v>2862329</v>
      </c>
      <c r="AJ27" s="1">
        <v>2845450</v>
      </c>
      <c r="AK27" s="1">
        <v>2908307.9</v>
      </c>
      <c r="AL27" s="1">
        <v>2848022</v>
      </c>
      <c r="AM27" s="1">
        <v>2793669</v>
      </c>
      <c r="AN27" s="1">
        <v>2873924</v>
      </c>
      <c r="AO27" s="1">
        <v>2987197.01</v>
      </c>
      <c r="AP27" s="1">
        <v>3011984</v>
      </c>
      <c r="AQ27" s="1">
        <v>3042197</v>
      </c>
      <c r="AR27" s="1">
        <v>3102167</v>
      </c>
      <c r="AS27" s="1">
        <v>3211963.2620000001</v>
      </c>
      <c r="AT27" s="1">
        <v>3059243</v>
      </c>
      <c r="AU27" s="1">
        <v>3098971</v>
      </c>
      <c r="AV27" s="1">
        <v>3037018</v>
      </c>
      <c r="AW27" s="1">
        <v>2993448.7659999998</v>
      </c>
      <c r="AX27" s="1">
        <v>2721614</v>
      </c>
      <c r="AY27" s="1">
        <v>1669220</v>
      </c>
      <c r="AZ27" s="1">
        <v>2203074</v>
      </c>
    </row>
    <row r="28" spans="1:52">
      <c r="A28" s="1" t="s">
        <v>1188</v>
      </c>
      <c r="B28" s="1">
        <v>0</v>
      </c>
      <c r="C28" s="1">
        <v>0</v>
      </c>
      <c r="D28" s="1">
        <v>0</v>
      </c>
      <c r="E28" s="1">
        <v>0</v>
      </c>
      <c r="F28" s="1">
        <v>0</v>
      </c>
      <c r="G28" s="1">
        <v>802478</v>
      </c>
      <c r="H28" s="1">
        <v>0</v>
      </c>
      <c r="I28" s="1">
        <v>0</v>
      </c>
      <c r="J28" s="1">
        <v>1044681</v>
      </c>
      <c r="K28" s="1">
        <v>0</v>
      </c>
      <c r="L28" s="1">
        <v>0</v>
      </c>
      <c r="M28" s="1">
        <v>0</v>
      </c>
      <c r="N28" s="1">
        <v>0</v>
      </c>
      <c r="O28" s="1">
        <v>0</v>
      </c>
      <c r="P28" s="1">
        <v>0</v>
      </c>
      <c r="Q28" s="1">
        <v>0</v>
      </c>
      <c r="R28" s="1">
        <v>0</v>
      </c>
      <c r="S28" s="1">
        <v>0</v>
      </c>
      <c r="T28" s="1">
        <v>0</v>
      </c>
      <c r="U28" s="1">
        <v>1121309.3365</v>
      </c>
      <c r="V28" s="1">
        <v>1190993</v>
      </c>
      <c r="W28" s="1">
        <v>1260214</v>
      </c>
      <c r="X28" s="1">
        <v>1207986</v>
      </c>
      <c r="Y28" s="1">
        <v>1319069.0970000001</v>
      </c>
      <c r="Z28" s="1">
        <v>1290246</v>
      </c>
      <c r="AA28" s="1">
        <v>1440225</v>
      </c>
      <c r="AB28" s="1">
        <v>1395236</v>
      </c>
      <c r="AC28" s="1">
        <v>1411306.51</v>
      </c>
      <c r="AD28" s="1">
        <v>1329090</v>
      </c>
      <c r="AE28" s="1">
        <v>1382861</v>
      </c>
      <c r="AF28" s="1">
        <v>1343711</v>
      </c>
      <c r="AG28" s="1">
        <v>1403433.5560000001</v>
      </c>
      <c r="AH28" s="1">
        <v>1351920</v>
      </c>
      <c r="AI28" s="1">
        <v>1498358</v>
      </c>
      <c r="AJ28" s="1">
        <v>1402849</v>
      </c>
      <c r="AK28" s="1">
        <v>1458116.16</v>
      </c>
      <c r="AL28" s="1">
        <v>1393617</v>
      </c>
      <c r="AM28" s="1">
        <v>1467904</v>
      </c>
      <c r="AN28" s="1">
        <v>1467174</v>
      </c>
      <c r="AO28" s="1">
        <v>1538402.523</v>
      </c>
      <c r="AP28" s="1">
        <v>1500234</v>
      </c>
      <c r="AQ28" s="1">
        <v>1622293</v>
      </c>
      <c r="AR28" s="1">
        <v>1669737</v>
      </c>
      <c r="AS28" s="1">
        <v>1664236.925</v>
      </c>
      <c r="AT28" s="1">
        <v>1569728</v>
      </c>
      <c r="AU28" s="1">
        <v>1743338</v>
      </c>
      <c r="AV28" s="1">
        <v>1693176</v>
      </c>
      <c r="AW28" s="1">
        <v>1694333.0060000001</v>
      </c>
      <c r="AX28" s="1">
        <v>1572056</v>
      </c>
      <c r="AY28" s="1">
        <v>1195443</v>
      </c>
      <c r="AZ28" s="1">
        <v>1486040</v>
      </c>
    </row>
    <row r="29" spans="1:52">
      <c r="A29" s="1" t="s">
        <v>146</v>
      </c>
      <c r="B29" s="1">
        <v>0</v>
      </c>
      <c r="C29" s="1">
        <v>0</v>
      </c>
      <c r="D29" s="1">
        <v>0</v>
      </c>
      <c r="E29" s="1">
        <v>0</v>
      </c>
      <c r="F29" s="1">
        <v>0</v>
      </c>
      <c r="G29" s="1">
        <v>132122</v>
      </c>
      <c r="H29" s="1">
        <v>934322</v>
      </c>
      <c r="I29" s="1">
        <v>1041945</v>
      </c>
      <c r="J29" s="1">
        <v>0</v>
      </c>
      <c r="K29" s="1">
        <v>974815</v>
      </c>
      <c r="L29" s="1">
        <v>1019973</v>
      </c>
      <c r="M29" s="1">
        <v>1190820.52</v>
      </c>
      <c r="N29" s="1">
        <v>1225327</v>
      </c>
      <c r="O29" s="1">
        <v>1235716</v>
      </c>
      <c r="P29" s="1">
        <v>1300420</v>
      </c>
      <c r="Q29" s="1">
        <v>1362558.3</v>
      </c>
      <c r="R29" s="1">
        <v>1528039</v>
      </c>
      <c r="S29" s="1">
        <v>1628261</v>
      </c>
      <c r="T29" s="1">
        <v>1609180</v>
      </c>
      <c r="U29" s="1">
        <v>-580993.08299999998</v>
      </c>
      <c r="V29" s="1">
        <v>1296761</v>
      </c>
      <c r="W29" s="1">
        <v>1240095</v>
      </c>
      <c r="X29" s="1">
        <v>1295293</v>
      </c>
      <c r="Y29" s="1">
        <v>1408162.0390000001</v>
      </c>
      <c r="Z29" s="1">
        <v>1255592</v>
      </c>
      <c r="AA29" s="1">
        <v>1221754</v>
      </c>
      <c r="AB29" s="1">
        <v>1222377</v>
      </c>
      <c r="AC29" s="1">
        <v>1581433.6</v>
      </c>
      <c r="AD29" s="1">
        <v>1444522</v>
      </c>
      <c r="AE29" s="1">
        <v>1366625</v>
      </c>
      <c r="AF29" s="1">
        <v>1368775</v>
      </c>
      <c r="AG29" s="1">
        <v>1495294.6189999999</v>
      </c>
      <c r="AH29" s="1">
        <v>1487470</v>
      </c>
      <c r="AI29" s="1">
        <v>1363971</v>
      </c>
      <c r="AJ29" s="1">
        <v>1442601</v>
      </c>
      <c r="AK29" s="1">
        <v>1450191.74</v>
      </c>
      <c r="AL29" s="1">
        <v>1454405</v>
      </c>
      <c r="AM29" s="1">
        <v>1325765</v>
      </c>
      <c r="AN29" s="1">
        <v>1406750</v>
      </c>
      <c r="AO29" s="1">
        <v>1448794.487</v>
      </c>
      <c r="AP29" s="1">
        <v>1511750</v>
      </c>
      <c r="AQ29" s="1">
        <v>1419904</v>
      </c>
      <c r="AR29" s="1">
        <v>1432430</v>
      </c>
      <c r="AS29" s="1">
        <v>1547726.3370000001</v>
      </c>
      <c r="AT29" s="1">
        <v>1489515</v>
      </c>
      <c r="AU29" s="1">
        <v>1355633</v>
      </c>
      <c r="AV29" s="1">
        <v>1343842</v>
      </c>
      <c r="AW29" s="1">
        <v>1299115.76</v>
      </c>
      <c r="AX29" s="1">
        <v>1149558</v>
      </c>
      <c r="AY29" s="1">
        <v>473777</v>
      </c>
      <c r="AZ29" s="1">
        <v>717034</v>
      </c>
    </row>
    <row r="30" spans="1:52">
      <c r="A30" s="1" t="s">
        <v>147</v>
      </c>
      <c r="B30" s="1">
        <v>527912</v>
      </c>
      <c r="C30" s="1">
        <v>523322</v>
      </c>
      <c r="D30" s="1">
        <v>923152</v>
      </c>
      <c r="E30" s="1">
        <v>1088285.19</v>
      </c>
      <c r="F30" s="1">
        <v>570239</v>
      </c>
      <c r="G30" s="1">
        <v>560472</v>
      </c>
      <c r="H30" s="1">
        <v>1019368</v>
      </c>
      <c r="I30" s="1">
        <v>1068388</v>
      </c>
      <c r="J30" s="1">
        <v>536621</v>
      </c>
      <c r="K30" s="1">
        <v>1106660</v>
      </c>
      <c r="L30" s="1">
        <v>1168995</v>
      </c>
      <c r="M30" s="1">
        <v>1262859.01</v>
      </c>
      <c r="N30" s="1">
        <v>1229260</v>
      </c>
      <c r="O30" s="1">
        <v>1199168</v>
      </c>
      <c r="P30" s="1">
        <v>1319369</v>
      </c>
      <c r="Q30" s="1">
        <v>1400235.71</v>
      </c>
      <c r="R30" s="1">
        <v>1500909</v>
      </c>
      <c r="S30" s="1">
        <v>1533126</v>
      </c>
      <c r="T30" s="1">
        <v>1329066</v>
      </c>
      <c r="U30" s="1">
        <v>634547.65300000005</v>
      </c>
      <c r="V30" s="1">
        <v>1183027</v>
      </c>
      <c r="W30" s="1">
        <v>1301718</v>
      </c>
      <c r="X30" s="1">
        <v>1136151</v>
      </c>
      <c r="Y30" s="1">
        <v>1403592.352</v>
      </c>
      <c r="Z30" s="1">
        <v>1313198</v>
      </c>
      <c r="AA30" s="1">
        <v>1425782</v>
      </c>
      <c r="AB30" s="1">
        <v>1436838</v>
      </c>
      <c r="AC30" s="1">
        <v>1330066.96</v>
      </c>
      <c r="AD30" s="1">
        <v>1309546</v>
      </c>
      <c r="AE30" s="1">
        <v>1346631</v>
      </c>
      <c r="AF30" s="1">
        <v>1382856</v>
      </c>
      <c r="AG30" s="1">
        <v>1470177.8940000001</v>
      </c>
      <c r="AH30" s="1">
        <v>1429078</v>
      </c>
      <c r="AI30" s="1">
        <v>1511703</v>
      </c>
      <c r="AJ30" s="1">
        <v>1429922</v>
      </c>
      <c r="AK30" s="1">
        <v>1444911.1</v>
      </c>
      <c r="AL30" s="1">
        <v>1429108</v>
      </c>
      <c r="AM30" s="1">
        <v>1539561</v>
      </c>
      <c r="AN30" s="1">
        <v>1487248</v>
      </c>
      <c r="AO30" s="1">
        <v>1629238.5109999999</v>
      </c>
      <c r="AP30" s="1">
        <v>1581918</v>
      </c>
      <c r="AQ30" s="1">
        <v>1659913</v>
      </c>
      <c r="AR30" s="1">
        <v>1649438</v>
      </c>
      <c r="AS30" s="1">
        <v>1626281.23</v>
      </c>
      <c r="AT30" s="1">
        <v>1604609</v>
      </c>
      <c r="AU30" s="1">
        <v>1800269</v>
      </c>
      <c r="AV30" s="1">
        <v>1640166</v>
      </c>
      <c r="AW30" s="1">
        <v>1782726.246</v>
      </c>
      <c r="AX30" s="1">
        <v>1725415</v>
      </c>
      <c r="AY30" s="1">
        <v>1084727</v>
      </c>
      <c r="AZ30" s="1">
        <v>1667168</v>
      </c>
    </row>
    <row r="31" spans="1:52">
      <c r="A31" s="1" t="s">
        <v>148</v>
      </c>
      <c r="B31" s="1">
        <v>0</v>
      </c>
      <c r="C31" s="1">
        <v>0</v>
      </c>
      <c r="D31" s="1">
        <v>0</v>
      </c>
      <c r="E31" s="1">
        <v>0</v>
      </c>
      <c r="F31" s="1">
        <v>0</v>
      </c>
      <c r="G31" s="1">
        <v>0</v>
      </c>
      <c r="H31" s="1">
        <v>92753</v>
      </c>
      <c r="I31" s="1">
        <v>119485</v>
      </c>
      <c r="J31" s="1">
        <v>0</v>
      </c>
      <c r="K31" s="1">
        <v>103205</v>
      </c>
      <c r="L31" s="1">
        <v>110574</v>
      </c>
      <c r="M31" s="1">
        <v>127385.49</v>
      </c>
      <c r="N31" s="1">
        <v>119666</v>
      </c>
      <c r="O31" s="1">
        <v>127631</v>
      </c>
      <c r="P31" s="1">
        <v>144277</v>
      </c>
      <c r="Q31" s="1">
        <v>134653.06</v>
      </c>
      <c r="R31" s="1">
        <v>125096</v>
      </c>
      <c r="S31" s="1">
        <v>164104</v>
      </c>
      <c r="T31" s="1">
        <v>149941</v>
      </c>
      <c r="U31" s="1">
        <v>175771.76699999999</v>
      </c>
      <c r="V31" s="1">
        <v>163648</v>
      </c>
      <c r="W31" s="1">
        <v>177770</v>
      </c>
      <c r="X31" s="1">
        <v>187092</v>
      </c>
      <c r="Y31" s="1">
        <v>205694.00599999999</v>
      </c>
      <c r="Z31" s="1">
        <v>186098</v>
      </c>
      <c r="AA31" s="1">
        <v>209835</v>
      </c>
      <c r="AB31" s="1">
        <v>202931</v>
      </c>
      <c r="AC31" s="1">
        <v>240745.04</v>
      </c>
      <c r="AD31" s="1">
        <v>187874</v>
      </c>
      <c r="AE31" s="1">
        <v>217486</v>
      </c>
      <c r="AF31" s="1">
        <v>202684</v>
      </c>
      <c r="AG31" s="1">
        <v>232661.16699999999</v>
      </c>
      <c r="AH31" s="1">
        <v>222449</v>
      </c>
      <c r="AI31" s="1">
        <v>222484</v>
      </c>
      <c r="AJ31" s="1">
        <v>181602</v>
      </c>
      <c r="AK31" s="1">
        <v>196300.9</v>
      </c>
      <c r="AL31" s="1">
        <v>200940</v>
      </c>
      <c r="AM31" s="1">
        <v>220449</v>
      </c>
      <c r="AN31" s="1">
        <v>219451</v>
      </c>
      <c r="AO31" s="1">
        <v>125284.495</v>
      </c>
      <c r="AP31" s="1">
        <v>192702</v>
      </c>
      <c r="AQ31" s="1">
        <v>220947</v>
      </c>
      <c r="AR31" s="1">
        <v>229432</v>
      </c>
      <c r="AS31" s="1">
        <v>208235.758</v>
      </c>
      <c r="AT31" s="1">
        <v>200649</v>
      </c>
      <c r="AU31" s="1">
        <v>227022</v>
      </c>
      <c r="AV31" s="1">
        <v>198827</v>
      </c>
      <c r="AW31" s="1">
        <v>219318.10500000001</v>
      </c>
      <c r="AX31" s="1">
        <v>155907</v>
      </c>
      <c r="AY31" s="1">
        <v>99850</v>
      </c>
      <c r="AZ31" s="1">
        <v>121779</v>
      </c>
    </row>
    <row r="32" spans="1:52">
      <c r="A32" s="1" t="s">
        <v>149</v>
      </c>
      <c r="B32" s="1">
        <v>0</v>
      </c>
      <c r="C32" s="1">
        <v>0</v>
      </c>
      <c r="D32" s="1">
        <v>0</v>
      </c>
      <c r="E32" s="1">
        <v>0</v>
      </c>
      <c r="F32" s="1">
        <v>0</v>
      </c>
      <c r="G32" s="1">
        <v>560472</v>
      </c>
      <c r="H32" s="1">
        <v>926615</v>
      </c>
      <c r="I32" s="1">
        <v>948903</v>
      </c>
      <c r="J32" s="1">
        <v>536621</v>
      </c>
      <c r="K32" s="1">
        <v>1003455</v>
      </c>
      <c r="L32" s="1">
        <v>1058421</v>
      </c>
      <c r="M32" s="1">
        <v>1135473.52</v>
      </c>
      <c r="N32" s="1">
        <v>1109594</v>
      </c>
      <c r="O32" s="1">
        <v>1071537</v>
      </c>
      <c r="P32" s="1">
        <v>1175092</v>
      </c>
      <c r="Q32" s="1">
        <v>1265582.6599999999</v>
      </c>
      <c r="R32" s="1">
        <v>1375813</v>
      </c>
      <c r="S32" s="1">
        <v>1369022</v>
      </c>
      <c r="T32" s="1">
        <v>1179125</v>
      </c>
      <c r="U32" s="1">
        <v>458775.886</v>
      </c>
      <c r="V32" s="1">
        <v>1019379</v>
      </c>
      <c r="W32" s="1">
        <v>1123948</v>
      </c>
      <c r="X32" s="1">
        <v>949059</v>
      </c>
      <c r="Y32" s="1">
        <v>1197898.3459999999</v>
      </c>
      <c r="Z32" s="1">
        <v>1127100</v>
      </c>
      <c r="AA32" s="1">
        <v>1215947</v>
      </c>
      <c r="AB32" s="1">
        <v>1233907</v>
      </c>
      <c r="AC32" s="1">
        <v>1089321.92</v>
      </c>
      <c r="AD32" s="1">
        <v>1121672</v>
      </c>
      <c r="AE32" s="1">
        <v>1129145</v>
      </c>
      <c r="AF32" s="1">
        <v>1180172</v>
      </c>
      <c r="AG32" s="1">
        <v>1237516.727</v>
      </c>
      <c r="AH32" s="1">
        <v>1206629</v>
      </c>
      <c r="AI32" s="1">
        <v>1289219</v>
      </c>
      <c r="AJ32" s="1">
        <v>1248320</v>
      </c>
      <c r="AK32" s="1">
        <v>1248610.2</v>
      </c>
      <c r="AL32" s="1">
        <v>1228168</v>
      </c>
      <c r="AM32" s="1">
        <v>1319112</v>
      </c>
      <c r="AN32" s="1">
        <v>1267797</v>
      </c>
      <c r="AO32" s="1">
        <v>1503954.0160000001</v>
      </c>
      <c r="AP32" s="1">
        <v>1389216</v>
      </c>
      <c r="AQ32" s="1">
        <v>1438966</v>
      </c>
      <c r="AR32" s="1">
        <v>1420006</v>
      </c>
      <c r="AS32" s="1">
        <v>1418045.4720000001</v>
      </c>
      <c r="AT32" s="1">
        <v>1403960</v>
      </c>
      <c r="AU32" s="1">
        <v>1573247</v>
      </c>
      <c r="AV32" s="1">
        <v>1441339</v>
      </c>
      <c r="AW32" s="1">
        <v>1563408.1410000001</v>
      </c>
      <c r="AX32" s="1">
        <v>1569508</v>
      </c>
      <c r="AY32" s="1">
        <v>984877</v>
      </c>
      <c r="AZ32" s="1">
        <v>1545389</v>
      </c>
    </row>
    <row r="33" spans="1:52">
      <c r="A33" s="1" t="s">
        <v>150</v>
      </c>
      <c r="B33" s="1">
        <v>341488</v>
      </c>
      <c r="C33" s="1">
        <v>382792</v>
      </c>
      <c r="D33" s="1">
        <v>15158</v>
      </c>
      <c r="E33" s="1">
        <v>63582</v>
      </c>
      <c r="F33" s="1">
        <v>481752</v>
      </c>
      <c r="G33" s="1">
        <v>485367</v>
      </c>
      <c r="H33" s="1">
        <v>156000</v>
      </c>
      <c r="I33" s="1">
        <v>0</v>
      </c>
      <c r="J33" s="1">
        <v>611557</v>
      </c>
      <c r="K33" s="1">
        <v>-599577</v>
      </c>
      <c r="L33" s="1">
        <v>0</v>
      </c>
      <c r="M33" s="1">
        <v>0</v>
      </c>
      <c r="N33" s="1">
        <v>9550</v>
      </c>
      <c r="O33" s="1">
        <v>0</v>
      </c>
      <c r="P33" s="1">
        <v>0</v>
      </c>
      <c r="Q33" s="1">
        <v>64146.400000000001</v>
      </c>
      <c r="R33" s="1">
        <v>0</v>
      </c>
      <c r="S33" s="1">
        <v>0</v>
      </c>
      <c r="T33" s="1">
        <v>291764</v>
      </c>
      <c r="U33" s="1">
        <v>0</v>
      </c>
      <c r="V33" s="1">
        <v>0</v>
      </c>
      <c r="W33" s="1">
        <v>0</v>
      </c>
      <c r="X33" s="1">
        <v>0</v>
      </c>
      <c r="Y33" s="1">
        <v>0</v>
      </c>
      <c r="Z33" s="1">
        <v>0</v>
      </c>
      <c r="AA33" s="1">
        <v>0</v>
      </c>
      <c r="AB33" s="1">
        <v>0</v>
      </c>
      <c r="AC33" s="1">
        <v>0</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row>
    <row r="34" spans="1:52">
      <c r="A34" s="1" t="s">
        <v>1209</v>
      </c>
      <c r="B34" s="1">
        <v>0</v>
      </c>
      <c r="C34" s="1">
        <v>0</v>
      </c>
      <c r="D34" s="1">
        <v>15158</v>
      </c>
      <c r="E34" s="1">
        <v>0</v>
      </c>
      <c r="F34" s="1">
        <v>0</v>
      </c>
      <c r="G34" s="1">
        <v>0</v>
      </c>
      <c r="H34" s="1">
        <v>0</v>
      </c>
      <c r="I34" s="1">
        <v>0</v>
      </c>
      <c r="J34" s="1">
        <v>0</v>
      </c>
      <c r="K34" s="1">
        <v>0</v>
      </c>
      <c r="L34" s="1">
        <v>0</v>
      </c>
      <c r="M34" s="1">
        <v>0</v>
      </c>
      <c r="N34" s="1">
        <v>0</v>
      </c>
      <c r="O34" s="1">
        <v>0</v>
      </c>
      <c r="P34" s="1">
        <v>0</v>
      </c>
      <c r="Q34" s="1">
        <v>0</v>
      </c>
      <c r="R34" s="1">
        <v>0</v>
      </c>
      <c r="S34" s="1">
        <v>0</v>
      </c>
      <c r="T34" s="1">
        <v>0</v>
      </c>
      <c r="U34" s="1">
        <v>0</v>
      </c>
      <c r="V34" s="1">
        <v>0</v>
      </c>
      <c r="W34" s="1">
        <v>0</v>
      </c>
      <c r="X34" s="1">
        <v>0</v>
      </c>
      <c r="Y34" s="1">
        <v>0</v>
      </c>
      <c r="Z34" s="1">
        <v>0</v>
      </c>
      <c r="AA34" s="1">
        <v>0</v>
      </c>
      <c r="AB34" s="1">
        <v>0</v>
      </c>
      <c r="AC34" s="1">
        <v>0</v>
      </c>
      <c r="AD34" s="1">
        <v>0</v>
      </c>
      <c r="AE34" s="1">
        <v>0</v>
      </c>
      <c r="AF34" s="1">
        <v>0</v>
      </c>
      <c r="AG34" s="1">
        <v>0</v>
      </c>
      <c r="AH34" s="1">
        <v>0</v>
      </c>
      <c r="AI34" s="1">
        <v>0</v>
      </c>
      <c r="AJ34" s="1">
        <v>0</v>
      </c>
      <c r="AK34" s="1">
        <v>0</v>
      </c>
      <c r="AL34" s="1">
        <v>0</v>
      </c>
      <c r="AM34" s="1">
        <v>0</v>
      </c>
      <c r="AN34" s="1">
        <v>0</v>
      </c>
      <c r="AO34" s="1">
        <v>0</v>
      </c>
      <c r="AP34" s="1">
        <v>0</v>
      </c>
      <c r="AQ34" s="1">
        <v>0</v>
      </c>
      <c r="AR34" s="1">
        <v>0</v>
      </c>
      <c r="AS34" s="1">
        <v>0</v>
      </c>
      <c r="AT34" s="1">
        <v>0</v>
      </c>
      <c r="AU34" s="1">
        <v>0</v>
      </c>
      <c r="AV34" s="1">
        <v>0</v>
      </c>
      <c r="AW34" s="1">
        <v>0</v>
      </c>
      <c r="AX34" s="1">
        <v>0</v>
      </c>
      <c r="AY34" s="1">
        <v>0</v>
      </c>
      <c r="AZ34" s="1">
        <v>0</v>
      </c>
    </row>
    <row r="35" spans="1:52">
      <c r="A35" s="1" t="s">
        <v>1246</v>
      </c>
      <c r="B35" s="1">
        <v>0</v>
      </c>
      <c r="C35" s="1">
        <v>0</v>
      </c>
      <c r="D35" s="1">
        <v>0</v>
      </c>
      <c r="E35" s="1">
        <v>0</v>
      </c>
      <c r="F35" s="1">
        <v>0</v>
      </c>
      <c r="G35" s="1">
        <v>0</v>
      </c>
      <c r="H35" s="1">
        <v>156000</v>
      </c>
      <c r="I35" s="1">
        <v>0</v>
      </c>
      <c r="J35" s="1">
        <v>0</v>
      </c>
      <c r="K35" s="1">
        <v>5990</v>
      </c>
      <c r="L35" s="1">
        <v>0</v>
      </c>
      <c r="M35" s="1">
        <v>0</v>
      </c>
      <c r="N35" s="1">
        <v>9550</v>
      </c>
      <c r="O35" s="1">
        <v>0</v>
      </c>
      <c r="P35" s="1">
        <v>0</v>
      </c>
      <c r="Q35" s="1">
        <v>64146.400000000001</v>
      </c>
      <c r="R35" s="1">
        <v>0</v>
      </c>
      <c r="S35" s="1">
        <v>0</v>
      </c>
      <c r="T35" s="1">
        <v>0</v>
      </c>
      <c r="U35" s="1">
        <v>0</v>
      </c>
      <c r="V35" s="1">
        <v>0</v>
      </c>
      <c r="W35" s="1">
        <v>0</v>
      </c>
      <c r="X35" s="1">
        <v>0</v>
      </c>
      <c r="Y35" s="1">
        <v>0</v>
      </c>
      <c r="Z35" s="1">
        <v>0</v>
      </c>
      <c r="AA35" s="1">
        <v>0</v>
      </c>
      <c r="AB35" s="1">
        <v>0</v>
      </c>
      <c r="AC35" s="1">
        <v>0</v>
      </c>
      <c r="AD35" s="1">
        <v>0</v>
      </c>
      <c r="AE35" s="1">
        <v>0</v>
      </c>
      <c r="AF35" s="1">
        <v>0</v>
      </c>
      <c r="AG35" s="1">
        <v>0</v>
      </c>
      <c r="AH35" s="1">
        <v>0</v>
      </c>
      <c r="AI35" s="1">
        <v>0</v>
      </c>
      <c r="AJ35" s="1">
        <v>0</v>
      </c>
      <c r="AK35" s="1">
        <v>0</v>
      </c>
      <c r="AL35" s="1">
        <v>0</v>
      </c>
      <c r="AM35" s="1">
        <v>0</v>
      </c>
      <c r="AN35" s="1">
        <v>0</v>
      </c>
      <c r="AO35" s="1">
        <v>0</v>
      </c>
      <c r="AP35" s="1">
        <v>0</v>
      </c>
      <c r="AQ35" s="1">
        <v>0</v>
      </c>
      <c r="AR35" s="1">
        <v>0</v>
      </c>
      <c r="AS35" s="1">
        <v>0</v>
      </c>
      <c r="AT35" s="1">
        <v>0</v>
      </c>
      <c r="AU35" s="1">
        <v>0</v>
      </c>
      <c r="AV35" s="1">
        <v>0</v>
      </c>
      <c r="AW35" s="1">
        <v>0</v>
      </c>
      <c r="AX35" s="1">
        <v>0</v>
      </c>
      <c r="AY35" s="1">
        <v>0</v>
      </c>
      <c r="AZ35" s="1">
        <v>0</v>
      </c>
    </row>
    <row r="36" spans="1:52">
      <c r="A36" s="1" t="s">
        <v>1247</v>
      </c>
      <c r="B36" s="1">
        <v>0</v>
      </c>
      <c r="C36" s="1">
        <v>0</v>
      </c>
      <c r="D36" s="1">
        <v>0</v>
      </c>
      <c r="E36" s="1">
        <v>0</v>
      </c>
      <c r="F36" s="1">
        <v>0</v>
      </c>
      <c r="G36" s="1">
        <v>196653</v>
      </c>
      <c r="H36" s="1">
        <v>0</v>
      </c>
      <c r="I36" s="1">
        <v>0</v>
      </c>
      <c r="J36" s="1">
        <v>265470</v>
      </c>
      <c r="K36" s="1">
        <v>0</v>
      </c>
      <c r="L36" s="1">
        <v>0</v>
      </c>
      <c r="M36" s="1">
        <v>0</v>
      </c>
      <c r="N36" s="1">
        <v>0</v>
      </c>
      <c r="O36" s="1">
        <v>0</v>
      </c>
      <c r="P36" s="1">
        <v>0</v>
      </c>
      <c r="Q36" s="1">
        <v>0</v>
      </c>
      <c r="R36" s="1">
        <v>0</v>
      </c>
      <c r="S36" s="1">
        <v>0</v>
      </c>
      <c r="T36" s="1">
        <v>291764</v>
      </c>
      <c r="U36" s="1">
        <v>0</v>
      </c>
      <c r="V36" s="1">
        <v>0</v>
      </c>
      <c r="W36" s="1">
        <v>0</v>
      </c>
      <c r="X36" s="1">
        <v>0</v>
      </c>
      <c r="Y36" s="1">
        <v>0</v>
      </c>
      <c r="Z36" s="1">
        <v>0</v>
      </c>
      <c r="AA36" s="1">
        <v>0</v>
      </c>
      <c r="AB36" s="1">
        <v>0</v>
      </c>
      <c r="AC36" s="1">
        <v>0</v>
      </c>
      <c r="AD36" s="1">
        <v>0</v>
      </c>
      <c r="AE36" s="1">
        <v>0</v>
      </c>
      <c r="AF36" s="1">
        <v>0</v>
      </c>
      <c r="AG36" s="1">
        <v>0</v>
      </c>
      <c r="AH36" s="1">
        <v>0</v>
      </c>
      <c r="AI36" s="1">
        <v>0</v>
      </c>
      <c r="AJ36" s="1">
        <v>0</v>
      </c>
      <c r="AK36" s="1">
        <v>0</v>
      </c>
      <c r="AL36" s="1">
        <v>0</v>
      </c>
      <c r="AM36" s="1">
        <v>0</v>
      </c>
      <c r="AN36" s="1">
        <v>0</v>
      </c>
      <c r="AO36" s="1">
        <v>0</v>
      </c>
      <c r="AP36" s="1">
        <v>0</v>
      </c>
      <c r="AQ36" s="1">
        <v>0</v>
      </c>
      <c r="AR36" s="1">
        <v>0</v>
      </c>
      <c r="AS36" s="1">
        <v>0</v>
      </c>
      <c r="AT36" s="1">
        <v>0</v>
      </c>
      <c r="AU36" s="1">
        <v>0</v>
      </c>
      <c r="AV36" s="1">
        <v>0</v>
      </c>
      <c r="AW36" s="1">
        <v>0</v>
      </c>
      <c r="AX36" s="1">
        <v>0</v>
      </c>
      <c r="AY36" s="1">
        <v>0</v>
      </c>
      <c r="AZ36" s="1">
        <v>0</v>
      </c>
    </row>
    <row r="37" spans="1:52">
      <c r="A37" s="1" t="s">
        <v>1248</v>
      </c>
      <c r="B37" s="1">
        <v>341488</v>
      </c>
      <c r="C37" s="1">
        <v>382792</v>
      </c>
      <c r="D37" s="1">
        <v>0</v>
      </c>
      <c r="E37" s="1">
        <v>19685</v>
      </c>
      <c r="F37" s="1">
        <v>481752</v>
      </c>
      <c r="G37" s="1">
        <v>288714</v>
      </c>
      <c r="H37" s="1">
        <v>0</v>
      </c>
      <c r="I37" s="1">
        <v>0</v>
      </c>
      <c r="J37" s="1">
        <v>346087</v>
      </c>
      <c r="K37" s="1">
        <v>0</v>
      </c>
      <c r="L37" s="1">
        <v>0</v>
      </c>
      <c r="M37" s="1">
        <v>0</v>
      </c>
      <c r="N37" s="1">
        <v>0</v>
      </c>
      <c r="O37" s="1">
        <v>0</v>
      </c>
      <c r="P37" s="1">
        <v>0</v>
      </c>
      <c r="Q37" s="1">
        <v>0</v>
      </c>
      <c r="R37" s="1">
        <v>0</v>
      </c>
      <c r="S37" s="1">
        <v>0</v>
      </c>
      <c r="T37" s="1">
        <v>0</v>
      </c>
      <c r="U37" s="1">
        <v>0</v>
      </c>
      <c r="V37" s="1">
        <v>0</v>
      </c>
      <c r="W37" s="1">
        <v>0</v>
      </c>
      <c r="X37" s="1">
        <v>0</v>
      </c>
      <c r="Y37" s="1">
        <v>0</v>
      </c>
      <c r="Z37" s="1">
        <v>0</v>
      </c>
      <c r="AA37" s="1">
        <v>0</v>
      </c>
      <c r="AB37" s="1">
        <v>0</v>
      </c>
      <c r="AC37" s="1">
        <v>0</v>
      </c>
      <c r="AD37" s="1">
        <v>0</v>
      </c>
      <c r="AE37" s="1">
        <v>0</v>
      </c>
      <c r="AF37" s="1">
        <v>0</v>
      </c>
      <c r="AG37" s="1">
        <v>0</v>
      </c>
      <c r="AH37" s="1">
        <v>0</v>
      </c>
      <c r="AI37" s="1">
        <v>0</v>
      </c>
      <c r="AJ37" s="1">
        <v>0</v>
      </c>
      <c r="AK37" s="1">
        <v>0</v>
      </c>
      <c r="AL37" s="1">
        <v>0</v>
      </c>
      <c r="AM37" s="1">
        <v>0</v>
      </c>
      <c r="AN37" s="1">
        <v>0</v>
      </c>
      <c r="AO37" s="1">
        <v>0</v>
      </c>
      <c r="AP37" s="1">
        <v>0</v>
      </c>
      <c r="AQ37" s="1">
        <v>0</v>
      </c>
      <c r="AR37" s="1">
        <v>0</v>
      </c>
      <c r="AS37" s="1">
        <v>0</v>
      </c>
      <c r="AT37" s="1">
        <v>0</v>
      </c>
      <c r="AU37" s="1">
        <v>0</v>
      </c>
      <c r="AV37" s="1">
        <v>0</v>
      </c>
      <c r="AW37" s="1">
        <v>0</v>
      </c>
      <c r="AX37" s="1">
        <v>0</v>
      </c>
      <c r="AY37" s="1">
        <v>0</v>
      </c>
      <c r="AZ37" s="1">
        <v>0</v>
      </c>
    </row>
    <row r="38" spans="1:52">
      <c r="A38" s="1" t="s">
        <v>151</v>
      </c>
      <c r="B38" s="1">
        <v>167</v>
      </c>
      <c r="C38" s="1">
        <v>1891</v>
      </c>
      <c r="D38" s="1">
        <v>1218</v>
      </c>
      <c r="E38" s="1">
        <v>1059.5</v>
      </c>
      <c r="F38" s="1">
        <v>461</v>
      </c>
      <c r="G38" s="1">
        <v>2126</v>
      </c>
      <c r="H38" s="1">
        <v>1345</v>
      </c>
      <c r="I38" s="1">
        <v>40307</v>
      </c>
      <c r="J38" s="1">
        <v>10780</v>
      </c>
      <c r="K38" s="1">
        <v>11157</v>
      </c>
      <c r="L38" s="1">
        <v>10803</v>
      </c>
      <c r="M38" s="1">
        <v>11521.35</v>
      </c>
      <c r="N38" s="1">
        <v>11993</v>
      </c>
      <c r="O38" s="1">
        <v>11464</v>
      </c>
      <c r="P38" s="1">
        <v>9988</v>
      </c>
      <c r="Q38" s="1">
        <v>13356.23</v>
      </c>
      <c r="R38" s="1">
        <v>9001</v>
      </c>
      <c r="S38" s="1">
        <v>9263</v>
      </c>
      <c r="T38" s="1">
        <v>8794</v>
      </c>
      <c r="U38" s="1">
        <v>0</v>
      </c>
      <c r="V38" s="1">
        <v>0</v>
      </c>
      <c r="W38" s="1">
        <v>0</v>
      </c>
      <c r="X38" s="1">
        <v>0</v>
      </c>
      <c r="Y38" s="1">
        <v>0</v>
      </c>
      <c r="Z38" s="1">
        <v>0</v>
      </c>
      <c r="AA38" s="1">
        <v>0</v>
      </c>
      <c r="AB38" s="1">
        <v>0</v>
      </c>
      <c r="AC38" s="1">
        <v>0</v>
      </c>
      <c r="AD38" s="1">
        <v>0</v>
      </c>
      <c r="AE38" s="1">
        <v>0</v>
      </c>
      <c r="AF38" s="1">
        <v>0</v>
      </c>
      <c r="AG38" s="1">
        <v>0</v>
      </c>
      <c r="AH38" s="1">
        <v>0</v>
      </c>
      <c r="AI38" s="1">
        <v>0</v>
      </c>
      <c r="AJ38" s="1">
        <v>0</v>
      </c>
      <c r="AK38" s="1">
        <v>0</v>
      </c>
      <c r="AL38" s="1">
        <v>0</v>
      </c>
      <c r="AM38" s="1">
        <v>0</v>
      </c>
      <c r="AN38" s="1">
        <v>0</v>
      </c>
      <c r="AO38" s="1">
        <v>0</v>
      </c>
      <c r="AP38" s="1">
        <v>0</v>
      </c>
      <c r="AQ38" s="1">
        <v>0</v>
      </c>
      <c r="AR38" s="1">
        <v>0</v>
      </c>
      <c r="AS38" s="1">
        <v>0</v>
      </c>
      <c r="AT38" s="1">
        <v>0</v>
      </c>
      <c r="AU38" s="1">
        <v>0</v>
      </c>
      <c r="AV38" s="1">
        <v>0</v>
      </c>
      <c r="AW38" s="1">
        <v>0</v>
      </c>
      <c r="AX38" s="1">
        <v>0</v>
      </c>
      <c r="AY38" s="1">
        <v>0</v>
      </c>
      <c r="AZ38" s="1">
        <v>0</v>
      </c>
    </row>
    <row r="39" spans="1:52">
      <c r="A39" s="1" t="s">
        <v>152</v>
      </c>
      <c r="B39" s="1">
        <v>0</v>
      </c>
      <c r="C39" s="1">
        <v>19878</v>
      </c>
      <c r="D39" s="1">
        <v>16777</v>
      </c>
      <c r="E39" s="1">
        <v>0</v>
      </c>
      <c r="F39" s="1">
        <v>0</v>
      </c>
      <c r="G39" s="1">
        <v>0</v>
      </c>
      <c r="H39" s="1">
        <v>0</v>
      </c>
      <c r="I39" s="1">
        <v>0</v>
      </c>
      <c r="J39" s="1">
        <v>0</v>
      </c>
      <c r="K39" s="1">
        <v>43185</v>
      </c>
      <c r="L39" s="1">
        <v>13861</v>
      </c>
      <c r="M39" s="1">
        <v>-12681</v>
      </c>
      <c r="N39" s="1">
        <v>0</v>
      </c>
      <c r="O39" s="1">
        <v>4040</v>
      </c>
      <c r="P39" s="1">
        <v>3391</v>
      </c>
      <c r="Q39" s="1">
        <v>0</v>
      </c>
      <c r="R39" s="1">
        <v>0</v>
      </c>
      <c r="S39" s="1">
        <v>28948</v>
      </c>
      <c r="T39" s="1">
        <v>0</v>
      </c>
      <c r="U39" s="1">
        <v>0</v>
      </c>
      <c r="V39" s="1">
        <v>0</v>
      </c>
      <c r="W39" s="1">
        <v>8036</v>
      </c>
      <c r="X39" s="1">
        <v>5530</v>
      </c>
      <c r="Y39" s="1">
        <v>0</v>
      </c>
      <c r="Z39" s="1">
        <v>0</v>
      </c>
      <c r="AA39" s="1">
        <v>0</v>
      </c>
      <c r="AB39" s="1">
        <v>0</v>
      </c>
      <c r="AC39" s="1">
        <v>10819.997499999999</v>
      </c>
      <c r="AD39" s="1">
        <v>0</v>
      </c>
      <c r="AE39" s="1">
        <v>0</v>
      </c>
      <c r="AF39" s="1">
        <v>0</v>
      </c>
      <c r="AG39" s="1">
        <v>18411.344000000001</v>
      </c>
      <c r="AH39" s="1">
        <v>0</v>
      </c>
      <c r="AI39" s="1">
        <v>0</v>
      </c>
      <c r="AJ39" s="1">
        <v>0</v>
      </c>
      <c r="AK39" s="1">
        <v>0</v>
      </c>
      <c r="AL39" s="1">
        <v>0</v>
      </c>
      <c r="AM39" s="1">
        <v>0</v>
      </c>
      <c r="AN39" s="1">
        <v>0</v>
      </c>
      <c r="AO39" s="1">
        <v>8633.7407500000008</v>
      </c>
      <c r="AP39" s="1">
        <v>0</v>
      </c>
      <c r="AQ39" s="1">
        <v>0</v>
      </c>
      <c r="AR39" s="1">
        <v>0</v>
      </c>
      <c r="AS39" s="1">
        <v>0</v>
      </c>
      <c r="AT39" s="1">
        <v>0</v>
      </c>
      <c r="AU39" s="1">
        <v>0</v>
      </c>
      <c r="AV39" s="1">
        <v>0</v>
      </c>
      <c r="AW39" s="1">
        <v>0</v>
      </c>
      <c r="AX39" s="1">
        <v>521</v>
      </c>
      <c r="AY39" s="1">
        <v>2139</v>
      </c>
      <c r="AZ39" s="1">
        <v>30376</v>
      </c>
    </row>
    <row r="40" spans="1:52">
      <c r="A40" s="1" t="s">
        <v>153</v>
      </c>
      <c r="B40" s="1">
        <v>1739796</v>
      </c>
      <c r="C40" s="1">
        <v>1839031</v>
      </c>
      <c r="D40" s="1">
        <v>1880121</v>
      </c>
      <c r="E40" s="1">
        <v>2092799.99</v>
      </c>
      <c r="F40" s="1">
        <v>1981514</v>
      </c>
      <c r="G40" s="1">
        <v>1982565</v>
      </c>
      <c r="H40" s="1">
        <v>2111035</v>
      </c>
      <c r="I40" s="1">
        <v>2150641</v>
      </c>
      <c r="J40" s="1">
        <v>2203639</v>
      </c>
      <c r="K40" s="1">
        <v>2135817</v>
      </c>
      <c r="L40" s="1">
        <v>2213632</v>
      </c>
      <c r="M40" s="1">
        <v>2452519.88</v>
      </c>
      <c r="N40" s="1">
        <v>2476130</v>
      </c>
      <c r="O40" s="1">
        <v>2450388</v>
      </c>
      <c r="P40" s="1">
        <v>2633168</v>
      </c>
      <c r="Q40" s="1">
        <v>2840296.65</v>
      </c>
      <c r="R40" s="1">
        <v>3037949</v>
      </c>
      <c r="S40" s="1">
        <v>3199598</v>
      </c>
      <c r="T40" s="1">
        <v>3238804</v>
      </c>
      <c r="U40" s="1">
        <v>3669278.9160000002</v>
      </c>
      <c r="V40" s="1">
        <v>3670781</v>
      </c>
      <c r="W40" s="1">
        <v>3810063</v>
      </c>
      <c r="X40" s="1">
        <v>3644960</v>
      </c>
      <c r="Y40" s="1">
        <v>4130823.4879999999</v>
      </c>
      <c r="Z40" s="1">
        <v>3859036</v>
      </c>
      <c r="AA40" s="1">
        <v>4087761</v>
      </c>
      <c r="AB40" s="1">
        <v>4054451</v>
      </c>
      <c r="AC40" s="1">
        <v>4366087.05</v>
      </c>
      <c r="AD40" s="1">
        <v>4083158</v>
      </c>
      <c r="AE40" s="1">
        <v>4096117</v>
      </c>
      <c r="AF40" s="1">
        <v>4095342</v>
      </c>
      <c r="AG40" s="1">
        <v>4442551.4450000003</v>
      </c>
      <c r="AH40" s="1">
        <v>4268468</v>
      </c>
      <c r="AI40" s="1">
        <v>4374032</v>
      </c>
      <c r="AJ40" s="1">
        <v>4275372</v>
      </c>
      <c r="AK40" s="1">
        <v>4353219</v>
      </c>
      <c r="AL40" s="1">
        <v>4277130</v>
      </c>
      <c r="AM40" s="1">
        <v>4333230</v>
      </c>
      <c r="AN40" s="1">
        <v>4361172</v>
      </c>
      <c r="AO40" s="1">
        <v>4650970.4840000002</v>
      </c>
      <c r="AP40" s="1">
        <v>4593902</v>
      </c>
      <c r="AQ40" s="1">
        <v>4702110</v>
      </c>
      <c r="AR40" s="1">
        <v>4751605</v>
      </c>
      <c r="AS40" s="1">
        <v>4838244.4919999996</v>
      </c>
      <c r="AT40" s="1">
        <v>4663852</v>
      </c>
      <c r="AU40" s="1">
        <v>4899240</v>
      </c>
      <c r="AV40" s="1">
        <v>4677184</v>
      </c>
      <c r="AW40" s="1">
        <v>4776175.0120000001</v>
      </c>
      <c r="AX40" s="1">
        <v>4447550</v>
      </c>
      <c r="AY40" s="1">
        <v>2756086</v>
      </c>
      <c r="AZ40" s="1">
        <v>3900618</v>
      </c>
    </row>
    <row r="42" spans="1:52">
      <c r="A42" s="1" t="s">
        <v>154</v>
      </c>
    </row>
    <row r="43" spans="1:52">
      <c r="A43" s="1" t="s">
        <v>155</v>
      </c>
      <c r="B43" s="1">
        <v>400047</v>
      </c>
      <c r="C43" s="1">
        <v>90914</v>
      </c>
      <c r="D43" s="1">
        <v>82750</v>
      </c>
      <c r="E43" s="1">
        <v>85039.98</v>
      </c>
      <c r="F43" s="1">
        <v>232943</v>
      </c>
      <c r="G43" s="1">
        <v>100212</v>
      </c>
      <c r="H43" s="1">
        <v>-80531</v>
      </c>
      <c r="I43" s="1">
        <v>178700.45</v>
      </c>
      <c r="J43" s="1">
        <v>369840</v>
      </c>
      <c r="K43" s="1">
        <v>-70273</v>
      </c>
      <c r="L43" s="1">
        <v>-34698</v>
      </c>
      <c r="M43" s="1">
        <v>253145.3</v>
      </c>
      <c r="N43" s="1">
        <v>599791</v>
      </c>
      <c r="O43" s="1">
        <v>206558</v>
      </c>
      <c r="P43" s="1">
        <v>192339</v>
      </c>
      <c r="Q43" s="1">
        <v>260972.89</v>
      </c>
      <c r="R43" s="1">
        <v>770078</v>
      </c>
      <c r="S43" s="1">
        <v>366851</v>
      </c>
      <c r="T43" s="1">
        <v>257573</v>
      </c>
      <c r="U43" s="1">
        <v>928306.74199999997</v>
      </c>
      <c r="V43" s="1">
        <v>905127</v>
      </c>
      <c r="W43" s="1">
        <v>438866</v>
      </c>
      <c r="X43" s="1">
        <v>475524</v>
      </c>
      <c r="Y43" s="1">
        <v>516305.96299999999</v>
      </c>
      <c r="Z43" s="1">
        <v>815542</v>
      </c>
      <c r="AA43" s="1">
        <v>265074</v>
      </c>
      <c r="AB43" s="1">
        <v>334740</v>
      </c>
      <c r="AC43" s="1">
        <v>703698.55</v>
      </c>
      <c r="AD43" s="1">
        <v>1117013</v>
      </c>
      <c r="AE43" s="1">
        <v>460645</v>
      </c>
      <c r="AF43" s="1">
        <v>463768</v>
      </c>
      <c r="AG43" s="1">
        <v>532784.18799999997</v>
      </c>
      <c r="AH43" s="1">
        <v>1076388</v>
      </c>
      <c r="AI43" s="1">
        <v>531657</v>
      </c>
      <c r="AJ43" s="1">
        <v>479822</v>
      </c>
      <c r="AK43" s="1">
        <v>581302.25</v>
      </c>
      <c r="AL43" s="1">
        <v>1082873</v>
      </c>
      <c r="AM43" s="1">
        <v>472519</v>
      </c>
      <c r="AN43" s="1">
        <v>527974</v>
      </c>
      <c r="AO43" s="1">
        <v>639468.90500000003</v>
      </c>
      <c r="AP43" s="1">
        <v>1168382</v>
      </c>
      <c r="AQ43" s="1">
        <v>495831</v>
      </c>
      <c r="AR43" s="1">
        <v>583940</v>
      </c>
      <c r="AS43" s="1">
        <v>669527.18700000003</v>
      </c>
      <c r="AT43" s="1">
        <v>1087784</v>
      </c>
      <c r="AU43" s="1">
        <v>333312</v>
      </c>
      <c r="AV43" s="1">
        <v>295677</v>
      </c>
      <c r="AW43" s="1">
        <v>587224.42299999995</v>
      </c>
      <c r="AX43" s="1">
        <v>161226</v>
      </c>
      <c r="AY43" s="1">
        <v>-412330</v>
      </c>
      <c r="AZ43" s="1">
        <v>-831751</v>
      </c>
    </row>
    <row r="44" spans="1:52">
      <c r="A44" s="1" t="s">
        <v>156</v>
      </c>
      <c r="B44" s="1">
        <v>22773</v>
      </c>
      <c r="C44" s="1">
        <v>20952</v>
      </c>
      <c r="D44" s="1">
        <v>41051</v>
      </c>
      <c r="E44" s="1">
        <v>-58520.62</v>
      </c>
      <c r="F44" s="1">
        <v>42567</v>
      </c>
      <c r="G44" s="1">
        <v>36354</v>
      </c>
      <c r="H44" s="1">
        <v>53632</v>
      </c>
      <c r="I44" s="1">
        <v>69450</v>
      </c>
      <c r="J44" s="1">
        <v>75424</v>
      </c>
      <c r="K44" s="1">
        <v>76174</v>
      </c>
      <c r="L44" s="1">
        <v>70743</v>
      </c>
      <c r="M44" s="1">
        <v>85185.07</v>
      </c>
      <c r="N44" s="1">
        <v>88556</v>
      </c>
      <c r="O44" s="1">
        <v>96359</v>
      </c>
      <c r="P44" s="1">
        <v>112915</v>
      </c>
      <c r="Q44" s="1">
        <v>116242.56</v>
      </c>
      <c r="R44" s="1">
        <v>119603</v>
      </c>
      <c r="S44" s="1">
        <v>122604</v>
      </c>
      <c r="T44" s="1">
        <v>122072</v>
      </c>
      <c r="U44" s="1">
        <v>122063.148</v>
      </c>
      <c r="V44" s="1">
        <v>120647</v>
      </c>
      <c r="W44" s="1">
        <v>129013</v>
      </c>
      <c r="X44" s="1">
        <v>129888</v>
      </c>
      <c r="Y44" s="1">
        <v>127027.636</v>
      </c>
      <c r="Z44" s="1">
        <v>119226</v>
      </c>
      <c r="AA44" s="1">
        <v>114505</v>
      </c>
      <c r="AB44" s="1">
        <v>111141</v>
      </c>
      <c r="AC44" s="1">
        <v>110442.25</v>
      </c>
      <c r="AD44" s="1">
        <v>99429</v>
      </c>
      <c r="AE44" s="1">
        <v>97405</v>
      </c>
      <c r="AF44" s="1">
        <v>97149</v>
      </c>
      <c r="AG44" s="1">
        <v>85566.370999999999</v>
      </c>
      <c r="AH44" s="1">
        <v>82107</v>
      </c>
      <c r="AI44" s="1">
        <v>78782</v>
      </c>
      <c r="AJ44" s="1">
        <v>71528</v>
      </c>
      <c r="AK44" s="1">
        <v>66120.240000000005</v>
      </c>
      <c r="AL44" s="1">
        <v>58569</v>
      </c>
      <c r="AM44" s="1">
        <v>56809</v>
      </c>
      <c r="AN44" s="1">
        <v>53923</v>
      </c>
      <c r="AO44" s="1">
        <v>54576.714999999997</v>
      </c>
      <c r="AP44" s="1">
        <v>49255</v>
      </c>
      <c r="AQ44" s="1">
        <v>52193</v>
      </c>
      <c r="AR44" s="1">
        <v>54228</v>
      </c>
      <c r="AS44" s="1">
        <v>48938.887000000002</v>
      </c>
      <c r="AT44" s="1">
        <v>53579</v>
      </c>
      <c r="AU44" s="1">
        <v>57381</v>
      </c>
      <c r="AV44" s="1">
        <v>51863</v>
      </c>
      <c r="AW44" s="1">
        <v>51198.421999999999</v>
      </c>
      <c r="AX44" s="1">
        <v>170959</v>
      </c>
      <c r="AY44" s="1">
        <v>143128</v>
      </c>
      <c r="AZ44" s="1">
        <v>190971</v>
      </c>
    </row>
    <row r="45" spans="1:52">
      <c r="A45" s="1" t="s">
        <v>157</v>
      </c>
      <c r="B45" s="1">
        <v>81371</v>
      </c>
      <c r="C45" s="1">
        <v>35481</v>
      </c>
      <c r="D45" s="1">
        <v>33787</v>
      </c>
      <c r="E45" s="1">
        <v>48402.45</v>
      </c>
      <c r="F45" s="1">
        <v>44404</v>
      </c>
      <c r="G45" s="1">
        <v>36896</v>
      </c>
      <c r="H45" s="1">
        <v>26691</v>
      </c>
      <c r="I45" s="1">
        <v>42384</v>
      </c>
      <c r="J45" s="1">
        <v>66622</v>
      </c>
      <c r="K45" s="1">
        <v>54708</v>
      </c>
      <c r="L45" s="1">
        <v>36312</v>
      </c>
      <c r="M45" s="1">
        <v>62595.44</v>
      </c>
      <c r="N45" s="1">
        <v>89913</v>
      </c>
      <c r="O45" s="1">
        <v>62923</v>
      </c>
      <c r="P45" s="1">
        <v>45103</v>
      </c>
      <c r="Q45" s="1">
        <v>57161.32</v>
      </c>
      <c r="R45" s="1">
        <v>72402</v>
      </c>
      <c r="S45" s="1">
        <v>64793</v>
      </c>
      <c r="T45" s="1">
        <v>33111</v>
      </c>
      <c r="U45" s="1">
        <v>42454.197</v>
      </c>
      <c r="V45" s="1">
        <v>100843</v>
      </c>
      <c r="W45" s="1">
        <v>123638</v>
      </c>
      <c r="X45" s="1">
        <v>142813</v>
      </c>
      <c r="Y45" s="1">
        <v>85350.527000000002</v>
      </c>
      <c r="Z45" s="1">
        <v>130823</v>
      </c>
      <c r="AA45" s="1">
        <v>104560</v>
      </c>
      <c r="AB45" s="1">
        <v>39022</v>
      </c>
      <c r="AC45" s="1">
        <v>91960.53</v>
      </c>
      <c r="AD45" s="1">
        <v>114839</v>
      </c>
      <c r="AE45" s="1">
        <v>129373</v>
      </c>
      <c r="AF45" s="1">
        <v>61941</v>
      </c>
      <c r="AG45" s="1">
        <v>124806.21799999999</v>
      </c>
      <c r="AH45" s="1">
        <v>172964</v>
      </c>
      <c r="AI45" s="1">
        <v>91756</v>
      </c>
      <c r="AJ45" s="1">
        <v>84759</v>
      </c>
      <c r="AK45" s="1">
        <v>65031.47</v>
      </c>
      <c r="AL45" s="1">
        <v>189137</v>
      </c>
      <c r="AM45" s="1">
        <v>17774</v>
      </c>
      <c r="AN45" s="1">
        <v>93120</v>
      </c>
      <c r="AO45" s="1">
        <v>107525.796</v>
      </c>
      <c r="AP45" s="1">
        <v>182405</v>
      </c>
      <c r="AQ45" s="1">
        <v>67580</v>
      </c>
      <c r="AR45" s="1">
        <v>79280</v>
      </c>
      <c r="AS45" s="1">
        <v>109511.2</v>
      </c>
      <c r="AT45" s="1">
        <v>159115</v>
      </c>
      <c r="AU45" s="1">
        <v>43914</v>
      </c>
      <c r="AV45" s="1">
        <v>28731</v>
      </c>
      <c r="AW45" s="1">
        <v>49043.934000000001</v>
      </c>
      <c r="AX45" s="1">
        <v>13384</v>
      </c>
      <c r="AY45" s="1">
        <v>-38533</v>
      </c>
      <c r="AZ45" s="1">
        <v>-67198</v>
      </c>
    </row>
    <row r="46" spans="1:52">
      <c r="A46" s="1" t="s">
        <v>158</v>
      </c>
      <c r="B46" s="1">
        <v>0</v>
      </c>
      <c r="C46" s="1">
        <v>0</v>
      </c>
      <c r="D46" s="1">
        <v>0</v>
      </c>
      <c r="E46" s="1">
        <v>-14524.13</v>
      </c>
      <c r="F46" s="1">
        <v>0</v>
      </c>
      <c r="G46" s="1">
        <v>0</v>
      </c>
      <c r="H46" s="1">
        <v>0</v>
      </c>
      <c r="I46" s="1">
        <v>0</v>
      </c>
      <c r="J46" s="1">
        <v>0</v>
      </c>
      <c r="K46" s="1">
        <v>0</v>
      </c>
      <c r="L46" s="1">
        <v>0</v>
      </c>
      <c r="M46" s="1">
        <v>0</v>
      </c>
      <c r="N46" s="1">
        <v>0</v>
      </c>
      <c r="O46" s="1">
        <v>0</v>
      </c>
      <c r="P46" s="1">
        <v>0</v>
      </c>
      <c r="Q46" s="1">
        <v>0</v>
      </c>
      <c r="R46" s="1">
        <v>0</v>
      </c>
      <c r="S46" s="1">
        <v>0</v>
      </c>
      <c r="T46" s="1">
        <v>0</v>
      </c>
      <c r="U46" s="1">
        <v>0</v>
      </c>
      <c r="V46" s="1">
        <v>0</v>
      </c>
      <c r="W46" s="1">
        <v>0</v>
      </c>
      <c r="X46" s="1">
        <v>0</v>
      </c>
      <c r="Y46" s="1">
        <v>0</v>
      </c>
      <c r="Z46" s="1">
        <v>0</v>
      </c>
      <c r="AA46" s="1">
        <v>0</v>
      </c>
      <c r="AB46" s="1">
        <v>0</v>
      </c>
      <c r="AC46" s="1">
        <v>0</v>
      </c>
      <c r="AD46" s="1">
        <v>0</v>
      </c>
      <c r="AE46" s="1">
        <v>0</v>
      </c>
      <c r="AF46" s="1">
        <v>0</v>
      </c>
      <c r="AG46" s="1">
        <v>0</v>
      </c>
      <c r="AH46" s="1">
        <v>0</v>
      </c>
      <c r="AI46" s="1">
        <v>0</v>
      </c>
      <c r="AJ46" s="1">
        <v>0</v>
      </c>
      <c r="AK46" s="1">
        <v>0</v>
      </c>
      <c r="AL46" s="1">
        <v>0</v>
      </c>
      <c r="AM46" s="1">
        <v>0</v>
      </c>
      <c r="AN46" s="1">
        <v>0</v>
      </c>
      <c r="AO46" s="1">
        <v>0</v>
      </c>
      <c r="AP46" s="1">
        <v>0</v>
      </c>
      <c r="AQ46" s="1">
        <v>0</v>
      </c>
      <c r="AR46" s="1">
        <v>0</v>
      </c>
      <c r="AS46" s="1">
        <v>0</v>
      </c>
      <c r="AT46" s="1">
        <v>0</v>
      </c>
      <c r="AU46" s="1">
        <v>0</v>
      </c>
      <c r="AV46" s="1">
        <v>0</v>
      </c>
      <c r="AW46" s="1">
        <v>0</v>
      </c>
      <c r="AX46" s="1">
        <v>0</v>
      </c>
      <c r="AY46" s="1">
        <v>0</v>
      </c>
      <c r="AZ46" s="1">
        <v>0</v>
      </c>
    </row>
    <row r="47" spans="1:52">
      <c r="A47" s="1" t="s">
        <v>159</v>
      </c>
      <c r="B47" s="1">
        <v>295903</v>
      </c>
      <c r="C47" s="1">
        <v>34481</v>
      </c>
      <c r="D47" s="1">
        <v>7912</v>
      </c>
      <c r="E47" s="1">
        <v>37061.629999999997</v>
      </c>
      <c r="F47" s="1">
        <v>145972</v>
      </c>
      <c r="G47" s="1">
        <v>26962</v>
      </c>
      <c r="H47" s="1">
        <v>-160854</v>
      </c>
      <c r="I47" s="1">
        <v>66866.09</v>
      </c>
      <c r="J47" s="1">
        <v>227794</v>
      </c>
      <c r="K47" s="1">
        <v>-201155</v>
      </c>
      <c r="L47" s="1">
        <v>-141753</v>
      </c>
      <c r="M47" s="1">
        <v>105364.79</v>
      </c>
      <c r="N47" s="1">
        <v>421322</v>
      </c>
      <c r="O47" s="1">
        <v>47276</v>
      </c>
      <c r="P47" s="1">
        <v>34321</v>
      </c>
      <c r="Q47" s="1">
        <v>87569.01</v>
      </c>
      <c r="R47" s="1">
        <v>578073</v>
      </c>
      <c r="S47" s="1">
        <v>179454</v>
      </c>
      <c r="T47" s="1">
        <v>102390</v>
      </c>
      <c r="U47" s="1">
        <v>763789.397</v>
      </c>
      <c r="V47" s="1">
        <v>683637</v>
      </c>
      <c r="W47" s="1">
        <v>186215</v>
      </c>
      <c r="X47" s="1">
        <v>202823</v>
      </c>
      <c r="Y47" s="1">
        <v>303927.8</v>
      </c>
      <c r="Z47" s="1">
        <v>565493</v>
      </c>
      <c r="AA47" s="1">
        <v>46009</v>
      </c>
      <c r="AB47" s="1">
        <v>184577</v>
      </c>
      <c r="AC47" s="1">
        <v>501295.78</v>
      </c>
      <c r="AD47" s="1">
        <v>902745</v>
      </c>
      <c r="AE47" s="1">
        <v>233867</v>
      </c>
      <c r="AF47" s="1">
        <v>304678</v>
      </c>
      <c r="AG47" s="1">
        <v>322411.59899999999</v>
      </c>
      <c r="AH47" s="1">
        <v>821317</v>
      </c>
      <c r="AI47" s="1">
        <v>361119</v>
      </c>
      <c r="AJ47" s="1">
        <v>323535</v>
      </c>
      <c r="AK47" s="1">
        <v>450150.53</v>
      </c>
      <c r="AL47" s="1">
        <v>835167</v>
      </c>
      <c r="AM47" s="1">
        <v>397936</v>
      </c>
      <c r="AN47" s="1">
        <v>380931</v>
      </c>
      <c r="AO47" s="1">
        <v>477366.39399999997</v>
      </c>
      <c r="AP47" s="1">
        <v>936722</v>
      </c>
      <c r="AQ47" s="1">
        <v>376058</v>
      </c>
      <c r="AR47" s="1">
        <v>450432</v>
      </c>
      <c r="AS47" s="1">
        <v>511077.1</v>
      </c>
      <c r="AT47" s="1">
        <v>875090</v>
      </c>
      <c r="AU47" s="1">
        <v>232017</v>
      </c>
      <c r="AV47" s="1">
        <v>215083</v>
      </c>
      <c r="AW47" s="1">
        <v>486982.06699999998</v>
      </c>
      <c r="AX47" s="1">
        <v>-23117</v>
      </c>
      <c r="AY47" s="1">
        <v>-516925</v>
      </c>
      <c r="AZ47" s="1">
        <v>-955524</v>
      </c>
    </row>
    <row r="48" spans="1:52">
      <c r="A48" s="1" t="s">
        <v>160</v>
      </c>
      <c r="B48" s="1">
        <v>270786</v>
      </c>
      <c r="C48" s="1">
        <v>30127</v>
      </c>
      <c r="D48" s="1">
        <v>3935</v>
      </c>
      <c r="E48" s="1">
        <v>18975.009999999998</v>
      </c>
      <c r="F48" s="1">
        <v>125064</v>
      </c>
      <c r="G48" s="1">
        <v>21480</v>
      </c>
      <c r="H48" s="1">
        <v>-166170</v>
      </c>
      <c r="I48" s="1">
        <v>52781.38</v>
      </c>
      <c r="J48" s="1">
        <v>205687</v>
      </c>
      <c r="K48" s="1">
        <v>-204601</v>
      </c>
      <c r="L48" s="1">
        <v>-142978</v>
      </c>
      <c r="M48" s="1">
        <v>90786.71</v>
      </c>
      <c r="N48" s="1">
        <v>400942</v>
      </c>
      <c r="O48" s="1">
        <v>42538</v>
      </c>
      <c r="P48" s="1">
        <v>31896</v>
      </c>
      <c r="Q48" s="1">
        <v>75009.02</v>
      </c>
      <c r="R48" s="1">
        <v>565602</v>
      </c>
      <c r="S48" s="1">
        <v>163732</v>
      </c>
      <c r="T48" s="1">
        <v>103767</v>
      </c>
      <c r="U48" s="1">
        <v>747665.21400000004</v>
      </c>
      <c r="V48" s="1">
        <v>649007</v>
      </c>
      <c r="W48" s="1">
        <v>188627</v>
      </c>
      <c r="X48" s="1">
        <v>193964</v>
      </c>
      <c r="Y48" s="1">
        <v>290322.315</v>
      </c>
      <c r="Z48" s="1">
        <v>501882</v>
      </c>
      <c r="AA48" s="1">
        <v>41656</v>
      </c>
      <c r="AB48" s="1">
        <v>167987</v>
      </c>
      <c r="AC48" s="1">
        <v>476966.59</v>
      </c>
      <c r="AD48" s="1">
        <v>833834</v>
      </c>
      <c r="AE48" s="1">
        <v>246242</v>
      </c>
      <c r="AF48" s="1">
        <v>293595</v>
      </c>
      <c r="AG48" s="1">
        <v>302005</v>
      </c>
      <c r="AH48" s="1">
        <v>757659</v>
      </c>
      <c r="AI48" s="1">
        <v>354020</v>
      </c>
      <c r="AJ48" s="1">
        <v>321942</v>
      </c>
      <c r="AK48" s="1">
        <v>415933.52</v>
      </c>
      <c r="AL48" s="1">
        <v>783013</v>
      </c>
      <c r="AM48" s="1">
        <v>398277</v>
      </c>
      <c r="AN48" s="1">
        <v>368539</v>
      </c>
      <c r="AO48" s="1">
        <v>441560.78700000001</v>
      </c>
      <c r="AP48" s="1">
        <v>883037</v>
      </c>
      <c r="AQ48" s="1">
        <v>371736</v>
      </c>
      <c r="AR48" s="1">
        <v>441747</v>
      </c>
      <c r="AS48" s="1">
        <v>481092.18599999999</v>
      </c>
      <c r="AT48" s="1">
        <v>825914</v>
      </c>
      <c r="AU48" s="1">
        <v>232417</v>
      </c>
      <c r="AV48" s="1">
        <v>214994</v>
      </c>
      <c r="AW48" s="1">
        <v>470917.98300000001</v>
      </c>
      <c r="AX48" s="1">
        <v>-45117</v>
      </c>
      <c r="AY48" s="1">
        <v>-465488</v>
      </c>
      <c r="AZ48" s="1">
        <v>-897423</v>
      </c>
    </row>
    <row r="49" spans="1:52">
      <c r="A49" s="1" t="s">
        <v>161</v>
      </c>
      <c r="B49" s="1">
        <v>25117</v>
      </c>
      <c r="C49" s="1">
        <v>4354</v>
      </c>
      <c r="D49" s="1">
        <v>3977</v>
      </c>
      <c r="E49" s="1">
        <v>18086.62</v>
      </c>
      <c r="F49" s="1">
        <v>20908</v>
      </c>
      <c r="G49" s="1">
        <v>5482</v>
      </c>
      <c r="H49" s="1">
        <v>5316</v>
      </c>
      <c r="I49" s="1">
        <v>14085</v>
      </c>
      <c r="J49" s="1">
        <v>22107</v>
      </c>
      <c r="K49" s="1">
        <v>3446</v>
      </c>
      <c r="L49" s="1">
        <v>1225</v>
      </c>
      <c r="M49" s="1">
        <v>14578.08</v>
      </c>
      <c r="N49" s="1">
        <v>20380</v>
      </c>
      <c r="O49" s="1">
        <v>4738</v>
      </c>
      <c r="P49" s="1">
        <v>2425</v>
      </c>
      <c r="Q49" s="1">
        <v>12559.99</v>
      </c>
      <c r="R49" s="1">
        <v>12471</v>
      </c>
      <c r="S49" s="1">
        <v>15722</v>
      </c>
      <c r="T49" s="1">
        <v>-1377</v>
      </c>
      <c r="U49" s="1">
        <v>16124.183000000001</v>
      </c>
      <c r="V49" s="1">
        <v>34630</v>
      </c>
      <c r="W49" s="1">
        <v>-2412</v>
      </c>
      <c r="X49" s="1">
        <v>8859</v>
      </c>
      <c r="Y49" s="1">
        <v>13605.485000000001</v>
      </c>
      <c r="Z49" s="1">
        <v>63611</v>
      </c>
      <c r="AA49" s="1">
        <v>4353</v>
      </c>
      <c r="AB49" s="1">
        <v>16590</v>
      </c>
      <c r="AC49" s="1">
        <v>24329.19</v>
      </c>
      <c r="AD49" s="1">
        <v>68911</v>
      </c>
      <c r="AE49" s="1">
        <v>-12375</v>
      </c>
      <c r="AF49" s="1">
        <v>11083</v>
      </c>
      <c r="AG49" s="1">
        <v>20406.598999999998</v>
      </c>
      <c r="AH49" s="1">
        <v>63658</v>
      </c>
      <c r="AI49" s="1">
        <v>7099</v>
      </c>
      <c r="AJ49" s="1">
        <v>1593</v>
      </c>
      <c r="AK49" s="1">
        <v>34217.019999999997</v>
      </c>
      <c r="AL49" s="1">
        <v>52154</v>
      </c>
      <c r="AM49" s="1">
        <v>-341</v>
      </c>
      <c r="AN49" s="1">
        <v>12392</v>
      </c>
      <c r="AO49" s="1">
        <v>35805.607000000004</v>
      </c>
      <c r="AP49" s="1">
        <v>53685</v>
      </c>
      <c r="AQ49" s="1">
        <v>4322</v>
      </c>
      <c r="AR49" s="1">
        <v>8685</v>
      </c>
      <c r="AS49" s="1">
        <v>29984.914000000001</v>
      </c>
      <c r="AT49" s="1">
        <v>49176</v>
      </c>
      <c r="AU49" s="1">
        <v>-400</v>
      </c>
      <c r="AV49" s="1">
        <v>89</v>
      </c>
      <c r="AW49" s="1">
        <v>16064.084000000001</v>
      </c>
      <c r="AX49" s="1">
        <v>22000</v>
      </c>
      <c r="AY49" s="1">
        <v>-51437</v>
      </c>
      <c r="AZ49" s="1">
        <v>-58101</v>
      </c>
    </row>
    <row r="50" spans="1:52">
      <c r="A50" s="1" t="s">
        <v>162</v>
      </c>
      <c r="B50" s="1">
        <v>0.2</v>
      </c>
      <c r="C50" s="1">
        <v>0.02</v>
      </c>
      <c r="D50" s="1">
        <v>0.01</v>
      </c>
      <c r="E50" s="1">
        <v>0.01</v>
      </c>
      <c r="F50" s="1">
        <v>0.09</v>
      </c>
      <c r="G50" s="1">
        <v>0.02</v>
      </c>
      <c r="H50" s="1">
        <v>-0.12</v>
      </c>
      <c r="I50" s="1">
        <v>0.04</v>
      </c>
      <c r="J50" s="1">
        <v>0.15</v>
      </c>
      <c r="K50" s="1">
        <v>-0.15</v>
      </c>
      <c r="L50" s="1">
        <v>-0.11</v>
      </c>
      <c r="M50" s="1">
        <v>7.0000000000000007E-2</v>
      </c>
      <c r="N50" s="1">
        <v>0.3</v>
      </c>
      <c r="O50" s="1">
        <v>0.03</v>
      </c>
      <c r="P50" s="1">
        <v>0.02</v>
      </c>
      <c r="Q50" s="1">
        <v>0.06</v>
      </c>
      <c r="R50" s="1">
        <v>0.42</v>
      </c>
      <c r="S50" s="1">
        <v>0.12</v>
      </c>
      <c r="T50" s="1">
        <v>0.08</v>
      </c>
      <c r="U50" s="1">
        <v>0.55000000000000004</v>
      </c>
      <c r="V50" s="1">
        <v>0.48</v>
      </c>
      <c r="W50" s="1">
        <v>0.13972000000000001</v>
      </c>
      <c r="X50" s="1">
        <v>0.14000000000000001</v>
      </c>
      <c r="Y50" s="1">
        <v>0.21920000000000001</v>
      </c>
      <c r="Z50" s="1">
        <v>0.37175999999999998</v>
      </c>
      <c r="AA50" s="1">
        <v>0.03</v>
      </c>
      <c r="AB50" s="1">
        <v>0.12</v>
      </c>
      <c r="AC50" s="1">
        <v>0.35036</v>
      </c>
      <c r="AD50" s="1">
        <v>0.62</v>
      </c>
      <c r="AE50" s="1">
        <v>0.18</v>
      </c>
      <c r="AF50" s="1">
        <v>0.21748000000000001</v>
      </c>
      <c r="AG50" s="1">
        <v>0.22247</v>
      </c>
      <c r="AH50" s="1">
        <v>0.56123000000000001</v>
      </c>
      <c r="AI50" s="1">
        <v>0.26223999999999997</v>
      </c>
      <c r="AJ50" s="1">
        <v>0.23848</v>
      </c>
      <c r="AK50" s="1">
        <v>0.30809999999999998</v>
      </c>
      <c r="AL50" s="1">
        <v>0.58001000000000003</v>
      </c>
      <c r="AM50" s="1">
        <v>0.29502</v>
      </c>
      <c r="AN50" s="1">
        <v>0.27</v>
      </c>
      <c r="AO50" s="1">
        <v>0.3251</v>
      </c>
      <c r="AP50" s="1">
        <v>0.65</v>
      </c>
      <c r="AQ50" s="1">
        <v>0.28000000000000003</v>
      </c>
      <c r="AR50" s="1">
        <v>0.33</v>
      </c>
      <c r="AS50" s="1">
        <v>0.35304999999999997</v>
      </c>
      <c r="AT50" s="1">
        <v>0.61</v>
      </c>
      <c r="AU50" s="1">
        <v>0.17</v>
      </c>
      <c r="AV50" s="1">
        <v>0.16</v>
      </c>
      <c r="AW50" s="1">
        <v>0.35</v>
      </c>
      <c r="AX50" s="1">
        <v>-0.03</v>
      </c>
      <c r="AY50" s="1">
        <v>-0.34</v>
      </c>
      <c r="AZ50" s="1">
        <v>-0.66476000000000002</v>
      </c>
    </row>
    <row r="52" spans="1:52">
      <c r="A52" s="1" t="s">
        <v>163</v>
      </c>
    </row>
    <row r="53" spans="1:52">
      <c r="A53" s="1" t="s">
        <v>159</v>
      </c>
      <c r="B53" s="1">
        <v>0</v>
      </c>
      <c r="C53" s="1">
        <v>0</v>
      </c>
      <c r="D53" s="1">
        <v>0</v>
      </c>
      <c r="E53" s="1">
        <v>0</v>
      </c>
      <c r="F53" s="1">
        <v>0</v>
      </c>
      <c r="G53" s="1">
        <v>0</v>
      </c>
      <c r="H53" s="1">
        <v>0</v>
      </c>
      <c r="I53" s="1">
        <v>0</v>
      </c>
      <c r="J53" s="1">
        <v>0</v>
      </c>
      <c r="K53" s="1">
        <v>0</v>
      </c>
      <c r="L53" s="1">
        <v>0</v>
      </c>
      <c r="M53" s="1">
        <v>0</v>
      </c>
      <c r="N53" s="1">
        <v>421322</v>
      </c>
      <c r="O53" s="1">
        <v>47276</v>
      </c>
      <c r="P53" s="1">
        <v>34321</v>
      </c>
      <c r="Q53" s="1">
        <v>87569.01</v>
      </c>
      <c r="R53" s="1">
        <v>578073</v>
      </c>
      <c r="S53" s="1">
        <v>179454</v>
      </c>
      <c r="T53" s="1">
        <v>102390</v>
      </c>
      <c r="U53" s="1">
        <v>763789.397</v>
      </c>
      <c r="V53" s="1">
        <v>683637</v>
      </c>
      <c r="W53" s="1">
        <v>186215</v>
      </c>
      <c r="X53" s="1">
        <v>202823</v>
      </c>
      <c r="Y53" s="1">
        <v>303927.8</v>
      </c>
      <c r="Z53" s="1">
        <v>565493</v>
      </c>
      <c r="AA53" s="1">
        <v>46009</v>
      </c>
      <c r="AB53" s="1">
        <v>184577</v>
      </c>
      <c r="AC53" s="1">
        <v>501295.78</v>
      </c>
      <c r="AD53" s="1">
        <v>902745</v>
      </c>
      <c r="AE53" s="1">
        <v>233867</v>
      </c>
      <c r="AF53" s="1">
        <v>304678</v>
      </c>
      <c r="AG53" s="1">
        <v>322411.59899999999</v>
      </c>
      <c r="AH53" s="1">
        <v>821317</v>
      </c>
      <c r="AI53" s="1">
        <v>361119</v>
      </c>
      <c r="AJ53" s="1">
        <v>323535</v>
      </c>
      <c r="AK53" s="1">
        <v>450150.53</v>
      </c>
      <c r="AL53" s="1">
        <v>835167</v>
      </c>
      <c r="AM53" s="1">
        <v>397936</v>
      </c>
      <c r="AN53" s="1">
        <v>380931</v>
      </c>
      <c r="AO53" s="1">
        <v>477366.39399999997</v>
      </c>
      <c r="AP53" s="1">
        <v>936722</v>
      </c>
      <c r="AQ53" s="1">
        <v>376058</v>
      </c>
      <c r="AR53" s="1">
        <v>450432</v>
      </c>
      <c r="AS53" s="1">
        <v>511077.1</v>
      </c>
      <c r="AT53" s="1">
        <v>875090</v>
      </c>
      <c r="AU53" s="1">
        <v>232017</v>
      </c>
      <c r="AV53" s="1">
        <v>215083</v>
      </c>
      <c r="AW53" s="1">
        <v>486982.06699999998</v>
      </c>
      <c r="AX53" s="1">
        <v>-23117</v>
      </c>
      <c r="AY53" s="1">
        <v>-516925</v>
      </c>
      <c r="AZ53" s="1">
        <v>-955524</v>
      </c>
    </row>
    <row r="54" spans="1:52">
      <c r="A54" s="1" t="s">
        <v>1249</v>
      </c>
      <c r="B54" s="1">
        <v>0</v>
      </c>
      <c r="C54" s="1">
        <v>0</v>
      </c>
      <c r="D54" s="1">
        <v>0</v>
      </c>
      <c r="E54" s="1">
        <v>0</v>
      </c>
      <c r="F54" s="1">
        <v>0</v>
      </c>
      <c r="G54" s="1">
        <v>0</v>
      </c>
      <c r="H54" s="1">
        <v>0</v>
      </c>
      <c r="I54" s="1">
        <v>0</v>
      </c>
      <c r="J54" s="1">
        <v>0</v>
      </c>
      <c r="K54" s="1">
        <v>0</v>
      </c>
      <c r="L54" s="1">
        <v>0</v>
      </c>
      <c r="M54" s="1">
        <v>0</v>
      </c>
      <c r="N54" s="1">
        <v>0</v>
      </c>
      <c r="O54" s="1">
        <v>0</v>
      </c>
      <c r="P54" s="1">
        <v>0</v>
      </c>
      <c r="Q54" s="1">
        <v>0</v>
      </c>
      <c r="R54" s="1">
        <v>0</v>
      </c>
      <c r="S54" s="1">
        <v>0</v>
      </c>
      <c r="T54" s="1">
        <v>0</v>
      </c>
      <c r="U54" s="1">
        <v>529962.05325</v>
      </c>
      <c r="V54" s="1">
        <v>0</v>
      </c>
      <c r="W54" s="1">
        <v>0</v>
      </c>
      <c r="X54" s="1">
        <v>0</v>
      </c>
      <c r="Y54" s="1">
        <v>98476.066500000001</v>
      </c>
      <c r="Z54" s="1">
        <v>0</v>
      </c>
      <c r="AA54" s="1">
        <v>0</v>
      </c>
      <c r="AB54" s="1">
        <v>0</v>
      </c>
      <c r="AC54" s="1">
        <v>0</v>
      </c>
      <c r="AD54" s="1">
        <v>0</v>
      </c>
      <c r="AE54" s="1">
        <v>0</v>
      </c>
      <c r="AF54" s="1">
        <v>0</v>
      </c>
      <c r="AG54" s="1">
        <v>0</v>
      </c>
      <c r="AH54" s="1">
        <v>0</v>
      </c>
      <c r="AI54" s="1">
        <v>0</v>
      </c>
      <c r="AJ54" s="1">
        <v>0</v>
      </c>
      <c r="AK54" s="1">
        <v>0</v>
      </c>
      <c r="AL54" s="1">
        <v>0</v>
      </c>
      <c r="AM54" s="1">
        <v>0</v>
      </c>
      <c r="AN54" s="1">
        <v>0</v>
      </c>
      <c r="AO54" s="1">
        <v>0</v>
      </c>
      <c r="AP54" s="1">
        <v>0</v>
      </c>
      <c r="AQ54" s="1">
        <v>0</v>
      </c>
      <c r="AR54" s="1">
        <v>0</v>
      </c>
      <c r="AS54" s="1">
        <v>0</v>
      </c>
      <c r="AT54" s="1">
        <v>0</v>
      </c>
      <c r="AU54" s="1">
        <v>0</v>
      </c>
      <c r="AV54" s="1">
        <v>0</v>
      </c>
      <c r="AW54" s="1">
        <v>0</v>
      </c>
      <c r="AX54" s="1">
        <v>0</v>
      </c>
      <c r="AY54" s="1">
        <v>0</v>
      </c>
      <c r="AZ54" s="1">
        <v>0</v>
      </c>
    </row>
    <row r="55" spans="1:52">
      <c r="A55" s="1" t="s">
        <v>164</v>
      </c>
      <c r="B55" s="1">
        <v>0</v>
      </c>
      <c r="C55" s="1">
        <v>0</v>
      </c>
      <c r="D55" s="1">
        <v>0</v>
      </c>
      <c r="E55" s="1">
        <v>0</v>
      </c>
      <c r="F55" s="1">
        <v>0</v>
      </c>
      <c r="G55" s="1">
        <v>0</v>
      </c>
      <c r="H55" s="1">
        <v>0</v>
      </c>
      <c r="I55" s="1">
        <v>0</v>
      </c>
      <c r="J55" s="1">
        <v>0</v>
      </c>
      <c r="K55" s="1">
        <v>0</v>
      </c>
      <c r="L55" s="1">
        <v>0</v>
      </c>
      <c r="M55" s="1">
        <v>0</v>
      </c>
      <c r="N55" s="1">
        <v>0</v>
      </c>
      <c r="O55" s="1">
        <v>-11</v>
      </c>
      <c r="P55" s="1">
        <v>-25</v>
      </c>
      <c r="Q55" s="1">
        <v>20.07</v>
      </c>
      <c r="R55" s="1">
        <v>57</v>
      </c>
      <c r="S55" s="1">
        <v>17</v>
      </c>
      <c r="T55" s="1">
        <v>59</v>
      </c>
      <c r="U55" s="1">
        <v>106.312</v>
      </c>
      <c r="V55" s="1">
        <v>110</v>
      </c>
      <c r="W55" s="1">
        <v>10741</v>
      </c>
      <c r="X55" s="1">
        <v>-96</v>
      </c>
      <c r="Y55" s="1">
        <v>-57.709000000000003</v>
      </c>
      <c r="Z55" s="1">
        <v>78</v>
      </c>
      <c r="AA55" s="1">
        <v>71</v>
      </c>
      <c r="AB55" s="1">
        <v>137</v>
      </c>
      <c r="AC55" s="1">
        <v>-83.29</v>
      </c>
      <c r="AD55" s="1">
        <v>44</v>
      </c>
      <c r="AE55" s="1">
        <v>-14</v>
      </c>
      <c r="AF55" s="1">
        <v>-25</v>
      </c>
      <c r="AG55" s="1">
        <v>144.47900000000001</v>
      </c>
      <c r="AH55" s="1">
        <v>7</v>
      </c>
      <c r="AI55" s="1">
        <v>42</v>
      </c>
      <c r="AJ55" s="1">
        <v>-21</v>
      </c>
      <c r="AK55" s="1">
        <v>-55.54</v>
      </c>
      <c r="AL55" s="1">
        <v>27</v>
      </c>
      <c r="AM55" s="1">
        <v>58</v>
      </c>
      <c r="AN55" s="1">
        <v>7</v>
      </c>
      <c r="AO55" s="1">
        <v>52.997999999999998</v>
      </c>
      <c r="AP55" s="1">
        <v>-122</v>
      </c>
      <c r="AQ55" s="1">
        <v>-148</v>
      </c>
      <c r="AR55" s="1">
        <v>154</v>
      </c>
      <c r="AS55" s="1">
        <v>-183.74199999999999</v>
      </c>
      <c r="AT55" s="1">
        <v>120</v>
      </c>
      <c r="AU55" s="1">
        <v>29</v>
      </c>
      <c r="AV55" s="1">
        <v>-78</v>
      </c>
      <c r="AW55" s="1">
        <v>-29.86</v>
      </c>
      <c r="AX55" s="1">
        <v>0</v>
      </c>
      <c r="AY55" s="1">
        <v>0</v>
      </c>
      <c r="AZ55" s="1">
        <v>-13</v>
      </c>
    </row>
    <row r="56" spans="1:52">
      <c r="A56" s="1" t="s">
        <v>165</v>
      </c>
      <c r="B56" s="1">
        <v>0</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0</v>
      </c>
      <c r="U56" s="1">
        <v>19788.193500000001</v>
      </c>
      <c r="V56" s="1">
        <v>0</v>
      </c>
      <c r="W56" s="1">
        <v>0</v>
      </c>
      <c r="X56" s="1">
        <v>0</v>
      </c>
      <c r="Y56" s="1">
        <v>0</v>
      </c>
      <c r="Z56" s="1">
        <v>0</v>
      </c>
      <c r="AA56" s="1">
        <v>0</v>
      </c>
      <c r="AB56" s="1">
        <v>0</v>
      </c>
      <c r="AC56" s="1">
        <v>0</v>
      </c>
      <c r="AD56" s="1">
        <v>0</v>
      </c>
      <c r="AE56" s="1">
        <v>0</v>
      </c>
      <c r="AF56" s="1">
        <v>0</v>
      </c>
      <c r="AG56" s="1">
        <v>-13227.91475</v>
      </c>
      <c r="AH56" s="1">
        <v>0</v>
      </c>
      <c r="AI56" s="1">
        <v>0</v>
      </c>
      <c r="AJ56" s="1">
        <v>0</v>
      </c>
      <c r="AK56" s="1">
        <v>0</v>
      </c>
      <c r="AL56" s="1">
        <v>0</v>
      </c>
      <c r="AM56" s="1">
        <v>0</v>
      </c>
      <c r="AN56" s="1">
        <v>0</v>
      </c>
      <c r="AO56" s="1">
        <v>0</v>
      </c>
      <c r="AP56" s="1">
        <v>0</v>
      </c>
      <c r="AQ56" s="1">
        <v>0</v>
      </c>
      <c r="AR56" s="1">
        <v>0</v>
      </c>
      <c r="AS56" s="1">
        <v>-5466</v>
      </c>
      <c r="AT56" s="1">
        <v>0</v>
      </c>
      <c r="AU56" s="1">
        <v>0</v>
      </c>
      <c r="AV56" s="1">
        <v>0</v>
      </c>
      <c r="AW56" s="1">
        <v>0</v>
      </c>
      <c r="AX56" s="1">
        <v>0</v>
      </c>
      <c r="AY56" s="1">
        <v>0</v>
      </c>
      <c r="AZ56" s="1">
        <v>0</v>
      </c>
    </row>
    <row r="57" spans="1:52">
      <c r="A57" s="1" t="s">
        <v>1250</v>
      </c>
      <c r="B57" s="1">
        <v>0</v>
      </c>
      <c r="C57" s="1">
        <v>0</v>
      </c>
      <c r="D57" s="1">
        <v>0</v>
      </c>
      <c r="E57" s="1">
        <v>0</v>
      </c>
      <c r="F57" s="1">
        <v>0</v>
      </c>
      <c r="G57" s="1">
        <v>0</v>
      </c>
      <c r="H57" s="1">
        <v>0</v>
      </c>
      <c r="I57" s="1">
        <v>0</v>
      </c>
      <c r="J57" s="1">
        <v>0</v>
      </c>
      <c r="K57" s="1">
        <v>0</v>
      </c>
      <c r="L57" s="1">
        <v>0</v>
      </c>
      <c r="M57" s="1">
        <v>0</v>
      </c>
      <c r="N57" s="1">
        <v>0</v>
      </c>
      <c r="O57" s="1">
        <v>0</v>
      </c>
      <c r="P57" s="1">
        <v>0</v>
      </c>
      <c r="Q57" s="1">
        <v>0</v>
      </c>
      <c r="R57" s="1">
        <v>0</v>
      </c>
      <c r="S57" s="1">
        <v>24002</v>
      </c>
      <c r="T57" s="1">
        <v>-17585</v>
      </c>
      <c r="U57" s="1">
        <v>-36002.805999999997</v>
      </c>
      <c r="V57" s="1">
        <v>-10557</v>
      </c>
      <c r="W57" s="1">
        <v>33319</v>
      </c>
      <c r="X57" s="1">
        <v>5966</v>
      </c>
      <c r="Y57" s="1">
        <v>56006.521999999997</v>
      </c>
      <c r="Z57" s="1">
        <v>-52884</v>
      </c>
      <c r="AA57" s="1">
        <v>-9251</v>
      </c>
      <c r="AB57" s="1">
        <v>12189</v>
      </c>
      <c r="AC57" s="1">
        <v>11827.65</v>
      </c>
      <c r="AD57" s="1">
        <v>-33376</v>
      </c>
      <c r="AE57" s="1">
        <v>65814</v>
      </c>
      <c r="AF57" s="1">
        <v>34431</v>
      </c>
      <c r="AG57" s="1">
        <v>39007.353999999999</v>
      </c>
      <c r="AH57" s="1">
        <v>-27079</v>
      </c>
      <c r="AI57" s="1">
        <v>507</v>
      </c>
      <c r="AJ57" s="1">
        <v>-13467</v>
      </c>
      <c r="AK57" s="1">
        <v>47050.59</v>
      </c>
      <c r="AL57" s="1">
        <v>-78059</v>
      </c>
      <c r="AM57" s="1">
        <v>-15621</v>
      </c>
      <c r="AN57" s="1">
        <v>-17911</v>
      </c>
      <c r="AO57" s="1">
        <v>-38691.89</v>
      </c>
      <c r="AP57" s="1">
        <v>-77526</v>
      </c>
      <c r="AQ57" s="1">
        <v>108715</v>
      </c>
      <c r="AR57" s="1">
        <v>-31382</v>
      </c>
      <c r="AS57" s="1">
        <v>12050.38</v>
      </c>
      <c r="AT57" s="1">
        <v>-32816</v>
      </c>
      <c r="AU57" s="1">
        <v>-62630</v>
      </c>
      <c r="AV57" s="1">
        <v>-4663</v>
      </c>
      <c r="AW57" s="1">
        <v>-22193.557000000001</v>
      </c>
      <c r="AX57" s="1">
        <v>191731</v>
      </c>
      <c r="AY57" s="1">
        <v>-168638</v>
      </c>
      <c r="AZ57" s="1">
        <v>53370</v>
      </c>
    </row>
    <row r="58" spans="1:52">
      <c r="A58" s="1" t="s">
        <v>1251</v>
      </c>
      <c r="B58" s="1">
        <v>0</v>
      </c>
      <c r="C58" s="1">
        <v>0</v>
      </c>
      <c r="D58" s="1">
        <v>0</v>
      </c>
      <c r="E58" s="1">
        <v>0</v>
      </c>
      <c r="F58" s="1">
        <v>0</v>
      </c>
      <c r="G58" s="1">
        <v>0</v>
      </c>
      <c r="H58" s="1">
        <v>0</v>
      </c>
      <c r="I58" s="1">
        <v>0</v>
      </c>
      <c r="J58" s="1">
        <v>0</v>
      </c>
      <c r="K58" s="1">
        <v>0</v>
      </c>
      <c r="L58" s="1">
        <v>0</v>
      </c>
      <c r="M58" s="1">
        <v>0</v>
      </c>
      <c r="N58" s="1">
        <v>0</v>
      </c>
      <c r="O58" s="1">
        <v>0</v>
      </c>
      <c r="P58" s="1">
        <v>0</v>
      </c>
      <c r="Q58" s="1">
        <v>0</v>
      </c>
      <c r="R58" s="1">
        <v>0</v>
      </c>
      <c r="S58" s="1">
        <v>0</v>
      </c>
      <c r="T58" s="1">
        <v>0</v>
      </c>
      <c r="U58" s="1">
        <v>17676.6685</v>
      </c>
      <c r="V58" s="1">
        <v>0</v>
      </c>
      <c r="W58" s="1">
        <v>0</v>
      </c>
      <c r="X58" s="1">
        <v>0</v>
      </c>
      <c r="Y58" s="1">
        <v>0</v>
      </c>
      <c r="Z58" s="1">
        <v>0</v>
      </c>
      <c r="AA58" s="1">
        <v>0</v>
      </c>
      <c r="AB58" s="1">
        <v>0</v>
      </c>
      <c r="AC58" s="1">
        <v>0</v>
      </c>
      <c r="AD58" s="1">
        <v>0</v>
      </c>
      <c r="AE58" s="1">
        <v>0</v>
      </c>
      <c r="AF58" s="1">
        <v>0</v>
      </c>
      <c r="AG58" s="1">
        <v>0</v>
      </c>
      <c r="AH58" s="1">
        <v>0</v>
      </c>
      <c r="AI58" s="1">
        <v>0</v>
      </c>
      <c r="AJ58" s="1">
        <v>0</v>
      </c>
      <c r="AK58" s="1">
        <v>0</v>
      </c>
      <c r="AL58" s="1">
        <v>0</v>
      </c>
      <c r="AM58" s="1">
        <v>0</v>
      </c>
      <c r="AN58" s="1">
        <v>0</v>
      </c>
      <c r="AO58" s="1">
        <v>0</v>
      </c>
      <c r="AP58" s="1">
        <v>0</v>
      </c>
      <c r="AQ58" s="1">
        <v>0</v>
      </c>
      <c r="AR58" s="1">
        <v>0</v>
      </c>
      <c r="AS58" s="1">
        <v>0</v>
      </c>
      <c r="AT58" s="1">
        <v>0</v>
      </c>
      <c r="AU58" s="1">
        <v>0</v>
      </c>
      <c r="AV58" s="1">
        <v>0</v>
      </c>
      <c r="AW58" s="1">
        <v>0</v>
      </c>
      <c r="AX58" s="1">
        <v>-434</v>
      </c>
      <c r="AY58" s="1">
        <v>75</v>
      </c>
      <c r="AZ58" s="1">
        <v>0</v>
      </c>
    </row>
    <row r="59" spans="1:52">
      <c r="A59" s="1" t="s">
        <v>1189</v>
      </c>
      <c r="B59" s="1">
        <v>0</v>
      </c>
      <c r="C59" s="1">
        <v>0</v>
      </c>
      <c r="D59" s="1">
        <v>0</v>
      </c>
      <c r="E59" s="1">
        <v>0</v>
      </c>
      <c r="F59" s="1">
        <v>0</v>
      </c>
      <c r="G59" s="1">
        <v>0</v>
      </c>
      <c r="H59" s="1">
        <v>0</v>
      </c>
      <c r="I59" s="1">
        <v>0</v>
      </c>
      <c r="J59" s="1">
        <v>0</v>
      </c>
      <c r="K59" s="1">
        <v>0</v>
      </c>
      <c r="L59" s="1">
        <v>0</v>
      </c>
      <c r="M59" s="1">
        <v>0</v>
      </c>
      <c r="N59" s="1">
        <v>0</v>
      </c>
      <c r="O59" s="1">
        <v>0</v>
      </c>
      <c r="P59" s="1">
        <v>0</v>
      </c>
      <c r="Q59" s="1">
        <v>0</v>
      </c>
      <c r="R59" s="1">
        <v>0</v>
      </c>
      <c r="S59" s="1">
        <v>0</v>
      </c>
      <c r="T59" s="1">
        <v>0</v>
      </c>
      <c r="U59" s="1">
        <v>0</v>
      </c>
      <c r="V59" s="1">
        <v>0</v>
      </c>
      <c r="W59" s="1">
        <v>0</v>
      </c>
      <c r="X59" s="1">
        <v>0</v>
      </c>
      <c r="Y59" s="1">
        <v>0</v>
      </c>
      <c r="Z59" s="1">
        <v>0</v>
      </c>
      <c r="AA59" s="1">
        <v>0</v>
      </c>
      <c r="AB59" s="1">
        <v>0</v>
      </c>
      <c r="AC59" s="1">
        <v>0</v>
      </c>
      <c r="AD59" s="1">
        <v>0</v>
      </c>
      <c r="AE59" s="1">
        <v>0</v>
      </c>
      <c r="AF59" s="1">
        <v>0</v>
      </c>
      <c r="AG59" s="1">
        <v>0</v>
      </c>
      <c r="AH59" s="1">
        <v>0</v>
      </c>
      <c r="AI59" s="1">
        <v>0</v>
      </c>
      <c r="AJ59" s="1">
        <v>0</v>
      </c>
      <c r="AK59" s="1">
        <v>0</v>
      </c>
      <c r="AL59" s="1">
        <v>0</v>
      </c>
      <c r="AM59" s="1">
        <v>0</v>
      </c>
      <c r="AN59" s="1">
        <v>0</v>
      </c>
      <c r="AO59" s="1">
        <v>0</v>
      </c>
      <c r="AP59" s="1">
        <v>24</v>
      </c>
      <c r="AQ59" s="1">
        <v>0</v>
      </c>
      <c r="AR59" s="1">
        <v>0</v>
      </c>
      <c r="AS59" s="1">
        <v>1106.9870000000001</v>
      </c>
      <c r="AT59" s="1">
        <v>-24</v>
      </c>
      <c r="AU59" s="1">
        <v>0</v>
      </c>
      <c r="AV59" s="1">
        <v>0</v>
      </c>
      <c r="AW59" s="1">
        <v>0</v>
      </c>
      <c r="AX59" s="1">
        <v>87</v>
      </c>
      <c r="AY59" s="1">
        <v>-15</v>
      </c>
      <c r="AZ59" s="1">
        <v>2</v>
      </c>
    </row>
    <row r="60" spans="1:52">
      <c r="A60" s="1" t="s">
        <v>166</v>
      </c>
      <c r="B60" s="1">
        <v>0</v>
      </c>
      <c r="C60" s="1">
        <v>0</v>
      </c>
      <c r="D60" s="1">
        <v>0</v>
      </c>
      <c r="E60" s="1">
        <v>0</v>
      </c>
      <c r="F60" s="1">
        <v>0</v>
      </c>
      <c r="G60" s="1">
        <v>0</v>
      </c>
      <c r="H60" s="1">
        <v>0</v>
      </c>
      <c r="I60" s="1">
        <v>0</v>
      </c>
      <c r="J60" s="1">
        <v>0</v>
      </c>
      <c r="K60" s="1">
        <v>0</v>
      </c>
      <c r="L60" s="1">
        <v>0</v>
      </c>
      <c r="M60" s="1">
        <v>0</v>
      </c>
      <c r="N60" s="1">
        <v>421322</v>
      </c>
      <c r="O60" s="1">
        <v>47265</v>
      </c>
      <c r="P60" s="1">
        <v>34296</v>
      </c>
      <c r="Q60" s="1">
        <v>87589.08</v>
      </c>
      <c r="R60" s="1">
        <v>578130</v>
      </c>
      <c r="S60" s="1">
        <v>203473</v>
      </c>
      <c r="T60" s="1">
        <v>84864</v>
      </c>
      <c r="U60" s="1">
        <v>2997600.5639999998</v>
      </c>
      <c r="V60" s="1">
        <v>673190</v>
      </c>
      <c r="W60" s="1">
        <v>230275</v>
      </c>
      <c r="X60" s="1">
        <v>208693</v>
      </c>
      <c r="Y60" s="1">
        <v>753780.87899999996</v>
      </c>
      <c r="Z60" s="1">
        <v>512687</v>
      </c>
      <c r="AA60" s="1">
        <v>36829</v>
      </c>
      <c r="AB60" s="1">
        <v>196903</v>
      </c>
      <c r="AC60" s="1">
        <v>513040.15</v>
      </c>
      <c r="AD60" s="1">
        <v>869413</v>
      </c>
      <c r="AE60" s="1">
        <v>299667</v>
      </c>
      <c r="AF60" s="1">
        <v>339084</v>
      </c>
      <c r="AG60" s="1">
        <v>308651.77299999999</v>
      </c>
      <c r="AH60" s="1">
        <v>794245</v>
      </c>
      <c r="AI60" s="1">
        <v>361668</v>
      </c>
      <c r="AJ60" s="1">
        <v>310047</v>
      </c>
      <c r="AK60" s="1">
        <v>497145.59</v>
      </c>
      <c r="AL60" s="1">
        <v>757135</v>
      </c>
      <c r="AM60" s="1">
        <v>382373</v>
      </c>
      <c r="AN60" s="1">
        <v>363027</v>
      </c>
      <c r="AO60" s="1">
        <v>438727.50199999998</v>
      </c>
      <c r="AP60" s="1">
        <v>859098</v>
      </c>
      <c r="AQ60" s="1">
        <v>484625</v>
      </c>
      <c r="AR60" s="1">
        <v>419204</v>
      </c>
      <c r="AS60" s="1">
        <v>505507.68599999999</v>
      </c>
      <c r="AT60" s="1">
        <v>842370</v>
      </c>
      <c r="AU60" s="1">
        <v>169416</v>
      </c>
      <c r="AV60" s="1">
        <v>210342</v>
      </c>
      <c r="AW60" s="1">
        <v>464758.65</v>
      </c>
      <c r="AX60" s="1">
        <v>168267</v>
      </c>
      <c r="AY60" s="1">
        <v>-685503</v>
      </c>
      <c r="AZ60" s="1">
        <v>-902165</v>
      </c>
    </row>
    <row r="61" spans="1:52">
      <c r="A61" s="1" t="s">
        <v>167</v>
      </c>
      <c r="B61" s="1">
        <v>0</v>
      </c>
      <c r="C61" s="1">
        <v>0</v>
      </c>
      <c r="D61" s="1">
        <v>0</v>
      </c>
      <c r="E61" s="1">
        <v>0</v>
      </c>
      <c r="F61" s="1">
        <v>0</v>
      </c>
      <c r="G61" s="1">
        <v>0</v>
      </c>
      <c r="H61" s="1">
        <v>0</v>
      </c>
      <c r="I61" s="1">
        <v>0</v>
      </c>
      <c r="J61" s="1">
        <v>0</v>
      </c>
      <c r="K61" s="1">
        <v>0</v>
      </c>
      <c r="L61" s="1">
        <v>0</v>
      </c>
      <c r="M61" s="1">
        <v>0</v>
      </c>
      <c r="N61" s="1">
        <v>400942</v>
      </c>
      <c r="O61" s="1">
        <v>42527</v>
      </c>
      <c r="P61" s="1">
        <v>31871</v>
      </c>
      <c r="Q61" s="1">
        <v>75029.09</v>
      </c>
      <c r="R61" s="1">
        <v>565659</v>
      </c>
      <c r="S61" s="1">
        <v>181750</v>
      </c>
      <c r="T61" s="1">
        <v>90637</v>
      </c>
      <c r="U61" s="1">
        <v>2988286.088</v>
      </c>
      <c r="V61" s="1">
        <v>641199</v>
      </c>
      <c r="W61" s="1">
        <v>221691</v>
      </c>
      <c r="X61" s="1">
        <v>198351</v>
      </c>
      <c r="Y61" s="1">
        <v>724731.27099999995</v>
      </c>
      <c r="Z61" s="1">
        <v>475232</v>
      </c>
      <c r="AA61" s="1">
        <v>46657</v>
      </c>
      <c r="AB61" s="1">
        <v>175658</v>
      </c>
      <c r="AC61" s="1">
        <v>487249.01</v>
      </c>
      <c r="AD61" s="1">
        <v>809073</v>
      </c>
      <c r="AE61" s="1">
        <v>295195</v>
      </c>
      <c r="AF61" s="1">
        <v>319288</v>
      </c>
      <c r="AG61" s="1">
        <v>280609.652</v>
      </c>
      <c r="AH61" s="1">
        <v>737372</v>
      </c>
      <c r="AI61" s="1">
        <v>354480</v>
      </c>
      <c r="AJ61" s="1">
        <v>311824</v>
      </c>
      <c r="AK61" s="1">
        <v>451101.77</v>
      </c>
      <c r="AL61" s="1">
        <v>724589</v>
      </c>
      <c r="AM61" s="1">
        <v>386584</v>
      </c>
      <c r="AN61" s="1">
        <v>355244</v>
      </c>
      <c r="AO61" s="1">
        <v>412686.13299999997</v>
      </c>
      <c r="AP61" s="1">
        <v>824464</v>
      </c>
      <c r="AQ61" s="1">
        <v>452495</v>
      </c>
      <c r="AR61" s="1">
        <v>419260</v>
      </c>
      <c r="AS61" s="1">
        <v>475049.61499999999</v>
      </c>
      <c r="AT61" s="1">
        <v>799040</v>
      </c>
      <c r="AU61" s="1">
        <v>182156</v>
      </c>
      <c r="AV61" s="1">
        <v>211437</v>
      </c>
      <c r="AW61" s="1">
        <v>453023.92800000001</v>
      </c>
      <c r="AX61" s="1">
        <v>123191</v>
      </c>
      <c r="AY61" s="1">
        <v>-608640</v>
      </c>
      <c r="AZ61" s="1">
        <v>-849126</v>
      </c>
    </row>
    <row r="62" spans="1:52">
      <c r="A62" s="1" t="s">
        <v>168</v>
      </c>
      <c r="B62" s="1">
        <v>0</v>
      </c>
      <c r="C62" s="1">
        <v>0</v>
      </c>
      <c r="D62" s="1">
        <v>0</v>
      </c>
      <c r="E62" s="1">
        <v>0</v>
      </c>
      <c r="F62" s="1">
        <v>0</v>
      </c>
      <c r="G62" s="1">
        <v>0</v>
      </c>
      <c r="H62" s="1">
        <v>0</v>
      </c>
      <c r="I62" s="1">
        <v>0</v>
      </c>
      <c r="J62" s="1">
        <v>0</v>
      </c>
      <c r="K62" s="1">
        <v>0</v>
      </c>
      <c r="L62" s="1">
        <v>0</v>
      </c>
      <c r="M62" s="1">
        <v>0</v>
      </c>
      <c r="N62" s="1">
        <v>20380</v>
      </c>
      <c r="O62" s="1">
        <v>4738</v>
      </c>
      <c r="P62" s="1">
        <v>2425</v>
      </c>
      <c r="Q62" s="1">
        <v>12559.99</v>
      </c>
      <c r="R62" s="1">
        <v>12471</v>
      </c>
      <c r="S62" s="1">
        <v>21723</v>
      </c>
      <c r="T62" s="1">
        <v>-5773</v>
      </c>
      <c r="U62" s="1">
        <v>9314.4760000000006</v>
      </c>
      <c r="V62" s="1">
        <v>31991</v>
      </c>
      <c r="W62" s="1">
        <v>8584</v>
      </c>
      <c r="X62" s="1">
        <v>10342</v>
      </c>
      <c r="Y62" s="1">
        <v>29049.608</v>
      </c>
      <c r="Z62" s="1">
        <v>37455</v>
      </c>
      <c r="AA62" s="1">
        <v>-9828</v>
      </c>
      <c r="AB62" s="1">
        <v>21245</v>
      </c>
      <c r="AC62" s="1">
        <v>25791.13</v>
      </c>
      <c r="AD62" s="1">
        <v>60340</v>
      </c>
      <c r="AE62" s="1">
        <v>4472</v>
      </c>
      <c r="AF62" s="1">
        <v>19796</v>
      </c>
      <c r="AG62" s="1">
        <v>28042.120999999999</v>
      </c>
      <c r="AH62" s="1">
        <v>56873</v>
      </c>
      <c r="AI62" s="1">
        <v>7188</v>
      </c>
      <c r="AJ62" s="1">
        <v>-1777</v>
      </c>
      <c r="AK62" s="1">
        <v>46043.81</v>
      </c>
      <c r="AL62" s="1">
        <v>32546</v>
      </c>
      <c r="AM62" s="1">
        <v>-4211</v>
      </c>
      <c r="AN62" s="1">
        <v>7783</v>
      </c>
      <c r="AO62" s="1">
        <v>26041.368999999999</v>
      </c>
      <c r="AP62" s="1">
        <v>34634</v>
      </c>
      <c r="AQ62" s="1">
        <v>32130</v>
      </c>
      <c r="AR62" s="1">
        <v>-56</v>
      </c>
      <c r="AS62" s="1">
        <v>30458.071</v>
      </c>
      <c r="AT62" s="1">
        <v>43330</v>
      </c>
      <c r="AU62" s="1">
        <v>-12740</v>
      </c>
      <c r="AV62" s="1">
        <v>-1095</v>
      </c>
      <c r="AW62" s="1">
        <v>11734.722</v>
      </c>
      <c r="AX62" s="1">
        <v>45076</v>
      </c>
      <c r="AY62" s="1">
        <v>-76863</v>
      </c>
      <c r="AZ62" s="1">
        <v>-53039</v>
      </c>
    </row>
    <row r="63" spans="1:52">
      <c r="A63" s="1" t="s">
        <v>80</v>
      </c>
      <c r="B63" s="1" t="s">
        <v>81</v>
      </c>
      <c r="C63" s="1" t="s">
        <v>82</v>
      </c>
      <c r="D63" s="1" t="s">
        <v>83</v>
      </c>
      <c r="E63" s="1" t="s">
        <v>84</v>
      </c>
      <c r="F63" s="1" t="s">
        <v>85</v>
      </c>
      <c r="G63" s="1" t="s">
        <v>86</v>
      </c>
      <c r="H63" s="1" t="s">
        <v>87</v>
      </c>
      <c r="I63" s="1" t="s">
        <v>88</v>
      </c>
      <c r="J63" s="1" t="s">
        <v>89</v>
      </c>
      <c r="K63" s="1" t="s">
        <v>90</v>
      </c>
      <c r="L63" s="1" t="s">
        <v>91</v>
      </c>
      <c r="M63" s="1" t="s">
        <v>92</v>
      </c>
      <c r="N63" s="1" t="s">
        <v>93</v>
      </c>
      <c r="O63" s="1" t="s">
        <v>94</v>
      </c>
      <c r="P63" s="1" t="s">
        <v>95</v>
      </c>
      <c r="Q63" s="1" t="s">
        <v>96</v>
      </c>
      <c r="R63" s="1" t="s">
        <v>97</v>
      </c>
      <c r="S63" s="1" t="s">
        <v>98</v>
      </c>
      <c r="T63" s="1" t="s">
        <v>99</v>
      </c>
      <c r="U63" s="1" t="s">
        <v>100</v>
      </c>
      <c r="V63" s="1" t="s">
        <v>101</v>
      </c>
      <c r="W63" s="1" t="s">
        <v>102</v>
      </c>
      <c r="X63" s="1" t="s">
        <v>103</v>
      </c>
      <c r="Y63" s="1" t="s">
        <v>104</v>
      </c>
      <c r="Z63" s="1" t="s">
        <v>105</v>
      </c>
      <c r="AA63" s="1" t="s">
        <v>106</v>
      </c>
      <c r="AB63" s="1" t="s">
        <v>107</v>
      </c>
      <c r="AC63" s="1" t="s">
        <v>108</v>
      </c>
      <c r="AD63" s="1" t="s">
        <v>109</v>
      </c>
      <c r="AE63" s="1" t="s">
        <v>110</v>
      </c>
      <c r="AF63" s="1" t="s">
        <v>111</v>
      </c>
      <c r="AG63" s="1" t="s">
        <v>112</v>
      </c>
      <c r="AH63" s="1" t="s">
        <v>113</v>
      </c>
      <c r="AI63" s="1" t="s">
        <v>114</v>
      </c>
      <c r="AJ63" s="1" t="s">
        <v>115</v>
      </c>
      <c r="AK63" s="1" t="s">
        <v>116</v>
      </c>
      <c r="AL63" s="1" t="s">
        <v>117</v>
      </c>
      <c r="AM63" s="1" t="s">
        <v>118</v>
      </c>
      <c r="AN63" s="1" t="s">
        <v>119</v>
      </c>
      <c r="AO63" s="1" t="s">
        <v>120</v>
      </c>
      <c r="AP63" s="1" t="s">
        <v>121</v>
      </c>
      <c r="AQ63" s="1" t="s">
        <v>122</v>
      </c>
      <c r="AR63" s="1" t="s">
        <v>123</v>
      </c>
      <c r="AS63" s="1" t="s">
        <v>124</v>
      </c>
      <c r="AT63" s="1" t="s">
        <v>125</v>
      </c>
      <c r="AU63" s="1" t="s">
        <v>126</v>
      </c>
      <c r="AV63" s="1" t="s">
        <v>127</v>
      </c>
      <c r="AW63" s="1" t="s">
        <v>128</v>
      </c>
      <c r="AX63" s="1" t="s">
        <v>129</v>
      </c>
      <c r="AY63" s="1" t="s">
        <v>130</v>
      </c>
      <c r="AZ63" s="1" t="s">
        <v>131</v>
      </c>
    </row>
    <row r="64" spans="1:52">
      <c r="A64" s="1" t="s">
        <v>132</v>
      </c>
    </row>
    <row r="65" spans="1:1">
      <c r="A65" s="1" t="s">
        <v>133</v>
      </c>
    </row>
    <row r="66" spans="1:1">
      <c r="A66" s="1"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E780B-5025-49BC-A964-509D9DFBBC22}">
  <dimension ref="A1:AZ131"/>
  <sheetViews>
    <sheetView topLeftCell="A2" workbookViewId="0">
      <selection activeCell="A13" sqref="A13:AZ127"/>
    </sheetView>
  </sheetViews>
  <sheetFormatPr defaultRowHeight="15"/>
  <cols>
    <col min="1" max="1" width="25.77734375" style="1" customWidth="1"/>
    <col min="2" max="4" width="15.77734375" style="1" customWidth="1"/>
    <col min="5" max="5" width="20.77734375" style="1" customWidth="1"/>
    <col min="6" max="7" width="15.77734375" style="1" customWidth="1"/>
    <col min="8" max="16384" width="8.88671875" style="1"/>
  </cols>
  <sheetData>
    <row r="1" spans="1:52">
      <c r="A1" s="1" t="s">
        <v>0</v>
      </c>
      <c r="B1" s="1" t="s">
        <v>1</v>
      </c>
      <c r="C1" s="1" t="s">
        <v>1252</v>
      </c>
    </row>
    <row r="3" spans="1:52">
      <c r="A3" s="1" t="s">
        <v>2</v>
      </c>
      <c r="B3" s="1" t="s">
        <v>351</v>
      </c>
    </row>
    <row r="4" spans="1:52">
      <c r="A4" s="1" t="s">
        <v>4</v>
      </c>
      <c r="B4" s="1" t="s">
        <v>169</v>
      </c>
    </row>
    <row r="5" spans="1:52">
      <c r="A5" s="1" t="s">
        <v>6</v>
      </c>
      <c r="B5" s="1" t="s">
        <v>7</v>
      </c>
    </row>
    <row r="6" spans="1:52">
      <c r="A6" s="1" t="s">
        <v>8</v>
      </c>
      <c r="B6" s="1" t="s">
        <v>9</v>
      </c>
    </row>
    <row r="7" spans="1:52">
      <c r="A7" s="1" t="s">
        <v>10</v>
      </c>
      <c r="B7" s="1" t="s">
        <v>11</v>
      </c>
      <c r="C7" s="1" t="s">
        <v>12</v>
      </c>
      <c r="D7" s="1" t="s">
        <v>13</v>
      </c>
    </row>
    <row r="9" spans="1:52">
      <c r="A9" s="1" t="s">
        <v>14</v>
      </c>
      <c r="B9" s="1" t="s">
        <v>15</v>
      </c>
    </row>
    <row r="10" spans="1:52">
      <c r="A10" s="1" t="s">
        <v>6</v>
      </c>
      <c r="B10" s="1" t="s">
        <v>16</v>
      </c>
    </row>
    <row r="12" spans="1:52">
      <c r="A12" s="1" t="s">
        <v>17</v>
      </c>
    </row>
    <row r="13" spans="1:52">
      <c r="A13" s="1" t="s">
        <v>1</v>
      </c>
      <c r="B13" s="1" t="s">
        <v>961</v>
      </c>
      <c r="C13" s="1" t="s">
        <v>962</v>
      </c>
      <c r="D13" s="1" t="s">
        <v>963</v>
      </c>
      <c r="E13" s="1" t="s">
        <v>964</v>
      </c>
      <c r="F13" s="1" t="s">
        <v>965</v>
      </c>
      <c r="G13" s="1" t="s">
        <v>966</v>
      </c>
      <c r="H13" s="1" t="s">
        <v>967</v>
      </c>
      <c r="I13" s="1" t="s">
        <v>968</v>
      </c>
      <c r="J13" s="1" t="s">
        <v>969</v>
      </c>
      <c r="K13" s="1" t="s">
        <v>970</v>
      </c>
      <c r="L13" s="1" t="s">
        <v>971</v>
      </c>
      <c r="M13" s="1" t="s">
        <v>972</v>
      </c>
      <c r="N13" s="1" t="s">
        <v>973</v>
      </c>
      <c r="O13" s="1" t="s">
        <v>974</v>
      </c>
      <c r="P13" s="1" t="s">
        <v>975</v>
      </c>
      <c r="Q13" s="1" t="s">
        <v>976</v>
      </c>
      <c r="R13" s="1" t="s">
        <v>977</v>
      </c>
      <c r="S13" s="1" t="s">
        <v>978</v>
      </c>
      <c r="T13" s="1" t="s">
        <v>979</v>
      </c>
      <c r="U13" s="1" t="s">
        <v>980</v>
      </c>
      <c r="V13" s="1" t="s">
        <v>981</v>
      </c>
      <c r="W13" s="1" t="s">
        <v>982</v>
      </c>
      <c r="X13" s="1" t="s">
        <v>983</v>
      </c>
      <c r="Y13" s="1" t="s">
        <v>984</v>
      </c>
      <c r="Z13" s="1" t="s">
        <v>985</v>
      </c>
      <c r="AA13" s="1" t="s">
        <v>986</v>
      </c>
      <c r="AB13" s="1" t="s">
        <v>987</v>
      </c>
      <c r="AC13" s="1" t="s">
        <v>988</v>
      </c>
      <c r="AD13" s="1" t="s">
        <v>989</v>
      </c>
      <c r="AE13" s="1" t="s">
        <v>990</v>
      </c>
      <c r="AF13" s="1" t="s">
        <v>991</v>
      </c>
      <c r="AG13" s="1" t="s">
        <v>992</v>
      </c>
      <c r="AH13" s="1" t="s">
        <v>993</v>
      </c>
      <c r="AI13" s="1" t="s">
        <v>994</v>
      </c>
      <c r="AJ13" s="1" t="s">
        <v>995</v>
      </c>
      <c r="AK13" s="1" t="s">
        <v>996</v>
      </c>
      <c r="AL13" s="1" t="s">
        <v>997</v>
      </c>
      <c r="AM13" s="1" t="s">
        <v>998</v>
      </c>
      <c r="AN13" s="1" t="s">
        <v>999</v>
      </c>
      <c r="AO13" s="1" t="s">
        <v>1000</v>
      </c>
      <c r="AP13" s="1" t="s">
        <v>1001</v>
      </c>
      <c r="AQ13" s="1" t="s">
        <v>1002</v>
      </c>
      <c r="AR13" s="1" t="s">
        <v>1003</v>
      </c>
      <c r="AS13" s="1" t="s">
        <v>1004</v>
      </c>
      <c r="AT13" s="1" t="s">
        <v>1005</v>
      </c>
      <c r="AU13" s="1" t="s">
        <v>1006</v>
      </c>
      <c r="AV13" s="1" t="s">
        <v>1007</v>
      </c>
      <c r="AW13" s="1" t="s">
        <v>1008</v>
      </c>
      <c r="AX13" s="1" t="s">
        <v>1009</v>
      </c>
      <c r="AY13" s="1" t="s">
        <v>1010</v>
      </c>
      <c r="AZ13" s="1" t="s">
        <v>1113</v>
      </c>
    </row>
    <row r="15" spans="1:52">
      <c r="A15" s="1" t="s">
        <v>170</v>
      </c>
    </row>
    <row r="16" spans="1:52">
      <c r="A16" s="1" t="s">
        <v>171</v>
      </c>
      <c r="B16" s="1">
        <v>0</v>
      </c>
      <c r="C16" s="1">
        <v>0</v>
      </c>
      <c r="D16" s="1">
        <v>0</v>
      </c>
      <c r="E16" s="1">
        <v>0</v>
      </c>
      <c r="F16" s="1">
        <v>0</v>
      </c>
      <c r="G16" s="1">
        <v>0</v>
      </c>
      <c r="H16" s="1">
        <v>0</v>
      </c>
      <c r="I16" s="1">
        <v>0</v>
      </c>
      <c r="J16" s="1">
        <v>0</v>
      </c>
      <c r="K16" s="1">
        <v>0</v>
      </c>
      <c r="L16" s="1">
        <v>0</v>
      </c>
      <c r="M16" s="1">
        <v>0</v>
      </c>
      <c r="N16" s="1">
        <v>0</v>
      </c>
      <c r="O16" s="1">
        <v>0</v>
      </c>
      <c r="P16" s="1">
        <v>0</v>
      </c>
      <c r="Q16" s="1">
        <v>0</v>
      </c>
      <c r="R16" s="1">
        <v>0</v>
      </c>
      <c r="S16" s="1">
        <v>894722</v>
      </c>
      <c r="T16" s="1">
        <v>1030223</v>
      </c>
      <c r="U16" s="1">
        <v>1836466.594</v>
      </c>
      <c r="V16" s="1">
        <v>784480</v>
      </c>
      <c r="W16" s="1">
        <v>1094333</v>
      </c>
      <c r="X16" s="1">
        <v>1439969</v>
      </c>
      <c r="Y16" s="1">
        <v>1829247.327</v>
      </c>
      <c r="Z16" s="1">
        <v>696316</v>
      </c>
      <c r="AA16" s="1">
        <v>846885</v>
      </c>
      <c r="AB16" s="1">
        <v>1070483</v>
      </c>
      <c r="AC16" s="1">
        <v>1663739.31</v>
      </c>
      <c r="AD16" s="1">
        <v>0</v>
      </c>
      <c r="AE16" s="1">
        <v>0</v>
      </c>
      <c r="AF16" s="1">
        <v>0</v>
      </c>
      <c r="AG16" s="1">
        <v>0</v>
      </c>
      <c r="AH16" s="1">
        <v>0</v>
      </c>
      <c r="AI16" s="1">
        <v>0</v>
      </c>
      <c r="AJ16" s="1">
        <v>0</v>
      </c>
      <c r="AK16" s="1">
        <v>0</v>
      </c>
      <c r="AL16" s="1">
        <v>0</v>
      </c>
      <c r="AM16" s="1">
        <v>0</v>
      </c>
      <c r="AN16" s="1">
        <v>0</v>
      </c>
      <c r="AO16" s="1">
        <v>0</v>
      </c>
      <c r="AP16" s="1">
        <v>1119127</v>
      </c>
      <c r="AQ16" s="1">
        <v>1562765</v>
      </c>
      <c r="AR16" s="1">
        <v>2092477</v>
      </c>
      <c r="AS16" s="1">
        <v>2713065.3</v>
      </c>
      <c r="AT16" s="1">
        <v>1034205</v>
      </c>
      <c r="AU16" s="1">
        <v>1310136</v>
      </c>
      <c r="AV16" s="1">
        <v>1553950</v>
      </c>
      <c r="AW16" s="1">
        <v>2089976.0009999999</v>
      </c>
      <c r="AX16" s="1">
        <v>-9733</v>
      </c>
      <c r="AY16" s="1">
        <v>-565190</v>
      </c>
      <c r="AZ16" s="1">
        <v>-1587912</v>
      </c>
    </row>
    <row r="17" spans="1:52">
      <c r="A17" s="1" t="s">
        <v>172</v>
      </c>
      <c r="B17" s="1">
        <v>295903</v>
      </c>
      <c r="C17" s="1">
        <v>330384</v>
      </c>
      <c r="D17" s="1">
        <v>338296</v>
      </c>
      <c r="E17" s="1">
        <v>375357.63</v>
      </c>
      <c r="F17" s="1">
        <v>145972</v>
      </c>
      <c r="G17" s="1">
        <v>192873</v>
      </c>
      <c r="H17" s="1">
        <v>32019</v>
      </c>
      <c r="I17" s="1">
        <v>98885</v>
      </c>
      <c r="J17" s="1">
        <v>227794</v>
      </c>
      <c r="K17" s="1">
        <v>26639</v>
      </c>
      <c r="L17" s="1">
        <v>-115114</v>
      </c>
      <c r="M17" s="1">
        <v>-9749.2099999999991</v>
      </c>
      <c r="N17" s="1">
        <v>421322</v>
      </c>
      <c r="O17" s="1">
        <v>468598</v>
      </c>
      <c r="P17" s="1">
        <v>502919</v>
      </c>
      <c r="Q17" s="1">
        <v>590488.01</v>
      </c>
      <c r="R17" s="1">
        <v>578073</v>
      </c>
      <c r="S17" s="1">
        <v>0</v>
      </c>
      <c r="T17" s="1">
        <v>0</v>
      </c>
      <c r="U17" s="1">
        <v>0</v>
      </c>
      <c r="V17" s="1">
        <v>0</v>
      </c>
      <c r="W17" s="1">
        <v>0</v>
      </c>
      <c r="X17" s="1">
        <v>0</v>
      </c>
      <c r="Y17" s="1">
        <v>0</v>
      </c>
      <c r="Z17" s="1">
        <v>0</v>
      </c>
      <c r="AA17" s="1">
        <v>0</v>
      </c>
      <c r="AB17" s="1">
        <v>0</v>
      </c>
      <c r="AC17" s="1">
        <v>0</v>
      </c>
      <c r="AD17" s="1">
        <v>902745</v>
      </c>
      <c r="AE17" s="1">
        <v>1136612</v>
      </c>
      <c r="AF17" s="1">
        <v>1441290</v>
      </c>
      <c r="AG17" s="1">
        <v>1763701.5989999999</v>
      </c>
      <c r="AH17" s="1">
        <v>821317</v>
      </c>
      <c r="AI17" s="1">
        <v>1182436</v>
      </c>
      <c r="AJ17" s="1">
        <v>1505971</v>
      </c>
      <c r="AK17" s="1">
        <v>1956121.53</v>
      </c>
      <c r="AL17" s="1">
        <v>835167</v>
      </c>
      <c r="AM17" s="1">
        <v>1233103</v>
      </c>
      <c r="AN17" s="1">
        <v>1614034</v>
      </c>
      <c r="AO17" s="1">
        <v>2091400.3940000001</v>
      </c>
      <c r="AP17" s="1">
        <v>0</v>
      </c>
      <c r="AQ17" s="1">
        <v>0</v>
      </c>
      <c r="AR17" s="1">
        <v>0</v>
      </c>
      <c r="AS17" s="1">
        <v>0</v>
      </c>
      <c r="AT17" s="1">
        <v>0</v>
      </c>
      <c r="AU17" s="1">
        <v>0</v>
      </c>
      <c r="AV17" s="1">
        <v>0</v>
      </c>
      <c r="AW17" s="1">
        <v>0</v>
      </c>
      <c r="AX17" s="1">
        <v>0</v>
      </c>
      <c r="AY17" s="1">
        <v>0</v>
      </c>
      <c r="AZ17" s="1">
        <v>0</v>
      </c>
    </row>
    <row r="18" spans="1:52">
      <c r="A18" s="1" t="s">
        <v>173</v>
      </c>
      <c r="B18" s="1">
        <v>183329</v>
      </c>
      <c r="C18" s="1">
        <v>373752</v>
      </c>
      <c r="D18" s="1">
        <v>591025</v>
      </c>
      <c r="E18" s="1">
        <v>756378.13</v>
      </c>
      <c r="F18" s="1">
        <v>242723</v>
      </c>
      <c r="G18" s="1">
        <v>464664</v>
      </c>
      <c r="H18" s="1">
        <v>541422</v>
      </c>
      <c r="I18" s="1">
        <v>768613</v>
      </c>
      <c r="J18" s="1">
        <v>293901</v>
      </c>
      <c r="K18" s="1">
        <v>484427</v>
      </c>
      <c r="L18" s="1">
        <v>737835</v>
      </c>
      <c r="M18" s="1">
        <v>1013564.4</v>
      </c>
      <c r="N18" s="1">
        <v>207438</v>
      </c>
      <c r="O18" s="1">
        <v>474406</v>
      </c>
      <c r="P18" s="1">
        <v>701340</v>
      </c>
      <c r="Q18" s="1">
        <v>913657.94</v>
      </c>
      <c r="R18" s="1">
        <v>307659</v>
      </c>
      <c r="S18" s="1">
        <v>613609</v>
      </c>
      <c r="T18" s="1">
        <v>866993</v>
      </c>
      <c r="U18" s="1">
        <v>1177801.368</v>
      </c>
      <c r="V18" s="1">
        <v>399155</v>
      </c>
      <c r="W18" s="1">
        <v>738884</v>
      </c>
      <c r="X18" s="1">
        <v>1143059</v>
      </c>
      <c r="Y18" s="1">
        <v>1577965.014</v>
      </c>
      <c r="Z18" s="1">
        <v>411882</v>
      </c>
      <c r="AA18" s="1">
        <v>736764</v>
      </c>
      <c r="AB18" s="1">
        <v>1245194</v>
      </c>
      <c r="AC18" s="1">
        <v>1734988.6</v>
      </c>
      <c r="AD18" s="1">
        <v>449637</v>
      </c>
      <c r="AE18" s="1">
        <v>911790</v>
      </c>
      <c r="AF18" s="1">
        <v>1317459</v>
      </c>
      <c r="AG18" s="1">
        <v>2092876.7560000001</v>
      </c>
      <c r="AH18" s="1">
        <v>497600</v>
      </c>
      <c r="AI18" s="1">
        <v>984905</v>
      </c>
      <c r="AJ18" s="1">
        <v>1416255</v>
      </c>
      <c r="AK18" s="1">
        <v>2081571.59</v>
      </c>
      <c r="AL18" s="1">
        <v>438379</v>
      </c>
      <c r="AM18" s="1">
        <v>895883</v>
      </c>
      <c r="AN18" s="1">
        <v>1443895</v>
      </c>
      <c r="AO18" s="1">
        <v>1913964.3910000001</v>
      </c>
      <c r="AP18" s="1">
        <v>399089</v>
      </c>
      <c r="AQ18" s="1">
        <v>906571</v>
      </c>
      <c r="AR18" s="1">
        <v>1519045</v>
      </c>
      <c r="AS18" s="1">
        <v>2044917.764</v>
      </c>
      <c r="AT18" s="1">
        <v>510050</v>
      </c>
      <c r="AU18" s="1">
        <v>1025878</v>
      </c>
      <c r="AV18" s="1">
        <v>1530478</v>
      </c>
      <c r="AW18" s="1">
        <v>2037218.8019999999</v>
      </c>
      <c r="AX18" s="1">
        <v>854284</v>
      </c>
      <c r="AY18" s="1">
        <v>1706673</v>
      </c>
      <c r="AZ18" s="1">
        <v>2570728</v>
      </c>
    </row>
    <row r="19" spans="1:52">
      <c r="A19" s="1" t="s">
        <v>174</v>
      </c>
      <c r="B19" s="1">
        <v>209489</v>
      </c>
      <c r="C19" s="1">
        <v>427107</v>
      </c>
      <c r="D19" s="1">
        <v>617633</v>
      </c>
      <c r="E19" s="1">
        <v>820405.07</v>
      </c>
      <c r="F19" s="1">
        <v>242723</v>
      </c>
      <c r="G19" s="1">
        <v>0</v>
      </c>
      <c r="H19" s="1">
        <v>661778</v>
      </c>
      <c r="I19" s="1">
        <v>928986</v>
      </c>
      <c r="J19" s="1">
        <v>0</v>
      </c>
      <c r="K19" s="1">
        <v>564436</v>
      </c>
      <c r="L19" s="1">
        <v>853804</v>
      </c>
      <c r="M19" s="1">
        <v>1229511.8899999999</v>
      </c>
      <c r="N19" s="1">
        <v>262410</v>
      </c>
      <c r="O19" s="1">
        <v>578003</v>
      </c>
      <c r="P19" s="1">
        <v>860882</v>
      </c>
      <c r="Q19" s="1">
        <v>1095013.21</v>
      </c>
      <c r="R19" s="1">
        <v>0</v>
      </c>
      <c r="S19" s="1">
        <v>0</v>
      </c>
      <c r="T19" s="1">
        <v>0</v>
      </c>
      <c r="U19" s="1">
        <v>1351426.4169999999</v>
      </c>
      <c r="V19" s="1">
        <v>399155</v>
      </c>
      <c r="W19" s="1">
        <v>0</v>
      </c>
      <c r="X19" s="1">
        <v>1143059</v>
      </c>
      <c r="Y19" s="1">
        <v>0</v>
      </c>
      <c r="Z19" s="1">
        <v>0</v>
      </c>
      <c r="AA19" s="1">
        <v>736764</v>
      </c>
      <c r="AB19" s="1">
        <v>1245194</v>
      </c>
      <c r="AC19" s="1">
        <v>0</v>
      </c>
      <c r="AD19" s="1">
        <v>449637</v>
      </c>
      <c r="AE19" s="1">
        <v>911790</v>
      </c>
      <c r="AF19" s="1">
        <v>0</v>
      </c>
      <c r="AG19" s="1">
        <v>2092876.7560000001</v>
      </c>
      <c r="AH19" s="1">
        <v>0</v>
      </c>
      <c r="AI19" s="1">
        <v>0</v>
      </c>
      <c r="AJ19" s="1">
        <v>0</v>
      </c>
      <c r="AK19" s="1">
        <v>0</v>
      </c>
      <c r="AL19" s="1">
        <v>0</v>
      </c>
      <c r="AM19" s="1">
        <v>0</v>
      </c>
      <c r="AN19" s="1">
        <v>1443895</v>
      </c>
      <c r="AO19" s="1">
        <v>0</v>
      </c>
      <c r="AP19" s="1">
        <v>0</v>
      </c>
      <c r="AQ19" s="1">
        <v>906571</v>
      </c>
      <c r="AR19" s="1">
        <v>1519045</v>
      </c>
      <c r="AS19" s="1">
        <v>0</v>
      </c>
      <c r="AT19" s="1">
        <v>0</v>
      </c>
      <c r="AU19" s="1">
        <v>1025878</v>
      </c>
      <c r="AV19" s="1">
        <v>1530478</v>
      </c>
      <c r="AW19" s="1">
        <v>2037218.8019999999</v>
      </c>
      <c r="AX19" s="1">
        <v>0</v>
      </c>
      <c r="AY19" s="1">
        <v>0</v>
      </c>
      <c r="AZ19" s="1">
        <v>0</v>
      </c>
    </row>
    <row r="20" spans="1:52">
      <c r="A20" s="1" t="s">
        <v>175</v>
      </c>
      <c r="B20" s="1">
        <v>-26160</v>
      </c>
      <c r="C20" s="1">
        <v>-53355</v>
      </c>
      <c r="D20" s="1">
        <v>-26608</v>
      </c>
      <c r="E20" s="1">
        <v>-64026.94</v>
      </c>
      <c r="F20" s="1">
        <v>0</v>
      </c>
      <c r="G20" s="1">
        <v>0</v>
      </c>
      <c r="H20" s="1">
        <v>-120356</v>
      </c>
      <c r="I20" s="1">
        <v>-160373</v>
      </c>
      <c r="J20" s="1">
        <v>293901</v>
      </c>
      <c r="K20" s="1">
        <v>-80009</v>
      </c>
      <c r="L20" s="1">
        <v>-115969</v>
      </c>
      <c r="M20" s="1">
        <v>-215947.48</v>
      </c>
      <c r="N20" s="1">
        <v>-54972</v>
      </c>
      <c r="O20" s="1">
        <v>-103597</v>
      </c>
      <c r="P20" s="1">
        <v>-159542</v>
      </c>
      <c r="Q20" s="1">
        <v>-181355.27</v>
      </c>
      <c r="R20" s="1">
        <v>0</v>
      </c>
      <c r="S20" s="1">
        <v>0</v>
      </c>
      <c r="T20" s="1">
        <v>0</v>
      </c>
      <c r="U20" s="1">
        <v>-173625.049</v>
      </c>
      <c r="V20" s="1">
        <v>0</v>
      </c>
      <c r="W20" s="1">
        <v>0</v>
      </c>
      <c r="X20" s="1">
        <v>0</v>
      </c>
      <c r="Y20" s="1">
        <v>0</v>
      </c>
      <c r="Z20" s="1">
        <v>0</v>
      </c>
      <c r="AA20" s="1">
        <v>0</v>
      </c>
      <c r="AB20" s="1">
        <v>0</v>
      </c>
      <c r="AC20" s="1">
        <v>0</v>
      </c>
      <c r="AD20" s="1">
        <v>0</v>
      </c>
      <c r="AE20" s="1">
        <v>0</v>
      </c>
      <c r="AF20" s="1">
        <v>0</v>
      </c>
      <c r="AG20" s="1">
        <v>0</v>
      </c>
      <c r="AH20" s="1">
        <v>0</v>
      </c>
      <c r="AI20" s="1">
        <v>0</v>
      </c>
      <c r="AJ20" s="1">
        <v>0</v>
      </c>
      <c r="AK20" s="1">
        <v>0</v>
      </c>
      <c r="AL20" s="1">
        <v>0</v>
      </c>
      <c r="AM20" s="1">
        <v>0</v>
      </c>
      <c r="AN20" s="1">
        <v>0</v>
      </c>
      <c r="AO20" s="1">
        <v>0</v>
      </c>
      <c r="AP20" s="1">
        <v>0</v>
      </c>
      <c r="AQ20" s="1">
        <v>0</v>
      </c>
      <c r="AR20" s="1">
        <v>0</v>
      </c>
      <c r="AS20" s="1">
        <v>0</v>
      </c>
      <c r="AT20" s="1">
        <v>0</v>
      </c>
      <c r="AU20" s="1">
        <v>0</v>
      </c>
      <c r="AV20" s="1">
        <v>0</v>
      </c>
      <c r="AW20" s="1">
        <v>0</v>
      </c>
      <c r="AX20" s="1">
        <v>0</v>
      </c>
      <c r="AY20" s="1">
        <v>0</v>
      </c>
      <c r="AZ20" s="1">
        <v>0</v>
      </c>
    </row>
    <row r="21" spans="1:52">
      <c r="A21" s="1" t="s">
        <v>176</v>
      </c>
      <c r="B21" s="1">
        <v>0</v>
      </c>
      <c r="C21" s="1">
        <v>0</v>
      </c>
      <c r="D21" s="1">
        <v>0</v>
      </c>
      <c r="E21" s="1">
        <v>0</v>
      </c>
      <c r="F21" s="1">
        <v>0</v>
      </c>
      <c r="G21" s="1">
        <v>-363</v>
      </c>
      <c r="H21" s="1">
        <v>-287</v>
      </c>
      <c r="I21" s="1">
        <v>-538</v>
      </c>
      <c r="J21" s="1">
        <v>193</v>
      </c>
      <c r="K21" s="1">
        <v>-161</v>
      </c>
      <c r="L21" s="1">
        <v>-157</v>
      </c>
      <c r="M21" s="1">
        <v>-677.09</v>
      </c>
      <c r="N21" s="1">
        <v>422</v>
      </c>
      <c r="O21" s="1">
        <v>578</v>
      </c>
      <c r="P21" s="1">
        <v>619</v>
      </c>
      <c r="Q21" s="1">
        <v>-1281.6500000000001</v>
      </c>
      <c r="R21" s="1">
        <v>-890</v>
      </c>
      <c r="S21" s="1">
        <v>-103</v>
      </c>
      <c r="T21" s="1">
        <v>1037</v>
      </c>
      <c r="U21" s="1">
        <v>1071.73</v>
      </c>
      <c r="V21" s="1">
        <v>9511</v>
      </c>
      <c r="W21" s="1">
        <v>17645</v>
      </c>
      <c r="X21" s="1">
        <v>18525</v>
      </c>
      <c r="Y21" s="1">
        <v>19981.312999999998</v>
      </c>
      <c r="Z21" s="1">
        <v>18794</v>
      </c>
      <c r="AA21" s="1">
        <v>33200</v>
      </c>
      <c r="AB21" s="1">
        <v>29180</v>
      </c>
      <c r="AC21" s="1">
        <v>16716.55</v>
      </c>
      <c r="AD21" s="1">
        <v>3594</v>
      </c>
      <c r="AE21" s="1">
        <v>2806</v>
      </c>
      <c r="AF21" s="1">
        <v>3072</v>
      </c>
      <c r="AG21" s="1">
        <v>5704.902</v>
      </c>
      <c r="AH21" s="1">
        <v>-153</v>
      </c>
      <c r="AI21" s="1">
        <v>-159</v>
      </c>
      <c r="AJ21" s="1">
        <v>-256</v>
      </c>
      <c r="AK21" s="1">
        <v>692.98</v>
      </c>
      <c r="AL21" s="1">
        <v>442</v>
      </c>
      <c r="AM21" s="1">
        <v>20</v>
      </c>
      <c r="AN21" s="1">
        <v>599</v>
      </c>
      <c r="AO21" s="1">
        <v>6469.7610000000004</v>
      </c>
      <c r="AP21" s="1">
        <v>1139</v>
      </c>
      <c r="AQ21" s="1">
        <v>2134</v>
      </c>
      <c r="AR21" s="1">
        <v>2697</v>
      </c>
      <c r="AS21" s="1">
        <v>1178.029</v>
      </c>
      <c r="AT21" s="1">
        <v>1070</v>
      </c>
      <c r="AU21" s="1">
        <v>2559</v>
      </c>
      <c r="AV21" s="1">
        <v>2132</v>
      </c>
      <c r="AW21" s="1">
        <v>2024.721</v>
      </c>
      <c r="AX21" s="1">
        <v>-12774</v>
      </c>
      <c r="AY21" s="1">
        <v>-965</v>
      </c>
      <c r="AZ21" s="1">
        <v>11546</v>
      </c>
    </row>
    <row r="22" spans="1:52">
      <c r="A22" s="1" t="s">
        <v>1049</v>
      </c>
      <c r="B22" s="1">
        <v>0</v>
      </c>
      <c r="C22" s="1">
        <v>0</v>
      </c>
      <c r="D22" s="1">
        <v>0</v>
      </c>
      <c r="E22" s="1">
        <v>0</v>
      </c>
      <c r="F22" s="1">
        <v>0</v>
      </c>
      <c r="G22" s="1">
        <v>595</v>
      </c>
      <c r="H22" s="1">
        <v>-155</v>
      </c>
      <c r="I22" s="1">
        <v>4069</v>
      </c>
      <c r="J22" s="1">
        <v>-1047</v>
      </c>
      <c r="K22" s="1">
        <v>-1683</v>
      </c>
      <c r="L22" s="1">
        <v>-2794</v>
      </c>
      <c r="M22" s="1">
        <v>-2000.25</v>
      </c>
      <c r="N22" s="1">
        <v>0</v>
      </c>
      <c r="O22" s="1">
        <v>0</v>
      </c>
      <c r="P22" s="1">
        <v>0</v>
      </c>
      <c r="Q22" s="1">
        <v>0</v>
      </c>
      <c r="R22" s="1">
        <v>0</v>
      </c>
      <c r="S22" s="1">
        <v>-726</v>
      </c>
      <c r="T22" s="1">
        <v>0</v>
      </c>
      <c r="U22" s="1">
        <v>0</v>
      </c>
      <c r="V22" s="1">
        <v>265</v>
      </c>
      <c r="W22" s="1">
        <v>0</v>
      </c>
      <c r="X22" s="1">
        <v>-1391</v>
      </c>
      <c r="Y22" s="1">
        <v>0</v>
      </c>
      <c r="Z22" s="1">
        <v>0</v>
      </c>
      <c r="AA22" s="1">
        <v>0</v>
      </c>
      <c r="AB22" s="1">
        <v>0</v>
      </c>
      <c r="AC22" s="1">
        <v>0</v>
      </c>
      <c r="AD22" s="1">
        <v>0</v>
      </c>
      <c r="AE22" s="1">
        <v>0</v>
      </c>
      <c r="AF22" s="1">
        <v>0</v>
      </c>
      <c r="AG22" s="1">
        <v>-210.583</v>
      </c>
      <c r="AH22" s="1">
        <v>0</v>
      </c>
      <c r="AI22" s="1">
        <v>0</v>
      </c>
      <c r="AJ22" s="1">
        <v>0</v>
      </c>
      <c r="AK22" s="1">
        <v>0</v>
      </c>
      <c r="AL22" s="1">
        <v>0</v>
      </c>
      <c r="AM22" s="1">
        <v>0</v>
      </c>
      <c r="AN22" s="1">
        <v>0</v>
      </c>
      <c r="AO22" s="1">
        <v>0</v>
      </c>
      <c r="AP22" s="1">
        <v>0</v>
      </c>
      <c r="AQ22" s="1">
        <v>237</v>
      </c>
      <c r="AR22" s="1">
        <v>37</v>
      </c>
      <c r="AS22" s="1">
        <v>0</v>
      </c>
      <c r="AT22" s="1">
        <v>0</v>
      </c>
      <c r="AU22" s="1">
        <v>-1497</v>
      </c>
      <c r="AV22" s="1">
        <v>-1428</v>
      </c>
      <c r="AW22" s="1">
        <v>1736.269</v>
      </c>
      <c r="AX22" s="1">
        <v>0</v>
      </c>
      <c r="AY22" s="1">
        <v>0</v>
      </c>
      <c r="AZ22" s="1">
        <v>0</v>
      </c>
    </row>
    <row r="23" spans="1:52">
      <c r="A23" s="1" t="s">
        <v>1253</v>
      </c>
      <c r="B23" s="1">
        <v>0</v>
      </c>
      <c r="C23" s="1">
        <v>0</v>
      </c>
      <c r="D23" s="1">
        <v>0</v>
      </c>
      <c r="E23" s="1">
        <v>0</v>
      </c>
      <c r="F23" s="1">
        <v>0</v>
      </c>
      <c r="G23" s="1">
        <v>0</v>
      </c>
      <c r="H23" s="1">
        <v>0</v>
      </c>
      <c r="I23" s="1">
        <v>0</v>
      </c>
      <c r="J23" s="1">
        <v>0</v>
      </c>
      <c r="K23" s="1">
        <v>0</v>
      </c>
      <c r="L23" s="1">
        <v>0</v>
      </c>
      <c r="M23" s="1">
        <v>0</v>
      </c>
      <c r="N23" s="1">
        <v>0</v>
      </c>
      <c r="O23" s="1">
        <v>0</v>
      </c>
      <c r="P23" s="1">
        <v>0</v>
      </c>
      <c r="Q23" s="1">
        <v>0</v>
      </c>
      <c r="R23" s="1">
        <v>0</v>
      </c>
      <c r="S23" s="1">
        <v>0</v>
      </c>
      <c r="T23" s="1">
        <v>0</v>
      </c>
      <c r="U23" s="1">
        <v>0</v>
      </c>
      <c r="V23" s="1">
        <v>0</v>
      </c>
      <c r="W23" s="1">
        <v>1360</v>
      </c>
      <c r="X23" s="1">
        <v>0</v>
      </c>
      <c r="Y23" s="1">
        <v>-122.524</v>
      </c>
      <c r="Z23" s="1">
        <v>-214</v>
      </c>
      <c r="AA23" s="1">
        <v>-1371</v>
      </c>
      <c r="AB23" s="1">
        <v>-1702</v>
      </c>
      <c r="AC23" s="1">
        <v>934.99</v>
      </c>
      <c r="AD23" s="1">
        <v>885</v>
      </c>
      <c r="AE23" s="1">
        <v>-60</v>
      </c>
      <c r="AF23" s="1">
        <v>-339</v>
      </c>
      <c r="AG23" s="1">
        <v>0</v>
      </c>
      <c r="AH23" s="1">
        <v>-1581</v>
      </c>
      <c r="AI23" s="1">
        <v>-1801</v>
      </c>
      <c r="AJ23" s="1">
        <v>-1846</v>
      </c>
      <c r="AK23" s="1">
        <v>562.95000000000005</v>
      </c>
      <c r="AL23" s="1">
        <v>315</v>
      </c>
      <c r="AM23" s="1">
        <v>-639</v>
      </c>
      <c r="AN23" s="1">
        <v>1612</v>
      </c>
      <c r="AO23" s="1">
        <v>-1856.395</v>
      </c>
      <c r="AP23" s="1">
        <v>420</v>
      </c>
      <c r="AQ23" s="1">
        <v>0</v>
      </c>
      <c r="AR23" s="1">
        <v>0</v>
      </c>
      <c r="AS23" s="1">
        <v>-75.569000000000003</v>
      </c>
      <c r="AT23" s="1">
        <v>2</v>
      </c>
      <c r="AU23" s="1">
        <v>0</v>
      </c>
      <c r="AV23" s="1">
        <v>0</v>
      </c>
      <c r="AW23" s="1">
        <v>0</v>
      </c>
      <c r="AX23" s="1">
        <v>-629</v>
      </c>
      <c r="AY23" s="1">
        <v>-279</v>
      </c>
      <c r="AZ23" s="1">
        <v>-1162</v>
      </c>
    </row>
    <row r="24" spans="1:52">
      <c r="A24" s="1" t="s">
        <v>177</v>
      </c>
      <c r="B24" s="1">
        <v>0</v>
      </c>
      <c r="C24" s="1">
        <v>0</v>
      </c>
      <c r="D24" s="1">
        <v>0</v>
      </c>
      <c r="E24" s="1">
        <v>0</v>
      </c>
      <c r="F24" s="1">
        <v>0</v>
      </c>
      <c r="G24" s="1">
        <v>-102501</v>
      </c>
      <c r="H24" s="1">
        <v>-141928</v>
      </c>
      <c r="I24" s="1">
        <v>-124782</v>
      </c>
      <c r="J24" s="1">
        <v>-23383</v>
      </c>
      <c r="K24" s="1">
        <v>19802</v>
      </c>
      <c r="L24" s="1">
        <v>33663</v>
      </c>
      <c r="M24" s="1">
        <v>20982</v>
      </c>
      <c r="N24" s="1">
        <v>-52039</v>
      </c>
      <c r="O24" s="1">
        <v>-47999</v>
      </c>
      <c r="P24" s="1">
        <v>-44608</v>
      </c>
      <c r="Q24" s="1">
        <v>-77982.69</v>
      </c>
      <c r="R24" s="1">
        <v>-57236</v>
      </c>
      <c r="S24" s="1">
        <v>-28287</v>
      </c>
      <c r="T24" s="1">
        <v>-31344</v>
      </c>
      <c r="U24" s="1">
        <v>-59088.709000000003</v>
      </c>
      <c r="V24" s="1">
        <v>-37611</v>
      </c>
      <c r="W24" s="1">
        <v>-29575</v>
      </c>
      <c r="X24" s="1">
        <v>-24045</v>
      </c>
      <c r="Y24" s="1">
        <v>-21533.436000000002</v>
      </c>
      <c r="Z24" s="1">
        <v>-24376</v>
      </c>
      <c r="AA24" s="1">
        <v>-25028</v>
      </c>
      <c r="AB24" s="1">
        <v>-26481</v>
      </c>
      <c r="AC24" s="1">
        <v>43161.34</v>
      </c>
      <c r="AD24" s="1">
        <v>-19654</v>
      </c>
      <c r="AE24" s="1">
        <v>-28109</v>
      </c>
      <c r="AF24" s="1">
        <v>-38536</v>
      </c>
      <c r="AG24" s="1">
        <v>73645.376000000004</v>
      </c>
      <c r="AH24" s="1">
        <v>-14192</v>
      </c>
      <c r="AI24" s="1">
        <v>-51493</v>
      </c>
      <c r="AJ24" s="1">
        <v>-63530</v>
      </c>
      <c r="AK24" s="1">
        <v>-34031.53</v>
      </c>
      <c r="AL24" s="1">
        <v>-14332</v>
      </c>
      <c r="AM24" s="1">
        <v>-20741</v>
      </c>
      <c r="AN24" s="1">
        <v>-29803</v>
      </c>
      <c r="AO24" s="1">
        <v>34534.963000000003</v>
      </c>
      <c r="AP24" s="1">
        <v>-21007</v>
      </c>
      <c r="AQ24" s="1">
        <v>-27894</v>
      </c>
      <c r="AR24" s="1">
        <v>-41841</v>
      </c>
      <c r="AS24" s="1">
        <v>-35387.775999999998</v>
      </c>
      <c r="AT24" s="1">
        <v>-7900</v>
      </c>
      <c r="AU24" s="1">
        <v>0</v>
      </c>
      <c r="AV24" s="1">
        <v>-23167</v>
      </c>
      <c r="AW24" s="1">
        <v>-29399.567999999999</v>
      </c>
      <c r="AX24" s="1">
        <v>-7090</v>
      </c>
      <c r="AY24" s="1">
        <v>-12470</v>
      </c>
      <c r="AZ24" s="1">
        <v>10447</v>
      </c>
    </row>
    <row r="25" spans="1:52">
      <c r="A25" s="1" t="s">
        <v>178</v>
      </c>
      <c r="B25" s="1">
        <v>0</v>
      </c>
      <c r="C25" s="1">
        <v>0</v>
      </c>
      <c r="D25" s="1">
        <v>0</v>
      </c>
      <c r="E25" s="1">
        <v>0</v>
      </c>
      <c r="F25" s="1">
        <v>0</v>
      </c>
      <c r="G25" s="1">
        <v>1374</v>
      </c>
      <c r="H25" s="1">
        <v>2239</v>
      </c>
      <c r="I25" s="1">
        <v>2616</v>
      </c>
      <c r="J25" s="1">
        <v>1752</v>
      </c>
      <c r="K25" s="1">
        <v>1608</v>
      </c>
      <c r="L25" s="1">
        <v>5156</v>
      </c>
      <c r="M25" s="1">
        <v>6769.3</v>
      </c>
      <c r="N25" s="1">
        <v>-267</v>
      </c>
      <c r="O25" s="1">
        <v>-1049</v>
      </c>
      <c r="P25" s="1">
        <v>-1786</v>
      </c>
      <c r="Q25" s="1">
        <v>-2702.35</v>
      </c>
      <c r="R25" s="1">
        <v>-1665</v>
      </c>
      <c r="S25" s="1">
        <v>65</v>
      </c>
      <c r="T25" s="1">
        <v>-1674</v>
      </c>
      <c r="U25" s="1">
        <v>4068.2689999999998</v>
      </c>
      <c r="V25" s="1">
        <v>-7084</v>
      </c>
      <c r="W25" s="1">
        <v>-4186</v>
      </c>
      <c r="X25" s="1">
        <v>0</v>
      </c>
      <c r="Y25" s="1">
        <v>-7083.8990000000003</v>
      </c>
      <c r="Z25" s="1">
        <v>62</v>
      </c>
      <c r="AA25" s="1">
        <v>0</v>
      </c>
      <c r="AB25" s="1">
        <v>0</v>
      </c>
      <c r="AC25" s="1">
        <v>0</v>
      </c>
      <c r="AD25" s="1">
        <v>0</v>
      </c>
      <c r="AE25" s="1">
        <v>0</v>
      </c>
      <c r="AF25" s="1">
        <v>0</v>
      </c>
      <c r="AG25" s="1">
        <v>0</v>
      </c>
      <c r="AH25" s="1">
        <v>0</v>
      </c>
      <c r="AI25" s="1">
        <v>0</v>
      </c>
      <c r="AJ25" s="1">
        <v>0</v>
      </c>
      <c r="AK25" s="1">
        <v>0</v>
      </c>
      <c r="AL25" s="1">
        <v>0</v>
      </c>
      <c r="AM25" s="1">
        <v>0</v>
      </c>
      <c r="AN25" s="1">
        <v>0</v>
      </c>
      <c r="AO25" s="1">
        <v>0</v>
      </c>
      <c r="AP25" s="1">
        <v>0</v>
      </c>
      <c r="AQ25" s="1">
        <v>0</v>
      </c>
      <c r="AR25" s="1">
        <v>0</v>
      </c>
      <c r="AS25" s="1">
        <v>0</v>
      </c>
      <c r="AT25" s="1">
        <v>0</v>
      </c>
      <c r="AU25" s="1">
        <v>0</v>
      </c>
      <c r="AV25" s="1">
        <v>0</v>
      </c>
      <c r="AW25" s="1">
        <v>0</v>
      </c>
      <c r="AX25" s="1">
        <v>46815</v>
      </c>
      <c r="AY25" s="1">
        <v>-19415</v>
      </c>
      <c r="AZ25" s="1">
        <v>36967</v>
      </c>
    </row>
    <row r="26" spans="1:52">
      <c r="A26" s="1" t="s">
        <v>1197</v>
      </c>
      <c r="B26" s="1">
        <v>0</v>
      </c>
      <c r="C26" s="1">
        <v>0</v>
      </c>
      <c r="D26" s="1">
        <v>0</v>
      </c>
      <c r="E26" s="1">
        <v>0</v>
      </c>
      <c r="F26" s="1">
        <v>0</v>
      </c>
      <c r="G26" s="1">
        <v>0</v>
      </c>
      <c r="H26" s="1">
        <v>21454</v>
      </c>
      <c r="I26" s="1">
        <v>14035</v>
      </c>
      <c r="J26" s="1">
        <v>0</v>
      </c>
      <c r="K26" s="1">
        <v>0</v>
      </c>
      <c r="L26" s="1">
        <v>0</v>
      </c>
      <c r="M26" s="1">
        <v>0</v>
      </c>
      <c r="N26" s="1">
        <v>0</v>
      </c>
      <c r="O26" s="1">
        <v>0</v>
      </c>
      <c r="P26" s="1">
        <v>0</v>
      </c>
      <c r="Q26" s="1">
        <v>0</v>
      </c>
      <c r="R26" s="1">
        <v>0</v>
      </c>
      <c r="S26" s="1">
        <v>0</v>
      </c>
      <c r="T26" s="1">
        <v>0</v>
      </c>
      <c r="U26" s="1">
        <v>0</v>
      </c>
      <c r="V26" s="1">
        <v>0</v>
      </c>
      <c r="W26" s="1">
        <v>0</v>
      </c>
      <c r="X26" s="1">
        <v>0</v>
      </c>
      <c r="Y26" s="1">
        <v>-5882.96</v>
      </c>
      <c r="Z26" s="1">
        <v>0</v>
      </c>
      <c r="AA26" s="1">
        <v>0</v>
      </c>
      <c r="AB26" s="1">
        <v>0</v>
      </c>
      <c r="AC26" s="1">
        <v>25501.85</v>
      </c>
      <c r="AD26" s="1">
        <v>-5424</v>
      </c>
      <c r="AE26" s="1">
        <v>-15167</v>
      </c>
      <c r="AF26" s="1">
        <v>0</v>
      </c>
      <c r="AG26" s="1">
        <v>443.47300000000001</v>
      </c>
      <c r="AH26" s="1">
        <v>0</v>
      </c>
      <c r="AI26" s="1">
        <v>0</v>
      </c>
      <c r="AJ26" s="1">
        <v>0</v>
      </c>
      <c r="AK26" s="1">
        <v>0</v>
      </c>
      <c r="AL26" s="1">
        <v>0</v>
      </c>
      <c r="AM26" s="1">
        <v>0</v>
      </c>
      <c r="AN26" s="1">
        <v>-14221</v>
      </c>
      <c r="AO26" s="1">
        <v>0</v>
      </c>
      <c r="AP26" s="1">
        <v>0</v>
      </c>
      <c r="AQ26" s="1">
        <v>-5304</v>
      </c>
      <c r="AR26" s="1">
        <v>-183</v>
      </c>
      <c r="AS26" s="1">
        <v>0</v>
      </c>
      <c r="AT26" s="1">
        <v>0</v>
      </c>
      <c r="AU26" s="1">
        <v>727</v>
      </c>
      <c r="AV26" s="1">
        <v>339</v>
      </c>
      <c r="AW26" s="1">
        <v>0</v>
      </c>
      <c r="AX26" s="1">
        <v>0</v>
      </c>
      <c r="AY26" s="1">
        <v>0</v>
      </c>
      <c r="AZ26" s="1">
        <v>0</v>
      </c>
    </row>
    <row r="27" spans="1:52">
      <c r="A27" s="1" t="s">
        <v>1198</v>
      </c>
      <c r="B27" s="1">
        <v>0</v>
      </c>
      <c r="C27" s="1">
        <v>0</v>
      </c>
      <c r="D27" s="1">
        <v>0</v>
      </c>
      <c r="E27" s="1">
        <v>0</v>
      </c>
      <c r="F27" s="1">
        <v>0</v>
      </c>
      <c r="G27" s="1">
        <v>0</v>
      </c>
      <c r="H27" s="1">
        <v>0</v>
      </c>
      <c r="I27" s="1">
        <v>0</v>
      </c>
      <c r="J27" s="1">
        <v>0</v>
      </c>
      <c r="K27" s="1">
        <v>0</v>
      </c>
      <c r="L27" s="1">
        <v>0</v>
      </c>
      <c r="M27" s="1">
        <v>0</v>
      </c>
      <c r="N27" s="1">
        <v>0</v>
      </c>
      <c r="O27" s="1">
        <v>0</v>
      </c>
      <c r="P27" s="1">
        <v>0</v>
      </c>
      <c r="Q27" s="1">
        <v>0</v>
      </c>
      <c r="R27" s="1">
        <v>0</v>
      </c>
      <c r="S27" s="1">
        <v>0</v>
      </c>
      <c r="T27" s="1">
        <v>0</v>
      </c>
      <c r="U27" s="1">
        <v>0</v>
      </c>
      <c r="V27" s="1">
        <v>0</v>
      </c>
      <c r="W27" s="1">
        <v>0</v>
      </c>
      <c r="X27" s="1">
        <v>0</v>
      </c>
      <c r="Y27" s="1">
        <v>-1228.172</v>
      </c>
      <c r="Z27" s="1">
        <v>0</v>
      </c>
      <c r="AA27" s="1">
        <v>0</v>
      </c>
      <c r="AB27" s="1">
        <v>0</v>
      </c>
      <c r="AC27" s="1">
        <v>-2730.54</v>
      </c>
      <c r="AD27" s="1">
        <v>0</v>
      </c>
      <c r="AE27" s="1">
        <v>0</v>
      </c>
      <c r="AF27" s="1">
        <v>0</v>
      </c>
      <c r="AG27" s="1">
        <v>0</v>
      </c>
      <c r="AH27" s="1">
        <v>0</v>
      </c>
      <c r="AI27" s="1">
        <v>0</v>
      </c>
      <c r="AJ27" s="1">
        <v>0</v>
      </c>
      <c r="AK27" s="1">
        <v>0</v>
      </c>
      <c r="AL27" s="1">
        <v>0</v>
      </c>
      <c r="AM27" s="1">
        <v>0</v>
      </c>
      <c r="AN27" s="1">
        <v>0</v>
      </c>
      <c r="AO27" s="1">
        <v>0</v>
      </c>
      <c r="AP27" s="1">
        <v>0</v>
      </c>
      <c r="AQ27" s="1">
        <v>0</v>
      </c>
      <c r="AR27" s="1">
        <v>0</v>
      </c>
      <c r="AS27" s="1">
        <v>0</v>
      </c>
      <c r="AT27" s="1">
        <v>0</v>
      </c>
      <c r="AU27" s="1">
        <v>0</v>
      </c>
      <c r="AV27" s="1">
        <v>0</v>
      </c>
      <c r="AW27" s="1">
        <v>0</v>
      </c>
      <c r="AX27" s="1">
        <v>0</v>
      </c>
      <c r="AY27" s="1">
        <v>0</v>
      </c>
      <c r="AZ27" s="1">
        <v>0</v>
      </c>
    </row>
    <row r="28" spans="1:52">
      <c r="A28" s="1" t="s">
        <v>1199</v>
      </c>
      <c r="B28" s="1">
        <v>0</v>
      </c>
      <c r="C28" s="1">
        <v>0</v>
      </c>
      <c r="D28" s="1">
        <v>0</v>
      </c>
      <c r="E28" s="1">
        <v>0</v>
      </c>
      <c r="F28" s="1">
        <v>0</v>
      </c>
      <c r="G28" s="1">
        <v>0</v>
      </c>
      <c r="H28" s="1">
        <v>23127</v>
      </c>
      <c r="I28" s="1">
        <v>29162</v>
      </c>
      <c r="J28" s="1">
        <v>0</v>
      </c>
      <c r="K28" s="1">
        <v>0</v>
      </c>
      <c r="L28" s="1">
        <v>0</v>
      </c>
      <c r="M28" s="1">
        <v>0</v>
      </c>
      <c r="N28" s="1">
        <v>0</v>
      </c>
      <c r="O28" s="1">
        <v>0</v>
      </c>
      <c r="P28" s="1">
        <v>0</v>
      </c>
      <c r="Q28" s="1">
        <v>0</v>
      </c>
      <c r="R28" s="1">
        <v>0</v>
      </c>
      <c r="S28" s="1">
        <v>0</v>
      </c>
      <c r="T28" s="1">
        <v>0</v>
      </c>
      <c r="U28" s="1">
        <v>0</v>
      </c>
      <c r="V28" s="1">
        <v>0</v>
      </c>
      <c r="W28" s="1">
        <v>0</v>
      </c>
      <c r="X28" s="1">
        <v>0</v>
      </c>
      <c r="Y28" s="1">
        <v>0</v>
      </c>
      <c r="Z28" s="1">
        <v>9534</v>
      </c>
      <c r="AA28" s="1">
        <v>0</v>
      </c>
      <c r="AB28" s="1">
        <v>0</v>
      </c>
      <c r="AC28" s="1">
        <v>0</v>
      </c>
      <c r="AD28" s="1">
        <v>0</v>
      </c>
      <c r="AE28" s="1">
        <v>0</v>
      </c>
      <c r="AF28" s="1">
        <v>-21861</v>
      </c>
      <c r="AG28" s="1">
        <v>0</v>
      </c>
      <c r="AH28" s="1">
        <v>-12808</v>
      </c>
      <c r="AI28" s="1">
        <v>-28380</v>
      </c>
      <c r="AJ28" s="1">
        <v>-34816</v>
      </c>
      <c r="AK28" s="1">
        <v>0</v>
      </c>
      <c r="AL28" s="1">
        <v>-7881</v>
      </c>
      <c r="AM28" s="1">
        <v>-10933</v>
      </c>
      <c r="AN28" s="1">
        <v>0</v>
      </c>
      <c r="AO28" s="1">
        <v>0</v>
      </c>
      <c r="AP28" s="1">
        <v>-1394</v>
      </c>
      <c r="AQ28" s="1">
        <v>0</v>
      </c>
      <c r="AR28" s="1">
        <v>0</v>
      </c>
      <c r="AS28" s="1">
        <v>0</v>
      </c>
      <c r="AT28" s="1">
        <v>-239</v>
      </c>
      <c r="AU28" s="1">
        <v>0</v>
      </c>
      <c r="AV28" s="1">
        <v>0</v>
      </c>
      <c r="AW28" s="1">
        <v>0</v>
      </c>
      <c r="AX28" s="1">
        <v>20376</v>
      </c>
      <c r="AY28" s="1">
        <v>33874</v>
      </c>
      <c r="AZ28" s="1">
        <v>27546</v>
      </c>
    </row>
    <row r="29" spans="1:52">
      <c r="A29" s="1" t="s">
        <v>1200</v>
      </c>
      <c r="B29" s="1">
        <v>0</v>
      </c>
      <c r="C29" s="1">
        <v>0</v>
      </c>
      <c r="D29" s="1">
        <v>0</v>
      </c>
      <c r="E29" s="1">
        <v>0</v>
      </c>
      <c r="F29" s="1">
        <v>0</v>
      </c>
      <c r="G29" s="1">
        <v>0</v>
      </c>
      <c r="H29" s="1">
        <v>0</v>
      </c>
      <c r="I29" s="1">
        <v>0</v>
      </c>
      <c r="J29" s="1">
        <v>0</v>
      </c>
      <c r="K29" s="1">
        <v>0</v>
      </c>
      <c r="L29" s="1">
        <v>0</v>
      </c>
      <c r="M29" s="1">
        <v>0</v>
      </c>
      <c r="N29" s="1">
        <v>0</v>
      </c>
      <c r="O29" s="1">
        <v>0</v>
      </c>
      <c r="P29" s="1">
        <v>0</v>
      </c>
      <c r="Q29" s="1">
        <v>0</v>
      </c>
      <c r="R29" s="1">
        <v>0</v>
      </c>
      <c r="S29" s="1">
        <v>0</v>
      </c>
      <c r="T29" s="1">
        <v>0</v>
      </c>
      <c r="U29" s="1">
        <v>-146029.47700000001</v>
      </c>
      <c r="V29" s="1">
        <v>0</v>
      </c>
      <c r="W29" s="1">
        <v>0</v>
      </c>
      <c r="X29" s="1">
        <v>0</v>
      </c>
      <c r="Y29" s="1">
        <v>0</v>
      </c>
      <c r="Z29" s="1">
        <v>0</v>
      </c>
      <c r="AA29" s="1">
        <v>0</v>
      </c>
      <c r="AB29" s="1">
        <v>0</v>
      </c>
      <c r="AC29" s="1">
        <v>0</v>
      </c>
      <c r="AD29" s="1">
        <v>0</v>
      </c>
      <c r="AE29" s="1">
        <v>0</v>
      </c>
      <c r="AF29" s="1">
        <v>0</v>
      </c>
      <c r="AG29" s="1">
        <v>0</v>
      </c>
      <c r="AH29" s="1">
        <v>0</v>
      </c>
      <c r="AI29" s="1">
        <v>0</v>
      </c>
      <c r="AJ29" s="1">
        <v>0</v>
      </c>
      <c r="AK29" s="1">
        <v>0</v>
      </c>
      <c r="AL29" s="1">
        <v>0</v>
      </c>
      <c r="AM29" s="1">
        <v>0</v>
      </c>
      <c r="AN29" s="1">
        <v>0</v>
      </c>
      <c r="AO29" s="1">
        <v>0</v>
      </c>
      <c r="AP29" s="1">
        <v>0</v>
      </c>
      <c r="AQ29" s="1">
        <v>0</v>
      </c>
      <c r="AR29" s="1">
        <v>0</v>
      </c>
      <c r="AS29" s="1">
        <v>0</v>
      </c>
      <c r="AT29" s="1">
        <v>0</v>
      </c>
      <c r="AU29" s="1">
        <v>0</v>
      </c>
      <c r="AV29" s="1">
        <v>0</v>
      </c>
      <c r="AW29" s="1">
        <v>0</v>
      </c>
      <c r="AX29" s="1">
        <v>0</v>
      </c>
      <c r="AY29" s="1">
        <v>0</v>
      </c>
      <c r="AZ29" s="1">
        <v>0</v>
      </c>
    </row>
    <row r="30" spans="1:52">
      <c r="A30" s="1" t="s">
        <v>1201</v>
      </c>
      <c r="B30" s="1">
        <v>0</v>
      </c>
      <c r="C30" s="1">
        <v>0</v>
      </c>
      <c r="D30" s="1">
        <v>0</v>
      </c>
      <c r="E30" s="1">
        <v>0</v>
      </c>
      <c r="F30" s="1">
        <v>0</v>
      </c>
      <c r="G30" s="1">
        <v>0</v>
      </c>
      <c r="H30" s="1">
        <v>0</v>
      </c>
      <c r="I30" s="1">
        <v>0</v>
      </c>
      <c r="J30" s="1">
        <v>0</v>
      </c>
      <c r="K30" s="1">
        <v>0</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c r="AD30" s="1">
        <v>0</v>
      </c>
      <c r="AE30" s="1">
        <v>0</v>
      </c>
      <c r="AF30" s="1">
        <v>0</v>
      </c>
      <c r="AG30" s="1">
        <v>0</v>
      </c>
      <c r="AH30" s="1">
        <v>0</v>
      </c>
      <c r="AI30" s="1">
        <v>0</v>
      </c>
      <c r="AJ30" s="1">
        <v>0</v>
      </c>
      <c r="AK30" s="1">
        <v>0</v>
      </c>
      <c r="AL30" s="1">
        <v>0</v>
      </c>
      <c r="AM30" s="1">
        <v>0</v>
      </c>
      <c r="AN30" s="1">
        <v>0</v>
      </c>
      <c r="AO30" s="1">
        <v>0</v>
      </c>
      <c r="AP30" s="1">
        <v>0</v>
      </c>
      <c r="AQ30" s="1">
        <v>0</v>
      </c>
      <c r="AR30" s="1">
        <v>0</v>
      </c>
      <c r="AS30" s="1">
        <v>0</v>
      </c>
      <c r="AT30" s="1">
        <v>0</v>
      </c>
      <c r="AU30" s="1">
        <v>0</v>
      </c>
      <c r="AV30" s="1">
        <v>0</v>
      </c>
      <c r="AW30" s="1">
        <v>0</v>
      </c>
      <c r="AX30" s="1">
        <v>-788862</v>
      </c>
      <c r="AY30" s="1">
        <v>0</v>
      </c>
      <c r="AZ30" s="1">
        <v>0</v>
      </c>
    </row>
    <row r="31" spans="1:52">
      <c r="A31" s="1" t="s">
        <v>179</v>
      </c>
      <c r="B31" s="1">
        <v>0</v>
      </c>
      <c r="C31" s="1">
        <v>0</v>
      </c>
      <c r="D31" s="1">
        <v>0</v>
      </c>
      <c r="E31" s="1">
        <v>0</v>
      </c>
      <c r="F31" s="1">
        <v>0</v>
      </c>
      <c r="G31" s="1">
        <v>44858</v>
      </c>
      <c r="H31" s="1">
        <v>14116</v>
      </c>
      <c r="I31" s="1">
        <v>20841</v>
      </c>
      <c r="J31" s="1">
        <v>5465</v>
      </c>
      <c r="K31" s="1">
        <v>9718</v>
      </c>
      <c r="L31" s="1">
        <v>16123</v>
      </c>
      <c r="M31" s="1">
        <v>19666.439999999999</v>
      </c>
      <c r="N31" s="1">
        <v>5017</v>
      </c>
      <c r="O31" s="1">
        <v>7458</v>
      </c>
      <c r="P31" s="1">
        <v>9198</v>
      </c>
      <c r="Q31" s="1">
        <v>31148.92</v>
      </c>
      <c r="R31" s="1">
        <v>138</v>
      </c>
      <c r="S31" s="1">
        <v>7787</v>
      </c>
      <c r="T31" s="1">
        <v>11437</v>
      </c>
      <c r="U31" s="1">
        <v>0</v>
      </c>
      <c r="V31" s="1">
        <v>0</v>
      </c>
      <c r="W31" s="1">
        <v>11036</v>
      </c>
      <c r="X31" s="1">
        <v>37047</v>
      </c>
      <c r="Y31" s="1">
        <v>0</v>
      </c>
      <c r="Z31" s="1">
        <v>10321</v>
      </c>
      <c r="AA31" s="1">
        <v>21077</v>
      </c>
      <c r="AB31" s="1">
        <v>68535</v>
      </c>
      <c r="AC31" s="1">
        <v>89924.52</v>
      </c>
      <c r="AD31" s="1">
        <v>15740</v>
      </c>
      <c r="AE31" s="1">
        <v>7007</v>
      </c>
      <c r="AF31" s="1">
        <v>30778</v>
      </c>
      <c r="AG31" s="1">
        <v>95834.777000000002</v>
      </c>
      <c r="AH31" s="1">
        <v>27637</v>
      </c>
      <c r="AI31" s="1">
        <v>61828</v>
      </c>
      <c r="AJ31" s="1">
        <v>73463</v>
      </c>
      <c r="AK31" s="1">
        <v>132003.99</v>
      </c>
      <c r="AL31" s="1">
        <v>34421</v>
      </c>
      <c r="AM31" s="1">
        <v>50926</v>
      </c>
      <c r="AN31" s="1">
        <v>94615</v>
      </c>
      <c r="AO31" s="1">
        <v>114772.14</v>
      </c>
      <c r="AP31" s="1">
        <v>31333</v>
      </c>
      <c r="AQ31" s="1">
        <v>47991</v>
      </c>
      <c r="AR31" s="1">
        <v>66650</v>
      </c>
      <c r="AS31" s="1">
        <v>94056.803</v>
      </c>
      <c r="AT31" s="1">
        <v>22041</v>
      </c>
      <c r="AU31" s="1">
        <v>44523</v>
      </c>
      <c r="AV31" s="1">
        <v>56325</v>
      </c>
      <c r="AW31" s="1">
        <v>113244.60400000001</v>
      </c>
      <c r="AX31" s="1">
        <v>39148</v>
      </c>
      <c r="AY31" s="1">
        <v>19388</v>
      </c>
      <c r="AZ31" s="1">
        <v>27250</v>
      </c>
    </row>
    <row r="32" spans="1:52">
      <c r="A32" s="1" t="s">
        <v>1254</v>
      </c>
      <c r="B32" s="1">
        <v>0</v>
      </c>
      <c r="C32" s="1">
        <v>0</v>
      </c>
      <c r="D32" s="1">
        <v>0</v>
      </c>
      <c r="E32" s="1">
        <v>0</v>
      </c>
      <c r="F32" s="1">
        <v>0</v>
      </c>
      <c r="G32" s="1">
        <v>0</v>
      </c>
      <c r="H32" s="1">
        <v>0</v>
      </c>
      <c r="I32" s="1">
        <v>0</v>
      </c>
      <c r="J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c r="AD32" s="1">
        <v>0</v>
      </c>
      <c r="AE32" s="1">
        <v>0</v>
      </c>
      <c r="AF32" s="1">
        <v>0</v>
      </c>
      <c r="AG32" s="1">
        <v>0</v>
      </c>
      <c r="AH32" s="1">
        <v>0</v>
      </c>
      <c r="AI32" s="1">
        <v>0</v>
      </c>
      <c r="AJ32" s="1">
        <v>0</v>
      </c>
      <c r="AK32" s="1">
        <v>0</v>
      </c>
      <c r="AL32" s="1">
        <v>0</v>
      </c>
      <c r="AM32" s="1">
        <v>0</v>
      </c>
      <c r="AN32" s="1">
        <v>1603</v>
      </c>
      <c r="AO32" s="1">
        <v>0</v>
      </c>
      <c r="AP32" s="1">
        <v>0</v>
      </c>
      <c r="AQ32" s="1">
        <v>0</v>
      </c>
      <c r="AR32" s="1">
        <v>0</v>
      </c>
      <c r="AS32" s="1">
        <v>0</v>
      </c>
      <c r="AT32" s="1">
        <v>0</v>
      </c>
      <c r="AU32" s="1">
        <v>0</v>
      </c>
      <c r="AV32" s="1">
        <v>0</v>
      </c>
      <c r="AW32" s="1">
        <v>0</v>
      </c>
      <c r="AX32" s="1">
        <v>0</v>
      </c>
      <c r="AY32" s="1">
        <v>0</v>
      </c>
      <c r="AZ32" s="1">
        <v>0</v>
      </c>
    </row>
    <row r="33" spans="1:52">
      <c r="A33" s="1" t="s">
        <v>180</v>
      </c>
      <c r="B33" s="1">
        <v>0</v>
      </c>
      <c r="C33" s="1">
        <v>0</v>
      </c>
      <c r="D33" s="1">
        <v>0</v>
      </c>
      <c r="E33" s="1">
        <v>0</v>
      </c>
      <c r="F33" s="1">
        <v>0</v>
      </c>
      <c r="G33" s="1">
        <v>0</v>
      </c>
      <c r="H33" s="1">
        <v>0</v>
      </c>
      <c r="I33" s="1">
        <v>0</v>
      </c>
      <c r="J33" s="1">
        <v>0</v>
      </c>
      <c r="K33" s="1">
        <v>0</v>
      </c>
      <c r="L33" s="1">
        <v>0</v>
      </c>
      <c r="M33" s="1">
        <v>0</v>
      </c>
      <c r="N33" s="1">
        <v>0</v>
      </c>
      <c r="O33" s="1">
        <v>0</v>
      </c>
      <c r="P33" s="1">
        <v>0</v>
      </c>
      <c r="Q33" s="1">
        <v>0</v>
      </c>
      <c r="R33" s="1">
        <v>0</v>
      </c>
      <c r="S33" s="1">
        <v>0</v>
      </c>
      <c r="T33" s="1">
        <v>0</v>
      </c>
      <c r="U33" s="1">
        <v>-312138.587</v>
      </c>
      <c r="V33" s="1">
        <v>0</v>
      </c>
      <c r="W33" s="1">
        <v>0</v>
      </c>
      <c r="X33" s="1">
        <v>0</v>
      </c>
      <c r="Y33" s="1">
        <v>0</v>
      </c>
      <c r="Z33" s="1">
        <v>0</v>
      </c>
      <c r="AA33" s="1">
        <v>0</v>
      </c>
      <c r="AB33" s="1">
        <v>0</v>
      </c>
      <c r="AC33" s="1">
        <v>-16597.580000000002</v>
      </c>
      <c r="AD33" s="1">
        <v>0</v>
      </c>
      <c r="AE33" s="1">
        <v>0</v>
      </c>
      <c r="AF33" s="1">
        <v>0</v>
      </c>
      <c r="AG33" s="1">
        <v>0</v>
      </c>
      <c r="AH33" s="1">
        <v>0</v>
      </c>
      <c r="AI33" s="1">
        <v>0</v>
      </c>
      <c r="AJ33" s="1">
        <v>0</v>
      </c>
      <c r="AK33" s="1">
        <v>0</v>
      </c>
      <c r="AL33" s="1">
        <v>0</v>
      </c>
      <c r="AM33" s="1">
        <v>0</v>
      </c>
      <c r="AN33" s="1">
        <v>0</v>
      </c>
      <c r="AO33" s="1">
        <v>0</v>
      </c>
      <c r="AP33" s="1">
        <v>0</v>
      </c>
      <c r="AQ33" s="1">
        <v>0</v>
      </c>
      <c r="AR33" s="1">
        <v>0</v>
      </c>
      <c r="AS33" s="1">
        <v>0</v>
      </c>
      <c r="AT33" s="1">
        <v>0</v>
      </c>
      <c r="AU33" s="1">
        <v>0</v>
      </c>
      <c r="AV33" s="1">
        <v>0</v>
      </c>
      <c r="AW33" s="1">
        <v>0</v>
      </c>
      <c r="AX33" s="1">
        <v>0</v>
      </c>
      <c r="AY33" s="1">
        <v>0</v>
      </c>
      <c r="AZ33" s="1">
        <v>0</v>
      </c>
    </row>
    <row r="34" spans="1:52">
      <c r="A34" s="1" t="s">
        <v>181</v>
      </c>
      <c r="B34" s="1">
        <v>0</v>
      </c>
      <c r="C34" s="1">
        <v>0</v>
      </c>
      <c r="D34" s="1">
        <v>0</v>
      </c>
      <c r="E34" s="1">
        <v>0</v>
      </c>
      <c r="F34" s="1">
        <v>0</v>
      </c>
      <c r="G34" s="1">
        <v>0</v>
      </c>
      <c r="H34" s="1">
        <v>14678</v>
      </c>
      <c r="I34" s="1">
        <v>28074</v>
      </c>
      <c r="J34" s="1">
        <v>0</v>
      </c>
      <c r="K34" s="1">
        <v>9852</v>
      </c>
      <c r="L34" s="1">
        <v>7219</v>
      </c>
      <c r="M34" s="1">
        <v>15652.88</v>
      </c>
      <c r="N34" s="1">
        <v>0</v>
      </c>
      <c r="O34" s="1">
        <v>0</v>
      </c>
      <c r="P34" s="1">
        <v>0</v>
      </c>
      <c r="Q34" s="1">
        <v>0</v>
      </c>
      <c r="R34" s="1">
        <v>0</v>
      </c>
      <c r="S34" s="1">
        <v>0</v>
      </c>
      <c r="T34" s="1">
        <v>0</v>
      </c>
      <c r="U34" s="1">
        <v>14198.656000000001</v>
      </c>
      <c r="V34" s="1">
        <v>274</v>
      </c>
      <c r="W34" s="1">
        <v>0</v>
      </c>
      <c r="X34" s="1">
        <v>0</v>
      </c>
      <c r="Y34" s="1">
        <v>33506.298000000003</v>
      </c>
      <c r="Z34" s="1">
        <v>0</v>
      </c>
      <c r="AA34" s="1">
        <v>0</v>
      </c>
      <c r="AB34" s="1">
        <v>0</v>
      </c>
      <c r="AC34" s="1">
        <v>0</v>
      </c>
      <c r="AD34" s="1">
        <v>0</v>
      </c>
      <c r="AE34" s="1">
        <v>0</v>
      </c>
      <c r="AF34" s="1">
        <v>0</v>
      </c>
      <c r="AG34" s="1">
        <v>0</v>
      </c>
      <c r="AH34" s="1">
        <v>0</v>
      </c>
      <c r="AI34" s="1">
        <v>0</v>
      </c>
      <c r="AJ34" s="1">
        <v>0</v>
      </c>
      <c r="AK34" s="1">
        <v>0</v>
      </c>
      <c r="AL34" s="1">
        <v>0</v>
      </c>
      <c r="AM34" s="1">
        <v>0</v>
      </c>
      <c r="AN34" s="1">
        <v>0</v>
      </c>
      <c r="AO34" s="1">
        <v>0</v>
      </c>
      <c r="AP34" s="1">
        <v>0</v>
      </c>
      <c r="AQ34" s="1">
        <v>0</v>
      </c>
      <c r="AR34" s="1">
        <v>0</v>
      </c>
      <c r="AS34" s="1">
        <v>0</v>
      </c>
      <c r="AT34" s="1">
        <v>0</v>
      </c>
      <c r="AU34" s="1">
        <v>0</v>
      </c>
      <c r="AV34" s="1">
        <v>0</v>
      </c>
      <c r="AW34" s="1">
        <v>0</v>
      </c>
      <c r="AX34" s="1">
        <v>0</v>
      </c>
      <c r="AY34" s="1">
        <v>0</v>
      </c>
      <c r="AZ34" s="1">
        <v>0</v>
      </c>
    </row>
    <row r="35" spans="1:52">
      <c r="A35" s="1" t="s">
        <v>1202</v>
      </c>
      <c r="B35" s="1">
        <v>0</v>
      </c>
      <c r="C35" s="1">
        <v>0</v>
      </c>
      <c r="D35" s="1">
        <v>0</v>
      </c>
      <c r="E35" s="1">
        <v>0</v>
      </c>
      <c r="F35" s="1">
        <v>0</v>
      </c>
      <c r="G35" s="1">
        <v>0</v>
      </c>
      <c r="H35" s="1">
        <v>0</v>
      </c>
      <c r="I35" s="1">
        <v>0</v>
      </c>
      <c r="J35" s="1">
        <v>0</v>
      </c>
      <c r="K35" s="1">
        <v>0</v>
      </c>
      <c r="L35" s="1">
        <v>0</v>
      </c>
      <c r="M35" s="1">
        <v>0</v>
      </c>
      <c r="N35" s="1">
        <v>0</v>
      </c>
      <c r="O35" s="1">
        <v>0</v>
      </c>
      <c r="P35" s="1">
        <v>0</v>
      </c>
      <c r="Q35" s="1">
        <v>0</v>
      </c>
      <c r="R35" s="1">
        <v>0</v>
      </c>
      <c r="S35" s="1">
        <v>0</v>
      </c>
      <c r="T35" s="1">
        <v>0</v>
      </c>
      <c r="U35" s="1">
        <v>0</v>
      </c>
      <c r="V35" s="1">
        <v>0</v>
      </c>
      <c r="W35" s="1">
        <v>0</v>
      </c>
      <c r="X35" s="1">
        <v>0</v>
      </c>
      <c r="Y35" s="1">
        <v>0</v>
      </c>
      <c r="Z35" s="1">
        <v>0</v>
      </c>
      <c r="AA35" s="1">
        <v>0</v>
      </c>
      <c r="AB35" s="1">
        <v>10655</v>
      </c>
      <c r="AC35" s="1">
        <v>0</v>
      </c>
      <c r="AD35" s="1">
        <v>0</v>
      </c>
      <c r="AE35" s="1">
        <v>0</v>
      </c>
      <c r="AF35" s="1">
        <v>15</v>
      </c>
      <c r="AG35" s="1">
        <v>0</v>
      </c>
      <c r="AH35" s="1">
        <v>0</v>
      </c>
      <c r="AI35" s="1">
        <v>0</v>
      </c>
      <c r="AJ35" s="1">
        <v>1527</v>
      </c>
      <c r="AK35" s="1">
        <v>2011.05</v>
      </c>
      <c r="AL35" s="1">
        <v>0</v>
      </c>
      <c r="AM35" s="1">
        <v>0</v>
      </c>
      <c r="AN35" s="1">
        <v>0</v>
      </c>
      <c r="AO35" s="1">
        <v>0</v>
      </c>
      <c r="AP35" s="1">
        <v>0</v>
      </c>
      <c r="AQ35" s="1">
        <v>905</v>
      </c>
      <c r="AR35" s="1">
        <v>174</v>
      </c>
      <c r="AS35" s="1">
        <v>1235.356</v>
      </c>
      <c r="AT35" s="1">
        <v>24</v>
      </c>
      <c r="AU35" s="1">
        <v>24</v>
      </c>
      <c r="AV35" s="1">
        <v>24</v>
      </c>
      <c r="AW35" s="1">
        <v>1335.4349999999999</v>
      </c>
      <c r="AX35" s="1">
        <v>89</v>
      </c>
      <c r="AY35" s="1">
        <v>806</v>
      </c>
      <c r="AZ35" s="1">
        <v>977</v>
      </c>
    </row>
    <row r="36" spans="1:52">
      <c r="A36" s="1" t="s">
        <v>1255</v>
      </c>
      <c r="B36" s="1">
        <v>0</v>
      </c>
      <c r="C36" s="1">
        <v>0</v>
      </c>
      <c r="D36" s="1">
        <v>0</v>
      </c>
      <c r="E36" s="1">
        <v>0</v>
      </c>
      <c r="F36" s="1">
        <v>0</v>
      </c>
      <c r="G36" s="1">
        <v>0</v>
      </c>
      <c r="H36" s="1">
        <v>0</v>
      </c>
      <c r="I36" s="1">
        <v>0</v>
      </c>
      <c r="J36" s="1">
        <v>0</v>
      </c>
      <c r="K36" s="1">
        <v>0</v>
      </c>
      <c r="L36" s="1">
        <v>0</v>
      </c>
      <c r="M36" s="1">
        <v>0</v>
      </c>
      <c r="N36" s="1">
        <v>0</v>
      </c>
      <c r="O36" s="1">
        <v>0</v>
      </c>
      <c r="P36" s="1">
        <v>0</v>
      </c>
      <c r="Q36" s="1">
        <v>0</v>
      </c>
      <c r="R36" s="1">
        <v>0</v>
      </c>
      <c r="S36" s="1">
        <v>0</v>
      </c>
      <c r="T36" s="1">
        <v>0</v>
      </c>
      <c r="U36" s="1">
        <v>0</v>
      </c>
      <c r="V36" s="1">
        <v>0</v>
      </c>
      <c r="W36" s="1">
        <v>0</v>
      </c>
      <c r="X36" s="1">
        <v>0</v>
      </c>
      <c r="Y36" s="1">
        <v>0</v>
      </c>
      <c r="Z36" s="1">
        <v>0</v>
      </c>
      <c r="AA36" s="1">
        <v>0</v>
      </c>
      <c r="AB36" s="1">
        <v>1764</v>
      </c>
      <c r="AC36" s="1">
        <v>0</v>
      </c>
      <c r="AD36" s="1">
        <v>0</v>
      </c>
      <c r="AE36" s="1">
        <v>0</v>
      </c>
      <c r="AF36" s="1">
        <v>0</v>
      </c>
      <c r="AG36" s="1">
        <v>0</v>
      </c>
      <c r="AH36" s="1">
        <v>0</v>
      </c>
      <c r="AI36" s="1">
        <v>0</v>
      </c>
      <c r="AJ36" s="1">
        <v>0</v>
      </c>
      <c r="AK36" s="1">
        <v>0</v>
      </c>
      <c r="AL36" s="1">
        <v>0</v>
      </c>
      <c r="AM36" s="1">
        <v>0</v>
      </c>
      <c r="AN36" s="1">
        <v>0</v>
      </c>
      <c r="AO36" s="1">
        <v>2086.2710000000002</v>
      </c>
      <c r="AP36" s="1">
        <v>0</v>
      </c>
      <c r="AQ36" s="1">
        <v>0</v>
      </c>
      <c r="AR36" s="1">
        <v>0</v>
      </c>
      <c r="AS36" s="1">
        <v>0</v>
      </c>
      <c r="AT36" s="1">
        <v>0</v>
      </c>
      <c r="AU36" s="1">
        <v>0</v>
      </c>
      <c r="AV36" s="1">
        <v>0</v>
      </c>
      <c r="AW36" s="1">
        <v>0</v>
      </c>
      <c r="AX36" s="1">
        <v>0</v>
      </c>
      <c r="AY36" s="1">
        <v>0</v>
      </c>
      <c r="AZ36" s="1">
        <v>0</v>
      </c>
    </row>
    <row r="37" spans="1:52">
      <c r="A37" s="1" t="s">
        <v>156</v>
      </c>
      <c r="B37" s="1">
        <v>0</v>
      </c>
      <c r="C37" s="1">
        <v>0</v>
      </c>
      <c r="D37" s="1">
        <v>0</v>
      </c>
      <c r="E37" s="1">
        <v>0</v>
      </c>
      <c r="F37" s="1">
        <v>0</v>
      </c>
      <c r="G37" s="1">
        <v>83033</v>
      </c>
      <c r="H37" s="1">
        <v>136665</v>
      </c>
      <c r="I37" s="1">
        <v>206115</v>
      </c>
      <c r="J37" s="1">
        <v>75424</v>
      </c>
      <c r="K37" s="1">
        <v>151598</v>
      </c>
      <c r="L37" s="1">
        <v>222341</v>
      </c>
      <c r="M37" s="1">
        <v>307526.06</v>
      </c>
      <c r="N37" s="1">
        <v>88556</v>
      </c>
      <c r="O37" s="1">
        <v>184915</v>
      </c>
      <c r="P37" s="1">
        <v>297830</v>
      </c>
      <c r="Q37" s="1">
        <v>414072.56</v>
      </c>
      <c r="R37" s="1">
        <v>119603</v>
      </c>
      <c r="S37" s="1">
        <v>242207</v>
      </c>
      <c r="T37" s="1">
        <v>364279</v>
      </c>
      <c r="U37" s="1">
        <v>486342.14799999999</v>
      </c>
      <c r="V37" s="1">
        <v>120676</v>
      </c>
      <c r="W37" s="1">
        <v>249660</v>
      </c>
      <c r="X37" s="1">
        <v>379548</v>
      </c>
      <c r="Y37" s="1">
        <v>506575.636</v>
      </c>
      <c r="Z37" s="1">
        <v>119226</v>
      </c>
      <c r="AA37" s="1">
        <v>233731</v>
      </c>
      <c r="AB37" s="1">
        <v>344872</v>
      </c>
      <c r="AC37" s="1">
        <v>455314.25</v>
      </c>
      <c r="AD37" s="1">
        <v>99429</v>
      </c>
      <c r="AE37" s="1">
        <v>196834</v>
      </c>
      <c r="AF37" s="1">
        <v>293983</v>
      </c>
      <c r="AG37" s="1">
        <v>379549.37099999998</v>
      </c>
      <c r="AH37" s="1">
        <v>82107</v>
      </c>
      <c r="AI37" s="1">
        <v>160889</v>
      </c>
      <c r="AJ37" s="1">
        <v>232417</v>
      </c>
      <c r="AK37" s="1">
        <v>298537.24</v>
      </c>
      <c r="AL37" s="1">
        <v>58569</v>
      </c>
      <c r="AM37" s="1">
        <v>115378</v>
      </c>
      <c r="AN37" s="1">
        <v>169301</v>
      </c>
      <c r="AO37" s="1">
        <v>223877.715</v>
      </c>
      <c r="AP37" s="1">
        <v>49255</v>
      </c>
      <c r="AQ37" s="1">
        <v>101448</v>
      </c>
      <c r="AR37" s="1">
        <v>155676</v>
      </c>
      <c r="AS37" s="1">
        <v>204614.88699999999</v>
      </c>
      <c r="AT37" s="1">
        <v>53579</v>
      </c>
      <c r="AU37" s="1">
        <v>0</v>
      </c>
      <c r="AV37" s="1">
        <v>162823</v>
      </c>
      <c r="AW37" s="1">
        <v>214021.42199999999</v>
      </c>
      <c r="AX37" s="1">
        <v>170959</v>
      </c>
      <c r="AY37" s="1">
        <v>330574</v>
      </c>
      <c r="AZ37" s="1">
        <v>505058</v>
      </c>
    </row>
    <row r="38" spans="1:52">
      <c r="A38" s="1" t="s">
        <v>157</v>
      </c>
      <c r="B38" s="1">
        <v>0</v>
      </c>
      <c r="C38" s="1">
        <v>0</v>
      </c>
      <c r="D38" s="1">
        <v>0</v>
      </c>
      <c r="E38" s="1">
        <v>0</v>
      </c>
      <c r="F38" s="1">
        <v>0</v>
      </c>
      <c r="G38" s="1">
        <v>81300</v>
      </c>
      <c r="H38" s="1">
        <v>107991</v>
      </c>
      <c r="I38" s="1">
        <v>150375</v>
      </c>
      <c r="J38" s="1">
        <v>66622</v>
      </c>
      <c r="K38" s="1">
        <v>121330</v>
      </c>
      <c r="L38" s="1">
        <v>157642</v>
      </c>
      <c r="M38" s="1">
        <v>220237.44</v>
      </c>
      <c r="N38" s="1">
        <v>89913</v>
      </c>
      <c r="O38" s="1">
        <v>152836</v>
      </c>
      <c r="P38" s="1">
        <v>197939</v>
      </c>
      <c r="Q38" s="1">
        <v>255100.32</v>
      </c>
      <c r="R38" s="1">
        <v>72402</v>
      </c>
      <c r="S38" s="1">
        <v>0</v>
      </c>
      <c r="T38" s="1">
        <v>0</v>
      </c>
      <c r="U38" s="1">
        <v>0</v>
      </c>
      <c r="V38" s="1">
        <v>0</v>
      </c>
      <c r="W38" s="1">
        <v>0</v>
      </c>
      <c r="X38" s="1">
        <v>0</v>
      </c>
      <c r="Y38" s="1">
        <v>0</v>
      </c>
      <c r="Z38" s="1">
        <v>0</v>
      </c>
      <c r="AA38" s="1">
        <v>0</v>
      </c>
      <c r="AB38" s="1">
        <v>0</v>
      </c>
      <c r="AC38" s="1">
        <v>0</v>
      </c>
      <c r="AD38" s="1">
        <v>114839</v>
      </c>
      <c r="AE38" s="1">
        <v>244212</v>
      </c>
      <c r="AF38" s="1">
        <v>306153</v>
      </c>
      <c r="AG38" s="1">
        <v>430959.21799999999</v>
      </c>
      <c r="AH38" s="1">
        <v>172964</v>
      </c>
      <c r="AI38" s="1">
        <v>264720</v>
      </c>
      <c r="AJ38" s="1">
        <v>349479</v>
      </c>
      <c r="AK38" s="1">
        <v>414510.47</v>
      </c>
      <c r="AL38" s="1">
        <v>189137</v>
      </c>
      <c r="AM38" s="1">
        <v>206911</v>
      </c>
      <c r="AN38" s="1">
        <v>300031</v>
      </c>
      <c r="AO38" s="1">
        <v>407556.79599999997</v>
      </c>
      <c r="AP38" s="1">
        <v>0</v>
      </c>
      <c r="AQ38" s="1">
        <v>0</v>
      </c>
      <c r="AR38" s="1">
        <v>0</v>
      </c>
      <c r="AS38" s="1">
        <v>0</v>
      </c>
      <c r="AT38" s="1">
        <v>0</v>
      </c>
      <c r="AU38" s="1">
        <v>0</v>
      </c>
      <c r="AV38" s="1">
        <v>0</v>
      </c>
      <c r="AW38" s="1">
        <v>0</v>
      </c>
      <c r="AX38" s="1">
        <v>0</v>
      </c>
      <c r="AY38" s="1">
        <v>0</v>
      </c>
      <c r="AZ38" s="1">
        <v>0</v>
      </c>
    </row>
    <row r="39" spans="1:52">
      <c r="A39" s="1" t="s">
        <v>182</v>
      </c>
      <c r="B39" s="1">
        <v>110901</v>
      </c>
      <c r="C39" s="1">
        <v>213412</v>
      </c>
      <c r="D39" s="1">
        <v>326543</v>
      </c>
      <c r="E39" s="1">
        <v>463619.88</v>
      </c>
      <c r="F39" s="1">
        <v>6913</v>
      </c>
      <c r="G39" s="1">
        <v>-109088</v>
      </c>
      <c r="H39" s="1">
        <v>156000</v>
      </c>
      <c r="I39" s="1">
        <v>156000</v>
      </c>
      <c r="J39" s="1">
        <v>-41152</v>
      </c>
      <c r="K39" s="1">
        <v>11980</v>
      </c>
      <c r="L39" s="1">
        <v>11980</v>
      </c>
      <c r="M39" s="1">
        <v>11980</v>
      </c>
      <c r="N39" s="1">
        <v>12980</v>
      </c>
      <c r="O39" s="1">
        <v>20875</v>
      </c>
      <c r="P39" s="1">
        <v>32650</v>
      </c>
      <c r="Q39" s="1">
        <v>109925.65</v>
      </c>
      <c r="R39" s="1">
        <v>-33338</v>
      </c>
      <c r="S39" s="1">
        <v>-71933</v>
      </c>
      <c r="T39" s="1">
        <v>21302</v>
      </c>
      <c r="U39" s="1">
        <v>87767.645000000004</v>
      </c>
      <c r="V39" s="1">
        <v>-54038</v>
      </c>
      <c r="W39" s="1">
        <v>-95133</v>
      </c>
      <c r="X39" s="1">
        <v>-148192</v>
      </c>
      <c r="Y39" s="1">
        <v>-191294.62100000001</v>
      </c>
      <c r="Z39" s="1">
        <v>-46561</v>
      </c>
      <c r="AA39" s="1">
        <v>-109943</v>
      </c>
      <c r="AB39" s="1">
        <v>-133084</v>
      </c>
      <c r="AC39" s="1">
        <v>-266538.46999999997</v>
      </c>
      <c r="AD39" s="1">
        <v>-28998</v>
      </c>
      <c r="AE39" s="1">
        <v>-66844</v>
      </c>
      <c r="AF39" s="1">
        <v>-158710</v>
      </c>
      <c r="AG39" s="1">
        <v>-123494.848</v>
      </c>
      <c r="AH39" s="1">
        <v>-65724</v>
      </c>
      <c r="AI39" s="1">
        <v>-134076</v>
      </c>
      <c r="AJ39" s="1">
        <v>-164209</v>
      </c>
      <c r="AK39" s="1">
        <v>-206347.34</v>
      </c>
      <c r="AL39" s="1">
        <v>-54159</v>
      </c>
      <c r="AM39" s="1">
        <v>-116758</v>
      </c>
      <c r="AN39" s="1">
        <v>-41778</v>
      </c>
      <c r="AO39" s="1">
        <v>-181903.9</v>
      </c>
      <c r="AP39" s="1">
        <v>-82587</v>
      </c>
      <c r="AQ39" s="1">
        <v>-79289</v>
      </c>
      <c r="AR39" s="1">
        <v>-106582</v>
      </c>
      <c r="AS39" s="1">
        <v>-255497.7</v>
      </c>
      <c r="AT39" s="1">
        <v>-139855</v>
      </c>
      <c r="AU39" s="1">
        <v>-99798</v>
      </c>
      <c r="AV39" s="1">
        <v>-24018</v>
      </c>
      <c r="AW39" s="1">
        <v>-102172.549</v>
      </c>
      <c r="AX39" s="1">
        <v>776733</v>
      </c>
      <c r="AY39" s="1">
        <v>-191788</v>
      </c>
      <c r="AZ39" s="1">
        <v>-205406</v>
      </c>
    </row>
    <row r="40" spans="1:52">
      <c r="A40" s="1" t="s">
        <v>183</v>
      </c>
      <c r="B40" s="1">
        <v>590133</v>
      </c>
      <c r="C40" s="1">
        <v>917548</v>
      </c>
      <c r="D40" s="1">
        <v>1255864</v>
      </c>
      <c r="E40" s="1">
        <v>1595355.64</v>
      </c>
      <c r="F40" s="1">
        <v>395608</v>
      </c>
      <c r="G40" s="1">
        <v>656745</v>
      </c>
      <c r="H40" s="1">
        <v>907341</v>
      </c>
      <c r="I40" s="1">
        <v>1353463.62</v>
      </c>
      <c r="J40" s="1">
        <v>605569</v>
      </c>
      <c r="K40" s="1">
        <v>835110</v>
      </c>
      <c r="L40" s="1">
        <v>1073894</v>
      </c>
      <c r="M40" s="1">
        <v>1603951.99</v>
      </c>
      <c r="N40" s="1">
        <v>773342</v>
      </c>
      <c r="O40" s="1">
        <v>1260618</v>
      </c>
      <c r="P40" s="1">
        <v>1696101</v>
      </c>
      <c r="Q40" s="1">
        <v>2232426.7000000002</v>
      </c>
      <c r="R40" s="1">
        <v>984746</v>
      </c>
      <c r="S40" s="1">
        <v>1657341</v>
      </c>
      <c r="T40" s="1">
        <v>2262253</v>
      </c>
      <c r="U40" s="1">
        <v>3090459.6370000001</v>
      </c>
      <c r="V40" s="1">
        <v>1215628</v>
      </c>
      <c r="W40" s="1">
        <v>1984024</v>
      </c>
      <c r="X40" s="1">
        <v>2844520</v>
      </c>
      <c r="Y40" s="1">
        <v>3740129.9759999998</v>
      </c>
      <c r="Z40" s="1">
        <v>1194984</v>
      </c>
      <c r="AA40" s="1">
        <v>1735315</v>
      </c>
      <c r="AB40" s="1">
        <v>2609416</v>
      </c>
      <c r="AC40" s="1">
        <v>3744414.81</v>
      </c>
      <c r="AD40" s="1">
        <v>1532793</v>
      </c>
      <c r="AE40" s="1">
        <v>2389081</v>
      </c>
      <c r="AF40" s="1">
        <v>3173304</v>
      </c>
      <c r="AG40" s="1">
        <v>4719010.0410000002</v>
      </c>
      <c r="AH40" s="1">
        <v>1507167</v>
      </c>
      <c r="AI40" s="1">
        <v>2438869</v>
      </c>
      <c r="AJ40" s="1">
        <v>3314455</v>
      </c>
      <c r="AK40" s="1">
        <v>4645632.93</v>
      </c>
      <c r="AL40" s="1">
        <v>1480058</v>
      </c>
      <c r="AM40" s="1">
        <v>2353150</v>
      </c>
      <c r="AN40" s="1">
        <v>3539888</v>
      </c>
      <c r="AO40" s="1">
        <v>4610902.1359999999</v>
      </c>
      <c r="AP40" s="1">
        <v>1495375</v>
      </c>
      <c r="AQ40" s="1">
        <v>2509564</v>
      </c>
      <c r="AR40" s="1">
        <v>3688150</v>
      </c>
      <c r="AS40" s="1">
        <v>4768107.0939999996</v>
      </c>
      <c r="AT40" s="1">
        <v>1472977</v>
      </c>
      <c r="AU40" s="1">
        <v>2282552</v>
      </c>
      <c r="AV40" s="1">
        <v>3257458</v>
      </c>
      <c r="AW40" s="1">
        <v>4327985.1370000001</v>
      </c>
      <c r="AX40" s="1">
        <v>1089316</v>
      </c>
      <c r="AY40" s="1">
        <v>1301208</v>
      </c>
      <c r="AZ40" s="1">
        <v>1396039</v>
      </c>
    </row>
    <row r="41" spans="1:52">
      <c r="A41" s="1" t="s">
        <v>184</v>
      </c>
      <c r="B41" s="1">
        <v>-32604</v>
      </c>
      <c r="C41" s="1">
        <v>22831</v>
      </c>
      <c r="D41" s="1">
        <v>-330064</v>
      </c>
      <c r="E41" s="1">
        <v>-468570.23</v>
      </c>
      <c r="F41" s="1">
        <v>23561</v>
      </c>
      <c r="G41" s="1">
        <v>177091</v>
      </c>
      <c r="H41" s="1">
        <v>127144</v>
      </c>
      <c r="I41" s="1">
        <v>-65405</v>
      </c>
      <c r="J41" s="1">
        <v>17583</v>
      </c>
      <c r="K41" s="1">
        <v>99566</v>
      </c>
      <c r="L41" s="1">
        <v>79488</v>
      </c>
      <c r="M41" s="1">
        <v>29296.35</v>
      </c>
      <c r="N41" s="1">
        <v>-27077</v>
      </c>
      <c r="O41" s="1">
        <v>76589</v>
      </c>
      <c r="P41" s="1">
        <v>-133993</v>
      </c>
      <c r="Q41" s="1">
        <v>-126543.64</v>
      </c>
      <c r="R41" s="1">
        <v>-95994</v>
      </c>
      <c r="S41" s="1">
        <v>75999</v>
      </c>
      <c r="T41" s="1">
        <v>123003</v>
      </c>
      <c r="U41" s="1">
        <v>-9327.9740000000002</v>
      </c>
      <c r="V41" s="1">
        <v>-68534</v>
      </c>
      <c r="W41" s="1">
        <v>5183</v>
      </c>
      <c r="X41" s="1">
        <v>-62695</v>
      </c>
      <c r="Y41" s="1">
        <v>-204487.34099999999</v>
      </c>
      <c r="Z41" s="1">
        <v>106691</v>
      </c>
      <c r="AA41" s="1">
        <v>199783</v>
      </c>
      <c r="AB41" s="1">
        <v>127780</v>
      </c>
      <c r="AC41" s="1">
        <v>-182734</v>
      </c>
      <c r="AD41" s="1">
        <v>-37286</v>
      </c>
      <c r="AE41" s="1">
        <v>116388</v>
      </c>
      <c r="AF41" s="1">
        <v>71299</v>
      </c>
      <c r="AG41" s="1">
        <v>-234139.33799999999</v>
      </c>
      <c r="AH41" s="1">
        <v>-153197</v>
      </c>
      <c r="AI41" s="1">
        <v>103975</v>
      </c>
      <c r="AJ41" s="1">
        <v>15676</v>
      </c>
      <c r="AK41" s="1">
        <v>-96598.77</v>
      </c>
      <c r="AL41" s="1">
        <v>-32057</v>
      </c>
      <c r="AM41" s="1">
        <v>248264</v>
      </c>
      <c r="AN41" s="1">
        <v>207277</v>
      </c>
      <c r="AO41" s="1">
        <v>-30414.468000000001</v>
      </c>
      <c r="AP41" s="1">
        <v>-38958</v>
      </c>
      <c r="AQ41" s="1">
        <v>66627</v>
      </c>
      <c r="AR41" s="1">
        <v>62682</v>
      </c>
      <c r="AS41" s="1">
        <v>-99838.466</v>
      </c>
      <c r="AT41" s="1">
        <v>33824</v>
      </c>
      <c r="AU41" s="1">
        <v>180418</v>
      </c>
      <c r="AV41" s="1">
        <v>69104</v>
      </c>
      <c r="AW41" s="1">
        <v>35061.296999999999</v>
      </c>
      <c r="AX41" s="1">
        <v>67053</v>
      </c>
      <c r="AY41" s="1">
        <v>254982</v>
      </c>
      <c r="AZ41" s="1">
        <v>413607</v>
      </c>
    </row>
    <row r="42" spans="1:52">
      <c r="A42" s="1" t="s">
        <v>185</v>
      </c>
      <c r="B42" s="1">
        <v>0</v>
      </c>
      <c r="C42" s="1">
        <v>0</v>
      </c>
      <c r="D42" s="1">
        <v>0</v>
      </c>
      <c r="E42" s="1">
        <v>0</v>
      </c>
      <c r="F42" s="1">
        <v>0</v>
      </c>
      <c r="G42" s="1">
        <v>81692</v>
      </c>
      <c r="H42" s="1">
        <v>46988</v>
      </c>
      <c r="I42" s="1">
        <v>-42184</v>
      </c>
      <c r="J42" s="1">
        <v>0</v>
      </c>
      <c r="K42" s="1">
        <v>132155</v>
      </c>
      <c r="L42" s="1">
        <v>114123</v>
      </c>
      <c r="M42" s="1">
        <v>33894.519999999997</v>
      </c>
      <c r="N42" s="1">
        <v>-22977</v>
      </c>
      <c r="O42" s="1">
        <v>85583</v>
      </c>
      <c r="P42" s="1">
        <v>67761</v>
      </c>
      <c r="Q42" s="1">
        <v>-97546.02</v>
      </c>
      <c r="R42" s="1">
        <v>-75812</v>
      </c>
      <c r="S42" s="1">
        <v>-182562</v>
      </c>
      <c r="T42" s="1">
        <v>11847</v>
      </c>
      <c r="U42" s="1">
        <v>-89585.845000000001</v>
      </c>
      <c r="V42" s="1">
        <v>10308</v>
      </c>
      <c r="W42" s="1">
        <v>-25065</v>
      </c>
      <c r="X42" s="1">
        <v>-19844</v>
      </c>
      <c r="Y42" s="1">
        <v>-100085.15</v>
      </c>
      <c r="Z42" s="1">
        <v>86865</v>
      </c>
      <c r="AA42" s="1">
        <v>164614</v>
      </c>
      <c r="AB42" s="1">
        <v>162606</v>
      </c>
      <c r="AC42" s="1">
        <v>-153042.09</v>
      </c>
      <c r="AD42" s="1">
        <v>-55583</v>
      </c>
      <c r="AE42" s="1">
        <v>97718</v>
      </c>
      <c r="AF42" s="1">
        <v>75378</v>
      </c>
      <c r="AG42" s="1">
        <v>-142164.44500000001</v>
      </c>
      <c r="AH42" s="1">
        <v>-175450</v>
      </c>
      <c r="AI42" s="1">
        <v>82320</v>
      </c>
      <c r="AJ42" s="1">
        <v>86241</v>
      </c>
      <c r="AK42" s="1">
        <v>-15464.19</v>
      </c>
      <c r="AL42" s="1">
        <v>-134729</v>
      </c>
      <c r="AM42" s="1">
        <v>148931</v>
      </c>
      <c r="AN42" s="1">
        <v>83906</v>
      </c>
      <c r="AO42" s="1">
        <v>45748.243000000002</v>
      </c>
      <c r="AP42" s="1">
        <v>-89255</v>
      </c>
      <c r="AQ42" s="1">
        <v>18075</v>
      </c>
      <c r="AR42" s="1">
        <v>31032</v>
      </c>
      <c r="AS42" s="1">
        <v>-4577.3329999999996</v>
      </c>
      <c r="AT42" s="1">
        <v>-28330</v>
      </c>
      <c r="AU42" s="1">
        <v>174389</v>
      </c>
      <c r="AV42" s="1">
        <v>81059</v>
      </c>
      <c r="AW42" s="1">
        <v>96900.921000000002</v>
      </c>
      <c r="AX42" s="1">
        <v>-58493</v>
      </c>
      <c r="AY42" s="1">
        <v>88507</v>
      </c>
      <c r="AZ42" s="1">
        <v>255889</v>
      </c>
    </row>
    <row r="43" spans="1:52">
      <c r="A43" s="1" t="s">
        <v>186</v>
      </c>
      <c r="B43" s="1">
        <v>0</v>
      </c>
      <c r="C43" s="1">
        <v>0</v>
      </c>
      <c r="D43" s="1">
        <v>0</v>
      </c>
      <c r="E43" s="1">
        <v>0</v>
      </c>
      <c r="F43" s="1">
        <v>0</v>
      </c>
      <c r="G43" s="1">
        <v>0</v>
      </c>
      <c r="H43" s="1">
        <v>-7013</v>
      </c>
      <c r="I43" s="1">
        <v>-19170</v>
      </c>
      <c r="J43" s="1">
        <v>0</v>
      </c>
      <c r="K43" s="1">
        <v>-13036</v>
      </c>
      <c r="L43" s="1">
        <v>-23258</v>
      </c>
      <c r="M43" s="1">
        <v>-33676.58</v>
      </c>
      <c r="N43" s="1">
        <v>0</v>
      </c>
      <c r="O43" s="1">
        <v>0</v>
      </c>
      <c r="P43" s="1">
        <v>-42696</v>
      </c>
      <c r="Q43" s="1">
        <v>-38646.15</v>
      </c>
      <c r="R43" s="1">
        <v>0</v>
      </c>
      <c r="S43" s="1">
        <v>0</v>
      </c>
      <c r="T43" s="1">
        <v>0</v>
      </c>
      <c r="U43" s="1">
        <v>0</v>
      </c>
      <c r="V43" s="1">
        <v>0</v>
      </c>
      <c r="W43" s="1">
        <v>0</v>
      </c>
      <c r="X43" s="1">
        <v>0</v>
      </c>
      <c r="Y43" s="1">
        <v>0</v>
      </c>
      <c r="Z43" s="1">
        <v>0</v>
      </c>
      <c r="AA43" s="1">
        <v>0</v>
      </c>
      <c r="AB43" s="1">
        <v>0</v>
      </c>
      <c r="AC43" s="1">
        <v>0</v>
      </c>
      <c r="AD43" s="1">
        <v>0</v>
      </c>
      <c r="AE43" s="1">
        <v>0</v>
      </c>
      <c r="AF43" s="1">
        <v>0</v>
      </c>
      <c r="AG43" s="1">
        <v>0</v>
      </c>
      <c r="AH43" s="1">
        <v>0</v>
      </c>
      <c r="AI43" s="1">
        <v>0</v>
      </c>
      <c r="AJ43" s="1">
        <v>0</v>
      </c>
      <c r="AK43" s="1">
        <v>0</v>
      </c>
      <c r="AL43" s="1">
        <v>0</v>
      </c>
      <c r="AM43" s="1">
        <v>0</v>
      </c>
      <c r="AN43" s="1">
        <v>0</v>
      </c>
      <c r="AO43" s="1">
        <v>0</v>
      </c>
      <c r="AP43" s="1">
        <v>0</v>
      </c>
      <c r="AQ43" s="1">
        <v>0</v>
      </c>
      <c r="AR43" s="1">
        <v>0</v>
      </c>
      <c r="AS43" s="1">
        <v>0</v>
      </c>
      <c r="AT43" s="1">
        <v>0</v>
      </c>
      <c r="AU43" s="1">
        <v>0</v>
      </c>
      <c r="AV43" s="1">
        <v>0</v>
      </c>
      <c r="AW43" s="1">
        <v>0</v>
      </c>
      <c r="AX43" s="1">
        <v>0</v>
      </c>
      <c r="AY43" s="1">
        <v>0</v>
      </c>
      <c r="AZ43" s="1">
        <v>0</v>
      </c>
    </row>
    <row r="44" spans="1:52">
      <c r="A44" s="1" t="s">
        <v>187</v>
      </c>
      <c r="B44" s="1">
        <v>0</v>
      </c>
      <c r="C44" s="1">
        <v>0</v>
      </c>
      <c r="D44" s="1">
        <v>0</v>
      </c>
      <c r="E44" s="1">
        <v>0</v>
      </c>
      <c r="F44" s="1">
        <v>0</v>
      </c>
      <c r="G44" s="1">
        <v>0</v>
      </c>
      <c r="H44" s="1">
        <v>0</v>
      </c>
      <c r="I44" s="1">
        <v>0</v>
      </c>
      <c r="J44" s="1">
        <v>0</v>
      </c>
      <c r="K44" s="1">
        <v>0</v>
      </c>
      <c r="L44" s="1">
        <v>0</v>
      </c>
      <c r="M44" s="1">
        <v>0</v>
      </c>
      <c r="N44" s="1">
        <v>0</v>
      </c>
      <c r="O44" s="1">
        <v>-16246</v>
      </c>
      <c r="P44" s="1">
        <v>0</v>
      </c>
      <c r="Q44" s="1">
        <v>0</v>
      </c>
      <c r="R44" s="1">
        <v>0</v>
      </c>
      <c r="S44" s="1">
        <v>0</v>
      </c>
      <c r="T44" s="1">
        <v>0</v>
      </c>
      <c r="U44" s="1">
        <v>0</v>
      </c>
      <c r="V44" s="1">
        <v>0</v>
      </c>
      <c r="W44" s="1">
        <v>0</v>
      </c>
      <c r="X44" s="1">
        <v>0</v>
      </c>
      <c r="Y44" s="1">
        <v>0</v>
      </c>
      <c r="Z44" s="1">
        <v>0</v>
      </c>
      <c r="AA44" s="1">
        <v>0</v>
      </c>
      <c r="AB44" s="1">
        <v>0</v>
      </c>
      <c r="AC44" s="1">
        <v>0</v>
      </c>
      <c r="AD44" s="1">
        <v>0</v>
      </c>
      <c r="AE44" s="1">
        <v>0</v>
      </c>
      <c r="AF44" s="1">
        <v>0</v>
      </c>
      <c r="AG44" s="1">
        <v>0</v>
      </c>
      <c r="AH44" s="1">
        <v>0</v>
      </c>
      <c r="AI44" s="1">
        <v>0</v>
      </c>
      <c r="AJ44" s="1">
        <v>0</v>
      </c>
      <c r="AK44" s="1">
        <v>0</v>
      </c>
      <c r="AL44" s="1">
        <v>0</v>
      </c>
      <c r="AM44" s="1">
        <v>0</v>
      </c>
      <c r="AN44" s="1">
        <v>0</v>
      </c>
      <c r="AO44" s="1">
        <v>0</v>
      </c>
      <c r="AP44" s="1">
        <v>0</v>
      </c>
      <c r="AQ44" s="1">
        <v>0</v>
      </c>
      <c r="AR44" s="1">
        <v>0</v>
      </c>
      <c r="AS44" s="1">
        <v>0</v>
      </c>
      <c r="AT44" s="1">
        <v>0</v>
      </c>
      <c r="AU44" s="1">
        <v>0</v>
      </c>
      <c r="AV44" s="1">
        <v>0</v>
      </c>
      <c r="AW44" s="1">
        <v>0</v>
      </c>
      <c r="AX44" s="1">
        <v>0</v>
      </c>
      <c r="AY44" s="1">
        <v>0</v>
      </c>
      <c r="AZ44" s="1">
        <v>0</v>
      </c>
    </row>
    <row r="45" spans="1:52">
      <c r="A45" s="1" t="s">
        <v>1203</v>
      </c>
      <c r="B45" s="1">
        <v>0</v>
      </c>
      <c r="C45" s="1">
        <v>0</v>
      </c>
      <c r="D45" s="1">
        <v>0</v>
      </c>
      <c r="E45" s="1">
        <v>0</v>
      </c>
      <c r="F45" s="1">
        <v>0</v>
      </c>
      <c r="G45" s="1">
        <v>0</v>
      </c>
      <c r="H45" s="1">
        <v>0</v>
      </c>
      <c r="I45" s="1">
        <v>0</v>
      </c>
      <c r="J45" s="1">
        <v>0</v>
      </c>
      <c r="K45" s="1">
        <v>0</v>
      </c>
      <c r="L45" s="1">
        <v>0</v>
      </c>
      <c r="M45" s="1">
        <v>0</v>
      </c>
      <c r="N45" s="1">
        <v>-9059</v>
      </c>
      <c r="O45" s="1">
        <v>0</v>
      </c>
      <c r="P45" s="1">
        <v>0</v>
      </c>
      <c r="Q45" s="1">
        <v>0</v>
      </c>
      <c r="R45" s="1">
        <v>0</v>
      </c>
      <c r="S45" s="1">
        <v>0</v>
      </c>
      <c r="T45" s="1">
        <v>0</v>
      </c>
      <c r="U45" s="1">
        <v>0</v>
      </c>
      <c r="V45" s="1">
        <v>0</v>
      </c>
      <c r="W45" s="1">
        <v>0</v>
      </c>
      <c r="X45" s="1">
        <v>0</v>
      </c>
      <c r="Y45" s="1">
        <v>0</v>
      </c>
      <c r="Z45" s="1">
        <v>0</v>
      </c>
      <c r="AA45" s="1">
        <v>0</v>
      </c>
      <c r="AB45" s="1">
        <v>0</v>
      </c>
      <c r="AC45" s="1">
        <v>0</v>
      </c>
      <c r="AD45" s="1">
        <v>0</v>
      </c>
      <c r="AE45" s="1">
        <v>0</v>
      </c>
      <c r="AF45" s="1">
        <v>0</v>
      </c>
      <c r="AG45" s="1">
        <v>0</v>
      </c>
      <c r="AH45" s="1">
        <v>0</v>
      </c>
      <c r="AI45" s="1">
        <v>0</v>
      </c>
      <c r="AJ45" s="1">
        <v>0</v>
      </c>
      <c r="AK45" s="1">
        <v>0</v>
      </c>
      <c r="AL45" s="1">
        <v>0</v>
      </c>
      <c r="AM45" s="1">
        <v>0</v>
      </c>
      <c r="AN45" s="1">
        <v>0</v>
      </c>
      <c r="AO45" s="1">
        <v>0</v>
      </c>
      <c r="AP45" s="1">
        <v>0</v>
      </c>
      <c r="AQ45" s="1">
        <v>0</v>
      </c>
      <c r="AR45" s="1">
        <v>0</v>
      </c>
      <c r="AS45" s="1">
        <v>0</v>
      </c>
      <c r="AT45" s="1">
        <v>0</v>
      </c>
      <c r="AU45" s="1">
        <v>0</v>
      </c>
      <c r="AV45" s="1">
        <v>0</v>
      </c>
      <c r="AW45" s="1">
        <v>0</v>
      </c>
      <c r="AX45" s="1">
        <v>0</v>
      </c>
      <c r="AY45" s="1">
        <v>0</v>
      </c>
      <c r="AZ45" s="1">
        <v>0</v>
      </c>
    </row>
    <row r="46" spans="1:52">
      <c r="A46" s="1" t="s">
        <v>188</v>
      </c>
      <c r="B46" s="1">
        <v>0</v>
      </c>
      <c r="C46" s="1">
        <v>0</v>
      </c>
      <c r="D46" s="1">
        <v>0</v>
      </c>
      <c r="E46" s="1">
        <v>0</v>
      </c>
      <c r="F46" s="1">
        <v>0</v>
      </c>
      <c r="G46" s="1">
        <v>40315</v>
      </c>
      <c r="H46" s="1">
        <v>55644</v>
      </c>
      <c r="I46" s="1">
        <v>21101</v>
      </c>
      <c r="J46" s="1">
        <v>7996</v>
      </c>
      <c r="K46" s="1">
        <v>8444</v>
      </c>
      <c r="L46" s="1">
        <v>12634</v>
      </c>
      <c r="M46" s="1">
        <v>-42708.66</v>
      </c>
      <c r="N46" s="1">
        <v>3552</v>
      </c>
      <c r="O46" s="1">
        <v>-21855</v>
      </c>
      <c r="P46" s="1">
        <v>-76342</v>
      </c>
      <c r="Q46" s="1">
        <v>-96934.54</v>
      </c>
      <c r="R46" s="1">
        <v>-21563</v>
      </c>
      <c r="S46" s="1">
        <v>-57145</v>
      </c>
      <c r="T46" s="1">
        <v>-50410</v>
      </c>
      <c r="U46" s="1">
        <v>-52814.718000000001</v>
      </c>
      <c r="V46" s="1">
        <v>17636</v>
      </c>
      <c r="W46" s="1">
        <v>1269</v>
      </c>
      <c r="X46" s="1">
        <v>-29070</v>
      </c>
      <c r="Y46" s="1">
        <v>-141449.769</v>
      </c>
      <c r="Z46" s="1">
        <v>21459</v>
      </c>
      <c r="AA46" s="1">
        <v>20551</v>
      </c>
      <c r="AB46" s="1">
        <v>11327</v>
      </c>
      <c r="AC46" s="1">
        <v>-19633.79</v>
      </c>
      <c r="AD46" s="1">
        <v>26484</v>
      </c>
      <c r="AE46" s="1">
        <v>48127</v>
      </c>
      <c r="AF46" s="1">
        <v>18303</v>
      </c>
      <c r="AG46" s="1">
        <v>-36990.620000000003</v>
      </c>
      <c r="AH46" s="1">
        <v>28839</v>
      </c>
      <c r="AI46" s="1">
        <v>34723</v>
      </c>
      <c r="AJ46" s="1">
        <v>-30400</v>
      </c>
      <c r="AK46" s="1">
        <v>-106248.8</v>
      </c>
      <c r="AL46" s="1">
        <v>75951</v>
      </c>
      <c r="AM46" s="1">
        <v>108579</v>
      </c>
      <c r="AN46" s="1">
        <v>134335</v>
      </c>
      <c r="AO46" s="1">
        <v>-24459.792000000001</v>
      </c>
      <c r="AP46" s="1">
        <v>65168</v>
      </c>
      <c r="AQ46" s="1">
        <v>86605</v>
      </c>
      <c r="AR46" s="1">
        <v>62103</v>
      </c>
      <c r="AS46" s="1">
        <v>-37666.673999999999</v>
      </c>
      <c r="AT46" s="1">
        <v>55298</v>
      </c>
      <c r="AU46" s="1">
        <v>28137</v>
      </c>
      <c r="AV46" s="1">
        <v>19509</v>
      </c>
      <c r="AW46" s="1">
        <v>-28409.525000000001</v>
      </c>
      <c r="AX46" s="1">
        <v>104816</v>
      </c>
      <c r="AY46" s="1">
        <v>144626</v>
      </c>
      <c r="AZ46" s="1">
        <v>166128</v>
      </c>
    </row>
    <row r="47" spans="1:52">
      <c r="A47" s="1" t="s">
        <v>189</v>
      </c>
      <c r="B47" s="1">
        <v>0</v>
      </c>
      <c r="C47" s="1">
        <v>0</v>
      </c>
      <c r="D47" s="1">
        <v>0</v>
      </c>
      <c r="E47" s="1">
        <v>0</v>
      </c>
      <c r="F47" s="1">
        <v>0</v>
      </c>
      <c r="G47" s="1">
        <v>104637</v>
      </c>
      <c r="H47" s="1">
        <v>245933</v>
      </c>
      <c r="I47" s="1">
        <v>241590</v>
      </c>
      <c r="J47" s="1">
        <v>24330</v>
      </c>
      <c r="K47" s="1">
        <v>-6964</v>
      </c>
      <c r="L47" s="1">
        <v>-14163</v>
      </c>
      <c r="M47" s="1">
        <v>-6064.64</v>
      </c>
      <c r="N47" s="1">
        <v>21641</v>
      </c>
      <c r="O47" s="1">
        <v>37934</v>
      </c>
      <c r="P47" s="1">
        <v>2740</v>
      </c>
      <c r="Q47" s="1">
        <v>214682.69</v>
      </c>
      <c r="R47" s="1">
        <v>-16910</v>
      </c>
      <c r="S47" s="1">
        <v>273915</v>
      </c>
      <c r="T47" s="1">
        <v>175982</v>
      </c>
      <c r="U47" s="1">
        <v>152537.78099999999</v>
      </c>
      <c r="V47" s="1">
        <v>-125997</v>
      </c>
      <c r="W47" s="1">
        <v>-49041</v>
      </c>
      <c r="X47" s="1">
        <v>5458</v>
      </c>
      <c r="Y47" s="1">
        <v>44468.222000000002</v>
      </c>
      <c r="Z47" s="1">
        <v>191</v>
      </c>
      <c r="AA47" s="1">
        <v>8254</v>
      </c>
      <c r="AB47" s="1">
        <v>-24507</v>
      </c>
      <c r="AC47" s="1">
        <v>8813.82</v>
      </c>
      <c r="AD47" s="1">
        <v>-3600</v>
      </c>
      <c r="AE47" s="1">
        <v>-24608</v>
      </c>
      <c r="AF47" s="1">
        <v>-13308</v>
      </c>
      <c r="AG47" s="1">
        <v>-65368.536999999997</v>
      </c>
      <c r="AH47" s="1">
        <v>14998</v>
      </c>
      <c r="AI47" s="1">
        <v>-7692</v>
      </c>
      <c r="AJ47" s="1">
        <v>-29927</v>
      </c>
      <c r="AK47" s="1">
        <v>41611.08</v>
      </c>
      <c r="AL47" s="1">
        <v>16695</v>
      </c>
      <c r="AM47" s="1">
        <v>18172</v>
      </c>
      <c r="AN47" s="1">
        <v>25580</v>
      </c>
      <c r="AO47" s="1">
        <v>-18695.273000000001</v>
      </c>
      <c r="AP47" s="1">
        <v>39162</v>
      </c>
      <c r="AQ47" s="1">
        <v>28228</v>
      </c>
      <c r="AR47" s="1">
        <v>37508</v>
      </c>
      <c r="AS47" s="1">
        <v>31785.413</v>
      </c>
      <c r="AT47" s="1">
        <v>-10262</v>
      </c>
      <c r="AU47" s="1">
        <v>-15499</v>
      </c>
      <c r="AV47" s="1">
        <v>-40229</v>
      </c>
      <c r="AW47" s="1">
        <v>-63248.300999999999</v>
      </c>
      <c r="AX47" s="1">
        <v>10600</v>
      </c>
      <c r="AY47" s="1">
        <v>7458</v>
      </c>
      <c r="AZ47" s="1">
        <v>-22017</v>
      </c>
    </row>
    <row r="48" spans="1:52">
      <c r="A48" s="1" t="s">
        <v>190</v>
      </c>
      <c r="B48" s="1">
        <v>0</v>
      </c>
      <c r="C48" s="1">
        <v>0</v>
      </c>
      <c r="D48" s="1">
        <v>0</v>
      </c>
      <c r="E48" s="1">
        <v>0</v>
      </c>
      <c r="F48" s="1">
        <v>0</v>
      </c>
      <c r="G48" s="1">
        <v>-49553</v>
      </c>
      <c r="H48" s="1">
        <v>-214408</v>
      </c>
      <c r="I48" s="1">
        <v>-266743</v>
      </c>
      <c r="J48" s="1">
        <v>-14743</v>
      </c>
      <c r="K48" s="1">
        <v>-21033</v>
      </c>
      <c r="L48" s="1">
        <v>-9848</v>
      </c>
      <c r="M48" s="1">
        <v>77851.7</v>
      </c>
      <c r="N48" s="1">
        <v>-20234</v>
      </c>
      <c r="O48" s="1">
        <v>-8827</v>
      </c>
      <c r="P48" s="1">
        <v>-85456</v>
      </c>
      <c r="Q48" s="1">
        <v>-108099.61</v>
      </c>
      <c r="R48" s="1">
        <v>18291</v>
      </c>
      <c r="S48" s="1">
        <v>41791</v>
      </c>
      <c r="T48" s="1">
        <v>-14416</v>
      </c>
      <c r="U48" s="1">
        <v>-19465.191999999999</v>
      </c>
      <c r="V48" s="1">
        <v>29519</v>
      </c>
      <c r="W48" s="1">
        <v>78020</v>
      </c>
      <c r="X48" s="1">
        <v>-19239</v>
      </c>
      <c r="Y48" s="1">
        <v>-7420.6440000000002</v>
      </c>
      <c r="Z48" s="1">
        <v>-1824</v>
      </c>
      <c r="AA48" s="1">
        <v>6364</v>
      </c>
      <c r="AB48" s="1">
        <v>-21646</v>
      </c>
      <c r="AC48" s="1">
        <v>-18871.939999999999</v>
      </c>
      <c r="AD48" s="1">
        <v>-4587</v>
      </c>
      <c r="AE48" s="1">
        <v>-4849</v>
      </c>
      <c r="AF48" s="1">
        <v>-9074</v>
      </c>
      <c r="AG48" s="1">
        <v>10384.263999999999</v>
      </c>
      <c r="AH48" s="1">
        <v>-21584</v>
      </c>
      <c r="AI48" s="1">
        <v>-5376</v>
      </c>
      <c r="AJ48" s="1">
        <v>-10238</v>
      </c>
      <c r="AK48" s="1">
        <v>-16496.87</v>
      </c>
      <c r="AL48" s="1">
        <v>10026</v>
      </c>
      <c r="AM48" s="1">
        <v>-27418</v>
      </c>
      <c r="AN48" s="1">
        <v>-36544</v>
      </c>
      <c r="AO48" s="1">
        <v>-33007.646000000001</v>
      </c>
      <c r="AP48" s="1">
        <v>-54033</v>
      </c>
      <c r="AQ48" s="1">
        <v>-66281</v>
      </c>
      <c r="AR48" s="1">
        <v>-67961</v>
      </c>
      <c r="AS48" s="1">
        <v>-89379.872000000003</v>
      </c>
      <c r="AT48" s="1">
        <v>17118</v>
      </c>
      <c r="AU48" s="1">
        <v>-6609</v>
      </c>
      <c r="AV48" s="1">
        <v>8765</v>
      </c>
      <c r="AW48" s="1">
        <v>29818.202000000001</v>
      </c>
      <c r="AX48" s="1">
        <v>10130</v>
      </c>
      <c r="AY48" s="1">
        <v>14391</v>
      </c>
      <c r="AZ48" s="1">
        <v>13607</v>
      </c>
    </row>
    <row r="49" spans="1:52">
      <c r="A49" s="1" t="s">
        <v>191</v>
      </c>
      <c r="B49" s="1">
        <v>60524</v>
      </c>
      <c r="C49" s="1">
        <v>48179</v>
      </c>
      <c r="D49" s="1">
        <v>299661</v>
      </c>
      <c r="E49" s="1">
        <v>237856.31</v>
      </c>
      <c r="F49" s="1">
        <v>-21599</v>
      </c>
      <c r="G49" s="1">
        <v>-95773</v>
      </c>
      <c r="H49" s="1">
        <v>28254</v>
      </c>
      <c r="I49" s="1">
        <v>174389</v>
      </c>
      <c r="J49" s="1">
        <v>-88140</v>
      </c>
      <c r="K49" s="1">
        <v>-143408</v>
      </c>
      <c r="L49" s="1">
        <v>-89217</v>
      </c>
      <c r="M49" s="1">
        <v>105544.29</v>
      </c>
      <c r="N49" s="1">
        <v>-212050</v>
      </c>
      <c r="O49" s="1">
        <v>-228276</v>
      </c>
      <c r="P49" s="1">
        <v>91573</v>
      </c>
      <c r="Q49" s="1">
        <v>282165.08</v>
      </c>
      <c r="R49" s="1">
        <v>-273222</v>
      </c>
      <c r="S49" s="1">
        <v>-349949</v>
      </c>
      <c r="T49" s="1">
        <v>-261675</v>
      </c>
      <c r="U49" s="1">
        <v>-114312.68399999999</v>
      </c>
      <c r="V49" s="1">
        <v>-90665</v>
      </c>
      <c r="W49" s="1">
        <v>-222857</v>
      </c>
      <c r="X49" s="1">
        <v>99438</v>
      </c>
      <c r="Y49" s="1">
        <v>610221.30299999996</v>
      </c>
      <c r="Z49" s="1">
        <v>-356163</v>
      </c>
      <c r="AA49" s="1">
        <v>-172233</v>
      </c>
      <c r="AB49" s="1">
        <v>-80079</v>
      </c>
      <c r="AC49" s="1">
        <v>379056.52</v>
      </c>
      <c r="AD49" s="1">
        <v>-348232</v>
      </c>
      <c r="AE49" s="1">
        <v>-402282</v>
      </c>
      <c r="AF49" s="1">
        <v>-191210</v>
      </c>
      <c r="AG49" s="1">
        <v>-147010.511</v>
      </c>
      <c r="AH49" s="1">
        <v>-124187</v>
      </c>
      <c r="AI49" s="1">
        <v>-106115</v>
      </c>
      <c r="AJ49" s="1">
        <v>-959</v>
      </c>
      <c r="AK49" s="1">
        <v>-8703.86</v>
      </c>
      <c r="AL49" s="1">
        <v>-175963</v>
      </c>
      <c r="AM49" s="1">
        <v>-33349</v>
      </c>
      <c r="AN49" s="1">
        <v>-72931</v>
      </c>
      <c r="AO49" s="1">
        <v>569419.68799999997</v>
      </c>
      <c r="AP49" s="1">
        <v>-367335</v>
      </c>
      <c r="AQ49" s="1">
        <v>-369786</v>
      </c>
      <c r="AR49" s="1">
        <v>-218971</v>
      </c>
      <c r="AS49" s="1">
        <v>-36790.169000000002</v>
      </c>
      <c r="AT49" s="1">
        <v>-180382</v>
      </c>
      <c r="AU49" s="1">
        <v>-232169</v>
      </c>
      <c r="AV49" s="1">
        <v>-160799</v>
      </c>
      <c r="AW49" s="1">
        <v>-86163.876000000004</v>
      </c>
      <c r="AX49" s="1">
        <v>-573168</v>
      </c>
      <c r="AY49" s="1">
        <v>-690692</v>
      </c>
      <c r="AZ49" s="1">
        <v>-481398</v>
      </c>
    </row>
    <row r="50" spans="1:52">
      <c r="A50" s="1" t="s">
        <v>192</v>
      </c>
      <c r="B50" s="1">
        <v>0</v>
      </c>
      <c r="C50" s="1">
        <v>0</v>
      </c>
      <c r="D50" s="1">
        <v>0</v>
      </c>
      <c r="E50" s="1">
        <v>0</v>
      </c>
      <c r="F50" s="1">
        <v>0</v>
      </c>
      <c r="G50" s="1">
        <v>-75245</v>
      </c>
      <c r="H50" s="1">
        <v>-67998</v>
      </c>
      <c r="I50" s="1">
        <v>3022</v>
      </c>
      <c r="J50" s="1">
        <v>-14963</v>
      </c>
      <c r="K50" s="1">
        <v>-34176</v>
      </c>
      <c r="L50" s="1">
        <v>-672</v>
      </c>
      <c r="M50" s="1">
        <v>128680.99</v>
      </c>
      <c r="N50" s="1">
        <v>-56940</v>
      </c>
      <c r="O50" s="1">
        <v>-67795</v>
      </c>
      <c r="P50" s="1">
        <v>-19584</v>
      </c>
      <c r="Q50" s="1">
        <v>259704.69</v>
      </c>
      <c r="R50" s="1">
        <v>-28084</v>
      </c>
      <c r="S50" s="1">
        <v>-83527</v>
      </c>
      <c r="T50" s="1">
        <v>-25468</v>
      </c>
      <c r="U50" s="1">
        <v>41216.209000000003</v>
      </c>
      <c r="V50" s="1">
        <v>-6387</v>
      </c>
      <c r="W50" s="1">
        <v>-221217</v>
      </c>
      <c r="X50" s="1">
        <v>-46533</v>
      </c>
      <c r="Y50" s="1">
        <v>471349.29100000003</v>
      </c>
      <c r="Z50" s="1">
        <v>-372633</v>
      </c>
      <c r="AA50" s="1">
        <v>-190828</v>
      </c>
      <c r="AB50" s="1">
        <v>-71888</v>
      </c>
      <c r="AC50" s="1">
        <v>233253.46</v>
      </c>
      <c r="AD50" s="1">
        <v>-361620</v>
      </c>
      <c r="AE50" s="1">
        <v>-353611</v>
      </c>
      <c r="AF50" s="1">
        <v>-247161</v>
      </c>
      <c r="AG50" s="1">
        <v>-7429.567</v>
      </c>
      <c r="AH50" s="1">
        <v>-174329</v>
      </c>
      <c r="AI50" s="1">
        <v>-185725</v>
      </c>
      <c r="AJ50" s="1">
        <v>-141959</v>
      </c>
      <c r="AK50" s="1">
        <v>-126945.63</v>
      </c>
      <c r="AL50" s="1">
        <v>-172714</v>
      </c>
      <c r="AM50" s="1">
        <v>-99054</v>
      </c>
      <c r="AN50" s="1">
        <v>-43019</v>
      </c>
      <c r="AO50" s="1">
        <v>433482.61300000001</v>
      </c>
      <c r="AP50" s="1">
        <v>-331552</v>
      </c>
      <c r="AQ50" s="1">
        <v>-282196</v>
      </c>
      <c r="AR50" s="1">
        <v>-135289</v>
      </c>
      <c r="AS50" s="1">
        <v>-75823.944000000003</v>
      </c>
      <c r="AT50" s="1">
        <v>-155894</v>
      </c>
      <c r="AU50" s="1">
        <v>-185774</v>
      </c>
      <c r="AV50" s="1">
        <v>-115411</v>
      </c>
      <c r="AW50" s="1">
        <v>-126161.59600000001</v>
      </c>
      <c r="AX50" s="1">
        <v>-496769</v>
      </c>
      <c r="AY50" s="1">
        <v>-606780</v>
      </c>
      <c r="AZ50" s="1">
        <v>-350138</v>
      </c>
    </row>
    <row r="51" spans="1:52">
      <c r="A51" s="1" t="s">
        <v>1256</v>
      </c>
      <c r="B51" s="1">
        <v>0</v>
      </c>
      <c r="C51" s="1">
        <v>0</v>
      </c>
      <c r="D51" s="1">
        <v>0</v>
      </c>
      <c r="E51" s="1">
        <v>0</v>
      </c>
      <c r="F51" s="1">
        <v>0</v>
      </c>
      <c r="G51" s="1">
        <v>0</v>
      </c>
      <c r="H51" s="1">
        <v>4830</v>
      </c>
      <c r="I51" s="1">
        <v>3903</v>
      </c>
      <c r="J51" s="1">
        <v>0</v>
      </c>
      <c r="K51" s="1">
        <v>-433</v>
      </c>
      <c r="L51" s="1">
        <v>-1349</v>
      </c>
      <c r="M51" s="1">
        <v>-3282.31</v>
      </c>
      <c r="N51" s="1">
        <v>0</v>
      </c>
      <c r="O51" s="1">
        <v>0</v>
      </c>
      <c r="P51" s="1">
        <v>0</v>
      </c>
      <c r="Q51" s="1">
        <v>0</v>
      </c>
      <c r="R51" s="1">
        <v>0</v>
      </c>
      <c r="S51" s="1">
        <v>0</v>
      </c>
      <c r="T51" s="1">
        <v>0</v>
      </c>
      <c r="U51" s="1">
        <v>0</v>
      </c>
      <c r="V51" s="1">
        <v>0</v>
      </c>
      <c r="W51" s="1">
        <v>0</v>
      </c>
      <c r="X51" s="1">
        <v>0</v>
      </c>
      <c r="Y51" s="1">
        <v>0</v>
      </c>
      <c r="Z51" s="1">
        <v>0</v>
      </c>
      <c r="AA51" s="1">
        <v>0</v>
      </c>
      <c r="AB51" s="1">
        <v>0</v>
      </c>
      <c r="AC51" s="1">
        <v>0</v>
      </c>
      <c r="AD51" s="1">
        <v>0</v>
      </c>
      <c r="AE51" s="1">
        <v>0</v>
      </c>
      <c r="AF51" s="1">
        <v>0</v>
      </c>
      <c r="AG51" s="1">
        <v>0</v>
      </c>
      <c r="AH51" s="1">
        <v>0</v>
      </c>
      <c r="AI51" s="1">
        <v>0</v>
      </c>
      <c r="AJ51" s="1">
        <v>0</v>
      </c>
      <c r="AK51" s="1">
        <v>0</v>
      </c>
      <c r="AL51" s="1">
        <v>0</v>
      </c>
      <c r="AM51" s="1">
        <v>0</v>
      </c>
      <c r="AN51" s="1">
        <v>0</v>
      </c>
      <c r="AO51" s="1">
        <v>0</v>
      </c>
      <c r="AP51" s="1">
        <v>0</v>
      </c>
      <c r="AQ51" s="1">
        <v>0</v>
      </c>
      <c r="AR51" s="1">
        <v>0</v>
      </c>
      <c r="AS51" s="1">
        <v>0</v>
      </c>
      <c r="AT51" s="1">
        <v>0</v>
      </c>
      <c r="AU51" s="1">
        <v>0</v>
      </c>
      <c r="AV51" s="1">
        <v>0</v>
      </c>
      <c r="AW51" s="1">
        <v>0</v>
      </c>
      <c r="AX51" s="1">
        <v>0</v>
      </c>
      <c r="AY51" s="1">
        <v>0</v>
      </c>
      <c r="AZ51" s="1">
        <v>0</v>
      </c>
    </row>
    <row r="52" spans="1:52">
      <c r="A52" s="1" t="s">
        <v>1204</v>
      </c>
      <c r="B52" s="1">
        <v>0</v>
      </c>
      <c r="C52" s="1">
        <v>0</v>
      </c>
      <c r="D52" s="1">
        <v>0</v>
      </c>
      <c r="E52" s="1">
        <v>0</v>
      </c>
      <c r="F52" s="1">
        <v>0</v>
      </c>
      <c r="G52" s="1">
        <v>798</v>
      </c>
      <c r="H52" s="1">
        <v>0</v>
      </c>
      <c r="I52" s="1">
        <v>0</v>
      </c>
      <c r="J52" s="1">
        <v>3244</v>
      </c>
      <c r="K52" s="1">
        <v>0</v>
      </c>
      <c r="L52" s="1">
        <v>0</v>
      </c>
      <c r="M52" s="1">
        <v>0</v>
      </c>
      <c r="N52" s="1">
        <v>2404</v>
      </c>
      <c r="O52" s="1">
        <v>-1524</v>
      </c>
      <c r="P52" s="1">
        <v>284</v>
      </c>
      <c r="Q52" s="1">
        <v>-2627.79</v>
      </c>
      <c r="R52" s="1">
        <v>0</v>
      </c>
      <c r="S52" s="1">
        <v>0</v>
      </c>
      <c r="T52" s="1">
        <v>0</v>
      </c>
      <c r="U52" s="1">
        <v>0</v>
      </c>
      <c r="V52" s="1">
        <v>0</v>
      </c>
      <c r="W52" s="1">
        <v>0</v>
      </c>
      <c r="X52" s="1">
        <v>0</v>
      </c>
      <c r="Y52" s="1">
        <v>0</v>
      </c>
      <c r="Z52" s="1">
        <v>0</v>
      </c>
      <c r="AA52" s="1">
        <v>0</v>
      </c>
      <c r="AB52" s="1">
        <v>0</v>
      </c>
      <c r="AC52" s="1">
        <v>0</v>
      </c>
      <c r="AD52" s="1">
        <v>0</v>
      </c>
      <c r="AE52" s="1">
        <v>0</v>
      </c>
      <c r="AF52" s="1">
        <v>0</v>
      </c>
      <c r="AG52" s="1">
        <v>0</v>
      </c>
      <c r="AH52" s="1">
        <v>0</v>
      </c>
      <c r="AI52" s="1">
        <v>0</v>
      </c>
      <c r="AJ52" s="1">
        <v>0</v>
      </c>
      <c r="AK52" s="1">
        <v>0</v>
      </c>
      <c r="AL52" s="1">
        <v>0</v>
      </c>
      <c r="AM52" s="1">
        <v>0</v>
      </c>
      <c r="AN52" s="1">
        <v>0</v>
      </c>
      <c r="AO52" s="1">
        <v>0</v>
      </c>
      <c r="AP52" s="1">
        <v>0</v>
      </c>
      <c r="AQ52" s="1">
        <v>0</v>
      </c>
      <c r="AR52" s="1">
        <v>0</v>
      </c>
      <c r="AS52" s="1">
        <v>0</v>
      </c>
      <c r="AT52" s="1">
        <v>0</v>
      </c>
      <c r="AU52" s="1">
        <v>0</v>
      </c>
      <c r="AV52" s="1">
        <v>0</v>
      </c>
      <c r="AW52" s="1">
        <v>0</v>
      </c>
      <c r="AX52" s="1">
        <v>0</v>
      </c>
      <c r="AY52" s="1">
        <v>0</v>
      </c>
      <c r="AZ52" s="1">
        <v>0</v>
      </c>
    </row>
    <row r="53" spans="1:52">
      <c r="A53" s="1" t="s">
        <v>193</v>
      </c>
      <c r="B53" s="1">
        <v>0</v>
      </c>
      <c r="C53" s="1">
        <v>0</v>
      </c>
      <c r="D53" s="1">
        <v>0</v>
      </c>
      <c r="E53" s="1">
        <v>0</v>
      </c>
      <c r="F53" s="1">
        <v>0</v>
      </c>
      <c r="G53" s="1">
        <v>-31447</v>
      </c>
      <c r="H53" s="1">
        <v>129949</v>
      </c>
      <c r="I53" s="1">
        <v>207342</v>
      </c>
      <c r="J53" s="1">
        <v>-76150</v>
      </c>
      <c r="K53" s="1">
        <v>-22241</v>
      </c>
      <c r="L53" s="1">
        <v>-483</v>
      </c>
      <c r="M53" s="1">
        <v>66822.350000000006</v>
      </c>
      <c r="N53" s="1">
        <v>-107790</v>
      </c>
      <c r="O53" s="1">
        <v>-145430</v>
      </c>
      <c r="P53" s="1">
        <v>68742</v>
      </c>
      <c r="Q53" s="1">
        <v>-77203.839999999997</v>
      </c>
      <c r="R53" s="1">
        <v>-166556</v>
      </c>
      <c r="S53" s="1">
        <v>-171220</v>
      </c>
      <c r="T53" s="1">
        <v>-170498</v>
      </c>
      <c r="U53" s="1">
        <v>-92761.52</v>
      </c>
      <c r="V53" s="1">
        <v>-72452</v>
      </c>
      <c r="W53" s="1">
        <v>-29978</v>
      </c>
      <c r="X53" s="1">
        <v>100404</v>
      </c>
      <c r="Y53" s="1">
        <v>8616.2919999999995</v>
      </c>
      <c r="Z53" s="1">
        <v>-49900</v>
      </c>
      <c r="AA53" s="1">
        <v>-85290</v>
      </c>
      <c r="AB53" s="1">
        <v>-126791</v>
      </c>
      <c r="AC53" s="1">
        <v>-87607.6</v>
      </c>
      <c r="AD53" s="1">
        <v>-1136</v>
      </c>
      <c r="AE53" s="1">
        <v>-84674</v>
      </c>
      <c r="AF53" s="1">
        <v>24805</v>
      </c>
      <c r="AG53" s="1">
        <v>-27872.633000000002</v>
      </c>
      <c r="AH53" s="1">
        <v>31966</v>
      </c>
      <c r="AI53" s="1">
        <v>18104</v>
      </c>
      <c r="AJ53" s="1">
        <v>42005</v>
      </c>
      <c r="AK53" s="1">
        <v>28652.22</v>
      </c>
      <c r="AL53" s="1">
        <v>11527</v>
      </c>
      <c r="AM53" s="1">
        <v>10857</v>
      </c>
      <c r="AN53" s="1">
        <v>-30923</v>
      </c>
      <c r="AO53" s="1">
        <v>158921.77600000001</v>
      </c>
      <c r="AP53" s="1">
        <v>-19942</v>
      </c>
      <c r="AQ53" s="1">
        <v>-84782</v>
      </c>
      <c r="AR53" s="1">
        <v>-82029</v>
      </c>
      <c r="AS53" s="1">
        <v>70936.796000000002</v>
      </c>
      <c r="AT53" s="1">
        <v>-16932</v>
      </c>
      <c r="AU53" s="1">
        <v>-43653</v>
      </c>
      <c r="AV53" s="1">
        <v>-41528</v>
      </c>
      <c r="AW53" s="1">
        <v>43339.904999999999</v>
      </c>
      <c r="AX53" s="1">
        <v>-88860</v>
      </c>
      <c r="AY53" s="1">
        <v>-87946</v>
      </c>
      <c r="AZ53" s="1">
        <v>-93873</v>
      </c>
    </row>
    <row r="54" spans="1:52">
      <c r="A54" s="1" t="s">
        <v>194</v>
      </c>
      <c r="B54" s="1">
        <v>0</v>
      </c>
      <c r="C54" s="1">
        <v>0</v>
      </c>
      <c r="D54" s="1">
        <v>0</v>
      </c>
      <c r="E54" s="1">
        <v>0</v>
      </c>
      <c r="F54" s="1">
        <v>0</v>
      </c>
      <c r="G54" s="1">
        <v>10121</v>
      </c>
      <c r="H54" s="1">
        <v>-38527</v>
      </c>
      <c r="I54" s="1">
        <v>-39878</v>
      </c>
      <c r="J54" s="1">
        <v>-271</v>
      </c>
      <c r="K54" s="1">
        <v>-86558</v>
      </c>
      <c r="L54" s="1">
        <v>-86713</v>
      </c>
      <c r="M54" s="1">
        <v>-86676.74</v>
      </c>
      <c r="N54" s="1">
        <v>-49724</v>
      </c>
      <c r="O54" s="1">
        <v>-13527</v>
      </c>
      <c r="P54" s="1">
        <v>42131</v>
      </c>
      <c r="Q54" s="1">
        <v>102292.03</v>
      </c>
      <c r="R54" s="1">
        <v>-78582</v>
      </c>
      <c r="S54" s="1">
        <v>-95202</v>
      </c>
      <c r="T54" s="1">
        <v>-65709</v>
      </c>
      <c r="U54" s="1">
        <v>-62767.373</v>
      </c>
      <c r="V54" s="1">
        <v>-11826</v>
      </c>
      <c r="W54" s="1">
        <v>28338</v>
      </c>
      <c r="X54" s="1">
        <v>45567</v>
      </c>
      <c r="Y54" s="1">
        <v>130255.72</v>
      </c>
      <c r="Z54" s="1">
        <v>66370</v>
      </c>
      <c r="AA54" s="1">
        <v>103885</v>
      </c>
      <c r="AB54" s="1">
        <v>118600</v>
      </c>
      <c r="AC54" s="1">
        <v>233410.67</v>
      </c>
      <c r="AD54" s="1">
        <v>14524</v>
      </c>
      <c r="AE54" s="1">
        <v>36003</v>
      </c>
      <c r="AF54" s="1">
        <v>31146</v>
      </c>
      <c r="AG54" s="1">
        <v>-111708.311</v>
      </c>
      <c r="AH54" s="1">
        <v>18176</v>
      </c>
      <c r="AI54" s="1">
        <v>61506</v>
      </c>
      <c r="AJ54" s="1">
        <v>98995</v>
      </c>
      <c r="AK54" s="1">
        <v>89589.55</v>
      </c>
      <c r="AL54" s="1">
        <v>-14776</v>
      </c>
      <c r="AM54" s="1">
        <v>54848</v>
      </c>
      <c r="AN54" s="1">
        <v>1011</v>
      </c>
      <c r="AO54" s="1">
        <v>-22984.701000000001</v>
      </c>
      <c r="AP54" s="1">
        <v>-15841</v>
      </c>
      <c r="AQ54" s="1">
        <v>-2808</v>
      </c>
      <c r="AR54" s="1">
        <v>-1653</v>
      </c>
      <c r="AS54" s="1">
        <v>-31903.021000000001</v>
      </c>
      <c r="AT54" s="1">
        <v>-7556</v>
      </c>
      <c r="AU54" s="1">
        <v>-2742</v>
      </c>
      <c r="AV54" s="1">
        <v>-3860</v>
      </c>
      <c r="AW54" s="1">
        <v>-3342.1849999999999</v>
      </c>
      <c r="AX54" s="1">
        <v>12461</v>
      </c>
      <c r="AY54" s="1">
        <v>4034</v>
      </c>
      <c r="AZ54" s="1">
        <v>-37387</v>
      </c>
    </row>
    <row r="55" spans="1:52">
      <c r="A55" s="1" t="s">
        <v>195</v>
      </c>
      <c r="B55" s="1">
        <v>618053</v>
      </c>
      <c r="C55" s="1">
        <v>988558</v>
      </c>
      <c r="D55" s="1">
        <v>1225461</v>
      </c>
      <c r="E55" s="1">
        <v>1364641.72</v>
      </c>
      <c r="F55" s="1">
        <v>397570</v>
      </c>
      <c r="G55" s="1">
        <v>738063</v>
      </c>
      <c r="H55" s="1">
        <v>1062739</v>
      </c>
      <c r="I55" s="1">
        <v>1462447.63</v>
      </c>
      <c r="J55" s="1">
        <v>535012</v>
      </c>
      <c r="K55" s="1">
        <v>791268</v>
      </c>
      <c r="L55" s="1">
        <v>1064165</v>
      </c>
      <c r="M55" s="1">
        <v>1738792.63</v>
      </c>
      <c r="N55" s="1">
        <v>534215</v>
      </c>
      <c r="O55" s="1">
        <v>1108931</v>
      </c>
      <c r="P55" s="1">
        <v>1653681</v>
      </c>
      <c r="Q55" s="1">
        <v>2388048.15</v>
      </c>
      <c r="R55" s="1">
        <v>615530</v>
      </c>
      <c r="S55" s="1">
        <v>1383391</v>
      </c>
      <c r="T55" s="1">
        <v>2123581</v>
      </c>
      <c r="U55" s="1">
        <v>2966818.9789999998</v>
      </c>
      <c r="V55" s="1">
        <v>1056429</v>
      </c>
      <c r="W55" s="1">
        <v>1766350</v>
      </c>
      <c r="X55" s="1">
        <v>2881263</v>
      </c>
      <c r="Y55" s="1">
        <v>4145863.9380000001</v>
      </c>
      <c r="Z55" s="1">
        <v>945512</v>
      </c>
      <c r="AA55" s="1">
        <v>1762865</v>
      </c>
      <c r="AB55" s="1">
        <v>2657117</v>
      </c>
      <c r="AC55" s="1">
        <v>3940737.33</v>
      </c>
      <c r="AD55" s="1">
        <v>1147275</v>
      </c>
      <c r="AE55" s="1">
        <v>2103187</v>
      </c>
      <c r="AF55" s="1">
        <v>3053393</v>
      </c>
      <c r="AG55" s="1">
        <v>4337860.1919999998</v>
      </c>
      <c r="AH55" s="1">
        <v>1229783</v>
      </c>
      <c r="AI55" s="1">
        <v>2436729</v>
      </c>
      <c r="AJ55" s="1">
        <v>3329172</v>
      </c>
      <c r="AK55" s="1">
        <v>4540330.29</v>
      </c>
      <c r="AL55" s="1">
        <v>1272038</v>
      </c>
      <c r="AM55" s="1">
        <v>2568065</v>
      </c>
      <c r="AN55" s="1">
        <v>3674234</v>
      </c>
      <c r="AO55" s="1">
        <v>5149907.3559999997</v>
      </c>
      <c r="AP55" s="1">
        <v>1089082</v>
      </c>
      <c r="AQ55" s="1">
        <v>2206405</v>
      </c>
      <c r="AR55" s="1">
        <v>3531861</v>
      </c>
      <c r="AS55" s="1">
        <v>4631478.4589999998</v>
      </c>
      <c r="AT55" s="1">
        <v>1326419</v>
      </c>
      <c r="AU55" s="1">
        <v>2230801</v>
      </c>
      <c r="AV55" s="1">
        <v>3165763</v>
      </c>
      <c r="AW55" s="1">
        <v>4276882.5580000002</v>
      </c>
      <c r="AX55" s="1">
        <v>583201</v>
      </c>
      <c r="AY55" s="1">
        <v>865498</v>
      </c>
      <c r="AZ55" s="1">
        <v>1328248</v>
      </c>
    </row>
    <row r="56" spans="1:52">
      <c r="A56" s="1" t="s">
        <v>196</v>
      </c>
      <c r="B56" s="1">
        <v>0</v>
      </c>
      <c r="C56" s="1">
        <v>0</v>
      </c>
      <c r="D56" s="1">
        <v>0</v>
      </c>
      <c r="E56" s="1">
        <v>0</v>
      </c>
      <c r="F56" s="1">
        <v>0</v>
      </c>
      <c r="G56" s="1">
        <v>0</v>
      </c>
      <c r="H56" s="1">
        <v>0</v>
      </c>
      <c r="I56" s="1">
        <v>0</v>
      </c>
      <c r="J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c r="AD56" s="1">
        <v>0</v>
      </c>
      <c r="AE56" s="1">
        <v>0</v>
      </c>
      <c r="AF56" s="1">
        <v>0</v>
      </c>
      <c r="AG56" s="1">
        <v>0</v>
      </c>
      <c r="AH56" s="1">
        <v>0</v>
      </c>
      <c r="AI56" s="1">
        <v>0</v>
      </c>
      <c r="AJ56" s="1">
        <v>0</v>
      </c>
      <c r="AK56" s="1">
        <v>0</v>
      </c>
      <c r="AL56" s="1">
        <v>0</v>
      </c>
      <c r="AM56" s="1">
        <v>0</v>
      </c>
      <c r="AN56" s="1">
        <v>0</v>
      </c>
      <c r="AO56" s="1">
        <v>0</v>
      </c>
      <c r="AP56" s="1">
        <v>0</v>
      </c>
      <c r="AQ56" s="1">
        <v>-15352</v>
      </c>
      <c r="AR56" s="1">
        <v>-22857</v>
      </c>
      <c r="AS56" s="1">
        <v>0</v>
      </c>
      <c r="AT56" s="1">
        <v>0</v>
      </c>
      <c r="AU56" s="1">
        <v>-36579</v>
      </c>
      <c r="AV56" s="1">
        <v>-55576</v>
      </c>
      <c r="AW56" s="1">
        <v>-81815.243000000002</v>
      </c>
      <c r="AX56" s="1">
        <v>0</v>
      </c>
      <c r="AY56" s="1">
        <v>0</v>
      </c>
      <c r="AZ56" s="1">
        <v>0</v>
      </c>
    </row>
    <row r="57" spans="1:52">
      <c r="A57" s="1" t="s">
        <v>197</v>
      </c>
      <c r="B57" s="1">
        <v>0</v>
      </c>
      <c r="C57" s="1">
        <v>0</v>
      </c>
      <c r="D57" s="1">
        <v>0</v>
      </c>
      <c r="E57" s="1">
        <v>0</v>
      </c>
      <c r="F57" s="1">
        <v>0</v>
      </c>
      <c r="G57" s="1">
        <v>0</v>
      </c>
      <c r="H57" s="1">
        <v>0</v>
      </c>
      <c r="I57" s="1">
        <v>0</v>
      </c>
      <c r="J57" s="1">
        <v>0</v>
      </c>
      <c r="K57" s="1">
        <v>0</v>
      </c>
      <c r="L57" s="1">
        <v>0</v>
      </c>
      <c r="M57" s="1">
        <v>0</v>
      </c>
      <c r="N57" s="1">
        <v>0</v>
      </c>
      <c r="O57" s="1">
        <v>0</v>
      </c>
      <c r="P57" s="1">
        <v>0</v>
      </c>
      <c r="Q57" s="1">
        <v>0</v>
      </c>
      <c r="R57" s="1">
        <v>0</v>
      </c>
      <c r="S57" s="1">
        <v>0</v>
      </c>
      <c r="T57" s="1">
        <v>0</v>
      </c>
      <c r="U57" s="1">
        <v>0</v>
      </c>
      <c r="V57" s="1">
        <v>0</v>
      </c>
      <c r="W57" s="1">
        <v>0</v>
      </c>
      <c r="X57" s="1">
        <v>0</v>
      </c>
      <c r="Y57" s="1">
        <v>0</v>
      </c>
      <c r="Z57" s="1">
        <v>0</v>
      </c>
      <c r="AA57" s="1">
        <v>0</v>
      </c>
      <c r="AB57" s="1">
        <v>0</v>
      </c>
      <c r="AC57" s="1">
        <v>0</v>
      </c>
      <c r="AD57" s="1">
        <v>0</v>
      </c>
      <c r="AE57" s="1">
        <v>0</v>
      </c>
      <c r="AF57" s="1">
        <v>0</v>
      </c>
      <c r="AG57" s="1">
        <v>0</v>
      </c>
      <c r="AH57" s="1">
        <v>0</v>
      </c>
      <c r="AI57" s="1">
        <v>0</v>
      </c>
      <c r="AJ57" s="1">
        <v>0</v>
      </c>
      <c r="AK57" s="1">
        <v>0</v>
      </c>
      <c r="AL57" s="1">
        <v>0</v>
      </c>
      <c r="AM57" s="1">
        <v>0</v>
      </c>
      <c r="AN57" s="1">
        <v>0</v>
      </c>
      <c r="AO57" s="1">
        <v>0</v>
      </c>
      <c r="AP57" s="1">
        <v>0</v>
      </c>
      <c r="AQ57" s="1">
        <v>0</v>
      </c>
      <c r="AR57" s="1">
        <v>0</v>
      </c>
      <c r="AS57" s="1">
        <v>0</v>
      </c>
      <c r="AT57" s="1">
        <v>0</v>
      </c>
      <c r="AU57" s="1">
        <v>110960</v>
      </c>
      <c r="AV57" s="1">
        <v>0</v>
      </c>
      <c r="AW57" s="1">
        <v>0</v>
      </c>
      <c r="AX57" s="1">
        <v>0</v>
      </c>
      <c r="AY57" s="1">
        <v>0</v>
      </c>
      <c r="AZ57" s="1">
        <v>0</v>
      </c>
    </row>
    <row r="58" spans="1:52">
      <c r="A58" s="1" t="s">
        <v>198</v>
      </c>
      <c r="B58" s="1">
        <v>0</v>
      </c>
      <c r="C58" s="1">
        <v>0</v>
      </c>
      <c r="D58" s="1">
        <v>0</v>
      </c>
      <c r="E58" s="1">
        <v>0</v>
      </c>
      <c r="F58" s="1">
        <v>0</v>
      </c>
      <c r="G58" s="1">
        <v>-76529</v>
      </c>
      <c r="H58" s="1">
        <v>-152573</v>
      </c>
      <c r="I58" s="1">
        <v>-153630</v>
      </c>
      <c r="J58" s="1">
        <v>2058</v>
      </c>
      <c r="K58" s="1">
        <v>-73370</v>
      </c>
      <c r="L58" s="1">
        <v>-137456</v>
      </c>
      <c r="M58" s="1">
        <v>-138648.92000000001</v>
      </c>
      <c r="N58" s="1">
        <v>-1807</v>
      </c>
      <c r="O58" s="1">
        <v>-158305</v>
      </c>
      <c r="P58" s="1">
        <v>-241085</v>
      </c>
      <c r="Q58" s="1">
        <v>-234545.04</v>
      </c>
      <c r="R58" s="1">
        <v>0</v>
      </c>
      <c r="S58" s="1">
        <v>-141700</v>
      </c>
      <c r="T58" s="1">
        <v>-254264</v>
      </c>
      <c r="U58" s="1">
        <v>-257370.18900000001</v>
      </c>
      <c r="V58" s="1">
        <v>0</v>
      </c>
      <c r="W58" s="1">
        <v>-113851</v>
      </c>
      <c r="X58" s="1">
        <v>-224529</v>
      </c>
      <c r="Y58" s="1">
        <v>-232378.68299999999</v>
      </c>
      <c r="Z58" s="1">
        <v>0</v>
      </c>
      <c r="AA58" s="1">
        <v>-76521</v>
      </c>
      <c r="AB58" s="1">
        <v>-159589</v>
      </c>
      <c r="AC58" s="1">
        <v>-199679.64</v>
      </c>
      <c r="AD58" s="1">
        <v>0</v>
      </c>
      <c r="AE58" s="1">
        <v>-85797</v>
      </c>
      <c r="AF58" s="1">
        <v>-246000</v>
      </c>
      <c r="AG58" s="1">
        <v>-226636.26300000001</v>
      </c>
      <c r="AH58" s="1">
        <v>-9622</v>
      </c>
      <c r="AI58" s="1">
        <v>-158072</v>
      </c>
      <c r="AJ58" s="1">
        <v>-304316</v>
      </c>
      <c r="AK58" s="1">
        <v>-364702.91</v>
      </c>
      <c r="AL58" s="1">
        <v>-58762</v>
      </c>
      <c r="AM58" s="1">
        <v>-143475</v>
      </c>
      <c r="AN58" s="1">
        <v>-299860</v>
      </c>
      <c r="AO58" s="1">
        <v>-328483.63500000001</v>
      </c>
      <c r="AP58" s="1">
        <v>-34049</v>
      </c>
      <c r="AQ58" s="1">
        <v>-206708</v>
      </c>
      <c r="AR58" s="1">
        <v>-393245</v>
      </c>
      <c r="AS58" s="1">
        <v>-418401.82699999999</v>
      </c>
      <c r="AT58" s="1">
        <v>-16874</v>
      </c>
      <c r="AU58" s="1">
        <v>-211616</v>
      </c>
      <c r="AV58" s="1">
        <v>-347344</v>
      </c>
      <c r="AW58" s="1">
        <v>-381800.98100000003</v>
      </c>
      <c r="AX58" s="1">
        <v>-24030</v>
      </c>
      <c r="AY58" s="1">
        <v>-27134</v>
      </c>
      <c r="AZ58" s="1">
        <v>-105411</v>
      </c>
    </row>
    <row r="59" spans="1:52">
      <c r="A59" s="1" t="s">
        <v>199</v>
      </c>
      <c r="B59" s="1">
        <v>618053</v>
      </c>
      <c r="C59" s="1">
        <v>988558</v>
      </c>
      <c r="D59" s="1">
        <v>1225461</v>
      </c>
      <c r="E59" s="1">
        <v>1364641.72</v>
      </c>
      <c r="F59" s="1">
        <v>397570</v>
      </c>
      <c r="G59" s="1">
        <v>661534</v>
      </c>
      <c r="H59" s="1">
        <v>910166</v>
      </c>
      <c r="I59" s="1">
        <v>1308817.98</v>
      </c>
      <c r="J59" s="1">
        <v>537070</v>
      </c>
      <c r="K59" s="1">
        <v>717898</v>
      </c>
      <c r="L59" s="1">
        <v>926709</v>
      </c>
      <c r="M59" s="1">
        <v>1600143.71</v>
      </c>
      <c r="N59" s="1">
        <v>532408</v>
      </c>
      <c r="O59" s="1">
        <v>950626</v>
      </c>
      <c r="P59" s="1">
        <v>1412596</v>
      </c>
      <c r="Q59" s="1">
        <v>2153503.11</v>
      </c>
      <c r="R59" s="1">
        <v>615530</v>
      </c>
      <c r="S59" s="1">
        <v>1241691</v>
      </c>
      <c r="T59" s="1">
        <v>1869317</v>
      </c>
      <c r="U59" s="1">
        <v>2709448.79</v>
      </c>
      <c r="V59" s="1">
        <v>1056429</v>
      </c>
      <c r="W59" s="1">
        <v>1652499</v>
      </c>
      <c r="X59" s="1">
        <v>2656734</v>
      </c>
      <c r="Y59" s="1">
        <v>3913485.2549999999</v>
      </c>
      <c r="Z59" s="1">
        <v>945512</v>
      </c>
      <c r="AA59" s="1">
        <v>1686344</v>
      </c>
      <c r="AB59" s="1">
        <v>2497528</v>
      </c>
      <c r="AC59" s="1">
        <v>3741057.69</v>
      </c>
      <c r="AD59" s="1">
        <v>1147275</v>
      </c>
      <c r="AE59" s="1">
        <v>2017390</v>
      </c>
      <c r="AF59" s="1">
        <v>2807393</v>
      </c>
      <c r="AG59" s="1">
        <v>4111223.929</v>
      </c>
      <c r="AH59" s="1">
        <v>1220161</v>
      </c>
      <c r="AI59" s="1">
        <v>2278657</v>
      </c>
      <c r="AJ59" s="1">
        <v>3024856</v>
      </c>
      <c r="AK59" s="1">
        <v>4175627.38</v>
      </c>
      <c r="AL59" s="1">
        <v>1213276</v>
      </c>
      <c r="AM59" s="1">
        <v>2424590</v>
      </c>
      <c r="AN59" s="1">
        <v>3374374</v>
      </c>
      <c r="AO59" s="1">
        <v>4821423.7209999999</v>
      </c>
      <c r="AP59" s="1">
        <v>1055033</v>
      </c>
      <c r="AQ59" s="1">
        <v>1984345</v>
      </c>
      <c r="AR59" s="1">
        <v>3115759</v>
      </c>
      <c r="AS59" s="1">
        <v>4213076.6320000002</v>
      </c>
      <c r="AT59" s="1">
        <v>1309545</v>
      </c>
      <c r="AU59" s="1">
        <v>2093566</v>
      </c>
      <c r="AV59" s="1">
        <v>2762843</v>
      </c>
      <c r="AW59" s="1">
        <v>3813266.3339999998</v>
      </c>
      <c r="AX59" s="1">
        <v>559171</v>
      </c>
      <c r="AY59" s="1">
        <v>838364</v>
      </c>
      <c r="AZ59" s="1">
        <v>1222837</v>
      </c>
    </row>
    <row r="61" spans="1:52">
      <c r="A61" s="1" t="s">
        <v>200</v>
      </c>
    </row>
    <row r="62" spans="1:52">
      <c r="A62" s="1" t="s">
        <v>201</v>
      </c>
      <c r="B62" s="1">
        <v>0</v>
      </c>
      <c r="C62" s="1">
        <v>0</v>
      </c>
      <c r="D62" s="1">
        <v>0</v>
      </c>
      <c r="E62" s="1">
        <v>0</v>
      </c>
      <c r="F62" s="1">
        <v>0</v>
      </c>
      <c r="G62" s="1">
        <v>0</v>
      </c>
      <c r="H62" s="1">
        <v>0</v>
      </c>
      <c r="I62" s="1">
        <v>0</v>
      </c>
      <c r="J62" s="1">
        <v>-80000</v>
      </c>
      <c r="K62" s="1">
        <v>0</v>
      </c>
      <c r="L62" s="1">
        <v>0</v>
      </c>
      <c r="M62" s="1">
        <v>0</v>
      </c>
      <c r="N62" s="1">
        <v>0</v>
      </c>
      <c r="O62" s="1">
        <v>0</v>
      </c>
      <c r="P62" s="1">
        <v>0</v>
      </c>
      <c r="Q62" s="1">
        <v>0</v>
      </c>
      <c r="R62" s="1">
        <v>0</v>
      </c>
      <c r="S62" s="1">
        <v>0</v>
      </c>
      <c r="T62" s="1">
        <v>0</v>
      </c>
      <c r="U62" s="1">
        <v>0</v>
      </c>
      <c r="V62" s="1">
        <v>0</v>
      </c>
      <c r="W62" s="1">
        <v>0</v>
      </c>
      <c r="X62" s="1">
        <v>0</v>
      </c>
      <c r="Y62" s="1">
        <v>3960.2559999999999</v>
      </c>
      <c r="Z62" s="1">
        <v>0</v>
      </c>
      <c r="AA62" s="1">
        <v>0</v>
      </c>
      <c r="AB62" s="1">
        <v>0</v>
      </c>
      <c r="AC62" s="1">
        <v>0</v>
      </c>
      <c r="AD62" s="1">
        <v>0</v>
      </c>
      <c r="AE62" s="1">
        <v>0</v>
      </c>
      <c r="AF62" s="1">
        <v>0</v>
      </c>
      <c r="AG62" s="1">
        <v>0</v>
      </c>
      <c r="AH62" s="1">
        <v>0</v>
      </c>
      <c r="AI62" s="1">
        <v>0</v>
      </c>
      <c r="AJ62" s="1">
        <v>0</v>
      </c>
      <c r="AK62" s="1">
        <v>-53746.05</v>
      </c>
      <c r="AL62" s="1">
        <v>-649604</v>
      </c>
      <c r="AM62" s="1">
        <v>-549966</v>
      </c>
      <c r="AN62" s="1">
        <v>53641</v>
      </c>
      <c r="AO62" s="1">
        <v>55703.35</v>
      </c>
      <c r="AP62" s="1">
        <v>-195652</v>
      </c>
      <c r="AQ62" s="1">
        <v>-381458</v>
      </c>
      <c r="AR62" s="1">
        <v>-499177</v>
      </c>
      <c r="AS62" s="1">
        <v>-800646.86199999996</v>
      </c>
      <c r="AT62" s="1">
        <v>-178085</v>
      </c>
      <c r="AU62" s="1">
        <v>-434315</v>
      </c>
      <c r="AV62" s="1">
        <v>-576335</v>
      </c>
      <c r="AW62" s="1">
        <v>110750.46</v>
      </c>
      <c r="AX62" s="1">
        <v>0</v>
      </c>
      <c r="AY62" s="1">
        <v>0</v>
      </c>
      <c r="AZ62" s="1">
        <v>0</v>
      </c>
    </row>
    <row r="63" spans="1:52">
      <c r="A63" s="1" t="s">
        <v>1205</v>
      </c>
      <c r="B63" s="1">
        <v>0</v>
      </c>
      <c r="C63" s="1">
        <v>0</v>
      </c>
      <c r="D63" s="1">
        <v>0</v>
      </c>
      <c r="E63" s="1">
        <v>0</v>
      </c>
      <c r="F63" s="1">
        <v>0</v>
      </c>
      <c r="G63" s="1">
        <v>0</v>
      </c>
      <c r="H63" s="1">
        <v>0</v>
      </c>
      <c r="I63" s="1">
        <v>0</v>
      </c>
      <c r="J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c r="AD63" s="1">
        <v>0</v>
      </c>
      <c r="AE63" s="1">
        <v>0</v>
      </c>
      <c r="AF63" s="1">
        <v>0</v>
      </c>
      <c r="AG63" s="1">
        <v>0</v>
      </c>
      <c r="AH63" s="1">
        <v>0</v>
      </c>
      <c r="AI63" s="1">
        <v>0</v>
      </c>
      <c r="AJ63" s="1">
        <v>0</v>
      </c>
      <c r="AK63" s="1">
        <v>0</v>
      </c>
      <c r="AL63" s="1">
        <v>0</v>
      </c>
      <c r="AM63" s="1">
        <v>0</v>
      </c>
      <c r="AN63" s="1">
        <v>0</v>
      </c>
      <c r="AO63" s="1">
        <v>0</v>
      </c>
      <c r="AP63" s="1">
        <v>0</v>
      </c>
      <c r="AQ63" s="1">
        <v>0</v>
      </c>
      <c r="AR63" s="1">
        <v>0</v>
      </c>
      <c r="AS63" s="1">
        <v>0</v>
      </c>
      <c r="AT63" s="1">
        <v>0</v>
      </c>
      <c r="AU63" s="1">
        <v>0</v>
      </c>
      <c r="AV63" s="1">
        <v>0</v>
      </c>
      <c r="AW63" s="1">
        <v>0</v>
      </c>
      <c r="AX63" s="1">
        <v>0</v>
      </c>
      <c r="AY63" s="1">
        <v>191933</v>
      </c>
      <c r="AZ63" s="1">
        <v>692965</v>
      </c>
    </row>
    <row r="64" spans="1:52">
      <c r="A64" s="1" t="s">
        <v>1257</v>
      </c>
      <c r="B64" s="1">
        <v>0</v>
      </c>
      <c r="C64" s="1">
        <v>0</v>
      </c>
      <c r="D64" s="1">
        <v>0</v>
      </c>
      <c r="E64" s="1">
        <v>0</v>
      </c>
      <c r="F64" s="1">
        <v>0</v>
      </c>
      <c r="G64" s="1">
        <v>0</v>
      </c>
      <c r="H64" s="1">
        <v>0</v>
      </c>
      <c r="I64" s="1">
        <v>0</v>
      </c>
      <c r="J64" s="1">
        <v>0</v>
      </c>
      <c r="K64" s="1">
        <v>0</v>
      </c>
      <c r="L64" s="1">
        <v>0</v>
      </c>
      <c r="M64" s="1">
        <v>0</v>
      </c>
      <c r="N64" s="1">
        <v>0</v>
      </c>
      <c r="O64" s="1">
        <v>0</v>
      </c>
      <c r="P64" s="1">
        <v>0</v>
      </c>
      <c r="Q64" s="1">
        <v>0</v>
      </c>
      <c r="R64" s="1">
        <v>0</v>
      </c>
      <c r="S64" s="1">
        <v>0</v>
      </c>
      <c r="T64" s="1">
        <v>0</v>
      </c>
      <c r="U64" s="1">
        <v>0</v>
      </c>
      <c r="V64" s="1">
        <v>0</v>
      </c>
      <c r="W64" s="1">
        <v>0</v>
      </c>
      <c r="X64" s="1">
        <v>0</v>
      </c>
      <c r="Y64" s="1">
        <v>0</v>
      </c>
      <c r="Z64" s="1">
        <v>0</v>
      </c>
      <c r="AA64" s="1">
        <v>0</v>
      </c>
      <c r="AB64" s="1">
        <v>0</v>
      </c>
      <c r="AC64" s="1">
        <v>0</v>
      </c>
      <c r="AD64" s="1">
        <v>0</v>
      </c>
      <c r="AE64" s="1">
        <v>0</v>
      </c>
      <c r="AF64" s="1">
        <v>0</v>
      </c>
      <c r="AG64" s="1">
        <v>0</v>
      </c>
      <c r="AH64" s="1">
        <v>0</v>
      </c>
      <c r="AI64" s="1">
        <v>0</v>
      </c>
      <c r="AJ64" s="1">
        <v>0</v>
      </c>
      <c r="AK64" s="1">
        <v>0</v>
      </c>
      <c r="AL64" s="1">
        <v>0</v>
      </c>
      <c r="AM64" s="1">
        <v>0</v>
      </c>
      <c r="AN64" s="1">
        <v>0</v>
      </c>
      <c r="AO64" s="1">
        <v>0</v>
      </c>
      <c r="AP64" s="1">
        <v>0</v>
      </c>
      <c r="AQ64" s="1">
        <v>0</v>
      </c>
      <c r="AR64" s="1">
        <v>0</v>
      </c>
      <c r="AS64" s="1">
        <v>0</v>
      </c>
      <c r="AT64" s="1">
        <v>0</v>
      </c>
      <c r="AU64" s="1">
        <v>0</v>
      </c>
      <c r="AV64" s="1">
        <v>0</v>
      </c>
      <c r="AW64" s="1">
        <v>0</v>
      </c>
      <c r="AX64" s="1">
        <v>0</v>
      </c>
      <c r="AY64" s="1">
        <v>191933</v>
      </c>
      <c r="AZ64" s="1">
        <v>692965</v>
      </c>
    </row>
    <row r="65" spans="1:52">
      <c r="A65" s="1" t="s">
        <v>202</v>
      </c>
      <c r="B65" s="1">
        <v>0</v>
      </c>
      <c r="C65" s="1">
        <v>0</v>
      </c>
      <c r="D65" s="1">
        <v>0</v>
      </c>
      <c r="E65" s="1">
        <v>0</v>
      </c>
      <c r="F65" s="1">
        <v>0</v>
      </c>
      <c r="G65" s="1">
        <v>0</v>
      </c>
      <c r="H65" s="1">
        <v>-18128</v>
      </c>
      <c r="I65" s="1">
        <v>-18129</v>
      </c>
      <c r="J65" s="1">
        <v>0</v>
      </c>
      <c r="K65" s="1">
        <v>4898</v>
      </c>
      <c r="L65" s="1">
        <v>4898</v>
      </c>
      <c r="M65" s="1">
        <v>4898.05</v>
      </c>
      <c r="N65" s="1">
        <v>0</v>
      </c>
      <c r="O65" s="1">
        <v>0</v>
      </c>
      <c r="P65" s="1">
        <v>-761808</v>
      </c>
      <c r="Q65" s="1">
        <v>-761807.56</v>
      </c>
      <c r="R65" s="1">
        <v>-322030</v>
      </c>
      <c r="S65" s="1">
        <v>-437813</v>
      </c>
      <c r="T65" s="1">
        <v>-437813</v>
      </c>
      <c r="U65" s="1">
        <v>-744017.973</v>
      </c>
      <c r="V65" s="1">
        <v>-120000</v>
      </c>
      <c r="W65" s="1">
        <v>-120000</v>
      </c>
      <c r="X65" s="1">
        <v>-120000</v>
      </c>
      <c r="Y65" s="1">
        <v>-120000</v>
      </c>
      <c r="Z65" s="1">
        <v>0</v>
      </c>
      <c r="AA65" s="1">
        <v>0</v>
      </c>
      <c r="AB65" s="1">
        <v>0</v>
      </c>
      <c r="AC65" s="1">
        <v>-105196.08</v>
      </c>
      <c r="AD65" s="1">
        <v>0</v>
      </c>
      <c r="AE65" s="1">
        <v>0</v>
      </c>
      <c r="AF65" s="1">
        <v>0</v>
      </c>
      <c r="AG65" s="1">
        <v>0</v>
      </c>
      <c r="AH65" s="1">
        <v>0</v>
      </c>
      <c r="AI65" s="1">
        <v>0</v>
      </c>
      <c r="AJ65" s="1">
        <v>0</v>
      </c>
      <c r="AK65" s="1">
        <v>0</v>
      </c>
      <c r="AL65" s="1">
        <v>0</v>
      </c>
      <c r="AM65" s="1">
        <v>-1888</v>
      </c>
      <c r="AN65" s="1">
        <v>-1888</v>
      </c>
      <c r="AO65" s="1">
        <v>-1887.6659999999999</v>
      </c>
      <c r="AP65" s="1">
        <v>0</v>
      </c>
      <c r="AQ65" s="1">
        <v>0</v>
      </c>
      <c r="AR65" s="1">
        <v>0</v>
      </c>
      <c r="AS65" s="1">
        <v>-297195.788</v>
      </c>
      <c r="AT65" s="1">
        <v>-64639</v>
      </c>
      <c r="AU65" s="1">
        <v>0</v>
      </c>
      <c r="AV65" s="1">
        <v>0</v>
      </c>
      <c r="AW65" s="1">
        <v>0</v>
      </c>
      <c r="AX65" s="1">
        <v>-1126323</v>
      </c>
      <c r="AY65" s="1">
        <v>-1312654</v>
      </c>
      <c r="AZ65" s="1">
        <v>-1390545</v>
      </c>
    </row>
    <row r="66" spans="1:52">
      <c r="A66" s="1" t="s">
        <v>203</v>
      </c>
      <c r="B66" s="1">
        <v>0</v>
      </c>
      <c r="C66" s="1">
        <v>0</v>
      </c>
      <c r="D66" s="1">
        <v>0</v>
      </c>
      <c r="E66" s="1">
        <v>0</v>
      </c>
      <c r="F66" s="1">
        <v>0</v>
      </c>
      <c r="G66" s="1">
        <v>0</v>
      </c>
      <c r="H66" s="1">
        <v>-18128</v>
      </c>
      <c r="I66" s="1">
        <v>-18129</v>
      </c>
      <c r="J66" s="1">
        <v>0</v>
      </c>
      <c r="K66" s="1">
        <v>0</v>
      </c>
      <c r="L66" s="1">
        <v>0</v>
      </c>
      <c r="M66" s="1">
        <v>4898.05</v>
      </c>
      <c r="N66" s="1">
        <v>0</v>
      </c>
      <c r="O66" s="1">
        <v>0</v>
      </c>
      <c r="P66" s="1">
        <v>-761808</v>
      </c>
      <c r="Q66" s="1">
        <v>-761807.56</v>
      </c>
      <c r="R66" s="1">
        <v>-322030</v>
      </c>
      <c r="S66" s="1">
        <v>-437813</v>
      </c>
      <c r="T66" s="1">
        <v>-437813</v>
      </c>
      <c r="U66" s="1">
        <v>-756174.96</v>
      </c>
      <c r="V66" s="1">
        <v>-120000</v>
      </c>
      <c r="W66" s="1">
        <v>-120000</v>
      </c>
      <c r="X66" s="1">
        <v>-120000</v>
      </c>
      <c r="Y66" s="1">
        <v>-120000</v>
      </c>
      <c r="Z66" s="1">
        <v>0</v>
      </c>
      <c r="AA66" s="1">
        <v>0</v>
      </c>
      <c r="AB66" s="1">
        <v>0</v>
      </c>
      <c r="AC66" s="1">
        <v>-105196.08</v>
      </c>
      <c r="AD66" s="1">
        <v>0</v>
      </c>
      <c r="AE66" s="1">
        <v>0</v>
      </c>
      <c r="AF66" s="1">
        <v>0</v>
      </c>
      <c r="AG66" s="1">
        <v>0</v>
      </c>
      <c r="AH66" s="1">
        <v>0</v>
      </c>
      <c r="AI66" s="1">
        <v>0</v>
      </c>
      <c r="AJ66" s="1">
        <v>0</v>
      </c>
      <c r="AK66" s="1">
        <v>0</v>
      </c>
      <c r="AL66" s="1">
        <v>0</v>
      </c>
      <c r="AM66" s="1">
        <v>-1888</v>
      </c>
      <c r="AN66" s="1">
        <v>-1888</v>
      </c>
      <c r="AO66" s="1">
        <v>-1887.6659999999999</v>
      </c>
      <c r="AP66" s="1">
        <v>0</v>
      </c>
      <c r="AQ66" s="1">
        <v>0</v>
      </c>
      <c r="AR66" s="1">
        <v>0</v>
      </c>
      <c r="AS66" s="1">
        <v>-297195.788</v>
      </c>
      <c r="AT66" s="1">
        <v>-64639</v>
      </c>
      <c r="AU66" s="1">
        <v>0</v>
      </c>
      <c r="AV66" s="1">
        <v>0</v>
      </c>
      <c r="AW66" s="1">
        <v>0</v>
      </c>
      <c r="AX66" s="1">
        <v>-1126323</v>
      </c>
      <c r="AY66" s="1">
        <v>-1312654</v>
      </c>
      <c r="AZ66" s="1">
        <v>-1390545</v>
      </c>
    </row>
    <row r="67" spans="1:52">
      <c r="A67" s="1" t="s">
        <v>1258</v>
      </c>
      <c r="B67" s="1">
        <v>0</v>
      </c>
      <c r="C67" s="1">
        <v>0</v>
      </c>
      <c r="D67" s="1">
        <v>0</v>
      </c>
      <c r="E67" s="1">
        <v>0</v>
      </c>
      <c r="F67" s="1">
        <v>0</v>
      </c>
      <c r="G67" s="1">
        <v>0</v>
      </c>
      <c r="H67" s="1">
        <v>0</v>
      </c>
      <c r="I67" s="1">
        <v>0</v>
      </c>
      <c r="J67" s="1">
        <v>0</v>
      </c>
      <c r="K67" s="1">
        <v>4898</v>
      </c>
      <c r="L67" s="1">
        <v>4898</v>
      </c>
      <c r="M67" s="1">
        <v>0</v>
      </c>
      <c r="N67" s="1">
        <v>0</v>
      </c>
      <c r="O67" s="1">
        <v>0</v>
      </c>
      <c r="P67" s="1">
        <v>0</v>
      </c>
      <c r="Q67" s="1">
        <v>0</v>
      </c>
      <c r="R67" s="1">
        <v>0</v>
      </c>
      <c r="S67" s="1">
        <v>0</v>
      </c>
      <c r="T67" s="1">
        <v>0</v>
      </c>
      <c r="U67" s="1">
        <v>12156.986999999999</v>
      </c>
      <c r="V67" s="1">
        <v>0</v>
      </c>
      <c r="W67" s="1">
        <v>0</v>
      </c>
      <c r="X67" s="1">
        <v>0</v>
      </c>
      <c r="Y67" s="1">
        <v>0</v>
      </c>
      <c r="Z67" s="1">
        <v>0</v>
      </c>
      <c r="AA67" s="1">
        <v>0</v>
      </c>
      <c r="AB67" s="1">
        <v>0</v>
      </c>
      <c r="AC67" s="1">
        <v>0</v>
      </c>
      <c r="AD67" s="1">
        <v>0</v>
      </c>
      <c r="AE67" s="1">
        <v>0</v>
      </c>
      <c r="AF67" s="1">
        <v>0</v>
      </c>
      <c r="AG67" s="1">
        <v>0</v>
      </c>
      <c r="AH67" s="1">
        <v>0</v>
      </c>
      <c r="AI67" s="1">
        <v>0</v>
      </c>
      <c r="AJ67" s="1">
        <v>0</v>
      </c>
      <c r="AK67" s="1">
        <v>0</v>
      </c>
      <c r="AL67" s="1">
        <v>0</v>
      </c>
      <c r="AM67" s="1">
        <v>0</v>
      </c>
      <c r="AN67" s="1">
        <v>0</v>
      </c>
      <c r="AO67" s="1">
        <v>0</v>
      </c>
      <c r="AP67" s="1">
        <v>0</v>
      </c>
      <c r="AQ67" s="1">
        <v>0</v>
      </c>
      <c r="AR67" s="1">
        <v>0</v>
      </c>
      <c r="AS67" s="1">
        <v>0</v>
      </c>
      <c r="AT67" s="1">
        <v>0</v>
      </c>
      <c r="AU67" s="1">
        <v>0</v>
      </c>
      <c r="AV67" s="1">
        <v>0</v>
      </c>
      <c r="AW67" s="1">
        <v>0</v>
      </c>
      <c r="AX67" s="1">
        <v>0</v>
      </c>
      <c r="AY67" s="1">
        <v>0</v>
      </c>
      <c r="AZ67" s="1">
        <v>0</v>
      </c>
    </row>
    <row r="68" spans="1:52">
      <c r="A68" s="1" t="s">
        <v>204</v>
      </c>
      <c r="B68" s="1">
        <v>0</v>
      </c>
      <c r="C68" s="1">
        <v>-6993</v>
      </c>
      <c r="D68" s="1">
        <v>6</v>
      </c>
      <c r="E68" s="1">
        <v>-912952.83</v>
      </c>
      <c r="F68" s="1">
        <v>-185</v>
      </c>
      <c r="G68" s="1">
        <v>-437</v>
      </c>
      <c r="H68" s="1">
        <v>0</v>
      </c>
      <c r="I68" s="1">
        <v>0</v>
      </c>
      <c r="J68" s="1">
        <v>4898</v>
      </c>
      <c r="K68" s="1">
        <v>0</v>
      </c>
      <c r="L68" s="1">
        <v>0</v>
      </c>
      <c r="M68" s="1">
        <v>0</v>
      </c>
      <c r="N68" s="1">
        <v>0</v>
      </c>
      <c r="O68" s="1">
        <v>0</v>
      </c>
      <c r="P68" s="1">
        <v>0</v>
      </c>
      <c r="Q68" s="1">
        <v>0</v>
      </c>
      <c r="R68" s="1">
        <v>0</v>
      </c>
      <c r="S68" s="1">
        <v>0</v>
      </c>
      <c r="T68" s="1">
        <v>0</v>
      </c>
      <c r="U68" s="1">
        <v>0</v>
      </c>
      <c r="V68" s="1">
        <v>0</v>
      </c>
      <c r="W68" s="1">
        <v>0</v>
      </c>
      <c r="X68" s="1">
        <v>0</v>
      </c>
      <c r="Y68" s="1">
        <v>8271.5370000000003</v>
      </c>
      <c r="Z68" s="1">
        <v>9520</v>
      </c>
      <c r="AA68" s="1">
        <v>0</v>
      </c>
      <c r="AB68" s="1">
        <v>0</v>
      </c>
      <c r="AC68" s="1">
        <v>9520.3799999999992</v>
      </c>
      <c r="AD68" s="1">
        <v>0</v>
      </c>
      <c r="AE68" s="1">
        <v>0</v>
      </c>
      <c r="AF68" s="1">
        <v>0</v>
      </c>
      <c r="AG68" s="1">
        <v>0</v>
      </c>
      <c r="AH68" s="1">
        <v>6342</v>
      </c>
      <c r="AI68" s="1">
        <v>6342</v>
      </c>
      <c r="AJ68" s="1">
        <v>6342</v>
      </c>
      <c r="AK68" s="1">
        <v>6341.51</v>
      </c>
      <c r="AL68" s="1">
        <v>6325</v>
      </c>
      <c r="AM68" s="1">
        <v>0</v>
      </c>
      <c r="AN68" s="1">
        <v>0</v>
      </c>
      <c r="AO68" s="1">
        <v>0</v>
      </c>
      <c r="AP68" s="1">
        <v>0</v>
      </c>
      <c r="AQ68" s="1">
        <v>0</v>
      </c>
      <c r="AR68" s="1">
        <v>0</v>
      </c>
      <c r="AS68" s="1">
        <v>0</v>
      </c>
      <c r="AT68" s="1">
        <v>0</v>
      </c>
      <c r="AU68" s="1">
        <v>-170949</v>
      </c>
      <c r="AV68" s="1">
        <v>-265392</v>
      </c>
      <c r="AW68" s="1">
        <v>-559136.56499999994</v>
      </c>
      <c r="AX68" s="1">
        <v>3609</v>
      </c>
      <c r="AY68" s="1">
        <v>7257</v>
      </c>
      <c r="AZ68" s="1">
        <v>10948</v>
      </c>
    </row>
    <row r="69" spans="1:52">
      <c r="A69" s="1" t="s">
        <v>205</v>
      </c>
      <c r="B69" s="1">
        <v>0</v>
      </c>
      <c r="C69" s="1">
        <v>0</v>
      </c>
      <c r="D69" s="1">
        <v>0</v>
      </c>
      <c r="E69" s="1">
        <v>0</v>
      </c>
      <c r="F69" s="1">
        <v>0</v>
      </c>
      <c r="G69" s="1">
        <v>-437</v>
      </c>
      <c r="H69" s="1">
        <v>0</v>
      </c>
      <c r="I69" s="1">
        <v>0</v>
      </c>
      <c r="J69" s="1">
        <v>0</v>
      </c>
      <c r="K69" s="1">
        <v>0</v>
      </c>
      <c r="L69" s="1">
        <v>0</v>
      </c>
      <c r="M69" s="1">
        <v>0</v>
      </c>
      <c r="N69" s="1">
        <v>0</v>
      </c>
      <c r="O69" s="1">
        <v>0</v>
      </c>
      <c r="P69" s="1">
        <v>0</v>
      </c>
      <c r="Q69" s="1">
        <v>0</v>
      </c>
      <c r="R69" s="1">
        <v>0</v>
      </c>
      <c r="S69" s="1">
        <v>0</v>
      </c>
      <c r="T69" s="1">
        <v>0</v>
      </c>
      <c r="U69" s="1">
        <v>0</v>
      </c>
      <c r="V69" s="1">
        <v>0</v>
      </c>
      <c r="W69" s="1">
        <v>0</v>
      </c>
      <c r="X69" s="1">
        <v>0</v>
      </c>
      <c r="Y69" s="1">
        <v>0</v>
      </c>
      <c r="Z69" s="1">
        <v>0</v>
      </c>
      <c r="AA69" s="1">
        <v>0</v>
      </c>
      <c r="AB69" s="1">
        <v>0</v>
      </c>
      <c r="AC69" s="1">
        <v>0</v>
      </c>
      <c r="AD69" s="1">
        <v>0</v>
      </c>
      <c r="AE69" s="1">
        <v>0</v>
      </c>
      <c r="AF69" s="1">
        <v>0</v>
      </c>
      <c r="AG69" s="1">
        <v>0</v>
      </c>
      <c r="AH69" s="1">
        <v>0</v>
      </c>
      <c r="AI69" s="1">
        <v>0</v>
      </c>
      <c r="AJ69" s="1">
        <v>0</v>
      </c>
      <c r="AK69" s="1">
        <v>0</v>
      </c>
      <c r="AL69" s="1">
        <v>0</v>
      </c>
      <c r="AM69" s="1">
        <v>0</v>
      </c>
      <c r="AN69" s="1">
        <v>0</v>
      </c>
      <c r="AO69" s="1">
        <v>0</v>
      </c>
      <c r="AP69" s="1">
        <v>0</v>
      </c>
      <c r="AQ69" s="1">
        <v>0</v>
      </c>
      <c r="AR69" s="1">
        <v>0</v>
      </c>
      <c r="AS69" s="1">
        <v>0</v>
      </c>
      <c r="AT69" s="1">
        <v>0</v>
      </c>
      <c r="AU69" s="1">
        <v>-170949</v>
      </c>
      <c r="AV69" s="1">
        <v>-265392</v>
      </c>
      <c r="AW69" s="1">
        <v>-559136.56499999994</v>
      </c>
      <c r="AX69" s="1">
        <v>0</v>
      </c>
      <c r="AY69" s="1">
        <v>0</v>
      </c>
      <c r="AZ69" s="1">
        <v>0</v>
      </c>
    </row>
    <row r="70" spans="1:52">
      <c r="A70" s="1" t="s">
        <v>1259</v>
      </c>
      <c r="B70" s="1">
        <v>0</v>
      </c>
      <c r="C70" s="1">
        <v>0</v>
      </c>
      <c r="D70" s="1">
        <v>0</v>
      </c>
      <c r="E70" s="1">
        <v>0</v>
      </c>
      <c r="F70" s="1">
        <v>0</v>
      </c>
      <c r="G70" s="1">
        <v>0</v>
      </c>
      <c r="H70" s="1">
        <v>0</v>
      </c>
      <c r="I70" s="1">
        <v>0</v>
      </c>
      <c r="J70" s="1">
        <v>4898</v>
      </c>
      <c r="K70" s="1">
        <v>0</v>
      </c>
      <c r="L70" s="1">
        <v>0</v>
      </c>
      <c r="M70" s="1">
        <v>0</v>
      </c>
      <c r="N70" s="1">
        <v>0</v>
      </c>
      <c r="O70" s="1">
        <v>0</v>
      </c>
      <c r="P70" s="1">
        <v>0</v>
      </c>
      <c r="Q70" s="1">
        <v>0</v>
      </c>
      <c r="R70" s="1">
        <v>0</v>
      </c>
      <c r="S70" s="1">
        <v>0</v>
      </c>
      <c r="T70" s="1">
        <v>0</v>
      </c>
      <c r="U70" s="1">
        <v>0</v>
      </c>
      <c r="V70" s="1">
        <v>0</v>
      </c>
      <c r="W70" s="1">
        <v>0</v>
      </c>
      <c r="X70" s="1">
        <v>0</v>
      </c>
      <c r="Y70" s="1">
        <v>8271.5370000000003</v>
      </c>
      <c r="Z70" s="1">
        <v>9520</v>
      </c>
      <c r="AA70" s="1">
        <v>0</v>
      </c>
      <c r="AB70" s="1">
        <v>0</v>
      </c>
      <c r="AC70" s="1">
        <v>9520.3799999999992</v>
      </c>
      <c r="AD70" s="1">
        <v>0</v>
      </c>
      <c r="AE70" s="1">
        <v>0</v>
      </c>
      <c r="AF70" s="1">
        <v>0</v>
      </c>
      <c r="AG70" s="1">
        <v>0</v>
      </c>
      <c r="AH70" s="1">
        <v>6342</v>
      </c>
      <c r="AI70" s="1">
        <v>6342</v>
      </c>
      <c r="AJ70" s="1">
        <v>6342</v>
      </c>
      <c r="AK70" s="1">
        <v>6341.51</v>
      </c>
      <c r="AL70" s="1">
        <v>6325</v>
      </c>
      <c r="AM70" s="1">
        <v>0</v>
      </c>
      <c r="AN70" s="1">
        <v>0</v>
      </c>
      <c r="AO70" s="1">
        <v>0</v>
      </c>
      <c r="AP70" s="1">
        <v>0</v>
      </c>
      <c r="AQ70" s="1">
        <v>0</v>
      </c>
      <c r="AR70" s="1">
        <v>0</v>
      </c>
      <c r="AS70" s="1">
        <v>0</v>
      </c>
      <c r="AT70" s="1">
        <v>0</v>
      </c>
      <c r="AU70" s="1">
        <v>0</v>
      </c>
      <c r="AV70" s="1">
        <v>0</v>
      </c>
      <c r="AW70" s="1">
        <v>0</v>
      </c>
      <c r="AX70" s="1">
        <v>3609</v>
      </c>
      <c r="AY70" s="1">
        <v>7257</v>
      </c>
      <c r="AZ70" s="1">
        <v>10948</v>
      </c>
    </row>
    <row r="71" spans="1:52">
      <c r="A71" s="1" t="s">
        <v>206</v>
      </c>
      <c r="B71" s="1">
        <v>0</v>
      </c>
      <c r="C71" s="1">
        <v>0</v>
      </c>
      <c r="D71" s="1">
        <v>0</v>
      </c>
      <c r="E71" s="1">
        <v>0</v>
      </c>
      <c r="F71" s="1">
        <v>0</v>
      </c>
      <c r="G71" s="1">
        <v>0</v>
      </c>
      <c r="H71" s="1">
        <v>0</v>
      </c>
      <c r="I71" s="1">
        <v>0</v>
      </c>
      <c r="J71" s="1">
        <v>0</v>
      </c>
      <c r="K71" s="1">
        <v>0</v>
      </c>
      <c r="L71" s="1">
        <v>0</v>
      </c>
      <c r="M71" s="1">
        <v>0</v>
      </c>
      <c r="N71" s="1">
        <v>0</v>
      </c>
      <c r="O71" s="1">
        <v>0</v>
      </c>
      <c r="P71" s="1">
        <v>0</v>
      </c>
      <c r="Q71" s="1">
        <v>0</v>
      </c>
      <c r="R71" s="1">
        <v>0</v>
      </c>
      <c r="S71" s="1">
        <v>0</v>
      </c>
      <c r="T71" s="1">
        <v>0</v>
      </c>
      <c r="U71" s="1">
        <v>0</v>
      </c>
      <c r="V71" s="1">
        <v>0</v>
      </c>
      <c r="W71" s="1">
        <v>0</v>
      </c>
      <c r="X71" s="1">
        <v>0</v>
      </c>
      <c r="Y71" s="1">
        <v>0</v>
      </c>
      <c r="Z71" s="1">
        <v>0</v>
      </c>
      <c r="AA71" s="1">
        <v>-4464</v>
      </c>
      <c r="AB71" s="1">
        <v>0</v>
      </c>
      <c r="AC71" s="1">
        <v>0</v>
      </c>
      <c r="AD71" s="1">
        <v>0</v>
      </c>
      <c r="AE71" s="1">
        <v>0</v>
      </c>
      <c r="AF71" s="1">
        <v>0</v>
      </c>
      <c r="AG71" s="1">
        <v>5000</v>
      </c>
      <c r="AH71" s="1">
        <v>0</v>
      </c>
      <c r="AI71" s="1">
        <v>0</v>
      </c>
      <c r="AJ71" s="1">
        <v>0</v>
      </c>
      <c r="AK71" s="1">
        <v>0</v>
      </c>
      <c r="AL71" s="1">
        <v>0</v>
      </c>
      <c r="AM71" s="1">
        <v>0</v>
      </c>
      <c r="AN71" s="1">
        <v>0</v>
      </c>
      <c r="AO71" s="1">
        <v>0</v>
      </c>
      <c r="AP71" s="1">
        <v>0</v>
      </c>
      <c r="AQ71" s="1">
        <v>0</v>
      </c>
      <c r="AR71" s="1">
        <v>0</v>
      </c>
      <c r="AS71" s="1">
        <v>0</v>
      </c>
      <c r="AT71" s="1">
        <v>0</v>
      </c>
      <c r="AU71" s="1">
        <v>0</v>
      </c>
      <c r="AV71" s="1">
        <v>0</v>
      </c>
      <c r="AW71" s="1">
        <v>0</v>
      </c>
      <c r="AX71" s="1">
        <v>0</v>
      </c>
      <c r="AY71" s="1">
        <v>0</v>
      </c>
      <c r="AZ71" s="1">
        <v>0</v>
      </c>
    </row>
    <row r="72" spans="1:52">
      <c r="A72" s="1" t="s">
        <v>1260</v>
      </c>
      <c r="B72" s="1">
        <v>0</v>
      </c>
      <c r="C72" s="1">
        <v>0</v>
      </c>
      <c r="D72" s="1">
        <v>0</v>
      </c>
      <c r="E72" s="1">
        <v>0</v>
      </c>
      <c r="F72" s="1">
        <v>0</v>
      </c>
      <c r="G72" s="1">
        <v>0</v>
      </c>
      <c r="H72" s="1">
        <v>0</v>
      </c>
      <c r="I72" s="1">
        <v>0</v>
      </c>
      <c r="J72" s="1">
        <v>0</v>
      </c>
      <c r="K72" s="1">
        <v>0</v>
      </c>
      <c r="L72" s="1">
        <v>0</v>
      </c>
      <c r="M72" s="1">
        <v>0</v>
      </c>
      <c r="N72" s="1">
        <v>0</v>
      </c>
      <c r="O72" s="1">
        <v>0</v>
      </c>
      <c r="P72" s="1">
        <v>0</v>
      </c>
      <c r="Q72" s="1">
        <v>0</v>
      </c>
      <c r="R72" s="1">
        <v>0</v>
      </c>
      <c r="S72" s="1">
        <v>0</v>
      </c>
      <c r="T72" s="1">
        <v>0</v>
      </c>
      <c r="U72" s="1">
        <v>0</v>
      </c>
      <c r="V72" s="1">
        <v>0</v>
      </c>
      <c r="W72" s="1">
        <v>0</v>
      </c>
      <c r="X72" s="1">
        <v>0</v>
      </c>
      <c r="Y72" s="1">
        <v>0</v>
      </c>
      <c r="Z72" s="1">
        <v>0</v>
      </c>
      <c r="AA72" s="1">
        <v>0</v>
      </c>
      <c r="AB72" s="1">
        <v>0</v>
      </c>
      <c r="AC72" s="1">
        <v>0</v>
      </c>
      <c r="AD72" s="1">
        <v>0</v>
      </c>
      <c r="AE72" s="1">
        <v>0</v>
      </c>
      <c r="AF72" s="1">
        <v>0</v>
      </c>
      <c r="AG72" s="1">
        <v>0</v>
      </c>
      <c r="AH72" s="1">
        <v>0</v>
      </c>
      <c r="AI72" s="1">
        <v>0</v>
      </c>
      <c r="AJ72" s="1">
        <v>0</v>
      </c>
      <c r="AK72" s="1">
        <v>0</v>
      </c>
      <c r="AL72" s="1">
        <v>0</v>
      </c>
      <c r="AM72" s="1">
        <v>0</v>
      </c>
      <c r="AN72" s="1">
        <v>5000</v>
      </c>
      <c r="AO72" s="1">
        <v>0</v>
      </c>
      <c r="AP72" s="1">
        <v>0</v>
      </c>
      <c r="AQ72" s="1">
        <v>0</v>
      </c>
      <c r="AR72" s="1">
        <v>0</v>
      </c>
      <c r="AS72" s="1">
        <v>0</v>
      </c>
      <c r="AT72" s="1">
        <v>0</v>
      </c>
      <c r="AU72" s="1">
        <v>0</v>
      </c>
      <c r="AV72" s="1">
        <v>0</v>
      </c>
      <c r="AW72" s="1">
        <v>0</v>
      </c>
      <c r="AX72" s="1">
        <v>0</v>
      </c>
      <c r="AY72" s="1">
        <v>0</v>
      </c>
      <c r="AZ72" s="1">
        <v>0</v>
      </c>
    </row>
    <row r="73" spans="1:52">
      <c r="A73" s="1" t="s">
        <v>1261</v>
      </c>
      <c r="B73" s="1">
        <v>0</v>
      </c>
      <c r="C73" s="1">
        <v>0</v>
      </c>
      <c r="D73" s="1">
        <v>0</v>
      </c>
      <c r="E73" s="1">
        <v>0</v>
      </c>
      <c r="F73" s="1">
        <v>0</v>
      </c>
      <c r="G73" s="1">
        <v>0</v>
      </c>
      <c r="H73" s="1">
        <v>0</v>
      </c>
      <c r="I73" s="1">
        <v>0</v>
      </c>
      <c r="J73" s="1">
        <v>0</v>
      </c>
      <c r="K73" s="1">
        <v>0</v>
      </c>
      <c r="L73" s="1">
        <v>0</v>
      </c>
      <c r="M73" s="1">
        <v>0</v>
      </c>
      <c r="N73" s="1">
        <v>0</v>
      </c>
      <c r="O73" s="1">
        <v>0</v>
      </c>
      <c r="P73" s="1">
        <v>0</v>
      </c>
      <c r="Q73" s="1">
        <v>0</v>
      </c>
      <c r="R73" s="1">
        <v>0</v>
      </c>
      <c r="S73" s="1">
        <v>0</v>
      </c>
      <c r="T73" s="1">
        <v>0</v>
      </c>
      <c r="U73" s="1">
        <v>0</v>
      </c>
      <c r="V73" s="1">
        <v>0</v>
      </c>
      <c r="W73" s="1">
        <v>0</v>
      </c>
      <c r="X73" s="1">
        <v>0</v>
      </c>
      <c r="Y73" s="1">
        <v>0</v>
      </c>
      <c r="Z73" s="1">
        <v>0</v>
      </c>
      <c r="AA73" s="1">
        <v>0</v>
      </c>
      <c r="AB73" s="1">
        <v>0</v>
      </c>
      <c r="AC73" s="1">
        <v>0</v>
      </c>
      <c r="AD73" s="1">
        <v>0</v>
      </c>
      <c r="AE73" s="1">
        <v>0</v>
      </c>
      <c r="AF73" s="1">
        <v>0</v>
      </c>
      <c r="AG73" s="1">
        <v>0</v>
      </c>
      <c r="AH73" s="1">
        <v>0</v>
      </c>
      <c r="AI73" s="1">
        <v>0</v>
      </c>
      <c r="AJ73" s="1">
        <v>0</v>
      </c>
      <c r="AK73" s="1">
        <v>0</v>
      </c>
      <c r="AL73" s="1">
        <v>0</v>
      </c>
      <c r="AM73" s="1">
        <v>0</v>
      </c>
      <c r="AN73" s="1">
        <v>5000</v>
      </c>
      <c r="AO73" s="1">
        <v>0</v>
      </c>
      <c r="AP73" s="1">
        <v>0</v>
      </c>
      <c r="AQ73" s="1">
        <v>0</v>
      </c>
      <c r="AR73" s="1">
        <v>0</v>
      </c>
      <c r="AS73" s="1">
        <v>0</v>
      </c>
      <c r="AT73" s="1">
        <v>0</v>
      </c>
      <c r="AU73" s="1">
        <v>0</v>
      </c>
      <c r="AV73" s="1">
        <v>0</v>
      </c>
      <c r="AW73" s="1">
        <v>0</v>
      </c>
      <c r="AX73" s="1">
        <v>0</v>
      </c>
      <c r="AY73" s="1">
        <v>0</v>
      </c>
      <c r="AZ73" s="1">
        <v>0</v>
      </c>
    </row>
    <row r="74" spans="1:52">
      <c r="A74" s="1" t="s">
        <v>1262</v>
      </c>
      <c r="B74" s="1">
        <v>0</v>
      </c>
      <c r="C74" s="1">
        <v>0</v>
      </c>
      <c r="D74" s="1">
        <v>0</v>
      </c>
      <c r="E74" s="1">
        <v>0</v>
      </c>
      <c r="F74" s="1">
        <v>0</v>
      </c>
      <c r="G74" s="1">
        <v>0</v>
      </c>
      <c r="H74" s="1">
        <v>0</v>
      </c>
      <c r="I74" s="1">
        <v>0</v>
      </c>
      <c r="J74" s="1">
        <v>0</v>
      </c>
      <c r="K74" s="1">
        <v>0</v>
      </c>
      <c r="L74" s="1">
        <v>0</v>
      </c>
      <c r="M74" s="1">
        <v>0</v>
      </c>
      <c r="N74" s="1">
        <v>0</v>
      </c>
      <c r="O74" s="1">
        <v>0</v>
      </c>
      <c r="P74" s="1">
        <v>0</v>
      </c>
      <c r="Q74" s="1">
        <v>0</v>
      </c>
      <c r="R74" s="1">
        <v>0</v>
      </c>
      <c r="S74" s="1">
        <v>0</v>
      </c>
      <c r="T74" s="1">
        <v>0</v>
      </c>
      <c r="U74" s="1">
        <v>0</v>
      </c>
      <c r="V74" s="1">
        <v>0</v>
      </c>
      <c r="W74" s="1">
        <v>0</v>
      </c>
      <c r="X74" s="1">
        <v>0</v>
      </c>
      <c r="Y74" s="1">
        <v>112450.538</v>
      </c>
      <c r="Z74" s="1">
        <v>0</v>
      </c>
      <c r="AA74" s="1">
        <v>0</v>
      </c>
      <c r="AB74" s="1">
        <v>-4464</v>
      </c>
      <c r="AC74" s="1">
        <v>0</v>
      </c>
      <c r="AD74" s="1">
        <v>0</v>
      </c>
      <c r="AE74" s="1">
        <v>5000</v>
      </c>
      <c r="AF74" s="1">
        <v>5000</v>
      </c>
      <c r="AG74" s="1">
        <v>0</v>
      </c>
      <c r="AH74" s="1">
        <v>0</v>
      </c>
      <c r="AI74" s="1">
        <v>2270</v>
      </c>
      <c r="AJ74" s="1">
        <v>5000</v>
      </c>
      <c r="AK74" s="1">
        <v>97221.119999999995</v>
      </c>
      <c r="AL74" s="1">
        <v>0</v>
      </c>
      <c r="AM74" s="1">
        <v>0</v>
      </c>
      <c r="AN74" s="1">
        <v>0</v>
      </c>
      <c r="AO74" s="1">
        <v>5000</v>
      </c>
      <c r="AP74" s="1">
        <v>0</v>
      </c>
      <c r="AQ74" s="1">
        <v>0</v>
      </c>
      <c r="AR74" s="1">
        <v>5000</v>
      </c>
      <c r="AS74" s="1">
        <v>7464.44</v>
      </c>
      <c r="AT74" s="1">
        <v>0</v>
      </c>
      <c r="AU74" s="1">
        <v>0</v>
      </c>
      <c r="AV74" s="1">
        <v>0</v>
      </c>
      <c r="AW74" s="1">
        <v>0</v>
      </c>
      <c r="AX74" s="1">
        <v>0</v>
      </c>
      <c r="AY74" s="1">
        <v>0</v>
      </c>
      <c r="AZ74" s="1">
        <v>0</v>
      </c>
    </row>
    <row r="75" spans="1:52">
      <c r="A75" s="1" t="s">
        <v>1263</v>
      </c>
      <c r="B75" s="1">
        <v>0</v>
      </c>
      <c r="C75" s="1">
        <v>0</v>
      </c>
      <c r="D75" s="1">
        <v>0</v>
      </c>
      <c r="E75" s="1">
        <v>0</v>
      </c>
      <c r="F75" s="1">
        <v>0</v>
      </c>
      <c r="G75" s="1">
        <v>0</v>
      </c>
      <c r="H75" s="1">
        <v>0</v>
      </c>
      <c r="I75" s="1">
        <v>0</v>
      </c>
      <c r="J75" s="1">
        <v>0</v>
      </c>
      <c r="K75" s="1">
        <v>0</v>
      </c>
      <c r="L75" s="1">
        <v>0</v>
      </c>
      <c r="M75" s="1">
        <v>0</v>
      </c>
      <c r="N75" s="1">
        <v>0</v>
      </c>
      <c r="O75" s="1">
        <v>0</v>
      </c>
      <c r="P75" s="1">
        <v>0</v>
      </c>
      <c r="Q75" s="1">
        <v>0</v>
      </c>
      <c r="R75" s="1">
        <v>0</v>
      </c>
      <c r="S75" s="1">
        <v>0</v>
      </c>
      <c r="T75" s="1">
        <v>0</v>
      </c>
      <c r="U75" s="1">
        <v>0</v>
      </c>
      <c r="V75" s="1">
        <v>0</v>
      </c>
      <c r="W75" s="1">
        <v>0</v>
      </c>
      <c r="X75" s="1">
        <v>0</v>
      </c>
      <c r="Y75" s="1">
        <v>-70000</v>
      </c>
      <c r="Z75" s="1">
        <v>0</v>
      </c>
      <c r="AA75" s="1">
        <v>0</v>
      </c>
      <c r="AB75" s="1">
        <v>-4464</v>
      </c>
      <c r="AC75" s="1">
        <v>0</v>
      </c>
      <c r="AD75" s="1">
        <v>0</v>
      </c>
      <c r="AE75" s="1">
        <v>0</v>
      </c>
      <c r="AF75" s="1">
        <v>0</v>
      </c>
      <c r="AG75" s="1">
        <v>0</v>
      </c>
      <c r="AH75" s="1">
        <v>0</v>
      </c>
      <c r="AI75" s="1">
        <v>0</v>
      </c>
      <c r="AJ75" s="1">
        <v>0</v>
      </c>
      <c r="AK75" s="1">
        <v>0</v>
      </c>
      <c r="AL75" s="1">
        <v>0</v>
      </c>
      <c r="AM75" s="1">
        <v>0</v>
      </c>
      <c r="AN75" s="1">
        <v>0</v>
      </c>
      <c r="AO75" s="1">
        <v>0</v>
      </c>
      <c r="AP75" s="1">
        <v>0</v>
      </c>
      <c r="AQ75" s="1">
        <v>0</v>
      </c>
      <c r="AR75" s="1">
        <v>0</v>
      </c>
      <c r="AS75" s="1">
        <v>0</v>
      </c>
      <c r="AT75" s="1">
        <v>0</v>
      </c>
      <c r="AU75" s="1">
        <v>0</v>
      </c>
      <c r="AV75" s="1">
        <v>0</v>
      </c>
      <c r="AW75" s="1">
        <v>0</v>
      </c>
      <c r="AX75" s="1">
        <v>0</v>
      </c>
      <c r="AY75" s="1">
        <v>0</v>
      </c>
      <c r="AZ75" s="1">
        <v>0</v>
      </c>
    </row>
    <row r="76" spans="1:52">
      <c r="A76" s="1" t="s">
        <v>1264</v>
      </c>
      <c r="B76" s="1">
        <v>0</v>
      </c>
      <c r="C76" s="1">
        <v>0</v>
      </c>
      <c r="D76" s="1">
        <v>0</v>
      </c>
      <c r="E76" s="1">
        <v>0</v>
      </c>
      <c r="F76" s="1">
        <v>0</v>
      </c>
      <c r="G76" s="1">
        <v>0</v>
      </c>
      <c r="H76" s="1">
        <v>0</v>
      </c>
      <c r="I76" s="1">
        <v>0</v>
      </c>
      <c r="J76" s="1">
        <v>0</v>
      </c>
      <c r="K76" s="1">
        <v>0</v>
      </c>
      <c r="L76" s="1">
        <v>0</v>
      </c>
      <c r="M76" s="1">
        <v>0</v>
      </c>
      <c r="N76" s="1">
        <v>0</v>
      </c>
      <c r="O76" s="1">
        <v>0</v>
      </c>
      <c r="P76" s="1">
        <v>0</v>
      </c>
      <c r="Q76" s="1">
        <v>0</v>
      </c>
      <c r="R76" s="1">
        <v>0</v>
      </c>
      <c r="S76" s="1">
        <v>0</v>
      </c>
      <c r="T76" s="1">
        <v>0</v>
      </c>
      <c r="U76" s="1">
        <v>0</v>
      </c>
      <c r="V76" s="1">
        <v>0</v>
      </c>
      <c r="W76" s="1">
        <v>0</v>
      </c>
      <c r="X76" s="1">
        <v>0</v>
      </c>
      <c r="Y76" s="1">
        <v>182450.538</v>
      </c>
      <c r="Z76" s="1">
        <v>0</v>
      </c>
      <c r="AA76" s="1">
        <v>0</v>
      </c>
      <c r="AB76" s="1">
        <v>0</v>
      </c>
      <c r="AC76" s="1">
        <v>0</v>
      </c>
      <c r="AD76" s="1">
        <v>0</v>
      </c>
      <c r="AE76" s="1">
        <v>5000</v>
      </c>
      <c r="AF76" s="1">
        <v>0</v>
      </c>
      <c r="AG76" s="1">
        <v>0</v>
      </c>
      <c r="AH76" s="1">
        <v>0</v>
      </c>
      <c r="AI76" s="1">
        <v>2270</v>
      </c>
      <c r="AJ76" s="1">
        <v>5000</v>
      </c>
      <c r="AK76" s="1">
        <v>0</v>
      </c>
      <c r="AL76" s="1">
        <v>0</v>
      </c>
      <c r="AM76" s="1">
        <v>0</v>
      </c>
      <c r="AN76" s="1">
        <v>0</v>
      </c>
      <c r="AO76" s="1">
        <v>5000</v>
      </c>
      <c r="AP76" s="1">
        <v>0</v>
      </c>
      <c r="AQ76" s="1">
        <v>0</v>
      </c>
      <c r="AR76" s="1">
        <v>5000</v>
      </c>
      <c r="AS76" s="1">
        <v>7464.44</v>
      </c>
      <c r="AT76" s="1">
        <v>0</v>
      </c>
      <c r="AU76" s="1">
        <v>0</v>
      </c>
      <c r="AV76" s="1">
        <v>0</v>
      </c>
      <c r="AW76" s="1">
        <v>0</v>
      </c>
      <c r="AX76" s="1">
        <v>0</v>
      </c>
      <c r="AY76" s="1">
        <v>0</v>
      </c>
      <c r="AZ76" s="1">
        <v>0</v>
      </c>
    </row>
    <row r="77" spans="1:52">
      <c r="A77" s="1" t="s">
        <v>1265</v>
      </c>
      <c r="B77" s="1">
        <v>-51000</v>
      </c>
      <c r="C77" s="1">
        <v>-36000</v>
      </c>
      <c r="D77" s="1">
        <v>-36000</v>
      </c>
      <c r="E77" s="1">
        <v>-87975</v>
      </c>
      <c r="F77" s="1">
        <v>0</v>
      </c>
      <c r="G77" s="1">
        <v>0</v>
      </c>
      <c r="H77" s="1">
        <v>-42149</v>
      </c>
      <c r="I77" s="1">
        <v>-176039</v>
      </c>
      <c r="J77" s="1">
        <v>0</v>
      </c>
      <c r="K77" s="1">
        <v>0</v>
      </c>
      <c r="L77" s="1">
        <v>-60000</v>
      </c>
      <c r="M77" s="1">
        <v>-1144.0999999999999</v>
      </c>
      <c r="N77" s="1">
        <v>0</v>
      </c>
      <c r="O77" s="1">
        <v>0</v>
      </c>
      <c r="P77" s="1">
        <v>0</v>
      </c>
      <c r="Q77" s="1">
        <v>0</v>
      </c>
      <c r="R77" s="1">
        <v>0</v>
      </c>
      <c r="S77" s="1">
        <v>0</v>
      </c>
      <c r="T77" s="1">
        <v>0</v>
      </c>
      <c r="U77" s="1">
        <v>0</v>
      </c>
      <c r="V77" s="1">
        <v>0</v>
      </c>
      <c r="W77" s="1">
        <v>0</v>
      </c>
      <c r="X77" s="1">
        <v>116000</v>
      </c>
      <c r="Y77" s="1">
        <v>0</v>
      </c>
      <c r="Z77" s="1">
        <v>0</v>
      </c>
      <c r="AA77" s="1">
        <v>0</v>
      </c>
      <c r="AB77" s="1">
        <v>0</v>
      </c>
      <c r="AC77" s="1">
        <v>0</v>
      </c>
      <c r="AD77" s="1">
        <v>0</v>
      </c>
      <c r="AE77" s="1">
        <v>0</v>
      </c>
      <c r="AF77" s="1">
        <v>0</v>
      </c>
      <c r="AG77" s="1">
        <v>0</v>
      </c>
      <c r="AH77" s="1">
        <v>0</v>
      </c>
      <c r="AI77" s="1">
        <v>0</v>
      </c>
      <c r="AJ77" s="1">
        <v>0</v>
      </c>
      <c r="AK77" s="1">
        <v>0</v>
      </c>
      <c r="AL77" s="1">
        <v>0</v>
      </c>
      <c r="AM77" s="1">
        <v>0</v>
      </c>
      <c r="AN77" s="1">
        <v>0</v>
      </c>
      <c r="AO77" s="1">
        <v>0</v>
      </c>
      <c r="AP77" s="1">
        <v>0</v>
      </c>
      <c r="AQ77" s="1">
        <v>-79391</v>
      </c>
      <c r="AR77" s="1">
        <v>-119350</v>
      </c>
      <c r="AS77" s="1">
        <v>0</v>
      </c>
      <c r="AT77" s="1">
        <v>0</v>
      </c>
      <c r="AU77" s="1">
        <v>0</v>
      </c>
      <c r="AV77" s="1">
        <v>0</v>
      </c>
      <c r="AW77" s="1">
        <v>0</v>
      </c>
      <c r="AX77" s="1">
        <v>0</v>
      </c>
      <c r="AY77" s="1">
        <v>0</v>
      </c>
      <c r="AZ77" s="1">
        <v>0</v>
      </c>
    </row>
    <row r="78" spans="1:52">
      <c r="A78" s="1" t="s">
        <v>1266</v>
      </c>
      <c r="B78" s="1">
        <v>0</v>
      </c>
      <c r="C78" s="1">
        <v>0</v>
      </c>
      <c r="D78" s="1">
        <v>0</v>
      </c>
      <c r="E78" s="1">
        <v>0</v>
      </c>
      <c r="F78" s="1">
        <v>0</v>
      </c>
      <c r="G78" s="1">
        <v>0</v>
      </c>
      <c r="H78" s="1">
        <v>-42149</v>
      </c>
      <c r="I78" s="1">
        <v>-176039</v>
      </c>
      <c r="J78" s="1">
        <v>0</v>
      </c>
      <c r="K78" s="1">
        <v>0</v>
      </c>
      <c r="L78" s="1">
        <v>-60000</v>
      </c>
      <c r="M78" s="1">
        <v>-1144.0999999999999</v>
      </c>
      <c r="N78" s="1">
        <v>0</v>
      </c>
      <c r="O78" s="1">
        <v>0</v>
      </c>
      <c r="P78" s="1">
        <v>0</v>
      </c>
      <c r="Q78" s="1">
        <v>0</v>
      </c>
      <c r="R78" s="1">
        <v>0</v>
      </c>
      <c r="S78" s="1">
        <v>0</v>
      </c>
      <c r="T78" s="1">
        <v>0</v>
      </c>
      <c r="U78" s="1">
        <v>0</v>
      </c>
      <c r="V78" s="1">
        <v>0</v>
      </c>
      <c r="W78" s="1">
        <v>0</v>
      </c>
      <c r="X78" s="1">
        <v>0</v>
      </c>
      <c r="Y78" s="1">
        <v>0</v>
      </c>
      <c r="Z78" s="1">
        <v>0</v>
      </c>
      <c r="AA78" s="1">
        <v>0</v>
      </c>
      <c r="AB78" s="1">
        <v>0</v>
      </c>
      <c r="AC78" s="1">
        <v>0</v>
      </c>
      <c r="AD78" s="1">
        <v>0</v>
      </c>
      <c r="AE78" s="1">
        <v>0</v>
      </c>
      <c r="AF78" s="1">
        <v>0</v>
      </c>
      <c r="AG78" s="1">
        <v>0</v>
      </c>
      <c r="AH78" s="1">
        <v>0</v>
      </c>
      <c r="AI78" s="1">
        <v>0</v>
      </c>
      <c r="AJ78" s="1">
        <v>0</v>
      </c>
      <c r="AK78" s="1">
        <v>0</v>
      </c>
      <c r="AL78" s="1">
        <v>0</v>
      </c>
      <c r="AM78" s="1">
        <v>0</v>
      </c>
      <c r="AN78" s="1">
        <v>0</v>
      </c>
      <c r="AO78" s="1">
        <v>0</v>
      </c>
      <c r="AP78" s="1">
        <v>0</v>
      </c>
      <c r="AQ78" s="1">
        <v>-79391</v>
      </c>
      <c r="AR78" s="1">
        <v>-119350</v>
      </c>
      <c r="AS78" s="1">
        <v>0</v>
      </c>
      <c r="AT78" s="1">
        <v>0</v>
      </c>
      <c r="AU78" s="1">
        <v>0</v>
      </c>
      <c r="AV78" s="1">
        <v>0</v>
      </c>
      <c r="AW78" s="1">
        <v>0</v>
      </c>
      <c r="AX78" s="1">
        <v>0</v>
      </c>
      <c r="AY78" s="1">
        <v>0</v>
      </c>
      <c r="AZ78" s="1">
        <v>0</v>
      </c>
    </row>
    <row r="79" spans="1:52">
      <c r="A79" s="1" t="s">
        <v>1267</v>
      </c>
      <c r="B79" s="1">
        <v>0</v>
      </c>
      <c r="C79" s="1">
        <v>0</v>
      </c>
      <c r="D79" s="1">
        <v>0</v>
      </c>
      <c r="E79" s="1">
        <v>0</v>
      </c>
      <c r="F79" s="1">
        <v>0</v>
      </c>
      <c r="G79" s="1">
        <v>0</v>
      </c>
      <c r="H79" s="1">
        <v>0</v>
      </c>
      <c r="I79" s="1">
        <v>0</v>
      </c>
      <c r="J79" s="1">
        <v>0</v>
      </c>
      <c r="K79" s="1">
        <v>0</v>
      </c>
      <c r="L79" s="1">
        <v>0</v>
      </c>
      <c r="M79" s="1">
        <v>0</v>
      </c>
      <c r="N79" s="1">
        <v>0</v>
      </c>
      <c r="O79" s="1">
        <v>0</v>
      </c>
      <c r="P79" s="1">
        <v>0</v>
      </c>
      <c r="Q79" s="1">
        <v>0</v>
      </c>
      <c r="R79" s="1">
        <v>0</v>
      </c>
      <c r="S79" s="1">
        <v>0</v>
      </c>
      <c r="T79" s="1">
        <v>0</v>
      </c>
      <c r="U79" s="1">
        <v>0</v>
      </c>
      <c r="V79" s="1">
        <v>0</v>
      </c>
      <c r="W79" s="1">
        <v>0</v>
      </c>
      <c r="X79" s="1">
        <v>116000</v>
      </c>
      <c r="Y79" s="1">
        <v>0</v>
      </c>
      <c r="Z79" s="1">
        <v>0</v>
      </c>
      <c r="AA79" s="1">
        <v>0</v>
      </c>
      <c r="AB79" s="1">
        <v>0</v>
      </c>
      <c r="AC79" s="1">
        <v>0</v>
      </c>
      <c r="AD79" s="1">
        <v>0</v>
      </c>
      <c r="AE79" s="1">
        <v>0</v>
      </c>
      <c r="AF79" s="1">
        <v>0</v>
      </c>
      <c r="AG79" s="1">
        <v>0</v>
      </c>
      <c r="AH79" s="1">
        <v>0</v>
      </c>
      <c r="AI79" s="1">
        <v>0</v>
      </c>
      <c r="AJ79" s="1">
        <v>0</v>
      </c>
      <c r="AK79" s="1">
        <v>0</v>
      </c>
      <c r="AL79" s="1">
        <v>0</v>
      </c>
      <c r="AM79" s="1">
        <v>0</v>
      </c>
      <c r="AN79" s="1">
        <v>0</v>
      </c>
      <c r="AO79" s="1">
        <v>0</v>
      </c>
      <c r="AP79" s="1">
        <v>0</v>
      </c>
      <c r="AQ79" s="1">
        <v>0</v>
      </c>
      <c r="AR79" s="1">
        <v>0</v>
      </c>
      <c r="AS79" s="1">
        <v>0</v>
      </c>
      <c r="AT79" s="1">
        <v>0</v>
      </c>
      <c r="AU79" s="1">
        <v>0</v>
      </c>
      <c r="AV79" s="1">
        <v>0</v>
      </c>
      <c r="AW79" s="1">
        <v>0</v>
      </c>
      <c r="AX79" s="1">
        <v>0</v>
      </c>
      <c r="AY79" s="1">
        <v>0</v>
      </c>
      <c r="AZ79" s="1">
        <v>0</v>
      </c>
    </row>
    <row r="80" spans="1:52">
      <c r="A80" s="1" t="s">
        <v>1268</v>
      </c>
      <c r="B80" s="1">
        <v>0</v>
      </c>
      <c r="C80" s="1">
        <v>0</v>
      </c>
      <c r="D80" s="1">
        <v>0</v>
      </c>
      <c r="E80" s="1">
        <v>0</v>
      </c>
      <c r="F80" s="1">
        <v>0</v>
      </c>
      <c r="G80" s="1">
        <v>0</v>
      </c>
      <c r="H80" s="1">
        <v>0</v>
      </c>
      <c r="I80" s="1">
        <v>0</v>
      </c>
      <c r="J80" s="1">
        <v>0</v>
      </c>
      <c r="K80" s="1">
        <v>0</v>
      </c>
      <c r="L80" s="1">
        <v>0</v>
      </c>
      <c r="M80" s="1">
        <v>0</v>
      </c>
      <c r="N80" s="1">
        <v>0</v>
      </c>
      <c r="O80" s="1">
        <v>0</v>
      </c>
      <c r="P80" s="1">
        <v>0</v>
      </c>
      <c r="Q80" s="1">
        <v>0</v>
      </c>
      <c r="R80" s="1">
        <v>0</v>
      </c>
      <c r="S80" s="1">
        <v>0</v>
      </c>
      <c r="T80" s="1">
        <v>0</v>
      </c>
      <c r="U80" s="1">
        <v>0</v>
      </c>
      <c r="V80" s="1">
        <v>72484</v>
      </c>
      <c r="W80" s="1">
        <v>66000</v>
      </c>
      <c r="X80" s="1">
        <v>0</v>
      </c>
      <c r="Y80" s="1">
        <v>116000</v>
      </c>
      <c r="Z80" s="1">
        <v>0</v>
      </c>
      <c r="AA80" s="1">
        <v>0</v>
      </c>
      <c r="AB80" s="1">
        <v>0</v>
      </c>
      <c r="AC80" s="1">
        <v>-4464.4399999999996</v>
      </c>
      <c r="AD80" s="1">
        <v>0</v>
      </c>
      <c r="AE80" s="1">
        <v>0</v>
      </c>
      <c r="AF80" s="1">
        <v>0</v>
      </c>
      <c r="AG80" s="1">
        <v>0</v>
      </c>
      <c r="AH80" s="1">
        <v>0</v>
      </c>
      <c r="AI80" s="1">
        <v>0</v>
      </c>
      <c r="AJ80" s="1">
        <v>0</v>
      </c>
      <c r="AK80" s="1">
        <v>0</v>
      </c>
      <c r="AL80" s="1">
        <v>0</v>
      </c>
      <c r="AM80" s="1">
        <v>0</v>
      </c>
      <c r="AN80" s="1">
        <v>0</v>
      </c>
      <c r="AO80" s="1">
        <v>-95041.577000000005</v>
      </c>
      <c r="AP80" s="1">
        <v>-38494</v>
      </c>
      <c r="AQ80" s="1">
        <v>0</v>
      </c>
      <c r="AR80" s="1">
        <v>0</v>
      </c>
      <c r="AS80" s="1">
        <v>0</v>
      </c>
      <c r="AT80" s="1">
        <v>0</v>
      </c>
      <c r="AU80" s="1">
        <v>0</v>
      </c>
      <c r="AV80" s="1">
        <v>0</v>
      </c>
      <c r="AW80" s="1">
        <v>0</v>
      </c>
      <c r="AX80" s="1">
        <v>0</v>
      </c>
      <c r="AY80" s="1">
        <v>0</v>
      </c>
      <c r="AZ80" s="1">
        <v>0</v>
      </c>
    </row>
    <row r="81" spans="1:52">
      <c r="A81" s="1" t="s">
        <v>1269</v>
      </c>
      <c r="B81" s="1">
        <v>0</v>
      </c>
      <c r="C81" s="1">
        <v>0</v>
      </c>
      <c r="D81" s="1">
        <v>0</v>
      </c>
      <c r="E81" s="1">
        <v>0</v>
      </c>
      <c r="F81" s="1">
        <v>0</v>
      </c>
      <c r="G81" s="1">
        <v>0</v>
      </c>
      <c r="H81" s="1">
        <v>0</v>
      </c>
      <c r="I81" s="1">
        <v>0</v>
      </c>
      <c r="J81" s="1">
        <v>0</v>
      </c>
      <c r="K81" s="1">
        <v>0</v>
      </c>
      <c r="L81" s="1">
        <v>0</v>
      </c>
      <c r="M81" s="1">
        <v>0</v>
      </c>
      <c r="N81" s="1">
        <v>0</v>
      </c>
      <c r="O81" s="1">
        <v>0</v>
      </c>
      <c r="P81" s="1">
        <v>0</v>
      </c>
      <c r="Q81" s="1">
        <v>0</v>
      </c>
      <c r="R81" s="1">
        <v>0</v>
      </c>
      <c r="S81" s="1">
        <v>0</v>
      </c>
      <c r="T81" s="1">
        <v>0</v>
      </c>
      <c r="U81" s="1">
        <v>0</v>
      </c>
      <c r="V81" s="1">
        <v>72484</v>
      </c>
      <c r="W81" s="1">
        <v>-50000</v>
      </c>
      <c r="X81" s="1">
        <v>0</v>
      </c>
      <c r="Y81" s="1">
        <v>0</v>
      </c>
      <c r="Z81" s="1">
        <v>0</v>
      </c>
      <c r="AA81" s="1">
        <v>0</v>
      </c>
      <c r="AB81" s="1">
        <v>0</v>
      </c>
      <c r="AC81" s="1">
        <v>-4464.4399999999996</v>
      </c>
      <c r="AD81" s="1">
        <v>0</v>
      </c>
      <c r="AE81" s="1">
        <v>0</v>
      </c>
      <c r="AF81" s="1">
        <v>0</v>
      </c>
      <c r="AG81" s="1">
        <v>0</v>
      </c>
      <c r="AH81" s="1">
        <v>0</v>
      </c>
      <c r="AI81" s="1">
        <v>0</v>
      </c>
      <c r="AJ81" s="1">
        <v>0</v>
      </c>
      <c r="AK81" s="1">
        <v>0</v>
      </c>
      <c r="AL81" s="1">
        <v>0</v>
      </c>
      <c r="AM81" s="1">
        <v>0</v>
      </c>
      <c r="AN81" s="1">
        <v>0</v>
      </c>
      <c r="AO81" s="1">
        <v>-95041.577000000005</v>
      </c>
      <c r="AP81" s="1">
        <v>-38494</v>
      </c>
      <c r="AQ81" s="1">
        <v>0</v>
      </c>
      <c r="AR81" s="1">
        <v>0</v>
      </c>
      <c r="AS81" s="1">
        <v>0</v>
      </c>
      <c r="AT81" s="1">
        <v>0</v>
      </c>
      <c r="AU81" s="1">
        <v>0</v>
      </c>
      <c r="AV81" s="1">
        <v>0</v>
      </c>
      <c r="AW81" s="1">
        <v>0</v>
      </c>
      <c r="AX81" s="1">
        <v>0</v>
      </c>
      <c r="AY81" s="1">
        <v>0</v>
      </c>
      <c r="AZ81" s="1">
        <v>0</v>
      </c>
    </row>
    <row r="82" spans="1:52">
      <c r="A82" s="1" t="s">
        <v>1270</v>
      </c>
      <c r="B82" s="1">
        <v>0</v>
      </c>
      <c r="C82" s="1">
        <v>0</v>
      </c>
      <c r="D82" s="1">
        <v>0</v>
      </c>
      <c r="E82" s="1">
        <v>0</v>
      </c>
      <c r="F82" s="1">
        <v>0</v>
      </c>
      <c r="G82" s="1">
        <v>0</v>
      </c>
      <c r="H82" s="1">
        <v>0</v>
      </c>
      <c r="I82" s="1">
        <v>0</v>
      </c>
      <c r="J82" s="1">
        <v>0</v>
      </c>
      <c r="K82" s="1">
        <v>0</v>
      </c>
      <c r="L82" s="1">
        <v>0</v>
      </c>
      <c r="M82" s="1">
        <v>0</v>
      </c>
      <c r="N82" s="1">
        <v>0</v>
      </c>
      <c r="O82" s="1">
        <v>0</v>
      </c>
      <c r="P82" s="1">
        <v>0</v>
      </c>
      <c r="Q82" s="1">
        <v>0</v>
      </c>
      <c r="R82" s="1">
        <v>0</v>
      </c>
      <c r="S82" s="1">
        <v>0</v>
      </c>
      <c r="T82" s="1">
        <v>0</v>
      </c>
      <c r="U82" s="1">
        <v>0</v>
      </c>
      <c r="V82" s="1">
        <v>0</v>
      </c>
      <c r="W82" s="1">
        <v>116000</v>
      </c>
      <c r="X82" s="1">
        <v>0</v>
      </c>
      <c r="Y82" s="1">
        <v>116000</v>
      </c>
      <c r="Z82" s="1">
        <v>0</v>
      </c>
      <c r="AA82" s="1">
        <v>0</v>
      </c>
      <c r="AB82" s="1">
        <v>0</v>
      </c>
      <c r="AC82" s="1">
        <v>0</v>
      </c>
      <c r="AD82" s="1">
        <v>0</v>
      </c>
      <c r="AE82" s="1">
        <v>0</v>
      </c>
      <c r="AF82" s="1">
        <v>0</v>
      </c>
      <c r="AG82" s="1">
        <v>0</v>
      </c>
      <c r="AH82" s="1">
        <v>0</v>
      </c>
      <c r="AI82" s="1">
        <v>0</v>
      </c>
      <c r="AJ82" s="1">
        <v>0</v>
      </c>
      <c r="AK82" s="1">
        <v>0</v>
      </c>
      <c r="AL82" s="1">
        <v>0</v>
      </c>
      <c r="AM82" s="1">
        <v>0</v>
      </c>
      <c r="AN82" s="1">
        <v>0</v>
      </c>
      <c r="AO82" s="1">
        <v>0</v>
      </c>
      <c r="AP82" s="1">
        <v>0</v>
      </c>
      <c r="AQ82" s="1">
        <v>0</v>
      </c>
      <c r="AR82" s="1">
        <v>0</v>
      </c>
      <c r="AS82" s="1">
        <v>0</v>
      </c>
      <c r="AT82" s="1">
        <v>0</v>
      </c>
      <c r="AU82" s="1">
        <v>0</v>
      </c>
      <c r="AV82" s="1">
        <v>0</v>
      </c>
      <c r="AW82" s="1">
        <v>0</v>
      </c>
      <c r="AX82" s="1">
        <v>0</v>
      </c>
      <c r="AY82" s="1">
        <v>0</v>
      </c>
      <c r="AZ82" s="1">
        <v>0</v>
      </c>
    </row>
    <row r="83" spans="1:52">
      <c r="A83" s="1" t="s">
        <v>207</v>
      </c>
      <c r="B83" s="1">
        <v>-660292</v>
      </c>
      <c r="C83" s="1">
        <v>-1422676</v>
      </c>
      <c r="D83" s="1">
        <v>-2429966</v>
      </c>
      <c r="E83" s="1">
        <v>-3379747.01</v>
      </c>
      <c r="F83" s="1">
        <v>-662967</v>
      </c>
      <c r="G83" s="1">
        <v>-1292135</v>
      </c>
      <c r="H83" s="1">
        <v>-2061527</v>
      </c>
      <c r="I83" s="1">
        <v>-2731174</v>
      </c>
      <c r="J83" s="1">
        <v>-404352</v>
      </c>
      <c r="K83" s="1">
        <v>-849690</v>
      </c>
      <c r="L83" s="1">
        <v>-1633790</v>
      </c>
      <c r="M83" s="1">
        <v>-2290729.2799999998</v>
      </c>
      <c r="N83" s="1">
        <v>-337224</v>
      </c>
      <c r="O83" s="1">
        <v>-686695</v>
      </c>
      <c r="P83" s="1">
        <v>-1070899</v>
      </c>
      <c r="Q83" s="1">
        <v>-1488385.1</v>
      </c>
      <c r="R83" s="1">
        <v>-264878</v>
      </c>
      <c r="S83" s="1">
        <v>-595778</v>
      </c>
      <c r="T83" s="1">
        <v>-984966</v>
      </c>
      <c r="U83" s="1">
        <v>-1350085.655</v>
      </c>
      <c r="V83" s="1">
        <v>-527471</v>
      </c>
      <c r="W83" s="1">
        <v>-1031826</v>
      </c>
      <c r="X83" s="1">
        <v>-1284801</v>
      </c>
      <c r="Y83" s="1">
        <v>-1999885.638</v>
      </c>
      <c r="Z83" s="1">
        <v>-349996</v>
      </c>
      <c r="AA83" s="1">
        <v>-559606</v>
      </c>
      <c r="AB83" s="1">
        <v>-801480</v>
      </c>
      <c r="AC83" s="1">
        <v>-1359451.78</v>
      </c>
      <c r="AD83" s="1">
        <v>-234678</v>
      </c>
      <c r="AE83" s="1">
        <v>-464134</v>
      </c>
      <c r="AF83" s="1">
        <v>-838356</v>
      </c>
      <c r="AG83" s="1">
        <v>-1536120.456</v>
      </c>
      <c r="AH83" s="1">
        <v>-358927</v>
      </c>
      <c r="AI83" s="1">
        <v>-646367</v>
      </c>
      <c r="AJ83" s="1">
        <v>-897400</v>
      </c>
      <c r="AK83" s="1">
        <v>-1446633.41</v>
      </c>
      <c r="AL83" s="1">
        <v>-179287</v>
      </c>
      <c r="AM83" s="1">
        <v>-518450</v>
      </c>
      <c r="AN83" s="1">
        <v>-795296</v>
      </c>
      <c r="AO83" s="1">
        <v>-1367324.513</v>
      </c>
      <c r="AP83" s="1">
        <v>-121674</v>
      </c>
      <c r="AQ83" s="1">
        <v>-434236</v>
      </c>
      <c r="AR83" s="1">
        <v>-836592</v>
      </c>
      <c r="AS83" s="1">
        <v>-1339989.3289999999</v>
      </c>
      <c r="AT83" s="1">
        <v>-448293</v>
      </c>
      <c r="AU83" s="1">
        <v>-848355</v>
      </c>
      <c r="AV83" s="1">
        <v>-1363714</v>
      </c>
      <c r="AW83" s="1">
        <v>-1955756.3729999999</v>
      </c>
      <c r="AX83" s="1">
        <v>-373940</v>
      </c>
      <c r="AY83" s="1">
        <v>-839512</v>
      </c>
      <c r="AZ83" s="1">
        <v>-1312754</v>
      </c>
    </row>
    <row r="84" spans="1:52">
      <c r="A84" s="1" t="s">
        <v>208</v>
      </c>
      <c r="B84" s="1">
        <v>1074</v>
      </c>
      <c r="C84" s="1">
        <v>1647</v>
      </c>
      <c r="D84" s="1">
        <v>2510</v>
      </c>
      <c r="E84" s="1">
        <v>82327.38</v>
      </c>
      <c r="F84" s="1">
        <v>327</v>
      </c>
      <c r="G84" s="1">
        <v>32167</v>
      </c>
      <c r="H84" s="1">
        <v>35257</v>
      </c>
      <c r="I84" s="1">
        <v>36990</v>
      </c>
      <c r="J84" s="1">
        <v>385</v>
      </c>
      <c r="K84" s="1">
        <v>2453</v>
      </c>
      <c r="L84" s="1">
        <v>2717</v>
      </c>
      <c r="M84" s="1">
        <v>3014.87</v>
      </c>
      <c r="N84" s="1">
        <v>310</v>
      </c>
      <c r="O84" s="1">
        <v>3005</v>
      </c>
      <c r="P84" s="1">
        <v>4638</v>
      </c>
      <c r="Q84" s="1">
        <v>3380.2</v>
      </c>
      <c r="R84" s="1">
        <v>5302</v>
      </c>
      <c r="S84" s="1">
        <v>6279</v>
      </c>
      <c r="T84" s="1">
        <v>6948</v>
      </c>
      <c r="U84" s="1">
        <v>8818.2620000000006</v>
      </c>
      <c r="V84" s="1">
        <v>0</v>
      </c>
      <c r="W84" s="1">
        <v>1085</v>
      </c>
      <c r="X84" s="1">
        <v>3103</v>
      </c>
      <c r="Y84" s="1">
        <v>3298.0740000000001</v>
      </c>
      <c r="Z84" s="1">
        <v>0</v>
      </c>
      <c r="AA84" s="1">
        <v>13555</v>
      </c>
      <c r="AB84" s="1">
        <v>6518</v>
      </c>
      <c r="AC84" s="1">
        <v>11892.24</v>
      </c>
      <c r="AD84" s="1">
        <v>0</v>
      </c>
      <c r="AE84" s="1">
        <v>29254</v>
      </c>
      <c r="AF84" s="1">
        <v>11920</v>
      </c>
      <c r="AG84" s="1">
        <v>17192.407999999999</v>
      </c>
      <c r="AH84" s="1">
        <v>6371</v>
      </c>
      <c r="AI84" s="1">
        <v>12943</v>
      </c>
      <c r="AJ84" s="1">
        <v>22341</v>
      </c>
      <c r="AK84" s="1">
        <v>8607.42</v>
      </c>
      <c r="AL84" s="1">
        <v>888</v>
      </c>
      <c r="AM84" s="1">
        <v>1175</v>
      </c>
      <c r="AN84" s="1">
        <v>3053</v>
      </c>
      <c r="AO84" s="1">
        <v>3792.4180000000001</v>
      </c>
      <c r="AP84" s="1">
        <v>719</v>
      </c>
      <c r="AQ84" s="1">
        <v>3166</v>
      </c>
      <c r="AR84" s="1">
        <v>4429</v>
      </c>
      <c r="AS84" s="1">
        <v>4625.9669999999996</v>
      </c>
      <c r="AT84" s="1">
        <v>734</v>
      </c>
      <c r="AU84" s="1">
        <v>2845</v>
      </c>
      <c r="AV84" s="1">
        <v>3596</v>
      </c>
      <c r="AW84" s="1">
        <v>8222.0239999999994</v>
      </c>
      <c r="AX84" s="1">
        <v>931</v>
      </c>
      <c r="AY84" s="1">
        <v>1667</v>
      </c>
      <c r="AZ84" s="1">
        <v>4173</v>
      </c>
    </row>
    <row r="85" spans="1:52">
      <c r="A85" s="1" t="s">
        <v>209</v>
      </c>
      <c r="B85" s="1">
        <v>-661366</v>
      </c>
      <c r="C85" s="1">
        <v>-1424323</v>
      </c>
      <c r="D85" s="1">
        <v>-2432476</v>
      </c>
      <c r="E85" s="1">
        <v>-3462074.39</v>
      </c>
      <c r="F85" s="1">
        <v>-663294</v>
      </c>
      <c r="G85" s="1">
        <v>-1324302</v>
      </c>
      <c r="H85" s="1">
        <v>-2096784</v>
      </c>
      <c r="I85" s="1">
        <v>-2768164</v>
      </c>
      <c r="J85" s="1">
        <v>-404737</v>
      </c>
      <c r="K85" s="1">
        <v>-852143</v>
      </c>
      <c r="L85" s="1">
        <v>-1636507</v>
      </c>
      <c r="M85" s="1">
        <v>-2293744.15</v>
      </c>
      <c r="N85" s="1">
        <v>-337534</v>
      </c>
      <c r="O85" s="1">
        <v>-689700</v>
      </c>
      <c r="P85" s="1">
        <v>-1075537</v>
      </c>
      <c r="Q85" s="1">
        <v>-1491765.3</v>
      </c>
      <c r="R85" s="1">
        <v>-270180</v>
      </c>
      <c r="S85" s="1">
        <v>-602057</v>
      </c>
      <c r="T85" s="1">
        <v>-991914</v>
      </c>
      <c r="U85" s="1">
        <v>-1358903.9169999999</v>
      </c>
      <c r="V85" s="1">
        <v>-527471</v>
      </c>
      <c r="W85" s="1">
        <v>-1032911</v>
      </c>
      <c r="X85" s="1">
        <v>-1287904</v>
      </c>
      <c r="Y85" s="1">
        <v>-2003183.7120000001</v>
      </c>
      <c r="Z85" s="1">
        <v>-349996</v>
      </c>
      <c r="AA85" s="1">
        <v>-573161</v>
      </c>
      <c r="AB85" s="1">
        <v>-807998</v>
      </c>
      <c r="AC85" s="1">
        <v>-1371344.02</v>
      </c>
      <c r="AD85" s="1">
        <v>-234678</v>
      </c>
      <c r="AE85" s="1">
        <v>-493388</v>
      </c>
      <c r="AF85" s="1">
        <v>-850276</v>
      </c>
      <c r="AG85" s="1">
        <v>-1553312.8640000001</v>
      </c>
      <c r="AH85" s="1">
        <v>-365298</v>
      </c>
      <c r="AI85" s="1">
        <v>-659310</v>
      </c>
      <c r="AJ85" s="1">
        <v>-919741</v>
      </c>
      <c r="AK85" s="1">
        <v>-1455240.83</v>
      </c>
      <c r="AL85" s="1">
        <v>-180175</v>
      </c>
      <c r="AM85" s="1">
        <v>-519625</v>
      </c>
      <c r="AN85" s="1">
        <v>-798349</v>
      </c>
      <c r="AO85" s="1">
        <v>-1371116.9310000001</v>
      </c>
      <c r="AP85" s="1">
        <v>-122393</v>
      </c>
      <c r="AQ85" s="1">
        <v>-437402</v>
      </c>
      <c r="AR85" s="1">
        <v>-841021</v>
      </c>
      <c r="AS85" s="1">
        <v>-1344615.2960000001</v>
      </c>
      <c r="AT85" s="1">
        <v>-449027</v>
      </c>
      <c r="AU85" s="1">
        <v>-851200</v>
      </c>
      <c r="AV85" s="1">
        <v>-1367310</v>
      </c>
      <c r="AW85" s="1">
        <v>-1963978.3970000001</v>
      </c>
      <c r="AX85" s="1">
        <v>-374871</v>
      </c>
      <c r="AY85" s="1">
        <v>-841179</v>
      </c>
      <c r="AZ85" s="1">
        <v>-1316927</v>
      </c>
    </row>
    <row r="86" spans="1:52">
      <c r="A86" s="1" t="s">
        <v>210</v>
      </c>
      <c r="B86" s="1">
        <v>0</v>
      </c>
      <c r="C86" s="1">
        <v>0</v>
      </c>
      <c r="D86" s="1">
        <v>0</v>
      </c>
      <c r="E86" s="1">
        <v>0</v>
      </c>
      <c r="F86" s="1">
        <v>0</v>
      </c>
      <c r="G86" s="1">
        <v>-24741</v>
      </c>
      <c r="H86" s="1">
        <v>-31062</v>
      </c>
      <c r="I86" s="1">
        <v>-47305</v>
      </c>
      <c r="J86" s="1">
        <v>-3734</v>
      </c>
      <c r="K86" s="1">
        <v>-6870</v>
      </c>
      <c r="L86" s="1">
        <v>-14624</v>
      </c>
      <c r="M86" s="1">
        <v>-22300.14</v>
      </c>
      <c r="N86" s="1">
        <v>-889</v>
      </c>
      <c r="O86" s="1">
        <v>-9662</v>
      </c>
      <c r="P86" s="1">
        <v>-21019</v>
      </c>
      <c r="Q86" s="1">
        <v>-33078.83</v>
      </c>
      <c r="R86" s="1">
        <v>-2890</v>
      </c>
      <c r="S86" s="1">
        <v>-13002</v>
      </c>
      <c r="T86" s="1">
        <v>-26595</v>
      </c>
      <c r="U86" s="1">
        <v>0</v>
      </c>
      <c r="V86" s="1">
        <v>0</v>
      </c>
      <c r="W86" s="1">
        <v>-6090</v>
      </c>
      <c r="X86" s="1">
        <v>-9869</v>
      </c>
      <c r="Y86" s="1">
        <v>0</v>
      </c>
      <c r="Z86" s="1">
        <v>0</v>
      </c>
      <c r="AA86" s="1">
        <v>-14193</v>
      </c>
      <c r="AB86" s="1">
        <v>-48428</v>
      </c>
      <c r="AC86" s="1">
        <v>0</v>
      </c>
      <c r="AD86" s="1">
        <v>-7258</v>
      </c>
      <c r="AE86" s="1">
        <v>-16490</v>
      </c>
      <c r="AF86" s="1">
        <v>-27331</v>
      </c>
      <c r="AG86" s="1">
        <v>0</v>
      </c>
      <c r="AH86" s="1">
        <v>0</v>
      </c>
      <c r="AI86" s="1">
        <v>-18369</v>
      </c>
      <c r="AJ86" s="1">
        <v>-45368</v>
      </c>
      <c r="AK86" s="1">
        <v>-66223.509999999995</v>
      </c>
      <c r="AL86" s="1">
        <v>-21649</v>
      </c>
      <c r="AM86" s="1">
        <v>-49638</v>
      </c>
      <c r="AN86" s="1">
        <v>-533148</v>
      </c>
      <c r="AO86" s="1">
        <v>-94292.84</v>
      </c>
      <c r="AP86" s="1">
        <v>-15720</v>
      </c>
      <c r="AQ86" s="1">
        <v>-37928</v>
      </c>
      <c r="AR86" s="1">
        <v>-83978</v>
      </c>
      <c r="AS86" s="1">
        <v>-110014.58199999999</v>
      </c>
      <c r="AT86" s="1">
        <v>-30597</v>
      </c>
      <c r="AU86" s="1">
        <v>-45023</v>
      </c>
      <c r="AV86" s="1">
        <v>-51982</v>
      </c>
      <c r="AW86" s="1">
        <v>-86054.423999999999</v>
      </c>
      <c r="AX86" s="1">
        <v>-40715</v>
      </c>
      <c r="AY86" s="1">
        <v>-50963</v>
      </c>
      <c r="AZ86" s="1">
        <v>-67237</v>
      </c>
    </row>
    <row r="87" spans="1:52">
      <c r="A87" s="1" t="s">
        <v>211</v>
      </c>
      <c r="B87" s="1">
        <v>0</v>
      </c>
      <c r="C87" s="1">
        <v>0</v>
      </c>
      <c r="D87" s="1">
        <v>0</v>
      </c>
      <c r="E87" s="1">
        <v>0</v>
      </c>
      <c r="F87" s="1">
        <v>0</v>
      </c>
      <c r="G87" s="1">
        <v>-24741</v>
      </c>
      <c r="H87" s="1">
        <v>-31062</v>
      </c>
      <c r="I87" s="1">
        <v>-47305</v>
      </c>
      <c r="J87" s="1">
        <v>-3734</v>
      </c>
      <c r="K87" s="1">
        <v>-6870</v>
      </c>
      <c r="L87" s="1">
        <v>-14624</v>
      </c>
      <c r="M87" s="1">
        <v>-22300.14</v>
      </c>
      <c r="N87" s="1">
        <v>-889</v>
      </c>
      <c r="O87" s="1">
        <v>-9662</v>
      </c>
      <c r="P87" s="1">
        <v>-21019</v>
      </c>
      <c r="Q87" s="1">
        <v>-33078.83</v>
      </c>
      <c r="R87" s="1">
        <v>-2890</v>
      </c>
      <c r="S87" s="1">
        <v>-13002</v>
      </c>
      <c r="T87" s="1">
        <v>0</v>
      </c>
      <c r="U87" s="1">
        <v>0</v>
      </c>
      <c r="V87" s="1">
        <v>0</v>
      </c>
      <c r="W87" s="1">
        <v>-6090</v>
      </c>
      <c r="X87" s="1">
        <v>-9869</v>
      </c>
      <c r="Y87" s="1">
        <v>0</v>
      </c>
      <c r="Z87" s="1">
        <v>0</v>
      </c>
      <c r="AA87" s="1">
        <v>-14193</v>
      </c>
      <c r="AB87" s="1">
        <v>-48428</v>
      </c>
      <c r="AC87" s="1">
        <v>0</v>
      </c>
      <c r="AD87" s="1">
        <v>-7258</v>
      </c>
      <c r="AE87" s="1">
        <v>-16490</v>
      </c>
      <c r="AF87" s="1">
        <v>-27331</v>
      </c>
      <c r="AG87" s="1">
        <v>0</v>
      </c>
      <c r="AH87" s="1">
        <v>0</v>
      </c>
      <c r="AI87" s="1">
        <v>-18369</v>
      </c>
      <c r="AJ87" s="1">
        <v>-45368</v>
      </c>
      <c r="AK87" s="1">
        <v>-66223.509999999995</v>
      </c>
      <c r="AL87" s="1">
        <v>-21649</v>
      </c>
      <c r="AM87" s="1">
        <v>-49638</v>
      </c>
      <c r="AN87" s="1">
        <v>-533148</v>
      </c>
      <c r="AO87" s="1">
        <v>-94292.84</v>
      </c>
      <c r="AP87" s="1">
        <v>-15720</v>
      </c>
      <c r="AQ87" s="1">
        <v>-37928</v>
      </c>
      <c r="AR87" s="1">
        <v>-83978</v>
      </c>
      <c r="AS87" s="1">
        <v>-110014.58199999999</v>
      </c>
      <c r="AT87" s="1">
        <v>-30597</v>
      </c>
      <c r="AU87" s="1">
        <v>-45023</v>
      </c>
      <c r="AV87" s="1">
        <v>-51982</v>
      </c>
      <c r="AW87" s="1">
        <v>-86054.423999999999</v>
      </c>
      <c r="AX87" s="1">
        <v>-40715</v>
      </c>
      <c r="AY87" s="1">
        <v>-50963</v>
      </c>
      <c r="AZ87" s="1">
        <v>-67237</v>
      </c>
    </row>
    <row r="88" spans="1:52">
      <c r="A88" s="1" t="s">
        <v>1206</v>
      </c>
      <c r="B88" s="1">
        <v>0</v>
      </c>
      <c r="C88" s="1">
        <v>0</v>
      </c>
      <c r="D88" s="1">
        <v>0</v>
      </c>
      <c r="E88" s="1">
        <v>0</v>
      </c>
      <c r="F88" s="1">
        <v>0</v>
      </c>
      <c r="G88" s="1">
        <v>0</v>
      </c>
      <c r="H88" s="1">
        <v>0</v>
      </c>
      <c r="I88" s="1">
        <v>0</v>
      </c>
      <c r="J88" s="1">
        <v>0</v>
      </c>
      <c r="K88" s="1">
        <v>0</v>
      </c>
      <c r="L88" s="1">
        <v>0</v>
      </c>
      <c r="M88" s="1">
        <v>0</v>
      </c>
      <c r="N88" s="1">
        <v>0</v>
      </c>
      <c r="O88" s="1">
        <v>0</v>
      </c>
      <c r="P88" s="1">
        <v>0</v>
      </c>
      <c r="Q88" s="1">
        <v>0</v>
      </c>
      <c r="R88" s="1">
        <v>0</v>
      </c>
      <c r="S88" s="1">
        <v>0</v>
      </c>
      <c r="T88" s="1">
        <v>0</v>
      </c>
      <c r="U88" s="1">
        <v>0</v>
      </c>
      <c r="V88" s="1">
        <v>0</v>
      </c>
      <c r="W88" s="1">
        <v>0</v>
      </c>
      <c r="X88" s="1">
        <v>0</v>
      </c>
      <c r="Y88" s="1">
        <v>0</v>
      </c>
      <c r="Z88" s="1">
        <v>0</v>
      </c>
      <c r="AA88" s="1">
        <v>0</v>
      </c>
      <c r="AB88" s="1">
        <v>0</v>
      </c>
      <c r="AC88" s="1">
        <v>0</v>
      </c>
      <c r="AD88" s="1">
        <v>0</v>
      </c>
      <c r="AE88" s="1">
        <v>0</v>
      </c>
      <c r="AF88" s="1">
        <v>0</v>
      </c>
      <c r="AG88" s="1">
        <v>-248449.51500000001</v>
      </c>
      <c r="AH88" s="1">
        <v>0</v>
      </c>
      <c r="AI88" s="1">
        <v>0</v>
      </c>
      <c r="AJ88" s="1">
        <v>0</v>
      </c>
      <c r="AK88" s="1">
        <v>0</v>
      </c>
      <c r="AL88" s="1">
        <v>0</v>
      </c>
      <c r="AM88" s="1">
        <v>0</v>
      </c>
      <c r="AN88" s="1">
        <v>0</v>
      </c>
      <c r="AO88" s="1">
        <v>0</v>
      </c>
      <c r="AP88" s="1">
        <v>0</v>
      </c>
      <c r="AQ88" s="1">
        <v>-36194</v>
      </c>
      <c r="AR88" s="1">
        <v>-47228</v>
      </c>
      <c r="AS88" s="1">
        <v>0</v>
      </c>
      <c r="AT88" s="1">
        <v>0</v>
      </c>
      <c r="AU88" s="1">
        <v>-33241</v>
      </c>
      <c r="AV88" s="1">
        <v>-36438</v>
      </c>
      <c r="AW88" s="1">
        <v>-179329.91699999999</v>
      </c>
      <c r="AX88" s="1">
        <v>0</v>
      </c>
      <c r="AY88" s="1">
        <v>0</v>
      </c>
      <c r="AZ88" s="1">
        <v>0</v>
      </c>
    </row>
    <row r="89" spans="1:52">
      <c r="A89" s="1" t="s">
        <v>1207</v>
      </c>
      <c r="B89" s="1">
        <v>0</v>
      </c>
      <c r="C89" s="1">
        <v>0</v>
      </c>
      <c r="D89" s="1">
        <v>0</v>
      </c>
      <c r="E89" s="1">
        <v>0</v>
      </c>
      <c r="F89" s="1">
        <v>0</v>
      </c>
      <c r="G89" s="1">
        <v>0</v>
      </c>
      <c r="H89" s="1">
        <v>0</v>
      </c>
      <c r="I89" s="1">
        <v>0</v>
      </c>
      <c r="J89" s="1">
        <v>0</v>
      </c>
      <c r="K89" s="1">
        <v>0</v>
      </c>
      <c r="L89" s="1">
        <v>0</v>
      </c>
      <c r="M89" s="1">
        <v>0</v>
      </c>
      <c r="N89" s="1">
        <v>0</v>
      </c>
      <c r="O89" s="1">
        <v>0</v>
      </c>
      <c r="P89" s="1">
        <v>0</v>
      </c>
      <c r="Q89" s="1">
        <v>0</v>
      </c>
      <c r="R89" s="1">
        <v>0</v>
      </c>
      <c r="S89" s="1">
        <v>0</v>
      </c>
      <c r="T89" s="1">
        <v>0</v>
      </c>
      <c r="U89" s="1">
        <v>0</v>
      </c>
      <c r="V89" s="1">
        <v>0</v>
      </c>
      <c r="W89" s="1">
        <v>0</v>
      </c>
      <c r="X89" s="1">
        <v>0</v>
      </c>
      <c r="Y89" s="1">
        <v>0</v>
      </c>
      <c r="Z89" s="1">
        <v>0</v>
      </c>
      <c r="AA89" s="1">
        <v>0</v>
      </c>
      <c r="AB89" s="1">
        <v>0</v>
      </c>
      <c r="AC89" s="1">
        <v>0</v>
      </c>
      <c r="AD89" s="1">
        <v>0</v>
      </c>
      <c r="AE89" s="1">
        <v>0</v>
      </c>
      <c r="AF89" s="1">
        <v>0</v>
      </c>
      <c r="AG89" s="1">
        <v>-248449.51500000001</v>
      </c>
      <c r="AH89" s="1">
        <v>0</v>
      </c>
      <c r="AI89" s="1">
        <v>0</v>
      </c>
      <c r="AJ89" s="1">
        <v>0</v>
      </c>
      <c r="AK89" s="1">
        <v>0</v>
      </c>
      <c r="AL89" s="1">
        <v>0</v>
      </c>
      <c r="AM89" s="1">
        <v>0</v>
      </c>
      <c r="AN89" s="1">
        <v>0</v>
      </c>
      <c r="AO89" s="1">
        <v>0</v>
      </c>
      <c r="AP89" s="1">
        <v>0</v>
      </c>
      <c r="AQ89" s="1">
        <v>-36194</v>
      </c>
      <c r="AR89" s="1">
        <v>-47228</v>
      </c>
      <c r="AS89" s="1">
        <v>0</v>
      </c>
      <c r="AT89" s="1">
        <v>0</v>
      </c>
      <c r="AU89" s="1">
        <v>-33241</v>
      </c>
      <c r="AV89" s="1">
        <v>-36438</v>
      </c>
      <c r="AW89" s="1">
        <v>-179329.91699999999</v>
      </c>
      <c r="AX89" s="1">
        <v>0</v>
      </c>
      <c r="AY89" s="1">
        <v>0</v>
      </c>
      <c r="AZ89" s="1">
        <v>0</v>
      </c>
    </row>
    <row r="90" spans="1:52">
      <c r="A90" s="1" t="s">
        <v>212</v>
      </c>
      <c r="B90" s="1">
        <v>0</v>
      </c>
      <c r="C90" s="1">
        <v>0</v>
      </c>
      <c r="D90" s="1">
        <v>0</v>
      </c>
      <c r="E90" s="1">
        <v>0</v>
      </c>
      <c r="F90" s="1">
        <v>18820</v>
      </c>
      <c r="G90" s="1">
        <v>32737</v>
      </c>
      <c r="H90" s="1">
        <v>46641</v>
      </c>
      <c r="I90" s="1">
        <v>59056</v>
      </c>
      <c r="J90" s="1">
        <v>29064</v>
      </c>
      <c r="K90" s="1">
        <v>43401</v>
      </c>
      <c r="L90" s="1">
        <v>53814</v>
      </c>
      <c r="M90" s="1">
        <v>66302.05</v>
      </c>
      <c r="N90" s="1">
        <v>36508</v>
      </c>
      <c r="O90" s="1">
        <v>50943</v>
      </c>
      <c r="P90" s="1">
        <v>63431</v>
      </c>
      <c r="Q90" s="1">
        <v>76406.3</v>
      </c>
      <c r="R90" s="1">
        <v>33297</v>
      </c>
      <c r="S90" s="1">
        <v>46677</v>
      </c>
      <c r="T90" s="1">
        <v>59085</v>
      </c>
      <c r="U90" s="1">
        <v>71492.03</v>
      </c>
      <c r="V90" s="1">
        <v>22625</v>
      </c>
      <c r="W90" s="1">
        <v>34384</v>
      </c>
      <c r="X90" s="1">
        <v>46143</v>
      </c>
      <c r="Y90" s="1">
        <v>37870.658000000003</v>
      </c>
      <c r="Z90" s="1">
        <v>0</v>
      </c>
      <c r="AA90" s="1">
        <v>9733</v>
      </c>
      <c r="AB90" s="1">
        <v>17435</v>
      </c>
      <c r="AC90" s="1">
        <v>25138.99</v>
      </c>
      <c r="AD90" s="1">
        <v>0</v>
      </c>
      <c r="AE90" s="1">
        <v>12975</v>
      </c>
      <c r="AF90" s="1">
        <v>17435</v>
      </c>
      <c r="AG90" s="1">
        <v>25057.892</v>
      </c>
      <c r="AH90" s="1">
        <v>0</v>
      </c>
      <c r="AI90" s="1">
        <v>12813</v>
      </c>
      <c r="AJ90" s="1">
        <v>50116</v>
      </c>
      <c r="AK90" s="1">
        <v>59482.080000000002</v>
      </c>
      <c r="AL90" s="1">
        <v>0</v>
      </c>
      <c r="AM90" s="1">
        <v>12975</v>
      </c>
      <c r="AN90" s="1">
        <v>18733</v>
      </c>
      <c r="AO90" s="1">
        <v>26841.949000000001</v>
      </c>
      <c r="AP90" s="1">
        <v>0</v>
      </c>
      <c r="AQ90" s="1">
        <v>8109</v>
      </c>
      <c r="AR90" s="1">
        <v>16219</v>
      </c>
      <c r="AS90" s="1">
        <v>24328.05</v>
      </c>
      <c r="AT90" s="1">
        <v>3552</v>
      </c>
      <c r="AU90" s="1">
        <v>10445</v>
      </c>
      <c r="AV90" s="1">
        <v>16973</v>
      </c>
      <c r="AW90" s="1">
        <v>23744.177</v>
      </c>
      <c r="AX90" s="1">
        <v>6852</v>
      </c>
      <c r="AY90" s="1">
        <v>13462</v>
      </c>
      <c r="AZ90" s="1">
        <v>19990</v>
      </c>
    </row>
    <row r="91" spans="1:52">
      <c r="A91" s="1" t="s">
        <v>196</v>
      </c>
      <c r="B91" s="1">
        <v>0</v>
      </c>
      <c r="C91" s="1">
        <v>0</v>
      </c>
      <c r="D91" s="1">
        <v>0</v>
      </c>
      <c r="E91" s="1">
        <v>0</v>
      </c>
      <c r="F91" s="1">
        <v>0</v>
      </c>
      <c r="G91" s="1">
        <v>0</v>
      </c>
      <c r="H91" s="1">
        <v>0</v>
      </c>
      <c r="I91" s="1">
        <v>0</v>
      </c>
      <c r="J91" s="1">
        <v>0</v>
      </c>
      <c r="K91" s="1">
        <v>0</v>
      </c>
      <c r="L91" s="1">
        <v>0</v>
      </c>
      <c r="M91" s="1">
        <v>0</v>
      </c>
      <c r="N91" s="1">
        <v>0</v>
      </c>
      <c r="O91" s="1">
        <v>0</v>
      </c>
      <c r="P91" s="1">
        <v>0</v>
      </c>
      <c r="Q91" s="1">
        <v>0</v>
      </c>
      <c r="R91" s="1">
        <v>0</v>
      </c>
      <c r="S91" s="1">
        <v>0</v>
      </c>
      <c r="T91" s="1">
        <v>0</v>
      </c>
      <c r="U91" s="1">
        <v>0</v>
      </c>
      <c r="V91" s="1">
        <v>0</v>
      </c>
      <c r="W91" s="1">
        <v>0</v>
      </c>
      <c r="X91" s="1">
        <v>0</v>
      </c>
      <c r="Y91" s="1">
        <v>0</v>
      </c>
      <c r="Z91" s="1">
        <v>0</v>
      </c>
      <c r="AA91" s="1">
        <v>0</v>
      </c>
      <c r="AB91" s="1">
        <v>0</v>
      </c>
      <c r="AC91" s="1">
        <v>0</v>
      </c>
      <c r="AD91" s="1">
        <v>0</v>
      </c>
      <c r="AE91" s="1">
        <v>0</v>
      </c>
      <c r="AF91" s="1">
        <v>0</v>
      </c>
      <c r="AG91" s="1">
        <v>0</v>
      </c>
      <c r="AH91" s="1">
        <v>0</v>
      </c>
      <c r="AI91" s="1">
        <v>0</v>
      </c>
      <c r="AJ91" s="1">
        <v>0</v>
      </c>
      <c r="AK91" s="1">
        <v>0</v>
      </c>
      <c r="AL91" s="1">
        <v>0</v>
      </c>
      <c r="AM91" s="1">
        <v>0</v>
      </c>
      <c r="AN91" s="1">
        <v>0</v>
      </c>
      <c r="AO91" s="1">
        <v>0</v>
      </c>
      <c r="AP91" s="1">
        <v>4219</v>
      </c>
      <c r="AQ91" s="1">
        <v>11176</v>
      </c>
      <c r="AR91" s="1">
        <v>15316</v>
      </c>
      <c r="AS91" s="1">
        <v>21182.377</v>
      </c>
      <c r="AT91" s="1">
        <v>3160</v>
      </c>
      <c r="AU91" s="1">
        <v>19201</v>
      </c>
      <c r="AV91" s="1">
        <v>26918</v>
      </c>
      <c r="AW91" s="1">
        <v>39942.788999999997</v>
      </c>
      <c r="AX91" s="1">
        <v>5781</v>
      </c>
      <c r="AY91" s="1">
        <v>13558</v>
      </c>
      <c r="AZ91" s="1">
        <v>15692</v>
      </c>
    </row>
    <row r="92" spans="1:52">
      <c r="A92" s="1" t="s">
        <v>158</v>
      </c>
      <c r="B92" s="1">
        <v>-21005</v>
      </c>
      <c r="C92" s="1">
        <v>-22890</v>
      </c>
      <c r="D92" s="1">
        <v>2381231</v>
      </c>
      <c r="E92" s="1">
        <v>3024033.56</v>
      </c>
      <c r="F92" s="1">
        <v>29062</v>
      </c>
      <c r="G92" s="1">
        <v>27452</v>
      </c>
      <c r="H92" s="1">
        <v>9346</v>
      </c>
      <c r="I92" s="1">
        <v>24732</v>
      </c>
      <c r="J92" s="1">
        <v>-4073</v>
      </c>
      <c r="K92" s="1">
        <v>-4514</v>
      </c>
      <c r="L92" s="1">
        <v>-13183</v>
      </c>
      <c r="M92" s="1">
        <v>27679.91</v>
      </c>
      <c r="N92" s="1">
        <v>32699</v>
      </c>
      <c r="O92" s="1">
        <v>46594</v>
      </c>
      <c r="P92" s="1">
        <v>46498</v>
      </c>
      <c r="Q92" s="1">
        <v>62690.41</v>
      </c>
      <c r="R92" s="1">
        <v>7320</v>
      </c>
      <c r="S92" s="1">
        <v>9076</v>
      </c>
      <c r="T92" s="1">
        <v>14347</v>
      </c>
      <c r="U92" s="1">
        <v>10749.781000000001</v>
      </c>
      <c r="V92" s="1">
        <v>10174</v>
      </c>
      <c r="W92" s="1">
        <v>15637</v>
      </c>
      <c r="X92" s="1">
        <v>18228</v>
      </c>
      <c r="Y92" s="1">
        <v>0</v>
      </c>
      <c r="Z92" s="1">
        <v>0</v>
      </c>
      <c r="AA92" s="1">
        <v>8984</v>
      </c>
      <c r="AB92" s="1">
        <v>17514</v>
      </c>
      <c r="AC92" s="1">
        <v>0</v>
      </c>
      <c r="AD92" s="1">
        <v>3039</v>
      </c>
      <c r="AE92" s="1">
        <v>5027</v>
      </c>
      <c r="AF92" s="1">
        <v>5269</v>
      </c>
      <c r="AG92" s="1">
        <v>-11864.103999999999</v>
      </c>
      <c r="AH92" s="1">
        <v>-952</v>
      </c>
      <c r="AI92" s="1">
        <v>-16312</v>
      </c>
      <c r="AJ92" s="1">
        <v>-26367</v>
      </c>
      <c r="AK92" s="1">
        <v>-161880.89000000001</v>
      </c>
      <c r="AL92" s="1">
        <v>-70748</v>
      </c>
      <c r="AM92" s="1">
        <v>-67176</v>
      </c>
      <c r="AN92" s="1">
        <v>6209</v>
      </c>
      <c r="AO92" s="1">
        <v>-1718168.4410000001</v>
      </c>
      <c r="AP92" s="1">
        <v>-3224</v>
      </c>
      <c r="AQ92" s="1">
        <v>12036</v>
      </c>
      <c r="AR92" s="1">
        <v>10882</v>
      </c>
      <c r="AS92" s="1">
        <v>-174302.5</v>
      </c>
      <c r="AT92" s="1">
        <v>-14961</v>
      </c>
      <c r="AU92" s="1">
        <v>4748</v>
      </c>
      <c r="AV92" s="1">
        <v>13191</v>
      </c>
      <c r="AW92" s="1">
        <v>12123.135</v>
      </c>
      <c r="AX92" s="1">
        <v>-83898</v>
      </c>
      <c r="AY92" s="1">
        <v>3913</v>
      </c>
      <c r="AZ92" s="1">
        <v>4091</v>
      </c>
    </row>
    <row r="93" spans="1:52">
      <c r="A93" s="1" t="s">
        <v>213</v>
      </c>
      <c r="B93" s="1">
        <v>-732297</v>
      </c>
      <c r="C93" s="1">
        <v>-1488559</v>
      </c>
      <c r="D93" s="1">
        <v>-84729</v>
      </c>
      <c r="E93" s="1">
        <v>-1356641.28</v>
      </c>
      <c r="F93" s="1">
        <v>-615270</v>
      </c>
      <c r="G93" s="1">
        <v>-1257124</v>
      </c>
      <c r="H93" s="1">
        <v>-2096879</v>
      </c>
      <c r="I93" s="1">
        <v>-2888860</v>
      </c>
      <c r="J93" s="1">
        <v>-458197</v>
      </c>
      <c r="K93" s="1">
        <v>-812775</v>
      </c>
      <c r="L93" s="1">
        <v>-1662885</v>
      </c>
      <c r="M93" s="1">
        <v>-2215293.52</v>
      </c>
      <c r="N93" s="1">
        <v>-268906</v>
      </c>
      <c r="O93" s="1">
        <v>-598820</v>
      </c>
      <c r="P93" s="1">
        <v>-1743797</v>
      </c>
      <c r="Q93" s="1">
        <v>-2144174.79</v>
      </c>
      <c r="R93" s="1">
        <v>-549181</v>
      </c>
      <c r="S93" s="1">
        <v>-990840</v>
      </c>
      <c r="T93" s="1">
        <v>-1375942</v>
      </c>
      <c r="U93" s="1">
        <v>-2011861.817</v>
      </c>
      <c r="V93" s="1">
        <v>-542188</v>
      </c>
      <c r="W93" s="1">
        <v>-1041895</v>
      </c>
      <c r="X93" s="1">
        <v>-1234299</v>
      </c>
      <c r="Y93" s="1">
        <v>-1841332.649</v>
      </c>
      <c r="Z93" s="1">
        <v>-340476</v>
      </c>
      <c r="AA93" s="1">
        <v>-559546</v>
      </c>
      <c r="AB93" s="1">
        <v>-819423</v>
      </c>
      <c r="AC93" s="1">
        <v>-1434452.94</v>
      </c>
      <c r="AD93" s="1">
        <v>-238897</v>
      </c>
      <c r="AE93" s="1">
        <v>-457622</v>
      </c>
      <c r="AF93" s="1">
        <v>-837983</v>
      </c>
      <c r="AG93" s="1">
        <v>-1766376.183</v>
      </c>
      <c r="AH93" s="1">
        <v>-353537</v>
      </c>
      <c r="AI93" s="1">
        <v>-659623</v>
      </c>
      <c r="AJ93" s="1">
        <v>-907677</v>
      </c>
      <c r="AK93" s="1">
        <v>-1565439.15</v>
      </c>
      <c r="AL93" s="1">
        <v>-914963</v>
      </c>
      <c r="AM93" s="1">
        <v>-1174143</v>
      </c>
      <c r="AN93" s="1">
        <v>-1246749</v>
      </c>
      <c r="AO93" s="1">
        <v>-3189169.7379999999</v>
      </c>
      <c r="AP93" s="1">
        <v>-370545</v>
      </c>
      <c r="AQ93" s="1">
        <v>-937886</v>
      </c>
      <c r="AR93" s="1">
        <v>-1538908</v>
      </c>
      <c r="AS93" s="1">
        <v>-2669174.1940000001</v>
      </c>
      <c r="AT93" s="1">
        <v>-729863</v>
      </c>
      <c r="AU93" s="1">
        <v>-1497489</v>
      </c>
      <c r="AV93" s="1">
        <v>-2236779</v>
      </c>
      <c r="AW93" s="1">
        <v>-2593716.7179999999</v>
      </c>
      <c r="AX93" s="1">
        <v>-1608634</v>
      </c>
      <c r="AY93" s="1">
        <v>-1973006</v>
      </c>
      <c r="AZ93" s="1">
        <v>-2026850</v>
      </c>
    </row>
    <row r="95" spans="1:52">
      <c r="A95" s="1" t="s">
        <v>214</v>
      </c>
    </row>
    <row r="96" spans="1:52">
      <c r="A96" s="1" t="s">
        <v>215</v>
      </c>
      <c r="B96" s="1">
        <v>0</v>
      </c>
      <c r="C96" s="1">
        <v>0</v>
      </c>
      <c r="D96" s="1">
        <v>0</v>
      </c>
      <c r="E96" s="1">
        <v>0</v>
      </c>
      <c r="F96" s="1">
        <v>0</v>
      </c>
      <c r="G96" s="1">
        <v>1484605</v>
      </c>
      <c r="H96" s="1">
        <v>-912837</v>
      </c>
      <c r="I96" s="1">
        <v>-918862</v>
      </c>
      <c r="J96" s="1">
        <v>73297</v>
      </c>
      <c r="K96" s="1">
        <v>-10586</v>
      </c>
      <c r="L96" s="1">
        <v>-627529</v>
      </c>
      <c r="M96" s="1">
        <v>-524812.55000000005</v>
      </c>
      <c r="N96" s="1">
        <v>-1093</v>
      </c>
      <c r="O96" s="1">
        <v>338669</v>
      </c>
      <c r="P96" s="1">
        <v>728675</v>
      </c>
      <c r="Q96" s="1">
        <v>793173.35</v>
      </c>
      <c r="R96" s="1">
        <v>63211</v>
      </c>
      <c r="S96" s="1">
        <v>409372</v>
      </c>
      <c r="T96" s="1">
        <v>430000</v>
      </c>
      <c r="U96" s="1">
        <v>710000</v>
      </c>
      <c r="V96" s="1">
        <v>-659999</v>
      </c>
      <c r="W96" s="1">
        <v>-329628</v>
      </c>
      <c r="X96" s="1">
        <v>-560000</v>
      </c>
      <c r="Y96" s="1">
        <v>-390000</v>
      </c>
      <c r="Z96" s="1">
        <v>-450000</v>
      </c>
      <c r="AA96" s="1">
        <v>-450000</v>
      </c>
      <c r="AB96" s="1">
        <v>-850000</v>
      </c>
      <c r="AC96" s="1">
        <v>-850000</v>
      </c>
      <c r="AD96" s="1">
        <v>-700000</v>
      </c>
      <c r="AE96" s="1">
        <v>-598850</v>
      </c>
      <c r="AF96" s="1">
        <v>-718152</v>
      </c>
      <c r="AG96" s="1">
        <v>-942858.527</v>
      </c>
      <c r="AH96" s="1">
        <v>-189967</v>
      </c>
      <c r="AI96" s="1">
        <v>270993</v>
      </c>
      <c r="AJ96" s="1">
        <v>-55555</v>
      </c>
      <c r="AK96" s="1">
        <v>313173.23</v>
      </c>
      <c r="AL96" s="1">
        <v>-622188</v>
      </c>
      <c r="AM96" s="1">
        <v>-551795</v>
      </c>
      <c r="AN96" s="1">
        <v>-551619</v>
      </c>
      <c r="AO96" s="1">
        <v>-551485.01699999999</v>
      </c>
      <c r="AP96" s="1">
        <v>-15180</v>
      </c>
      <c r="AQ96" s="1">
        <v>1440</v>
      </c>
      <c r="AR96" s="1">
        <v>24218</v>
      </c>
      <c r="AS96" s="1">
        <v>-20281.403999999999</v>
      </c>
      <c r="AT96" s="1">
        <v>0</v>
      </c>
      <c r="AU96" s="1">
        <v>-20362</v>
      </c>
      <c r="AV96" s="1">
        <v>6260</v>
      </c>
      <c r="AW96" s="1">
        <v>431234.58899999998</v>
      </c>
      <c r="AX96" s="1">
        <v>1493662</v>
      </c>
      <c r="AY96" s="1">
        <v>1785041</v>
      </c>
      <c r="AZ96" s="1">
        <v>1186377</v>
      </c>
    </row>
    <row r="97" spans="1:52">
      <c r="A97" s="1" t="s">
        <v>216</v>
      </c>
      <c r="B97" s="1">
        <v>370041</v>
      </c>
      <c r="C97" s="1">
        <v>914408</v>
      </c>
      <c r="D97" s="1">
        <v>552456</v>
      </c>
      <c r="E97" s="1">
        <v>1274828.08</v>
      </c>
      <c r="F97" s="1">
        <v>701489</v>
      </c>
      <c r="G97" s="1">
        <v>0</v>
      </c>
      <c r="H97" s="1">
        <v>2711850</v>
      </c>
      <c r="I97" s="1">
        <v>3191800</v>
      </c>
      <c r="J97" s="1">
        <v>0</v>
      </c>
      <c r="K97" s="1">
        <v>-1115600</v>
      </c>
      <c r="L97" s="1">
        <v>-641600</v>
      </c>
      <c r="M97" s="1">
        <v>-613600</v>
      </c>
      <c r="N97" s="1">
        <v>-97000</v>
      </c>
      <c r="O97" s="1">
        <v>-104000</v>
      </c>
      <c r="P97" s="1">
        <v>154356</v>
      </c>
      <c r="Q97" s="1">
        <v>12000</v>
      </c>
      <c r="R97" s="1">
        <v>-99500</v>
      </c>
      <c r="S97" s="1">
        <v>-229000</v>
      </c>
      <c r="T97" s="1">
        <v>1279400</v>
      </c>
      <c r="U97" s="1">
        <v>1047000</v>
      </c>
      <c r="V97" s="1">
        <v>151465</v>
      </c>
      <c r="W97" s="1">
        <v>0</v>
      </c>
      <c r="X97" s="1">
        <v>0</v>
      </c>
      <c r="Y97" s="1">
        <v>0</v>
      </c>
      <c r="Z97" s="1">
        <v>0</v>
      </c>
      <c r="AA97" s="1">
        <v>-615541</v>
      </c>
      <c r="AB97" s="1">
        <v>-1823975</v>
      </c>
      <c r="AC97" s="1">
        <v>0</v>
      </c>
      <c r="AD97" s="1">
        <v>-323210</v>
      </c>
      <c r="AE97" s="1">
        <v>-516713</v>
      </c>
      <c r="AF97" s="1">
        <v>-723303</v>
      </c>
      <c r="AG97" s="1">
        <v>-1364638.88</v>
      </c>
      <c r="AH97" s="1">
        <v>-205050</v>
      </c>
      <c r="AI97" s="1">
        <v>-388475</v>
      </c>
      <c r="AJ97" s="1">
        <v>-1391605</v>
      </c>
      <c r="AK97" s="1">
        <v>-2131046.56</v>
      </c>
      <c r="AL97" s="1">
        <v>686500</v>
      </c>
      <c r="AM97" s="1">
        <v>947099</v>
      </c>
      <c r="AN97" s="1">
        <v>887477</v>
      </c>
      <c r="AO97" s="1">
        <v>872433.91299999994</v>
      </c>
      <c r="AP97" s="1">
        <v>-50092</v>
      </c>
      <c r="AQ97" s="1">
        <v>-94378</v>
      </c>
      <c r="AR97" s="1">
        <v>-1948</v>
      </c>
      <c r="AS97" s="1">
        <v>850445.54399999999</v>
      </c>
      <c r="AT97" s="1">
        <v>-75231</v>
      </c>
      <c r="AU97" s="1">
        <v>-31793</v>
      </c>
      <c r="AV97" s="1">
        <v>192890</v>
      </c>
      <c r="AW97" s="1">
        <v>-321332.48300000001</v>
      </c>
      <c r="AX97" s="1">
        <v>1183472</v>
      </c>
      <c r="AY97" s="1">
        <v>1889261</v>
      </c>
      <c r="AZ97" s="1">
        <v>2548485</v>
      </c>
    </row>
    <row r="98" spans="1:52">
      <c r="A98" s="1" t="s">
        <v>217</v>
      </c>
      <c r="B98" s="1">
        <v>0</v>
      </c>
      <c r="C98" s="1">
        <v>0</v>
      </c>
      <c r="D98" s="1">
        <v>0</v>
      </c>
      <c r="E98" s="1">
        <v>0</v>
      </c>
      <c r="F98" s="1">
        <v>0</v>
      </c>
      <c r="G98" s="1">
        <v>0</v>
      </c>
      <c r="H98" s="1">
        <v>2810000</v>
      </c>
      <c r="I98" s="1">
        <v>3310000</v>
      </c>
      <c r="J98" s="1">
        <v>0</v>
      </c>
      <c r="K98" s="1">
        <v>0</v>
      </c>
      <c r="L98" s="1">
        <v>580000</v>
      </c>
      <c r="M98" s="1">
        <v>700000</v>
      </c>
      <c r="N98" s="1">
        <v>0</v>
      </c>
      <c r="O98" s="1">
        <v>0</v>
      </c>
      <c r="P98" s="1">
        <v>2557356</v>
      </c>
      <c r="Q98" s="1">
        <v>2700000</v>
      </c>
      <c r="R98" s="1">
        <v>0</v>
      </c>
      <c r="S98" s="1">
        <v>0</v>
      </c>
      <c r="T98" s="1">
        <v>1607900</v>
      </c>
      <c r="U98" s="1">
        <v>1500000</v>
      </c>
      <c r="V98" s="1">
        <v>315965</v>
      </c>
      <c r="W98" s="1">
        <v>0</v>
      </c>
      <c r="X98" s="1">
        <v>0</v>
      </c>
      <c r="Y98" s="1">
        <v>0</v>
      </c>
      <c r="Z98" s="1">
        <v>0</v>
      </c>
      <c r="AA98" s="1">
        <v>154645</v>
      </c>
      <c r="AB98" s="1">
        <v>153914</v>
      </c>
      <c r="AC98" s="1">
        <v>0</v>
      </c>
      <c r="AD98" s="1">
        <v>0</v>
      </c>
      <c r="AE98" s="1">
        <v>0</v>
      </c>
      <c r="AF98" s="1">
        <v>134873</v>
      </c>
      <c r="AG98" s="1">
        <v>385262.89</v>
      </c>
      <c r="AH98" s="1">
        <v>0</v>
      </c>
      <c r="AI98" s="1">
        <v>0</v>
      </c>
      <c r="AJ98" s="1">
        <v>74055</v>
      </c>
      <c r="AK98" s="1">
        <v>74122.44</v>
      </c>
      <c r="AL98" s="1">
        <v>716348</v>
      </c>
      <c r="AM98" s="1">
        <v>1108047</v>
      </c>
      <c r="AN98" s="1">
        <v>1129066</v>
      </c>
      <c r="AO98" s="1">
        <v>1216857.727</v>
      </c>
      <c r="AP98" s="1">
        <v>38226</v>
      </c>
      <c r="AQ98" s="1">
        <v>78611</v>
      </c>
      <c r="AR98" s="1">
        <v>179739</v>
      </c>
      <c r="AS98" s="1">
        <v>1086395.798</v>
      </c>
      <c r="AT98" s="1">
        <v>57592</v>
      </c>
      <c r="AU98" s="1">
        <v>148378</v>
      </c>
      <c r="AV98" s="1">
        <v>430772</v>
      </c>
      <c r="AW98" s="1">
        <v>572928.16399999999</v>
      </c>
      <c r="AX98" s="1">
        <v>1259174</v>
      </c>
      <c r="AY98" s="1">
        <v>1965703</v>
      </c>
      <c r="AZ98" s="1">
        <v>2624717</v>
      </c>
    </row>
    <row r="99" spans="1:52">
      <c r="A99" s="1" t="s">
        <v>218</v>
      </c>
      <c r="B99" s="1">
        <v>0</v>
      </c>
      <c r="C99" s="1">
        <v>0</v>
      </c>
      <c r="D99" s="1">
        <v>0</v>
      </c>
      <c r="E99" s="1">
        <v>0</v>
      </c>
      <c r="F99" s="1">
        <v>0</v>
      </c>
      <c r="G99" s="1">
        <v>0</v>
      </c>
      <c r="H99" s="1">
        <v>-98150</v>
      </c>
      <c r="I99" s="1">
        <v>-118200</v>
      </c>
      <c r="J99" s="1">
        <v>0</v>
      </c>
      <c r="K99" s="1">
        <v>-1115600</v>
      </c>
      <c r="L99" s="1">
        <v>-1221600</v>
      </c>
      <c r="M99" s="1">
        <v>-1313600</v>
      </c>
      <c r="N99" s="1">
        <v>-97000</v>
      </c>
      <c r="O99" s="1">
        <v>-104000</v>
      </c>
      <c r="P99" s="1">
        <v>-2403000</v>
      </c>
      <c r="Q99" s="1">
        <v>-2688000</v>
      </c>
      <c r="R99" s="1">
        <v>0</v>
      </c>
      <c r="S99" s="1">
        <v>0</v>
      </c>
      <c r="T99" s="1">
        <v>-328500</v>
      </c>
      <c r="U99" s="1">
        <v>-453000</v>
      </c>
      <c r="V99" s="1">
        <v>-164500</v>
      </c>
      <c r="W99" s="1">
        <v>0</v>
      </c>
      <c r="X99" s="1">
        <v>0</v>
      </c>
      <c r="Y99" s="1">
        <v>0</v>
      </c>
      <c r="Z99" s="1">
        <v>0</v>
      </c>
      <c r="AA99" s="1">
        <v>-770186</v>
      </c>
      <c r="AB99" s="1">
        <v>-1977889</v>
      </c>
      <c r="AC99" s="1">
        <v>0</v>
      </c>
      <c r="AD99" s="1">
        <v>-323210</v>
      </c>
      <c r="AE99" s="1">
        <v>-516713</v>
      </c>
      <c r="AF99" s="1">
        <v>-858176</v>
      </c>
      <c r="AG99" s="1">
        <v>-1749901.77</v>
      </c>
      <c r="AH99" s="1">
        <v>-205050</v>
      </c>
      <c r="AI99" s="1">
        <v>-388475</v>
      </c>
      <c r="AJ99" s="1">
        <v>-1465660</v>
      </c>
      <c r="AK99" s="1">
        <v>-2205169</v>
      </c>
      <c r="AL99" s="1">
        <v>-29848</v>
      </c>
      <c r="AM99" s="1">
        <v>-160948</v>
      </c>
      <c r="AN99" s="1">
        <v>-241589</v>
      </c>
      <c r="AO99" s="1">
        <v>-344423.81400000001</v>
      </c>
      <c r="AP99" s="1">
        <v>-88318</v>
      </c>
      <c r="AQ99" s="1">
        <v>-172989</v>
      </c>
      <c r="AR99" s="1">
        <v>-181687</v>
      </c>
      <c r="AS99" s="1">
        <v>-235950.25399999999</v>
      </c>
      <c r="AT99" s="1">
        <v>-132823</v>
      </c>
      <c r="AU99" s="1">
        <v>-180171</v>
      </c>
      <c r="AV99" s="1">
        <v>-237882</v>
      </c>
      <c r="AW99" s="1">
        <v>-894260.647</v>
      </c>
      <c r="AX99" s="1">
        <v>-75702</v>
      </c>
      <c r="AY99" s="1">
        <v>-76442</v>
      </c>
      <c r="AZ99" s="1">
        <v>-76232</v>
      </c>
    </row>
    <row r="100" spans="1:52">
      <c r="A100" s="1" t="s">
        <v>219</v>
      </c>
      <c r="B100" s="1">
        <v>0</v>
      </c>
      <c r="C100" s="1">
        <v>0</v>
      </c>
      <c r="D100" s="1">
        <v>0</v>
      </c>
      <c r="E100" s="1">
        <v>0</v>
      </c>
      <c r="F100" s="1">
        <v>0</v>
      </c>
      <c r="G100" s="1">
        <v>0</v>
      </c>
      <c r="H100" s="1">
        <v>0</v>
      </c>
      <c r="I100" s="1">
        <v>0</v>
      </c>
      <c r="J100" s="1">
        <v>0</v>
      </c>
      <c r="K100" s="1">
        <v>0</v>
      </c>
      <c r="L100" s="1">
        <v>0</v>
      </c>
      <c r="M100" s="1">
        <v>0</v>
      </c>
      <c r="N100" s="1">
        <v>0</v>
      </c>
      <c r="O100" s="1">
        <v>0</v>
      </c>
      <c r="P100" s="1">
        <v>0</v>
      </c>
      <c r="Q100" s="1">
        <v>0</v>
      </c>
      <c r="R100" s="1">
        <v>-6000</v>
      </c>
      <c r="S100" s="1">
        <v>-6000</v>
      </c>
      <c r="T100" s="1">
        <v>0</v>
      </c>
      <c r="U100" s="1">
        <v>0</v>
      </c>
      <c r="V100" s="1">
        <v>0</v>
      </c>
      <c r="W100" s="1">
        <v>0</v>
      </c>
      <c r="X100" s="1">
        <v>0</v>
      </c>
      <c r="Y100" s="1">
        <v>0</v>
      </c>
      <c r="Z100" s="1">
        <v>0</v>
      </c>
      <c r="AA100" s="1">
        <v>0</v>
      </c>
      <c r="AB100" s="1">
        <v>0</v>
      </c>
      <c r="AC100" s="1">
        <v>0</v>
      </c>
      <c r="AD100" s="1">
        <v>0</v>
      </c>
      <c r="AE100" s="1">
        <v>0</v>
      </c>
      <c r="AF100" s="1">
        <v>0</v>
      </c>
      <c r="AG100" s="1">
        <v>0</v>
      </c>
      <c r="AH100" s="1">
        <v>0</v>
      </c>
      <c r="AI100" s="1">
        <v>0</v>
      </c>
      <c r="AJ100" s="1">
        <v>0</v>
      </c>
      <c r="AK100" s="1">
        <v>0</v>
      </c>
      <c r="AL100" s="1">
        <v>0</v>
      </c>
      <c r="AM100" s="1">
        <v>0</v>
      </c>
      <c r="AN100" s="1">
        <v>0</v>
      </c>
      <c r="AO100" s="1">
        <v>0</v>
      </c>
      <c r="AP100" s="1">
        <v>0</v>
      </c>
      <c r="AQ100" s="1">
        <v>0</v>
      </c>
      <c r="AR100" s="1">
        <v>0</v>
      </c>
      <c r="AS100" s="1">
        <v>0</v>
      </c>
      <c r="AT100" s="1">
        <v>0</v>
      </c>
      <c r="AU100" s="1">
        <v>0</v>
      </c>
      <c r="AV100" s="1">
        <v>0</v>
      </c>
      <c r="AW100" s="1">
        <v>0</v>
      </c>
      <c r="AX100" s="1">
        <v>0</v>
      </c>
      <c r="AY100" s="1">
        <v>0</v>
      </c>
      <c r="AZ100" s="1">
        <v>0</v>
      </c>
    </row>
    <row r="101" spans="1:52">
      <c r="A101" s="1" t="s">
        <v>220</v>
      </c>
      <c r="B101" s="1">
        <v>0</v>
      </c>
      <c r="C101" s="1">
        <v>0</v>
      </c>
      <c r="D101" s="1">
        <v>0</v>
      </c>
      <c r="E101" s="1">
        <v>0</v>
      </c>
      <c r="F101" s="1">
        <v>0</v>
      </c>
      <c r="G101" s="1">
        <v>0</v>
      </c>
      <c r="H101" s="1">
        <v>0</v>
      </c>
      <c r="I101" s="1">
        <v>0</v>
      </c>
      <c r="J101" s="1">
        <v>0</v>
      </c>
      <c r="K101" s="1">
        <v>0</v>
      </c>
      <c r="L101" s="1">
        <v>0</v>
      </c>
      <c r="M101" s="1">
        <v>0</v>
      </c>
      <c r="N101" s="1">
        <v>0</v>
      </c>
      <c r="O101" s="1">
        <v>0</v>
      </c>
      <c r="P101" s="1">
        <v>0</v>
      </c>
      <c r="Q101" s="1">
        <v>0</v>
      </c>
      <c r="R101" s="1">
        <v>0</v>
      </c>
      <c r="S101" s="1">
        <v>0</v>
      </c>
      <c r="T101" s="1">
        <v>0</v>
      </c>
      <c r="U101" s="1">
        <v>-6000</v>
      </c>
      <c r="V101" s="1">
        <v>-22333</v>
      </c>
      <c r="W101" s="1">
        <v>0</v>
      </c>
      <c r="X101" s="1">
        <v>0</v>
      </c>
      <c r="Y101" s="1">
        <v>0</v>
      </c>
      <c r="Z101" s="1">
        <v>0</v>
      </c>
      <c r="AA101" s="1">
        <v>0</v>
      </c>
      <c r="AB101" s="1">
        <v>0</v>
      </c>
      <c r="AC101" s="1">
        <v>0</v>
      </c>
      <c r="AD101" s="1">
        <v>0</v>
      </c>
      <c r="AE101" s="1">
        <v>0</v>
      </c>
      <c r="AF101" s="1">
        <v>0</v>
      </c>
      <c r="AG101" s="1">
        <v>0</v>
      </c>
      <c r="AH101" s="1">
        <v>0</v>
      </c>
      <c r="AI101" s="1">
        <v>0</v>
      </c>
      <c r="AJ101" s="1">
        <v>0</v>
      </c>
      <c r="AK101" s="1">
        <v>0</v>
      </c>
      <c r="AL101" s="1">
        <v>0</v>
      </c>
      <c r="AM101" s="1">
        <v>0</v>
      </c>
      <c r="AN101" s="1">
        <v>0</v>
      </c>
      <c r="AO101" s="1">
        <v>0</v>
      </c>
      <c r="AP101" s="1">
        <v>0</v>
      </c>
      <c r="AQ101" s="1">
        <v>0</v>
      </c>
      <c r="AR101" s="1">
        <v>-8660</v>
      </c>
      <c r="AS101" s="1">
        <v>-8660.4349999999995</v>
      </c>
      <c r="AT101" s="1">
        <v>0</v>
      </c>
      <c r="AU101" s="1">
        <v>0</v>
      </c>
      <c r="AV101" s="1">
        <v>0</v>
      </c>
      <c r="AW101" s="1">
        <v>0</v>
      </c>
      <c r="AX101" s="1">
        <v>0</v>
      </c>
      <c r="AY101" s="1">
        <v>0</v>
      </c>
      <c r="AZ101" s="1">
        <v>0</v>
      </c>
    </row>
    <row r="102" spans="1:52">
      <c r="A102" s="1" t="s">
        <v>1271</v>
      </c>
      <c r="B102" s="1">
        <v>0</v>
      </c>
      <c r="C102" s="1">
        <v>0</v>
      </c>
      <c r="D102" s="1">
        <v>0</v>
      </c>
      <c r="E102" s="1">
        <v>0</v>
      </c>
      <c r="F102" s="1">
        <v>0</v>
      </c>
      <c r="G102" s="1">
        <v>0</v>
      </c>
      <c r="H102" s="1">
        <v>0</v>
      </c>
      <c r="I102" s="1">
        <v>0</v>
      </c>
      <c r="J102" s="1">
        <v>0</v>
      </c>
      <c r="K102" s="1">
        <v>0</v>
      </c>
      <c r="L102" s="1">
        <v>0</v>
      </c>
      <c r="M102" s="1">
        <v>0</v>
      </c>
      <c r="N102" s="1">
        <v>0</v>
      </c>
      <c r="O102" s="1">
        <v>0</v>
      </c>
      <c r="P102" s="1">
        <v>0</v>
      </c>
      <c r="Q102" s="1">
        <v>0</v>
      </c>
      <c r="R102" s="1">
        <v>0</v>
      </c>
      <c r="S102" s="1">
        <v>0</v>
      </c>
      <c r="T102" s="1">
        <v>0</v>
      </c>
      <c r="U102" s="1">
        <v>-6000</v>
      </c>
      <c r="V102" s="1">
        <v>-22333</v>
      </c>
      <c r="W102" s="1">
        <v>0</v>
      </c>
      <c r="X102" s="1">
        <v>0</v>
      </c>
      <c r="Y102" s="1">
        <v>0</v>
      </c>
      <c r="Z102" s="1">
        <v>0</v>
      </c>
      <c r="AA102" s="1">
        <v>0</v>
      </c>
      <c r="AB102" s="1">
        <v>0</v>
      </c>
      <c r="AC102" s="1">
        <v>0</v>
      </c>
      <c r="AD102" s="1">
        <v>0</v>
      </c>
      <c r="AE102" s="1">
        <v>0</v>
      </c>
      <c r="AF102" s="1">
        <v>0</v>
      </c>
      <c r="AG102" s="1">
        <v>0</v>
      </c>
      <c r="AH102" s="1">
        <v>0</v>
      </c>
      <c r="AI102" s="1">
        <v>0</v>
      </c>
      <c r="AJ102" s="1">
        <v>0</v>
      </c>
      <c r="AK102" s="1">
        <v>0</v>
      </c>
      <c r="AL102" s="1">
        <v>0</v>
      </c>
      <c r="AM102" s="1">
        <v>0</v>
      </c>
      <c r="AN102" s="1">
        <v>0</v>
      </c>
      <c r="AO102" s="1">
        <v>0</v>
      </c>
      <c r="AP102" s="1">
        <v>0</v>
      </c>
      <c r="AQ102" s="1">
        <v>0</v>
      </c>
      <c r="AR102" s="1">
        <v>-8660</v>
      </c>
      <c r="AS102" s="1">
        <v>-8660.4349999999995</v>
      </c>
      <c r="AT102" s="1">
        <v>0</v>
      </c>
      <c r="AU102" s="1">
        <v>0</v>
      </c>
      <c r="AV102" s="1">
        <v>0</v>
      </c>
      <c r="AW102" s="1">
        <v>0</v>
      </c>
      <c r="AX102" s="1">
        <v>0</v>
      </c>
      <c r="AY102" s="1">
        <v>0</v>
      </c>
      <c r="AZ102" s="1">
        <v>0</v>
      </c>
    </row>
    <row r="103" spans="1:52">
      <c r="A103" s="1" t="s">
        <v>1272</v>
      </c>
      <c r="B103" s="1">
        <v>0</v>
      </c>
      <c r="C103" s="1">
        <v>0</v>
      </c>
      <c r="D103" s="1">
        <v>0</v>
      </c>
      <c r="E103" s="1">
        <v>0</v>
      </c>
      <c r="F103" s="1">
        <v>0</v>
      </c>
      <c r="G103" s="1">
        <v>0</v>
      </c>
      <c r="H103" s="1">
        <v>0</v>
      </c>
      <c r="I103" s="1">
        <v>0</v>
      </c>
      <c r="J103" s="1">
        <v>0</v>
      </c>
      <c r="K103" s="1">
        <v>0</v>
      </c>
      <c r="L103" s="1">
        <v>0</v>
      </c>
      <c r="M103" s="1">
        <v>0</v>
      </c>
      <c r="N103" s="1">
        <v>0</v>
      </c>
      <c r="O103" s="1">
        <v>0</v>
      </c>
      <c r="P103" s="1">
        <v>35000</v>
      </c>
      <c r="Q103" s="1">
        <v>6000</v>
      </c>
      <c r="R103" s="1">
        <v>-31000</v>
      </c>
      <c r="S103" s="1">
        <v>-31000</v>
      </c>
      <c r="T103" s="1">
        <v>-6000</v>
      </c>
      <c r="U103" s="1">
        <v>0</v>
      </c>
      <c r="V103" s="1">
        <v>0</v>
      </c>
      <c r="W103" s="1">
        <v>0</v>
      </c>
      <c r="X103" s="1">
        <v>0</v>
      </c>
      <c r="Y103" s="1">
        <v>-17444.809000000001</v>
      </c>
      <c r="Z103" s="1">
        <v>0</v>
      </c>
      <c r="AA103" s="1">
        <v>0</v>
      </c>
      <c r="AB103" s="1">
        <v>0</v>
      </c>
      <c r="AC103" s="1">
        <v>0</v>
      </c>
      <c r="AD103" s="1">
        <v>0</v>
      </c>
      <c r="AE103" s="1">
        <v>0</v>
      </c>
      <c r="AF103" s="1">
        <v>0</v>
      </c>
      <c r="AG103" s="1">
        <v>0</v>
      </c>
      <c r="AH103" s="1">
        <v>0</v>
      </c>
      <c r="AI103" s="1">
        <v>0</v>
      </c>
      <c r="AJ103" s="1">
        <v>0</v>
      </c>
      <c r="AK103" s="1">
        <v>0</v>
      </c>
      <c r="AL103" s="1">
        <v>0</v>
      </c>
      <c r="AM103" s="1">
        <v>0</v>
      </c>
      <c r="AN103" s="1">
        <v>0</v>
      </c>
      <c r="AO103" s="1">
        <v>0</v>
      </c>
      <c r="AP103" s="1">
        <v>0</v>
      </c>
      <c r="AQ103" s="1">
        <v>0</v>
      </c>
      <c r="AR103" s="1">
        <v>0</v>
      </c>
      <c r="AS103" s="1">
        <v>0</v>
      </c>
      <c r="AT103" s="1">
        <v>0</v>
      </c>
      <c r="AU103" s="1">
        <v>0</v>
      </c>
      <c r="AV103" s="1">
        <v>0</v>
      </c>
      <c r="AW103" s="1">
        <v>0</v>
      </c>
      <c r="AX103" s="1">
        <v>-41983</v>
      </c>
      <c r="AY103" s="1">
        <v>-83967</v>
      </c>
      <c r="AZ103" s="1">
        <v>-125950</v>
      </c>
    </row>
    <row r="104" spans="1:52">
      <c r="A104" s="1" t="s">
        <v>1273</v>
      </c>
      <c r="B104" s="1">
        <v>0</v>
      </c>
      <c r="C104" s="1">
        <v>0</v>
      </c>
      <c r="D104" s="1">
        <v>0</v>
      </c>
      <c r="E104" s="1">
        <v>0</v>
      </c>
      <c r="F104" s="1">
        <v>0</v>
      </c>
      <c r="G104" s="1">
        <v>0</v>
      </c>
      <c r="H104" s="1">
        <v>0</v>
      </c>
      <c r="I104" s="1">
        <v>0</v>
      </c>
      <c r="J104" s="1">
        <v>0</v>
      </c>
      <c r="K104" s="1">
        <v>0</v>
      </c>
      <c r="L104" s="1">
        <v>0</v>
      </c>
      <c r="M104" s="1">
        <v>0</v>
      </c>
      <c r="N104" s="1">
        <v>0</v>
      </c>
      <c r="O104" s="1">
        <v>0</v>
      </c>
      <c r="P104" s="1">
        <v>35000</v>
      </c>
      <c r="Q104" s="1">
        <v>6000</v>
      </c>
      <c r="R104" s="1">
        <v>0</v>
      </c>
      <c r="S104" s="1">
        <v>0</v>
      </c>
      <c r="T104" s="1">
        <v>0</v>
      </c>
      <c r="U104" s="1">
        <v>0</v>
      </c>
      <c r="V104" s="1">
        <v>0</v>
      </c>
      <c r="W104" s="1">
        <v>0</v>
      </c>
      <c r="X104" s="1">
        <v>0</v>
      </c>
      <c r="Y104" s="1">
        <v>0</v>
      </c>
      <c r="Z104" s="1">
        <v>0</v>
      </c>
      <c r="AA104" s="1">
        <v>0</v>
      </c>
      <c r="AB104" s="1">
        <v>0</v>
      </c>
      <c r="AC104" s="1">
        <v>0</v>
      </c>
      <c r="AD104" s="1">
        <v>0</v>
      </c>
      <c r="AE104" s="1">
        <v>0</v>
      </c>
      <c r="AF104" s="1">
        <v>0</v>
      </c>
      <c r="AG104" s="1">
        <v>0</v>
      </c>
      <c r="AH104" s="1">
        <v>0</v>
      </c>
      <c r="AI104" s="1">
        <v>0</v>
      </c>
      <c r="AJ104" s="1">
        <v>0</v>
      </c>
      <c r="AK104" s="1">
        <v>0</v>
      </c>
      <c r="AL104" s="1">
        <v>0</v>
      </c>
      <c r="AM104" s="1">
        <v>0</v>
      </c>
      <c r="AN104" s="1">
        <v>0</v>
      </c>
      <c r="AO104" s="1">
        <v>0</v>
      </c>
      <c r="AP104" s="1">
        <v>0</v>
      </c>
      <c r="AQ104" s="1">
        <v>0</v>
      </c>
      <c r="AR104" s="1">
        <v>0</v>
      </c>
      <c r="AS104" s="1">
        <v>0</v>
      </c>
      <c r="AT104" s="1">
        <v>0</v>
      </c>
      <c r="AU104" s="1">
        <v>0</v>
      </c>
      <c r="AV104" s="1">
        <v>0</v>
      </c>
      <c r="AW104" s="1">
        <v>0</v>
      </c>
      <c r="AX104" s="1">
        <v>0</v>
      </c>
      <c r="AY104" s="1">
        <v>0</v>
      </c>
      <c r="AZ104" s="1">
        <v>0</v>
      </c>
    </row>
    <row r="105" spans="1:52">
      <c r="A105" s="1" t="s">
        <v>1274</v>
      </c>
      <c r="B105" s="1">
        <v>0</v>
      </c>
      <c r="C105" s="1">
        <v>0</v>
      </c>
      <c r="D105" s="1">
        <v>0</v>
      </c>
      <c r="E105" s="1">
        <v>0</v>
      </c>
      <c r="F105" s="1">
        <v>0</v>
      </c>
      <c r="G105" s="1">
        <v>0</v>
      </c>
      <c r="H105" s="1">
        <v>0</v>
      </c>
      <c r="I105" s="1">
        <v>0</v>
      </c>
      <c r="J105" s="1">
        <v>0</v>
      </c>
      <c r="K105" s="1">
        <v>0</v>
      </c>
      <c r="L105" s="1">
        <v>0</v>
      </c>
      <c r="M105" s="1">
        <v>0</v>
      </c>
      <c r="N105" s="1">
        <v>0</v>
      </c>
      <c r="O105" s="1">
        <v>0</v>
      </c>
      <c r="P105" s="1">
        <v>0</v>
      </c>
      <c r="Q105" s="1">
        <v>0</v>
      </c>
      <c r="R105" s="1">
        <v>-31000</v>
      </c>
      <c r="S105" s="1">
        <v>-31000</v>
      </c>
      <c r="T105" s="1">
        <v>-6000</v>
      </c>
      <c r="U105" s="1">
        <v>0</v>
      </c>
      <c r="V105" s="1">
        <v>0</v>
      </c>
      <c r="W105" s="1">
        <v>0</v>
      </c>
      <c r="X105" s="1">
        <v>0</v>
      </c>
      <c r="Y105" s="1">
        <v>-17444.809000000001</v>
      </c>
      <c r="Z105" s="1">
        <v>0</v>
      </c>
      <c r="AA105" s="1">
        <v>0</v>
      </c>
      <c r="AB105" s="1">
        <v>0</v>
      </c>
      <c r="AC105" s="1">
        <v>0</v>
      </c>
      <c r="AD105" s="1">
        <v>0</v>
      </c>
      <c r="AE105" s="1">
        <v>0</v>
      </c>
      <c r="AF105" s="1">
        <v>0</v>
      </c>
      <c r="AG105" s="1">
        <v>0</v>
      </c>
      <c r="AH105" s="1">
        <v>0</v>
      </c>
      <c r="AI105" s="1">
        <v>0</v>
      </c>
      <c r="AJ105" s="1">
        <v>0</v>
      </c>
      <c r="AK105" s="1">
        <v>0</v>
      </c>
      <c r="AL105" s="1">
        <v>0</v>
      </c>
      <c r="AM105" s="1">
        <v>0</v>
      </c>
      <c r="AN105" s="1">
        <v>0</v>
      </c>
      <c r="AO105" s="1">
        <v>0</v>
      </c>
      <c r="AP105" s="1">
        <v>0</v>
      </c>
      <c r="AQ105" s="1">
        <v>0</v>
      </c>
      <c r="AR105" s="1">
        <v>0</v>
      </c>
      <c r="AS105" s="1">
        <v>0</v>
      </c>
      <c r="AT105" s="1">
        <v>0</v>
      </c>
      <c r="AU105" s="1">
        <v>0</v>
      </c>
      <c r="AV105" s="1">
        <v>0</v>
      </c>
      <c r="AW105" s="1">
        <v>0</v>
      </c>
      <c r="AX105" s="1">
        <v>-41983</v>
      </c>
      <c r="AY105" s="1">
        <v>-83967</v>
      </c>
      <c r="AZ105" s="1">
        <v>-125950</v>
      </c>
    </row>
    <row r="106" spans="1:52">
      <c r="A106" s="1" t="s">
        <v>1275</v>
      </c>
      <c r="B106" s="1">
        <v>0</v>
      </c>
      <c r="C106" s="1">
        <v>0</v>
      </c>
      <c r="D106" s="1">
        <v>0</v>
      </c>
      <c r="E106" s="1">
        <v>0</v>
      </c>
      <c r="F106" s="1">
        <v>0</v>
      </c>
      <c r="G106" s="1">
        <v>0</v>
      </c>
      <c r="H106" s="1">
        <v>0</v>
      </c>
      <c r="I106" s="1">
        <v>0</v>
      </c>
      <c r="J106" s="1">
        <v>0</v>
      </c>
      <c r="K106" s="1">
        <v>0</v>
      </c>
      <c r="L106" s="1">
        <v>0</v>
      </c>
      <c r="M106" s="1">
        <v>0</v>
      </c>
      <c r="N106" s="1">
        <v>0</v>
      </c>
      <c r="O106" s="1">
        <v>0</v>
      </c>
      <c r="P106" s="1">
        <v>0</v>
      </c>
      <c r="Q106" s="1">
        <v>0</v>
      </c>
      <c r="R106" s="1">
        <v>0</v>
      </c>
      <c r="S106" s="1">
        <v>0</v>
      </c>
      <c r="T106" s="1">
        <v>0</v>
      </c>
      <c r="U106" s="1">
        <v>0</v>
      </c>
      <c r="V106" s="1">
        <v>0</v>
      </c>
      <c r="W106" s="1">
        <v>0</v>
      </c>
      <c r="X106" s="1">
        <v>19645</v>
      </c>
      <c r="Y106" s="1">
        <v>0</v>
      </c>
      <c r="Z106" s="1">
        <v>0</v>
      </c>
      <c r="AA106" s="1">
        <v>0</v>
      </c>
      <c r="AB106" s="1">
        <v>0</v>
      </c>
      <c r="AC106" s="1">
        <v>0</v>
      </c>
      <c r="AD106" s="1">
        <v>0</v>
      </c>
      <c r="AE106" s="1">
        <v>0</v>
      </c>
      <c r="AF106" s="1">
        <v>0</v>
      </c>
      <c r="AG106" s="1">
        <v>0</v>
      </c>
      <c r="AH106" s="1">
        <v>-1804</v>
      </c>
      <c r="AI106" s="1">
        <v>-1804</v>
      </c>
      <c r="AJ106" s="1">
        <v>-1804</v>
      </c>
      <c r="AK106" s="1">
        <v>-1804.43</v>
      </c>
      <c r="AL106" s="1">
        <v>0</v>
      </c>
      <c r="AM106" s="1">
        <v>0</v>
      </c>
      <c r="AN106" s="1">
        <v>0</v>
      </c>
      <c r="AO106" s="1">
        <v>0</v>
      </c>
      <c r="AP106" s="1">
        <v>0</v>
      </c>
      <c r="AQ106" s="1">
        <v>0</v>
      </c>
      <c r="AR106" s="1">
        <v>0</v>
      </c>
      <c r="AS106" s="1">
        <v>0</v>
      </c>
      <c r="AT106" s="1">
        <v>0</v>
      </c>
      <c r="AU106" s="1">
        <v>0</v>
      </c>
      <c r="AV106" s="1">
        <v>0</v>
      </c>
      <c r="AW106" s="1">
        <v>0</v>
      </c>
      <c r="AX106" s="1">
        <v>0</v>
      </c>
      <c r="AY106" s="1">
        <v>0</v>
      </c>
      <c r="AZ106" s="1">
        <v>0</v>
      </c>
    </row>
    <row r="107" spans="1:52">
      <c r="A107" s="1" t="s">
        <v>221</v>
      </c>
      <c r="B107" s="1">
        <v>0</v>
      </c>
      <c r="C107" s="1">
        <v>0</v>
      </c>
      <c r="D107" s="1">
        <v>0</v>
      </c>
      <c r="E107" s="1">
        <v>0</v>
      </c>
      <c r="F107" s="1">
        <v>0</v>
      </c>
      <c r="G107" s="1">
        <v>2217900</v>
      </c>
      <c r="H107" s="1">
        <v>0</v>
      </c>
      <c r="I107" s="1">
        <v>0</v>
      </c>
      <c r="J107" s="1">
        <v>-1021800</v>
      </c>
      <c r="K107" s="1">
        <v>0</v>
      </c>
      <c r="L107" s="1">
        <v>0</v>
      </c>
      <c r="M107" s="1">
        <v>0</v>
      </c>
      <c r="N107" s="1">
        <v>0</v>
      </c>
      <c r="O107" s="1">
        <v>0</v>
      </c>
      <c r="P107" s="1">
        <v>0</v>
      </c>
      <c r="Q107" s="1">
        <v>0</v>
      </c>
      <c r="R107" s="1">
        <v>0</v>
      </c>
      <c r="S107" s="1">
        <v>0</v>
      </c>
      <c r="T107" s="1">
        <v>0</v>
      </c>
      <c r="U107" s="1">
        <v>0</v>
      </c>
      <c r="V107" s="1">
        <v>0</v>
      </c>
      <c r="W107" s="1">
        <v>201039</v>
      </c>
      <c r="X107" s="1">
        <v>228941</v>
      </c>
      <c r="Y107" s="1">
        <v>324473.11</v>
      </c>
      <c r="Z107" s="1">
        <v>-298645</v>
      </c>
      <c r="AA107" s="1">
        <v>0</v>
      </c>
      <c r="AB107" s="1">
        <v>0</v>
      </c>
      <c r="AC107" s="1">
        <v>-1977827.02</v>
      </c>
      <c r="AD107" s="1">
        <v>0</v>
      </c>
      <c r="AE107" s="1">
        <v>0</v>
      </c>
      <c r="AF107" s="1">
        <v>0</v>
      </c>
      <c r="AG107" s="1">
        <v>0</v>
      </c>
      <c r="AH107" s="1">
        <v>0</v>
      </c>
      <c r="AI107" s="1">
        <v>0</v>
      </c>
      <c r="AJ107" s="1">
        <v>0</v>
      </c>
      <c r="AK107" s="1">
        <v>0</v>
      </c>
      <c r="AL107" s="1">
        <v>0</v>
      </c>
      <c r="AM107" s="1">
        <v>0</v>
      </c>
      <c r="AN107" s="1">
        <v>0</v>
      </c>
      <c r="AO107" s="1">
        <v>0</v>
      </c>
      <c r="AP107" s="1">
        <v>0</v>
      </c>
      <c r="AQ107" s="1">
        <v>0</v>
      </c>
      <c r="AR107" s="1">
        <v>0</v>
      </c>
      <c r="AS107" s="1">
        <v>0</v>
      </c>
      <c r="AT107" s="1">
        <v>0</v>
      </c>
      <c r="AU107" s="1">
        <v>0</v>
      </c>
      <c r="AV107" s="1">
        <v>0</v>
      </c>
      <c r="AW107" s="1">
        <v>0</v>
      </c>
      <c r="AX107" s="1">
        <v>0</v>
      </c>
      <c r="AY107" s="1">
        <v>0</v>
      </c>
      <c r="AZ107" s="1">
        <v>0</v>
      </c>
    </row>
    <row r="108" spans="1:52">
      <c r="A108" s="1" t="s">
        <v>222</v>
      </c>
      <c r="B108" s="1">
        <v>0</v>
      </c>
      <c r="C108" s="1">
        <v>0</v>
      </c>
      <c r="D108" s="1">
        <v>0</v>
      </c>
      <c r="E108" s="1">
        <v>0</v>
      </c>
      <c r="F108" s="1">
        <v>0</v>
      </c>
      <c r="G108" s="1">
        <v>2300000</v>
      </c>
      <c r="H108" s="1">
        <v>0</v>
      </c>
      <c r="I108" s="1">
        <v>0</v>
      </c>
      <c r="J108" s="1">
        <v>0</v>
      </c>
      <c r="K108" s="1">
        <v>0</v>
      </c>
      <c r="L108" s="1">
        <v>0</v>
      </c>
      <c r="M108" s="1">
        <v>0</v>
      </c>
      <c r="N108" s="1">
        <v>0</v>
      </c>
      <c r="O108" s="1">
        <v>0</v>
      </c>
      <c r="P108" s="1">
        <v>0</v>
      </c>
      <c r="Q108" s="1">
        <v>0</v>
      </c>
      <c r="R108" s="1">
        <v>0</v>
      </c>
      <c r="S108" s="1">
        <v>0</v>
      </c>
      <c r="T108" s="1">
        <v>0</v>
      </c>
      <c r="U108" s="1">
        <v>0</v>
      </c>
      <c r="V108" s="1">
        <v>0</v>
      </c>
      <c r="W108" s="1">
        <v>536729</v>
      </c>
      <c r="X108" s="1">
        <v>749709</v>
      </c>
      <c r="Y108" s="1">
        <v>1082848.8</v>
      </c>
      <c r="Z108" s="1">
        <v>155143</v>
      </c>
      <c r="AA108" s="1">
        <v>0</v>
      </c>
      <c r="AB108" s="1">
        <v>0</v>
      </c>
      <c r="AC108" s="1">
        <v>154279.04999999999</v>
      </c>
      <c r="AD108" s="1">
        <v>0</v>
      </c>
      <c r="AE108" s="1">
        <v>0</v>
      </c>
      <c r="AF108" s="1">
        <v>0</v>
      </c>
      <c r="AG108" s="1">
        <v>0</v>
      </c>
      <c r="AH108" s="1">
        <v>0</v>
      </c>
      <c r="AI108" s="1">
        <v>0</v>
      </c>
      <c r="AJ108" s="1">
        <v>0</v>
      </c>
      <c r="AK108" s="1">
        <v>0</v>
      </c>
      <c r="AL108" s="1">
        <v>0</v>
      </c>
      <c r="AM108" s="1">
        <v>0</v>
      </c>
      <c r="AN108" s="1">
        <v>0</v>
      </c>
      <c r="AO108" s="1">
        <v>0</v>
      </c>
      <c r="AP108" s="1">
        <v>0</v>
      </c>
      <c r="AQ108" s="1">
        <v>0</v>
      </c>
      <c r="AR108" s="1">
        <v>0</v>
      </c>
      <c r="AS108" s="1">
        <v>0</v>
      </c>
      <c r="AT108" s="1">
        <v>0</v>
      </c>
      <c r="AU108" s="1">
        <v>0</v>
      </c>
      <c r="AV108" s="1">
        <v>0</v>
      </c>
      <c r="AW108" s="1">
        <v>0</v>
      </c>
      <c r="AX108" s="1">
        <v>0</v>
      </c>
      <c r="AY108" s="1">
        <v>0</v>
      </c>
      <c r="AZ108" s="1">
        <v>0</v>
      </c>
    </row>
    <row r="109" spans="1:52">
      <c r="A109" s="1" t="s">
        <v>223</v>
      </c>
      <c r="B109" s="1">
        <v>0</v>
      </c>
      <c r="C109" s="1">
        <v>0</v>
      </c>
      <c r="D109" s="1">
        <v>0</v>
      </c>
      <c r="E109" s="1">
        <v>0</v>
      </c>
      <c r="F109" s="1">
        <v>0</v>
      </c>
      <c r="G109" s="1">
        <v>-82100</v>
      </c>
      <c r="H109" s="1">
        <v>0</v>
      </c>
      <c r="I109" s="1">
        <v>0</v>
      </c>
      <c r="J109" s="1">
        <v>-1021800</v>
      </c>
      <c r="K109" s="1">
        <v>0</v>
      </c>
      <c r="L109" s="1">
        <v>0</v>
      </c>
      <c r="M109" s="1">
        <v>0</v>
      </c>
      <c r="N109" s="1">
        <v>0</v>
      </c>
      <c r="O109" s="1">
        <v>0</v>
      </c>
      <c r="P109" s="1">
        <v>0</v>
      </c>
      <c r="Q109" s="1">
        <v>0</v>
      </c>
      <c r="R109" s="1">
        <v>0</v>
      </c>
      <c r="S109" s="1">
        <v>0</v>
      </c>
      <c r="T109" s="1">
        <v>0</v>
      </c>
      <c r="U109" s="1">
        <v>0</v>
      </c>
      <c r="V109" s="1">
        <v>0</v>
      </c>
      <c r="W109" s="1">
        <v>-335690</v>
      </c>
      <c r="X109" s="1">
        <v>-520768</v>
      </c>
      <c r="Y109" s="1">
        <v>-758375.69</v>
      </c>
      <c r="Z109" s="1">
        <v>-453788</v>
      </c>
      <c r="AA109" s="1">
        <v>0</v>
      </c>
      <c r="AB109" s="1">
        <v>0</v>
      </c>
      <c r="AC109" s="1">
        <v>-2132106.0699999998</v>
      </c>
      <c r="AD109" s="1">
        <v>0</v>
      </c>
      <c r="AE109" s="1">
        <v>0</v>
      </c>
      <c r="AF109" s="1">
        <v>0</v>
      </c>
      <c r="AG109" s="1">
        <v>0</v>
      </c>
      <c r="AH109" s="1">
        <v>0</v>
      </c>
      <c r="AI109" s="1">
        <v>0</v>
      </c>
      <c r="AJ109" s="1">
        <v>0</v>
      </c>
      <c r="AK109" s="1">
        <v>0</v>
      </c>
      <c r="AL109" s="1">
        <v>0</v>
      </c>
      <c r="AM109" s="1">
        <v>0</v>
      </c>
      <c r="AN109" s="1">
        <v>0</v>
      </c>
      <c r="AO109" s="1">
        <v>0</v>
      </c>
      <c r="AP109" s="1">
        <v>0</v>
      </c>
      <c r="AQ109" s="1">
        <v>0</v>
      </c>
      <c r="AR109" s="1">
        <v>0</v>
      </c>
      <c r="AS109" s="1">
        <v>0</v>
      </c>
      <c r="AT109" s="1">
        <v>0</v>
      </c>
      <c r="AU109" s="1">
        <v>0</v>
      </c>
      <c r="AV109" s="1">
        <v>0</v>
      </c>
      <c r="AW109" s="1">
        <v>0</v>
      </c>
      <c r="AX109" s="1">
        <v>0</v>
      </c>
      <c r="AY109" s="1">
        <v>0</v>
      </c>
      <c r="AZ109" s="1">
        <v>0</v>
      </c>
    </row>
    <row r="110" spans="1:52">
      <c r="A110" s="1" t="s">
        <v>1276</v>
      </c>
      <c r="B110" s="1">
        <v>0</v>
      </c>
      <c r="C110" s="1">
        <v>0</v>
      </c>
      <c r="D110" s="1">
        <v>0</v>
      </c>
      <c r="E110" s="1">
        <v>0</v>
      </c>
      <c r="F110" s="1">
        <v>0</v>
      </c>
      <c r="G110" s="1">
        <v>0</v>
      </c>
      <c r="H110" s="1">
        <v>-62000</v>
      </c>
      <c r="I110" s="1">
        <v>-62000</v>
      </c>
      <c r="J110" s="1">
        <v>0</v>
      </c>
      <c r="K110" s="1">
        <v>-31000</v>
      </c>
      <c r="L110" s="1">
        <v>-62000</v>
      </c>
      <c r="M110" s="1">
        <v>-62000</v>
      </c>
      <c r="N110" s="1">
        <v>-31000</v>
      </c>
      <c r="O110" s="1">
        <v>-31000</v>
      </c>
      <c r="P110" s="1">
        <v>-62000</v>
      </c>
      <c r="Q110" s="1">
        <v>-62000</v>
      </c>
      <c r="R110" s="1">
        <v>0</v>
      </c>
      <c r="S110" s="1">
        <v>0</v>
      </c>
      <c r="T110" s="1">
        <v>-62000</v>
      </c>
      <c r="U110" s="1">
        <v>-934.06500000000005</v>
      </c>
      <c r="V110" s="1">
        <v>-31000</v>
      </c>
      <c r="W110" s="1">
        <v>0</v>
      </c>
      <c r="X110" s="1">
        <v>-51460</v>
      </c>
      <c r="Y110" s="1">
        <v>0</v>
      </c>
      <c r="Z110" s="1">
        <v>0</v>
      </c>
      <c r="AA110" s="1">
        <v>0</v>
      </c>
      <c r="AB110" s="1">
        <v>0</v>
      </c>
      <c r="AC110" s="1">
        <v>-41000</v>
      </c>
      <c r="AD110" s="1">
        <v>0</v>
      </c>
      <c r="AE110" s="1">
        <v>0</v>
      </c>
      <c r="AF110" s="1">
        <v>0</v>
      </c>
      <c r="AG110" s="1">
        <v>-31158.57</v>
      </c>
      <c r="AH110" s="1">
        <v>0</v>
      </c>
      <c r="AI110" s="1">
        <v>0</v>
      </c>
      <c r="AJ110" s="1">
        <v>0</v>
      </c>
      <c r="AK110" s="1">
        <v>0</v>
      </c>
      <c r="AL110" s="1">
        <v>0</v>
      </c>
      <c r="AM110" s="1">
        <v>0</v>
      </c>
      <c r="AN110" s="1">
        <v>0</v>
      </c>
      <c r="AO110" s="1">
        <v>0</v>
      </c>
      <c r="AP110" s="1">
        <v>0</v>
      </c>
      <c r="AQ110" s="1">
        <v>0</v>
      </c>
      <c r="AR110" s="1">
        <v>0</v>
      </c>
      <c r="AS110" s="1">
        <v>0</v>
      </c>
      <c r="AT110" s="1">
        <v>0</v>
      </c>
      <c r="AU110" s="1">
        <v>0</v>
      </c>
      <c r="AV110" s="1">
        <v>0</v>
      </c>
      <c r="AW110" s="1">
        <v>0</v>
      </c>
      <c r="AX110" s="1">
        <v>0</v>
      </c>
      <c r="AY110" s="1">
        <v>0</v>
      </c>
      <c r="AZ110" s="1">
        <v>0</v>
      </c>
    </row>
    <row r="111" spans="1:52">
      <c r="A111" s="1" t="s">
        <v>1277</v>
      </c>
      <c r="B111" s="1">
        <v>0</v>
      </c>
      <c r="C111" s="1">
        <v>0</v>
      </c>
      <c r="D111" s="1">
        <v>0</v>
      </c>
      <c r="E111" s="1">
        <v>0</v>
      </c>
      <c r="F111" s="1">
        <v>0</v>
      </c>
      <c r="G111" s="1">
        <v>0</v>
      </c>
      <c r="H111" s="1">
        <v>0</v>
      </c>
      <c r="I111" s="1">
        <v>0</v>
      </c>
      <c r="J111" s="1">
        <v>0</v>
      </c>
      <c r="K111" s="1">
        <v>0</v>
      </c>
      <c r="L111" s="1">
        <v>0</v>
      </c>
      <c r="M111" s="1">
        <v>0</v>
      </c>
      <c r="N111" s="1">
        <v>0</v>
      </c>
      <c r="O111" s="1">
        <v>0</v>
      </c>
      <c r="P111" s="1">
        <v>0</v>
      </c>
      <c r="Q111" s="1">
        <v>0</v>
      </c>
      <c r="R111" s="1">
        <v>0</v>
      </c>
      <c r="S111" s="1">
        <v>0</v>
      </c>
      <c r="T111" s="1">
        <v>0</v>
      </c>
      <c r="U111" s="1">
        <v>61065.934999999998</v>
      </c>
      <c r="V111" s="1">
        <v>0</v>
      </c>
      <c r="W111" s="1">
        <v>0</v>
      </c>
      <c r="X111" s="1">
        <v>0</v>
      </c>
      <c r="Y111" s="1">
        <v>0</v>
      </c>
      <c r="Z111" s="1">
        <v>0</v>
      </c>
      <c r="AA111" s="1">
        <v>0</v>
      </c>
      <c r="AB111" s="1">
        <v>0</v>
      </c>
      <c r="AC111" s="1">
        <v>0</v>
      </c>
      <c r="AD111" s="1">
        <v>0</v>
      </c>
      <c r="AE111" s="1">
        <v>0</v>
      </c>
      <c r="AF111" s="1">
        <v>0</v>
      </c>
      <c r="AG111" s="1">
        <v>0</v>
      </c>
      <c r="AH111" s="1">
        <v>0</v>
      </c>
      <c r="AI111" s="1">
        <v>0</v>
      </c>
      <c r="AJ111" s="1">
        <v>0</v>
      </c>
      <c r="AK111" s="1">
        <v>0</v>
      </c>
      <c r="AL111" s="1">
        <v>0</v>
      </c>
      <c r="AM111" s="1">
        <v>0</v>
      </c>
      <c r="AN111" s="1">
        <v>0</v>
      </c>
      <c r="AO111" s="1">
        <v>0</v>
      </c>
      <c r="AP111" s="1">
        <v>0</v>
      </c>
      <c r="AQ111" s="1">
        <v>0</v>
      </c>
      <c r="AR111" s="1">
        <v>0</v>
      </c>
      <c r="AS111" s="1">
        <v>0</v>
      </c>
      <c r="AT111" s="1">
        <v>0</v>
      </c>
      <c r="AU111" s="1">
        <v>0</v>
      </c>
      <c r="AV111" s="1">
        <v>0</v>
      </c>
      <c r="AW111" s="1">
        <v>0</v>
      </c>
      <c r="AX111" s="1">
        <v>0</v>
      </c>
      <c r="AY111" s="1">
        <v>0</v>
      </c>
      <c r="AZ111" s="1">
        <v>0</v>
      </c>
    </row>
    <row r="112" spans="1:52">
      <c r="A112" s="1" t="s">
        <v>1278</v>
      </c>
      <c r="B112" s="1">
        <v>0</v>
      </c>
      <c r="C112" s="1">
        <v>0</v>
      </c>
      <c r="D112" s="1">
        <v>0</v>
      </c>
      <c r="E112" s="1">
        <v>0</v>
      </c>
      <c r="F112" s="1">
        <v>0</v>
      </c>
      <c r="G112" s="1">
        <v>0</v>
      </c>
      <c r="H112" s="1">
        <v>-62000</v>
      </c>
      <c r="I112" s="1">
        <v>-62000</v>
      </c>
      <c r="J112" s="1">
        <v>0</v>
      </c>
      <c r="K112" s="1">
        <v>-31000</v>
      </c>
      <c r="L112" s="1">
        <v>-62000</v>
      </c>
      <c r="M112" s="1">
        <v>-62000</v>
      </c>
      <c r="N112" s="1">
        <v>-31000</v>
      </c>
      <c r="O112" s="1">
        <v>-31000</v>
      </c>
      <c r="P112" s="1">
        <v>-62000</v>
      </c>
      <c r="Q112" s="1">
        <v>-62000</v>
      </c>
      <c r="R112" s="1">
        <v>0</v>
      </c>
      <c r="S112" s="1">
        <v>0</v>
      </c>
      <c r="T112" s="1">
        <v>-62000</v>
      </c>
      <c r="U112" s="1">
        <v>-62000</v>
      </c>
      <c r="V112" s="1">
        <v>-31000</v>
      </c>
      <c r="W112" s="1">
        <v>0</v>
      </c>
      <c r="X112" s="1">
        <v>-51460</v>
      </c>
      <c r="Y112" s="1">
        <v>0</v>
      </c>
      <c r="Z112" s="1">
        <v>0</v>
      </c>
      <c r="AA112" s="1">
        <v>0</v>
      </c>
      <c r="AB112" s="1">
        <v>0</v>
      </c>
      <c r="AC112" s="1">
        <v>-41000</v>
      </c>
      <c r="AD112" s="1">
        <v>0</v>
      </c>
      <c r="AE112" s="1">
        <v>0</v>
      </c>
      <c r="AF112" s="1">
        <v>0</v>
      </c>
      <c r="AG112" s="1">
        <v>-31158.57</v>
      </c>
      <c r="AH112" s="1">
        <v>0</v>
      </c>
      <c r="AI112" s="1">
        <v>0</v>
      </c>
      <c r="AJ112" s="1">
        <v>0</v>
      </c>
      <c r="AK112" s="1">
        <v>0</v>
      </c>
      <c r="AL112" s="1">
        <v>0</v>
      </c>
      <c r="AM112" s="1">
        <v>0</v>
      </c>
      <c r="AN112" s="1">
        <v>0</v>
      </c>
      <c r="AO112" s="1">
        <v>0</v>
      </c>
      <c r="AP112" s="1">
        <v>0</v>
      </c>
      <c r="AQ112" s="1">
        <v>0</v>
      </c>
      <c r="AR112" s="1">
        <v>0</v>
      </c>
      <c r="AS112" s="1">
        <v>0</v>
      </c>
      <c r="AT112" s="1">
        <v>0</v>
      </c>
      <c r="AU112" s="1">
        <v>0</v>
      </c>
      <c r="AV112" s="1">
        <v>0</v>
      </c>
      <c r="AW112" s="1">
        <v>0</v>
      </c>
      <c r="AX112" s="1">
        <v>0</v>
      </c>
      <c r="AY112" s="1">
        <v>0</v>
      </c>
      <c r="AZ112" s="1">
        <v>0</v>
      </c>
    </row>
    <row r="113" spans="1:52">
      <c r="A113" s="1" t="s">
        <v>224</v>
      </c>
      <c r="B113" s="1">
        <v>0</v>
      </c>
      <c r="C113" s="1">
        <v>0</v>
      </c>
      <c r="D113" s="1">
        <v>0</v>
      </c>
      <c r="E113" s="1">
        <v>0</v>
      </c>
      <c r="F113" s="1">
        <v>0</v>
      </c>
      <c r="G113" s="1">
        <v>0</v>
      </c>
      <c r="H113" s="1">
        <v>0</v>
      </c>
      <c r="I113" s="1">
        <v>0</v>
      </c>
      <c r="J113" s="1">
        <v>0</v>
      </c>
      <c r="K113" s="1">
        <v>0</v>
      </c>
      <c r="L113" s="1">
        <v>0</v>
      </c>
      <c r="M113" s="1">
        <v>0</v>
      </c>
      <c r="N113" s="1">
        <v>0</v>
      </c>
      <c r="O113" s="1">
        <v>0</v>
      </c>
      <c r="P113" s="1">
        <v>0</v>
      </c>
      <c r="Q113" s="1">
        <v>0</v>
      </c>
      <c r="R113" s="1">
        <v>0</v>
      </c>
      <c r="S113" s="1">
        <v>0</v>
      </c>
      <c r="T113" s="1">
        <v>0</v>
      </c>
      <c r="U113" s="1">
        <v>0</v>
      </c>
      <c r="V113" s="1">
        <v>0</v>
      </c>
      <c r="W113" s="1">
        <v>0</v>
      </c>
      <c r="X113" s="1">
        <v>0</v>
      </c>
      <c r="Y113" s="1">
        <v>0</v>
      </c>
      <c r="Z113" s="1">
        <v>0</v>
      </c>
      <c r="AA113" s="1">
        <v>0</v>
      </c>
      <c r="AB113" s="1">
        <v>0</v>
      </c>
      <c r="AC113" s="1">
        <v>-27359.8</v>
      </c>
      <c r="AD113" s="1">
        <v>-5953</v>
      </c>
      <c r="AE113" s="1">
        <v>-11388</v>
      </c>
      <c r="AF113" s="1">
        <v>-17790</v>
      </c>
      <c r="AG113" s="1">
        <v>-22535.178</v>
      </c>
      <c r="AH113" s="1">
        <v>-4220</v>
      </c>
      <c r="AI113" s="1">
        <v>-5689</v>
      </c>
      <c r="AJ113" s="1">
        <v>-6179</v>
      </c>
      <c r="AK113" s="1">
        <v>-6178.04</v>
      </c>
      <c r="AL113" s="1">
        <v>0</v>
      </c>
      <c r="AM113" s="1">
        <v>0</v>
      </c>
      <c r="AN113" s="1">
        <v>0</v>
      </c>
      <c r="AO113" s="1">
        <v>0</v>
      </c>
      <c r="AP113" s="1">
        <v>0</v>
      </c>
      <c r="AQ113" s="1">
        <v>0</v>
      </c>
      <c r="AR113" s="1">
        <v>0</v>
      </c>
      <c r="AS113" s="1">
        <v>0</v>
      </c>
      <c r="AT113" s="1">
        <v>0</v>
      </c>
      <c r="AU113" s="1">
        <v>0</v>
      </c>
      <c r="AV113" s="1">
        <v>0</v>
      </c>
      <c r="AW113" s="1">
        <v>0</v>
      </c>
      <c r="AX113" s="1">
        <v>-389476</v>
      </c>
      <c r="AY113" s="1">
        <v>-609969</v>
      </c>
      <c r="AZ113" s="1">
        <v>-982291</v>
      </c>
    </row>
    <row r="114" spans="1:52">
      <c r="A114" s="1" t="s">
        <v>225</v>
      </c>
      <c r="B114" s="1">
        <v>0</v>
      </c>
      <c r="C114" s="1">
        <v>0</v>
      </c>
      <c r="D114" s="1">
        <v>0</v>
      </c>
      <c r="E114" s="1">
        <v>0</v>
      </c>
      <c r="F114" s="1">
        <v>0</v>
      </c>
      <c r="G114" s="1">
        <v>0</v>
      </c>
      <c r="H114" s="1">
        <v>0</v>
      </c>
      <c r="I114" s="1">
        <v>0</v>
      </c>
      <c r="J114" s="1">
        <v>0</v>
      </c>
      <c r="K114" s="1">
        <v>0</v>
      </c>
      <c r="L114" s="1">
        <v>0</v>
      </c>
      <c r="M114" s="1">
        <v>0</v>
      </c>
      <c r="N114" s="1">
        <v>0</v>
      </c>
      <c r="O114" s="1">
        <v>0</v>
      </c>
      <c r="P114" s="1">
        <v>0</v>
      </c>
      <c r="Q114" s="1">
        <v>0</v>
      </c>
      <c r="R114" s="1">
        <v>0</v>
      </c>
      <c r="S114" s="1">
        <v>0</v>
      </c>
      <c r="T114" s="1">
        <v>0</v>
      </c>
      <c r="U114" s="1">
        <v>0</v>
      </c>
      <c r="V114" s="1">
        <v>0</v>
      </c>
      <c r="W114" s="1">
        <v>0</v>
      </c>
      <c r="X114" s="1">
        <v>0</v>
      </c>
      <c r="Y114" s="1">
        <v>0</v>
      </c>
      <c r="Z114" s="1">
        <v>0</v>
      </c>
      <c r="AA114" s="1">
        <v>0</v>
      </c>
      <c r="AB114" s="1">
        <v>0</v>
      </c>
      <c r="AC114" s="1">
        <v>-27359.8</v>
      </c>
      <c r="AD114" s="1">
        <v>-5953</v>
      </c>
      <c r="AE114" s="1">
        <v>-11388</v>
      </c>
      <c r="AF114" s="1">
        <v>-17790</v>
      </c>
      <c r="AG114" s="1">
        <v>-22535.178</v>
      </c>
      <c r="AH114" s="1">
        <v>-4220</v>
      </c>
      <c r="AI114" s="1">
        <v>-5689</v>
      </c>
      <c r="AJ114" s="1">
        <v>-6179</v>
      </c>
      <c r="AK114" s="1">
        <v>-6178.04</v>
      </c>
      <c r="AL114" s="1">
        <v>0</v>
      </c>
      <c r="AM114" s="1">
        <v>0</v>
      </c>
      <c r="AN114" s="1">
        <v>0</v>
      </c>
      <c r="AO114" s="1">
        <v>0</v>
      </c>
      <c r="AP114" s="1">
        <v>0</v>
      </c>
      <c r="AQ114" s="1">
        <v>0</v>
      </c>
      <c r="AR114" s="1">
        <v>0</v>
      </c>
      <c r="AS114" s="1">
        <v>0</v>
      </c>
      <c r="AT114" s="1">
        <v>0</v>
      </c>
      <c r="AU114" s="1">
        <v>0</v>
      </c>
      <c r="AV114" s="1">
        <v>0</v>
      </c>
      <c r="AW114" s="1">
        <v>0</v>
      </c>
      <c r="AX114" s="1">
        <v>-389476</v>
      </c>
      <c r="AY114" s="1">
        <v>-609969</v>
      </c>
      <c r="AZ114" s="1">
        <v>-982291</v>
      </c>
    </row>
    <row r="115" spans="1:52">
      <c r="A115" s="1" t="s">
        <v>226</v>
      </c>
      <c r="B115" s="1">
        <v>0</v>
      </c>
      <c r="C115" s="1">
        <v>0</v>
      </c>
      <c r="D115" s="1">
        <v>0</v>
      </c>
      <c r="E115" s="1">
        <v>0</v>
      </c>
      <c r="F115" s="1">
        <v>-300000</v>
      </c>
      <c r="G115" s="1">
        <v>-2800000</v>
      </c>
      <c r="H115" s="1">
        <v>-200000</v>
      </c>
      <c r="I115" s="1">
        <v>-200000</v>
      </c>
      <c r="J115" s="1">
        <v>1000000</v>
      </c>
      <c r="K115" s="1">
        <v>1500000</v>
      </c>
      <c r="L115" s="1">
        <v>2400000</v>
      </c>
      <c r="M115" s="1">
        <v>2400000</v>
      </c>
      <c r="N115" s="1">
        <v>0</v>
      </c>
      <c r="O115" s="1">
        <v>0</v>
      </c>
      <c r="P115" s="1">
        <v>-200000</v>
      </c>
      <c r="Q115" s="1">
        <v>-200000</v>
      </c>
      <c r="R115" s="1">
        <v>0</v>
      </c>
      <c r="S115" s="1">
        <v>0</v>
      </c>
      <c r="T115" s="1">
        <v>-1600000</v>
      </c>
      <c r="U115" s="1">
        <v>-1600000</v>
      </c>
      <c r="V115" s="1">
        <v>0</v>
      </c>
      <c r="W115" s="1">
        <v>0</v>
      </c>
      <c r="X115" s="1">
        <v>-400000</v>
      </c>
      <c r="Y115" s="1">
        <v>-400000</v>
      </c>
      <c r="Z115" s="1">
        <v>0</v>
      </c>
      <c r="AA115" s="1">
        <v>0</v>
      </c>
      <c r="AB115" s="1">
        <v>1500000</v>
      </c>
      <c r="AC115" s="1">
        <v>1500000</v>
      </c>
      <c r="AD115" s="1">
        <v>0</v>
      </c>
      <c r="AE115" s="1">
        <v>0</v>
      </c>
      <c r="AF115" s="1">
        <v>0</v>
      </c>
      <c r="AG115" s="1">
        <v>700000</v>
      </c>
      <c r="AH115" s="1">
        <v>0</v>
      </c>
      <c r="AI115" s="1">
        <v>0</v>
      </c>
      <c r="AJ115" s="1">
        <v>980000</v>
      </c>
      <c r="AK115" s="1">
        <v>980000</v>
      </c>
      <c r="AL115" s="1">
        <v>0</v>
      </c>
      <c r="AM115" s="1">
        <v>-1000000</v>
      </c>
      <c r="AN115" s="1">
        <v>-1000000</v>
      </c>
      <c r="AO115" s="1">
        <v>-1000000</v>
      </c>
      <c r="AP115" s="1">
        <v>0</v>
      </c>
      <c r="AQ115" s="1">
        <v>0</v>
      </c>
      <c r="AR115" s="1">
        <v>0</v>
      </c>
      <c r="AS115" s="1">
        <v>-700000</v>
      </c>
      <c r="AT115" s="1">
        <v>0</v>
      </c>
      <c r="AU115" s="1">
        <v>0</v>
      </c>
      <c r="AV115" s="1">
        <v>0</v>
      </c>
      <c r="AW115" s="1">
        <v>600000</v>
      </c>
      <c r="AX115" s="1">
        <v>-800000</v>
      </c>
      <c r="AY115" s="1">
        <v>-800000</v>
      </c>
      <c r="AZ115" s="1">
        <v>-800000</v>
      </c>
    </row>
    <row r="116" spans="1:52">
      <c r="A116" s="1" t="s">
        <v>1208</v>
      </c>
      <c r="B116" s="1">
        <v>0</v>
      </c>
      <c r="C116" s="1">
        <v>0</v>
      </c>
      <c r="D116" s="1">
        <v>0</v>
      </c>
      <c r="E116" s="1">
        <v>0</v>
      </c>
      <c r="F116" s="1">
        <v>-300000</v>
      </c>
      <c r="G116" s="1">
        <v>-2800000</v>
      </c>
      <c r="H116" s="1">
        <v>-2800000</v>
      </c>
      <c r="I116" s="1">
        <v>-2800000</v>
      </c>
      <c r="J116" s="1">
        <v>0</v>
      </c>
      <c r="K116" s="1">
        <v>0</v>
      </c>
      <c r="L116" s="1">
        <v>0</v>
      </c>
      <c r="M116" s="1">
        <v>0</v>
      </c>
      <c r="N116" s="1">
        <v>0</v>
      </c>
      <c r="O116" s="1">
        <v>0</v>
      </c>
      <c r="P116" s="1">
        <v>-1000000</v>
      </c>
      <c r="Q116" s="1">
        <v>-1000000</v>
      </c>
      <c r="R116" s="1">
        <v>0</v>
      </c>
      <c r="S116" s="1">
        <v>0</v>
      </c>
      <c r="T116" s="1">
        <v>-1600000</v>
      </c>
      <c r="U116" s="1">
        <v>-1600000</v>
      </c>
      <c r="V116" s="1">
        <v>0</v>
      </c>
      <c r="W116" s="1">
        <v>0</v>
      </c>
      <c r="X116" s="1">
        <v>-1400000</v>
      </c>
      <c r="Y116" s="1">
        <v>-1400000</v>
      </c>
      <c r="Z116" s="1">
        <v>0</v>
      </c>
      <c r="AA116" s="1">
        <v>0</v>
      </c>
      <c r="AB116" s="1">
        <v>0</v>
      </c>
      <c r="AC116" s="1">
        <v>0</v>
      </c>
      <c r="AD116" s="1">
        <v>0</v>
      </c>
      <c r="AE116" s="1">
        <v>0</v>
      </c>
      <c r="AF116" s="1">
        <v>0</v>
      </c>
      <c r="AG116" s="1">
        <v>0</v>
      </c>
      <c r="AH116" s="1">
        <v>-800000</v>
      </c>
      <c r="AI116" s="1">
        <v>-800000</v>
      </c>
      <c r="AJ116" s="1">
        <v>-3300000</v>
      </c>
      <c r="AK116" s="1">
        <v>-3300000</v>
      </c>
      <c r="AL116" s="1">
        <v>0</v>
      </c>
      <c r="AM116" s="1">
        <v>-1000000</v>
      </c>
      <c r="AN116" s="1">
        <v>-1000000</v>
      </c>
      <c r="AO116" s="1">
        <v>-1000000</v>
      </c>
      <c r="AP116" s="1">
        <v>0</v>
      </c>
      <c r="AQ116" s="1">
        <v>0</v>
      </c>
      <c r="AR116" s="1">
        <v>0</v>
      </c>
      <c r="AS116" s="1">
        <v>-700000</v>
      </c>
      <c r="AT116" s="1">
        <v>0</v>
      </c>
      <c r="AU116" s="1">
        <v>0</v>
      </c>
      <c r="AV116" s="1">
        <v>0</v>
      </c>
      <c r="AW116" s="1">
        <v>0</v>
      </c>
      <c r="AX116" s="1">
        <v>-800000</v>
      </c>
      <c r="AY116" s="1">
        <v>-800000</v>
      </c>
      <c r="AZ116" s="1">
        <v>-800000</v>
      </c>
    </row>
    <row r="117" spans="1:52">
      <c r="A117" s="1" t="s">
        <v>1279</v>
      </c>
      <c r="B117" s="1">
        <v>0</v>
      </c>
      <c r="C117" s="1">
        <v>0</v>
      </c>
      <c r="D117" s="1">
        <v>0</v>
      </c>
      <c r="E117" s="1">
        <v>0</v>
      </c>
      <c r="F117" s="1">
        <v>0</v>
      </c>
      <c r="G117" s="1">
        <v>0</v>
      </c>
      <c r="H117" s="1">
        <v>2600000</v>
      </c>
      <c r="I117" s="1">
        <v>2600000</v>
      </c>
      <c r="J117" s="1">
        <v>1000000</v>
      </c>
      <c r="K117" s="1">
        <v>1500000</v>
      </c>
      <c r="L117" s="1">
        <v>2400000</v>
      </c>
      <c r="M117" s="1">
        <v>2400000</v>
      </c>
      <c r="N117" s="1">
        <v>0</v>
      </c>
      <c r="O117" s="1">
        <v>0</v>
      </c>
      <c r="P117" s="1">
        <v>800000</v>
      </c>
      <c r="Q117" s="1">
        <v>800000</v>
      </c>
      <c r="R117" s="1">
        <v>0</v>
      </c>
      <c r="S117" s="1">
        <v>0</v>
      </c>
      <c r="T117" s="1">
        <v>0</v>
      </c>
      <c r="U117" s="1">
        <v>0</v>
      </c>
      <c r="V117" s="1">
        <v>0</v>
      </c>
      <c r="W117" s="1">
        <v>0</v>
      </c>
      <c r="X117" s="1">
        <v>1000000</v>
      </c>
      <c r="Y117" s="1">
        <v>1000000</v>
      </c>
      <c r="Z117" s="1">
        <v>0</v>
      </c>
      <c r="AA117" s="1">
        <v>0</v>
      </c>
      <c r="AB117" s="1">
        <v>1500000</v>
      </c>
      <c r="AC117" s="1">
        <v>1500000</v>
      </c>
      <c r="AD117" s="1">
        <v>0</v>
      </c>
      <c r="AE117" s="1">
        <v>0</v>
      </c>
      <c r="AF117" s="1">
        <v>0</v>
      </c>
      <c r="AG117" s="1">
        <v>700000</v>
      </c>
      <c r="AH117" s="1">
        <v>800000</v>
      </c>
      <c r="AI117" s="1">
        <v>800000</v>
      </c>
      <c r="AJ117" s="1">
        <v>4280000</v>
      </c>
      <c r="AK117" s="1">
        <v>4280000</v>
      </c>
      <c r="AL117" s="1">
        <v>0</v>
      </c>
      <c r="AM117" s="1">
        <v>0</v>
      </c>
      <c r="AN117" s="1">
        <v>0</v>
      </c>
      <c r="AO117" s="1">
        <v>0</v>
      </c>
      <c r="AP117" s="1">
        <v>0</v>
      </c>
      <c r="AQ117" s="1">
        <v>0</v>
      </c>
      <c r="AR117" s="1">
        <v>0</v>
      </c>
      <c r="AS117" s="1">
        <v>0</v>
      </c>
      <c r="AT117" s="1">
        <v>0</v>
      </c>
      <c r="AU117" s="1">
        <v>0</v>
      </c>
      <c r="AV117" s="1">
        <v>0</v>
      </c>
      <c r="AW117" s="1">
        <v>600000</v>
      </c>
      <c r="AX117" s="1">
        <v>0</v>
      </c>
      <c r="AY117" s="1">
        <v>0</v>
      </c>
      <c r="AZ117" s="1">
        <v>0</v>
      </c>
    </row>
    <row r="118" spans="1:52">
      <c r="A118" s="1" t="s">
        <v>227</v>
      </c>
      <c r="B118" s="1">
        <v>-11795</v>
      </c>
      <c r="C118" s="1">
        <v>-238897</v>
      </c>
      <c r="D118" s="1">
        <v>-232186</v>
      </c>
      <c r="E118" s="1">
        <v>-232186.38</v>
      </c>
      <c r="F118" s="1">
        <v>-9283</v>
      </c>
      <c r="G118" s="1">
        <v>-170959</v>
      </c>
      <c r="H118" s="1">
        <v>-188352</v>
      </c>
      <c r="I118" s="1">
        <v>-188352</v>
      </c>
      <c r="J118" s="1">
        <v>-6710</v>
      </c>
      <c r="K118" s="1">
        <v>-94176</v>
      </c>
      <c r="L118" s="1">
        <v>-120852</v>
      </c>
      <c r="M118" s="1">
        <v>-120851.96</v>
      </c>
      <c r="N118" s="1">
        <v>-5783</v>
      </c>
      <c r="O118" s="1">
        <v>-99960</v>
      </c>
      <c r="P118" s="1">
        <v>-120852</v>
      </c>
      <c r="Q118" s="1">
        <v>-120851.84</v>
      </c>
      <c r="R118" s="1">
        <v>-4730</v>
      </c>
      <c r="S118" s="1">
        <v>-233906</v>
      </c>
      <c r="T118" s="1">
        <v>-255852</v>
      </c>
      <c r="U118" s="1">
        <v>-261642.315</v>
      </c>
      <c r="V118" s="1">
        <v>-2762</v>
      </c>
      <c r="W118" s="1">
        <v>-434438</v>
      </c>
      <c r="X118" s="1">
        <v>-461340</v>
      </c>
      <c r="Y118" s="1">
        <v>-462988.94</v>
      </c>
      <c r="Z118" s="1">
        <v>0</v>
      </c>
      <c r="AA118" s="1">
        <v>-566676</v>
      </c>
      <c r="AB118" s="1">
        <v>-566676</v>
      </c>
      <c r="AC118" s="1">
        <v>-593428</v>
      </c>
      <c r="AD118" s="1">
        <v>0</v>
      </c>
      <c r="AE118" s="1">
        <v>-566676</v>
      </c>
      <c r="AF118" s="1">
        <v>-594036</v>
      </c>
      <c r="AG118" s="1">
        <v>-594035.68000000005</v>
      </c>
      <c r="AH118" s="1">
        <v>0</v>
      </c>
      <c r="AI118" s="1">
        <v>-701550</v>
      </c>
      <c r="AJ118" s="1">
        <v>-739902</v>
      </c>
      <c r="AK118" s="1">
        <v>-766578.09</v>
      </c>
      <c r="AL118" s="1">
        <v>-71088</v>
      </c>
      <c r="AM118" s="1">
        <v>-840930</v>
      </c>
      <c r="AN118" s="1">
        <v>-867606</v>
      </c>
      <c r="AO118" s="1">
        <v>-867606.61100000003</v>
      </c>
      <c r="AP118" s="1">
        <v>0</v>
      </c>
      <c r="AQ118" s="1">
        <v>-847489</v>
      </c>
      <c r="AR118" s="1">
        <v>-907130</v>
      </c>
      <c r="AS118" s="1">
        <v>-907129.79500000004</v>
      </c>
      <c r="AT118" s="1">
        <v>0</v>
      </c>
      <c r="AU118" s="1">
        <v>-904982</v>
      </c>
      <c r="AV118" s="1">
        <v>-936264</v>
      </c>
      <c r="AW118" s="1">
        <v>-962939.11399999994</v>
      </c>
      <c r="AX118" s="1">
        <v>0</v>
      </c>
      <c r="AY118" s="1">
        <v>-26676</v>
      </c>
      <c r="AZ118" s="1">
        <v>-26676</v>
      </c>
    </row>
    <row r="119" spans="1:52">
      <c r="A119" s="1" t="s">
        <v>197</v>
      </c>
      <c r="B119" s="1">
        <v>0</v>
      </c>
      <c r="C119" s="1">
        <v>0</v>
      </c>
      <c r="D119" s="1">
        <v>0</v>
      </c>
      <c r="E119" s="1">
        <v>0</v>
      </c>
      <c r="F119" s="1">
        <v>0</v>
      </c>
      <c r="G119" s="1">
        <v>-102225</v>
      </c>
      <c r="H119" s="1">
        <v>-149021</v>
      </c>
      <c r="I119" s="1">
        <v>-213024</v>
      </c>
      <c r="J119" s="1">
        <v>-76454</v>
      </c>
      <c r="K119" s="1">
        <v>-133889</v>
      </c>
      <c r="L119" s="1">
        <v>-214867</v>
      </c>
      <c r="M119" s="1">
        <v>-279330.44</v>
      </c>
      <c r="N119" s="1">
        <v>-79860</v>
      </c>
      <c r="O119" s="1">
        <v>-186517</v>
      </c>
      <c r="P119" s="1">
        <v>-330758</v>
      </c>
      <c r="Q119" s="1">
        <v>-421059.96</v>
      </c>
      <c r="R119" s="1">
        <v>-137563</v>
      </c>
      <c r="S119" s="1">
        <v>-245510</v>
      </c>
      <c r="T119" s="1">
        <v>-410901</v>
      </c>
      <c r="U119" s="1">
        <v>-517248.01699999999</v>
      </c>
      <c r="V119" s="1">
        <v>-116687</v>
      </c>
      <c r="W119" s="1">
        <v>-248345</v>
      </c>
      <c r="X119" s="1">
        <v>-376562</v>
      </c>
      <c r="Y119" s="1">
        <v>-607345.12199999997</v>
      </c>
      <c r="Z119" s="1">
        <v>-130741</v>
      </c>
      <c r="AA119" s="1">
        <v>-254942</v>
      </c>
      <c r="AB119" s="1">
        <v>-367027</v>
      </c>
      <c r="AC119" s="1">
        <v>-406810.46</v>
      </c>
      <c r="AD119" s="1">
        <v>-123920</v>
      </c>
      <c r="AE119" s="1">
        <v>-201168</v>
      </c>
      <c r="AF119" s="1">
        <v>-314707</v>
      </c>
      <c r="AG119" s="1">
        <v>-345362.01</v>
      </c>
      <c r="AH119" s="1">
        <v>-113513</v>
      </c>
      <c r="AI119" s="1">
        <v>-167550</v>
      </c>
      <c r="AJ119" s="1">
        <v>-259162</v>
      </c>
      <c r="AK119" s="1">
        <v>-298589.08</v>
      </c>
      <c r="AL119" s="1">
        <v>-93105</v>
      </c>
      <c r="AM119" s="1">
        <v>-131709</v>
      </c>
      <c r="AN119" s="1">
        <v>-196458</v>
      </c>
      <c r="AO119" s="1">
        <v>-232026.682</v>
      </c>
      <c r="AP119" s="1">
        <v>-76226</v>
      </c>
      <c r="AQ119" s="1">
        <v>-103090</v>
      </c>
      <c r="AR119" s="1">
        <v>-173074</v>
      </c>
      <c r="AS119" s="1">
        <v>-205888.367</v>
      </c>
      <c r="AT119" s="1">
        <v>-65564</v>
      </c>
      <c r="AU119" s="1">
        <v>-108614</v>
      </c>
      <c r="AV119" s="1">
        <v>-177449</v>
      </c>
      <c r="AW119" s="1">
        <v>-210119.09899999999</v>
      </c>
      <c r="AX119" s="1">
        <v>-75724</v>
      </c>
      <c r="AY119" s="1">
        <v>-114812</v>
      </c>
      <c r="AZ119" s="1">
        <v>-189535</v>
      </c>
    </row>
    <row r="120" spans="1:52">
      <c r="A120" s="1" t="s">
        <v>158</v>
      </c>
      <c r="B120" s="1">
        <v>-118744</v>
      </c>
      <c r="C120" s="1">
        <v>-243990</v>
      </c>
      <c r="D120" s="1">
        <v>-1017388</v>
      </c>
      <c r="E120" s="1">
        <v>-1078152.9099999999</v>
      </c>
      <c r="F120" s="1">
        <v>-134077</v>
      </c>
      <c r="G120" s="1">
        <v>-31000</v>
      </c>
      <c r="H120" s="1">
        <v>0</v>
      </c>
      <c r="I120" s="1">
        <v>0</v>
      </c>
      <c r="J120" s="1">
        <v>-31000</v>
      </c>
      <c r="K120" s="1">
        <v>0</v>
      </c>
      <c r="L120" s="1">
        <v>0</v>
      </c>
      <c r="M120" s="1">
        <v>0</v>
      </c>
      <c r="N120" s="1">
        <v>0</v>
      </c>
      <c r="O120" s="1">
        <v>0</v>
      </c>
      <c r="P120" s="1">
        <v>0</v>
      </c>
      <c r="Q120" s="1">
        <v>0</v>
      </c>
      <c r="R120" s="1">
        <v>0</v>
      </c>
      <c r="S120" s="1">
        <v>0</v>
      </c>
      <c r="T120" s="1">
        <v>0</v>
      </c>
      <c r="U120" s="1">
        <v>0</v>
      </c>
      <c r="V120" s="1">
        <v>0</v>
      </c>
      <c r="W120" s="1">
        <v>-31000</v>
      </c>
      <c r="X120" s="1">
        <v>0</v>
      </c>
      <c r="Y120" s="1">
        <v>-93000</v>
      </c>
      <c r="Z120" s="1">
        <v>0</v>
      </c>
      <c r="AA120" s="1">
        <v>0</v>
      </c>
      <c r="AB120" s="1">
        <v>0</v>
      </c>
      <c r="AC120" s="1">
        <v>0</v>
      </c>
      <c r="AD120" s="1">
        <v>0</v>
      </c>
      <c r="AE120" s="1">
        <v>0</v>
      </c>
      <c r="AF120" s="1">
        <v>0</v>
      </c>
      <c r="AG120" s="1">
        <v>0</v>
      </c>
      <c r="AH120" s="1">
        <v>0</v>
      </c>
      <c r="AI120" s="1">
        <v>0</v>
      </c>
      <c r="AJ120" s="1">
        <v>0</v>
      </c>
      <c r="AK120" s="1">
        <v>0</v>
      </c>
      <c r="AL120" s="1">
        <v>-132566</v>
      </c>
      <c r="AM120" s="1">
        <v>-132566</v>
      </c>
      <c r="AN120" s="1">
        <v>-132566</v>
      </c>
      <c r="AO120" s="1">
        <v>-132565.79800000001</v>
      </c>
      <c r="AP120" s="1">
        <v>0</v>
      </c>
      <c r="AQ120" s="1">
        <v>0</v>
      </c>
      <c r="AR120" s="1">
        <v>0</v>
      </c>
      <c r="AS120" s="1">
        <v>0</v>
      </c>
      <c r="AT120" s="1">
        <v>0</v>
      </c>
      <c r="AU120" s="1">
        <v>0</v>
      </c>
      <c r="AV120" s="1">
        <v>0</v>
      </c>
      <c r="AW120" s="1">
        <v>0</v>
      </c>
      <c r="AX120" s="1">
        <v>-11345</v>
      </c>
      <c r="AY120" s="1">
        <v>-21345</v>
      </c>
      <c r="AZ120" s="1">
        <v>-22845</v>
      </c>
    </row>
    <row r="121" spans="1:52">
      <c r="A121" s="1" t="s">
        <v>228</v>
      </c>
      <c r="B121" s="1">
        <v>239502</v>
      </c>
      <c r="C121" s="1">
        <v>431521</v>
      </c>
      <c r="D121" s="1">
        <v>-697118</v>
      </c>
      <c r="E121" s="1">
        <v>-35511.21</v>
      </c>
      <c r="F121" s="1">
        <v>258129</v>
      </c>
      <c r="G121" s="1">
        <v>598321</v>
      </c>
      <c r="H121" s="1">
        <v>1199640</v>
      </c>
      <c r="I121" s="1">
        <v>1609562</v>
      </c>
      <c r="J121" s="1">
        <v>-62667</v>
      </c>
      <c r="K121" s="1">
        <v>114749</v>
      </c>
      <c r="L121" s="1">
        <v>733152</v>
      </c>
      <c r="M121" s="1">
        <v>799405.04</v>
      </c>
      <c r="N121" s="1">
        <v>-214736</v>
      </c>
      <c r="O121" s="1">
        <v>-82808</v>
      </c>
      <c r="P121" s="1">
        <v>204421</v>
      </c>
      <c r="Q121" s="1">
        <v>7261.55</v>
      </c>
      <c r="R121" s="1">
        <v>-215582</v>
      </c>
      <c r="S121" s="1">
        <v>-336044</v>
      </c>
      <c r="T121" s="1">
        <v>-625353</v>
      </c>
      <c r="U121" s="1">
        <v>-628824.397</v>
      </c>
      <c r="V121" s="1">
        <v>-681316</v>
      </c>
      <c r="W121" s="1">
        <v>-842372</v>
      </c>
      <c r="X121" s="1">
        <v>-1600776</v>
      </c>
      <c r="Y121" s="1">
        <v>-1646305.7609999999</v>
      </c>
      <c r="Z121" s="1">
        <v>-879386</v>
      </c>
      <c r="AA121" s="1">
        <v>-1887159</v>
      </c>
      <c r="AB121" s="1">
        <v>-2107678</v>
      </c>
      <c r="AC121" s="1">
        <v>-2396425.2799999998</v>
      </c>
      <c r="AD121" s="1">
        <v>-1153083</v>
      </c>
      <c r="AE121" s="1">
        <v>-1894795</v>
      </c>
      <c r="AF121" s="1">
        <v>-2367988</v>
      </c>
      <c r="AG121" s="1">
        <v>-2600588.8450000002</v>
      </c>
      <c r="AH121" s="1">
        <v>-514554</v>
      </c>
      <c r="AI121" s="1">
        <v>-994075</v>
      </c>
      <c r="AJ121" s="1">
        <v>-1474207</v>
      </c>
      <c r="AK121" s="1">
        <v>-1911022.97</v>
      </c>
      <c r="AL121" s="1">
        <v>-232447</v>
      </c>
      <c r="AM121" s="1">
        <v>-1709901</v>
      </c>
      <c r="AN121" s="1">
        <v>-1860772</v>
      </c>
      <c r="AO121" s="1">
        <v>-1911250.1950000001</v>
      </c>
      <c r="AP121" s="1">
        <v>-141498</v>
      </c>
      <c r="AQ121" s="1">
        <v>-1043517</v>
      </c>
      <c r="AR121" s="1">
        <v>-1066594</v>
      </c>
      <c r="AS121" s="1">
        <v>-991514.45700000005</v>
      </c>
      <c r="AT121" s="1">
        <v>-140795</v>
      </c>
      <c r="AU121" s="1">
        <v>-1065751</v>
      </c>
      <c r="AV121" s="1">
        <v>-914563</v>
      </c>
      <c r="AW121" s="1">
        <v>-463156.10700000002</v>
      </c>
      <c r="AX121" s="1">
        <v>1358606</v>
      </c>
      <c r="AY121" s="1">
        <v>2017533</v>
      </c>
      <c r="AZ121" s="1">
        <v>1587565</v>
      </c>
    </row>
    <row r="123" spans="1:52">
      <c r="A123" s="1" t="s">
        <v>229</v>
      </c>
    </row>
    <row r="124" spans="1:52">
      <c r="A124" s="1" t="s">
        <v>230</v>
      </c>
      <c r="B124" s="1">
        <v>125258</v>
      </c>
      <c r="C124" s="1">
        <v>-68480</v>
      </c>
      <c r="D124" s="1">
        <v>443614</v>
      </c>
      <c r="E124" s="1">
        <v>-27510.77</v>
      </c>
      <c r="F124" s="1">
        <v>40429</v>
      </c>
      <c r="G124" s="1">
        <v>2731</v>
      </c>
      <c r="H124" s="1">
        <v>12927</v>
      </c>
      <c r="I124" s="1">
        <v>29521</v>
      </c>
      <c r="J124" s="1">
        <v>16206</v>
      </c>
      <c r="K124" s="1">
        <v>19872</v>
      </c>
      <c r="L124" s="1">
        <v>-3024</v>
      </c>
      <c r="M124" s="1">
        <v>184255.24</v>
      </c>
      <c r="N124" s="1">
        <v>48766</v>
      </c>
      <c r="O124" s="1">
        <v>268998</v>
      </c>
      <c r="P124" s="1">
        <v>-126780</v>
      </c>
      <c r="Q124" s="1">
        <v>16589.87</v>
      </c>
      <c r="R124" s="1">
        <v>-149233</v>
      </c>
      <c r="S124" s="1">
        <v>-85193</v>
      </c>
      <c r="T124" s="1">
        <v>-131978</v>
      </c>
      <c r="U124" s="1">
        <v>68762.576000000001</v>
      </c>
      <c r="V124" s="1">
        <v>-167075</v>
      </c>
      <c r="W124" s="1">
        <v>-231768</v>
      </c>
      <c r="X124" s="1">
        <v>-178341</v>
      </c>
      <c r="Y124" s="1">
        <v>425846.84499999997</v>
      </c>
      <c r="Z124" s="1">
        <v>-274350</v>
      </c>
      <c r="AA124" s="1">
        <v>-760361</v>
      </c>
      <c r="AB124" s="1">
        <v>-429573</v>
      </c>
      <c r="AC124" s="1">
        <v>-89820.53</v>
      </c>
      <c r="AD124" s="1">
        <v>-244705</v>
      </c>
      <c r="AE124" s="1">
        <v>-335027</v>
      </c>
      <c r="AF124" s="1">
        <v>-398578</v>
      </c>
      <c r="AG124" s="1">
        <v>-255741.09899999999</v>
      </c>
      <c r="AH124" s="1">
        <v>352070</v>
      </c>
      <c r="AI124" s="1">
        <v>624959</v>
      </c>
      <c r="AJ124" s="1">
        <v>642972</v>
      </c>
      <c r="AK124" s="1">
        <v>699165.27</v>
      </c>
      <c r="AL124" s="1">
        <v>65866</v>
      </c>
      <c r="AM124" s="1">
        <v>-459454</v>
      </c>
      <c r="AN124" s="1">
        <v>266853</v>
      </c>
      <c r="AO124" s="1">
        <v>-278996.212</v>
      </c>
      <c r="AP124" s="1">
        <v>542990</v>
      </c>
      <c r="AQ124" s="1">
        <v>2942</v>
      </c>
      <c r="AR124" s="1">
        <v>510257</v>
      </c>
      <c r="AS124" s="1">
        <v>552387.98100000003</v>
      </c>
      <c r="AT124" s="1">
        <v>438887</v>
      </c>
      <c r="AU124" s="1">
        <v>-469674</v>
      </c>
      <c r="AV124" s="1">
        <v>-388499</v>
      </c>
      <c r="AW124" s="1">
        <v>756393.50899999996</v>
      </c>
      <c r="AX124" s="1">
        <v>309143</v>
      </c>
      <c r="AY124" s="1">
        <v>882891</v>
      </c>
      <c r="AZ124" s="1">
        <v>783552</v>
      </c>
    </row>
    <row r="125" spans="1:52">
      <c r="A125" s="1" t="s">
        <v>1280</v>
      </c>
      <c r="B125" s="1">
        <v>0</v>
      </c>
      <c r="C125" s="1">
        <v>0</v>
      </c>
      <c r="D125" s="1">
        <v>0</v>
      </c>
      <c r="E125" s="1">
        <v>0</v>
      </c>
      <c r="F125" s="1">
        <v>0</v>
      </c>
      <c r="G125" s="1">
        <v>0</v>
      </c>
      <c r="H125" s="1">
        <v>0</v>
      </c>
      <c r="I125" s="1">
        <v>0</v>
      </c>
      <c r="J125" s="1">
        <v>0</v>
      </c>
      <c r="K125" s="1">
        <v>0</v>
      </c>
      <c r="L125" s="1">
        <v>0</v>
      </c>
      <c r="M125" s="1">
        <v>0</v>
      </c>
      <c r="N125" s="1">
        <v>0</v>
      </c>
      <c r="O125" s="1">
        <v>0</v>
      </c>
      <c r="P125" s="1">
        <v>0</v>
      </c>
      <c r="Q125" s="1">
        <v>0</v>
      </c>
      <c r="R125" s="1">
        <v>0</v>
      </c>
      <c r="S125" s="1">
        <v>0</v>
      </c>
      <c r="T125" s="1">
        <v>0</v>
      </c>
      <c r="U125" s="1">
        <v>0</v>
      </c>
      <c r="V125" s="1">
        <v>0</v>
      </c>
      <c r="W125" s="1">
        <v>0</v>
      </c>
      <c r="X125" s="1">
        <v>0</v>
      </c>
      <c r="Y125" s="1">
        <v>0</v>
      </c>
      <c r="Z125" s="1">
        <v>0</v>
      </c>
      <c r="AA125" s="1">
        <v>0</v>
      </c>
      <c r="AB125" s="1">
        <v>0</v>
      </c>
      <c r="AC125" s="1">
        <v>0</v>
      </c>
      <c r="AD125" s="1">
        <v>0</v>
      </c>
      <c r="AE125" s="1">
        <v>0</v>
      </c>
      <c r="AF125" s="1">
        <v>0</v>
      </c>
      <c r="AG125" s="1">
        <v>0</v>
      </c>
      <c r="AH125" s="1">
        <v>0</v>
      </c>
      <c r="AI125" s="1">
        <v>0</v>
      </c>
      <c r="AJ125" s="1">
        <v>0</v>
      </c>
      <c r="AK125" s="1">
        <v>0</v>
      </c>
      <c r="AL125" s="1">
        <v>0</v>
      </c>
      <c r="AM125" s="1">
        <v>0</v>
      </c>
      <c r="AN125" s="1">
        <v>0</v>
      </c>
      <c r="AO125" s="1">
        <v>0</v>
      </c>
      <c r="AP125" s="1">
        <v>-23588</v>
      </c>
      <c r="AQ125" s="1">
        <v>10610</v>
      </c>
      <c r="AR125" s="1">
        <v>11699</v>
      </c>
      <c r="AS125" s="1">
        <v>27740.43</v>
      </c>
      <c r="AT125" s="1">
        <v>-21558</v>
      </c>
      <c r="AU125" s="1">
        <v>-24361</v>
      </c>
      <c r="AV125" s="1">
        <v>-21552</v>
      </c>
      <c r="AW125" s="1">
        <v>-14234.721</v>
      </c>
      <c r="AX125" s="1">
        <v>-3030</v>
      </c>
      <c r="AY125" s="1">
        <v>-50660</v>
      </c>
      <c r="AZ125" s="1">
        <v>-4302</v>
      </c>
    </row>
    <row r="126" spans="1:52">
      <c r="A126" s="1" t="s">
        <v>231</v>
      </c>
      <c r="B126" s="1">
        <v>113087</v>
      </c>
      <c r="C126" s="1">
        <v>113087</v>
      </c>
      <c r="D126" s="1">
        <v>113087</v>
      </c>
      <c r="E126" s="1">
        <v>113087.11</v>
      </c>
      <c r="F126" s="1">
        <v>85576</v>
      </c>
      <c r="G126" s="1">
        <v>85576</v>
      </c>
      <c r="H126" s="1">
        <v>85576</v>
      </c>
      <c r="I126" s="1">
        <v>85576</v>
      </c>
      <c r="J126" s="1">
        <v>115097</v>
      </c>
      <c r="K126" s="1">
        <v>115097</v>
      </c>
      <c r="L126" s="1">
        <v>115097</v>
      </c>
      <c r="M126" s="1">
        <v>115096.88</v>
      </c>
      <c r="N126" s="1">
        <v>299352</v>
      </c>
      <c r="O126" s="1">
        <v>299352</v>
      </c>
      <c r="P126" s="1">
        <v>299352</v>
      </c>
      <c r="Q126" s="1">
        <v>299352.11</v>
      </c>
      <c r="R126" s="1">
        <v>315942</v>
      </c>
      <c r="S126" s="1">
        <v>228077</v>
      </c>
      <c r="T126" s="1">
        <v>228077</v>
      </c>
      <c r="U126" s="1">
        <v>228076.95800000001</v>
      </c>
      <c r="V126" s="1">
        <v>296839</v>
      </c>
      <c r="W126" s="1">
        <v>296839</v>
      </c>
      <c r="X126" s="1">
        <v>296839</v>
      </c>
      <c r="Y126" s="1">
        <v>296839.53447000001</v>
      </c>
      <c r="Z126" s="1">
        <v>722686</v>
      </c>
      <c r="AA126" s="1">
        <v>722686</v>
      </c>
      <c r="AB126" s="1">
        <v>722686</v>
      </c>
      <c r="AC126" s="1">
        <v>722686.38</v>
      </c>
      <c r="AD126" s="1">
        <v>632866</v>
      </c>
      <c r="AE126" s="1">
        <v>632866</v>
      </c>
      <c r="AF126" s="1">
        <v>632866</v>
      </c>
      <c r="AG126" s="1">
        <v>632865.85</v>
      </c>
      <c r="AH126" s="1">
        <v>377125</v>
      </c>
      <c r="AI126" s="1">
        <v>377125</v>
      </c>
      <c r="AJ126" s="1">
        <v>377125</v>
      </c>
      <c r="AK126" s="1">
        <v>377124.75</v>
      </c>
      <c r="AL126" s="1">
        <v>1076290</v>
      </c>
      <c r="AM126" s="1">
        <v>976290</v>
      </c>
      <c r="AN126" s="1">
        <v>976290</v>
      </c>
      <c r="AO126" s="1">
        <v>976290.01800000004</v>
      </c>
      <c r="AP126" s="1">
        <v>701414</v>
      </c>
      <c r="AQ126" s="1">
        <v>701414</v>
      </c>
      <c r="AR126" s="1">
        <v>701414</v>
      </c>
      <c r="AS126" s="1">
        <v>701414.23400000005</v>
      </c>
      <c r="AT126" s="1">
        <v>1281543</v>
      </c>
      <c r="AU126" s="1">
        <v>1281543</v>
      </c>
      <c r="AV126" s="1">
        <v>1281543</v>
      </c>
      <c r="AW126" s="1">
        <v>1281542.645</v>
      </c>
      <c r="AX126" s="1">
        <v>2023701</v>
      </c>
      <c r="AY126" s="1">
        <v>2023701</v>
      </c>
      <c r="AZ126" s="1">
        <v>2023701</v>
      </c>
    </row>
    <row r="127" spans="1:52">
      <c r="A127" s="1" t="s">
        <v>232</v>
      </c>
      <c r="B127" s="1">
        <v>238345</v>
      </c>
      <c r="C127" s="1">
        <v>44607</v>
      </c>
      <c r="D127" s="1">
        <v>556701</v>
      </c>
      <c r="E127" s="1">
        <v>85576.34</v>
      </c>
      <c r="F127" s="1">
        <v>126005</v>
      </c>
      <c r="G127" s="1">
        <v>88307</v>
      </c>
      <c r="H127" s="1">
        <v>98503</v>
      </c>
      <c r="I127" s="1">
        <v>115097</v>
      </c>
      <c r="J127" s="1">
        <v>131303</v>
      </c>
      <c r="K127" s="1">
        <v>134969</v>
      </c>
      <c r="L127" s="1">
        <v>112073</v>
      </c>
      <c r="M127" s="1">
        <v>299352.11</v>
      </c>
      <c r="N127" s="1">
        <v>348118</v>
      </c>
      <c r="O127" s="1">
        <v>568350</v>
      </c>
      <c r="P127" s="1">
        <v>172572</v>
      </c>
      <c r="Q127" s="1">
        <v>315941.99</v>
      </c>
      <c r="R127" s="1">
        <v>166709</v>
      </c>
      <c r="S127" s="1">
        <v>142884</v>
      </c>
      <c r="T127" s="1">
        <v>96099</v>
      </c>
      <c r="U127" s="1">
        <v>296839.53399999999</v>
      </c>
      <c r="V127" s="1">
        <v>129764</v>
      </c>
      <c r="W127" s="1">
        <v>65071</v>
      </c>
      <c r="X127" s="1">
        <v>118498</v>
      </c>
      <c r="Y127" s="1">
        <v>722686.37947000004</v>
      </c>
      <c r="Z127" s="1">
        <v>448336</v>
      </c>
      <c r="AA127" s="1">
        <v>-37675</v>
      </c>
      <c r="AB127" s="1">
        <v>293113</v>
      </c>
      <c r="AC127" s="1">
        <v>632865.85</v>
      </c>
      <c r="AD127" s="1">
        <v>388161</v>
      </c>
      <c r="AE127" s="1">
        <v>297839</v>
      </c>
      <c r="AF127" s="1">
        <v>234288</v>
      </c>
      <c r="AG127" s="1">
        <v>377124.75099999999</v>
      </c>
      <c r="AH127" s="1">
        <v>729195</v>
      </c>
      <c r="AI127" s="1">
        <v>1002084</v>
      </c>
      <c r="AJ127" s="1">
        <v>1020097</v>
      </c>
      <c r="AK127" s="1">
        <v>1076290.02</v>
      </c>
      <c r="AL127" s="1">
        <v>1142156</v>
      </c>
      <c r="AM127" s="1">
        <v>516836</v>
      </c>
      <c r="AN127" s="1">
        <v>1243143</v>
      </c>
      <c r="AO127" s="1">
        <v>697293.80599999998</v>
      </c>
      <c r="AP127" s="1">
        <v>1220816</v>
      </c>
      <c r="AQ127" s="1">
        <v>714966</v>
      </c>
      <c r="AR127" s="1">
        <v>1223370</v>
      </c>
      <c r="AS127" s="1">
        <v>1281542.645</v>
      </c>
      <c r="AT127" s="1">
        <v>1698872</v>
      </c>
      <c r="AU127" s="1">
        <v>787508</v>
      </c>
      <c r="AV127" s="1">
        <v>871492</v>
      </c>
      <c r="AW127" s="1">
        <v>2023701.433</v>
      </c>
      <c r="AX127" s="1">
        <v>2329814</v>
      </c>
      <c r="AY127" s="1">
        <v>2855932</v>
      </c>
      <c r="AZ127" s="1">
        <v>2802951</v>
      </c>
    </row>
    <row r="128" spans="1:52">
      <c r="A128" s="1" t="s">
        <v>80</v>
      </c>
      <c r="B128" s="1" t="s">
        <v>81</v>
      </c>
      <c r="C128" s="1" t="s">
        <v>82</v>
      </c>
      <c r="D128" s="1" t="s">
        <v>83</v>
      </c>
      <c r="E128" s="1" t="s">
        <v>84</v>
      </c>
      <c r="F128" s="1" t="s">
        <v>85</v>
      </c>
      <c r="G128" s="1" t="s">
        <v>86</v>
      </c>
      <c r="H128" s="1" t="s">
        <v>87</v>
      </c>
      <c r="I128" s="1" t="s">
        <v>88</v>
      </c>
      <c r="J128" s="1" t="s">
        <v>89</v>
      </c>
      <c r="K128" s="1" t="s">
        <v>90</v>
      </c>
      <c r="L128" s="1" t="s">
        <v>91</v>
      </c>
      <c r="M128" s="1" t="s">
        <v>92</v>
      </c>
      <c r="N128" s="1" t="s">
        <v>93</v>
      </c>
      <c r="O128" s="1" t="s">
        <v>94</v>
      </c>
      <c r="P128" s="1" t="s">
        <v>95</v>
      </c>
      <c r="Q128" s="1" t="s">
        <v>96</v>
      </c>
      <c r="R128" s="1" t="s">
        <v>97</v>
      </c>
      <c r="S128" s="1" t="s">
        <v>98</v>
      </c>
      <c r="T128" s="1" t="s">
        <v>99</v>
      </c>
      <c r="U128" s="1" t="s">
        <v>100</v>
      </c>
      <c r="V128" s="1" t="s">
        <v>101</v>
      </c>
      <c r="W128" s="1" t="s">
        <v>102</v>
      </c>
      <c r="X128" s="1" t="s">
        <v>103</v>
      </c>
      <c r="Y128" s="1" t="s">
        <v>104</v>
      </c>
      <c r="Z128" s="1" t="s">
        <v>105</v>
      </c>
      <c r="AA128" s="1" t="s">
        <v>106</v>
      </c>
      <c r="AB128" s="1" t="s">
        <v>107</v>
      </c>
      <c r="AC128" s="1" t="s">
        <v>108</v>
      </c>
      <c r="AD128" s="1" t="s">
        <v>109</v>
      </c>
      <c r="AE128" s="1" t="s">
        <v>110</v>
      </c>
      <c r="AF128" s="1" t="s">
        <v>111</v>
      </c>
      <c r="AG128" s="1" t="s">
        <v>112</v>
      </c>
      <c r="AH128" s="1" t="s">
        <v>113</v>
      </c>
      <c r="AI128" s="1" t="s">
        <v>114</v>
      </c>
      <c r="AJ128" s="1" t="s">
        <v>115</v>
      </c>
      <c r="AK128" s="1" t="s">
        <v>116</v>
      </c>
      <c r="AL128" s="1" t="s">
        <v>117</v>
      </c>
      <c r="AM128" s="1" t="s">
        <v>118</v>
      </c>
      <c r="AN128" s="1" t="s">
        <v>119</v>
      </c>
      <c r="AO128" s="1" t="s">
        <v>120</v>
      </c>
      <c r="AP128" s="1" t="s">
        <v>121</v>
      </c>
      <c r="AQ128" s="1" t="s">
        <v>122</v>
      </c>
      <c r="AR128" s="1" t="s">
        <v>123</v>
      </c>
      <c r="AS128" s="1" t="s">
        <v>124</v>
      </c>
      <c r="AT128" s="1" t="s">
        <v>125</v>
      </c>
      <c r="AU128" s="1" t="s">
        <v>126</v>
      </c>
      <c r="AV128" s="1" t="s">
        <v>127</v>
      </c>
      <c r="AW128" s="1" t="s">
        <v>128</v>
      </c>
      <c r="AX128" s="1" t="s">
        <v>129</v>
      </c>
      <c r="AY128" s="1" t="s">
        <v>130</v>
      </c>
      <c r="AZ128" s="1" t="s">
        <v>131</v>
      </c>
    </row>
    <row r="129" spans="1:1">
      <c r="A129" s="1" t="s">
        <v>132</v>
      </c>
    </row>
    <row r="130" spans="1:1">
      <c r="A130" s="1" t="s">
        <v>133</v>
      </c>
    </row>
    <row r="131" spans="1:1">
      <c r="A131" s="1"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C7029-6994-47BF-88D2-586CD8586166}">
  <dimension ref="A1:AH62"/>
  <sheetViews>
    <sheetView topLeftCell="T23" workbookViewId="0">
      <selection activeCell="AF24" sqref="AF24"/>
    </sheetView>
  </sheetViews>
  <sheetFormatPr defaultRowHeight="15"/>
  <cols>
    <col min="1" max="1" width="25.77734375" style="1" customWidth="1"/>
    <col min="2" max="4" width="15.77734375" style="1" customWidth="1"/>
    <col min="5" max="5" width="20.77734375" style="1" customWidth="1"/>
    <col min="6" max="7" width="15.77734375" style="1" customWidth="1"/>
    <col min="8" max="14" width="11.5546875" style="1" bestFit="1" customWidth="1"/>
    <col min="15" max="31" width="8.88671875" style="1"/>
    <col min="32" max="32" width="17.33203125" style="1" customWidth="1"/>
    <col min="33" max="16384" width="8.88671875" style="1"/>
  </cols>
  <sheetData>
    <row r="1" spans="1:3">
      <c r="A1" s="1" t="s">
        <v>1117</v>
      </c>
      <c r="B1" s="1" t="s">
        <v>1</v>
      </c>
      <c r="C1" s="1" t="s">
        <v>1252</v>
      </c>
    </row>
    <row r="3" spans="1:3">
      <c r="A3" s="1" t="s">
        <v>1118</v>
      </c>
      <c r="B3" s="1" t="s">
        <v>351</v>
      </c>
    </row>
    <row r="4" spans="1:3">
      <c r="A4" s="1" t="s">
        <v>1119</v>
      </c>
      <c r="B4" s="1" t="s">
        <v>1120</v>
      </c>
    </row>
    <row r="5" spans="1:3">
      <c r="A5" s="1" t="s">
        <v>1121</v>
      </c>
      <c r="B5" s="1" t="s">
        <v>1122</v>
      </c>
    </row>
    <row r="6" spans="1:3">
      <c r="A6" s="1" t="s">
        <v>1123</v>
      </c>
      <c r="B6" s="1" t="s">
        <v>1030</v>
      </c>
    </row>
    <row r="7" spans="1:3">
      <c r="A7" s="1" t="s">
        <v>1124</v>
      </c>
      <c r="B7" s="1">
        <v>2008</v>
      </c>
    </row>
    <row r="8" spans="1:3">
      <c r="A8" s="1" t="s">
        <v>12</v>
      </c>
      <c r="B8" s="1">
        <v>2020</v>
      </c>
    </row>
    <row r="10" spans="1:3">
      <c r="A10" s="1" t="s">
        <v>1125</v>
      </c>
    </row>
    <row r="11" spans="1:3">
      <c r="A11" s="1" t="s">
        <v>1</v>
      </c>
      <c r="B11" s="1" t="s">
        <v>1281</v>
      </c>
      <c r="C11" s="1" t="s">
        <v>1126</v>
      </c>
    </row>
    <row r="12" spans="1:3">
      <c r="A12" s="1" t="s">
        <v>1282</v>
      </c>
      <c r="B12" s="1">
        <v>60</v>
      </c>
      <c r="C12" s="1" t="s">
        <v>1127</v>
      </c>
    </row>
    <row r="13" spans="1:3">
      <c r="A13" s="1" t="s">
        <v>1283</v>
      </c>
      <c r="B13" s="1">
        <v>2.86</v>
      </c>
      <c r="C13" s="1" t="s">
        <v>1127</v>
      </c>
    </row>
    <row r="14" spans="1:3">
      <c r="A14" s="1" t="s">
        <v>1128</v>
      </c>
      <c r="B14" s="1">
        <v>26.229945430756882</v>
      </c>
      <c r="C14" s="1" t="s">
        <v>1127</v>
      </c>
    </row>
    <row r="15" spans="1:3">
      <c r="A15" s="1" t="s">
        <v>1129</v>
      </c>
      <c r="B15" s="1">
        <v>2547626</v>
      </c>
      <c r="C15" s="1">
        <v>807.48843106180664</v>
      </c>
    </row>
    <row r="16" spans="1:3">
      <c r="A16" s="1" t="s">
        <v>1130</v>
      </c>
      <c r="B16" s="1">
        <v>247107.39600000001</v>
      </c>
      <c r="C16" s="1">
        <v>78.322470998415213</v>
      </c>
    </row>
    <row r="17" spans="1:34">
      <c r="A17" s="1" t="s">
        <v>1131</v>
      </c>
      <c r="B17" s="1">
        <v>6657.7010832199994</v>
      </c>
      <c r="C17" s="1">
        <v>2.1102063655213943</v>
      </c>
    </row>
    <row r="18" spans="1:34">
      <c r="A18" s="1" t="s">
        <v>1132</v>
      </c>
      <c r="B18" s="1">
        <v>9702451.7039999999</v>
      </c>
      <c r="C18" s="1">
        <v>3075.2620297939779</v>
      </c>
    </row>
    <row r="19" spans="1:34">
      <c r="A19" s="1" t="s">
        <v>1133</v>
      </c>
      <c r="B19" s="1">
        <v>254672.52856136998</v>
      </c>
      <c r="C19" s="1">
        <v>80.72029431422186</v>
      </c>
    </row>
    <row r="20" spans="1:34">
      <c r="A20" s="1" t="s">
        <v>1134</v>
      </c>
      <c r="B20" s="1">
        <v>4929.8054139400028</v>
      </c>
      <c r="C20" s="1">
        <v>1.5625373736735348</v>
      </c>
    </row>
    <row r="22" spans="1:34">
      <c r="A22" s="1" t="s">
        <v>1129</v>
      </c>
    </row>
    <row r="23" spans="1:34">
      <c r="A23" s="1" t="s">
        <v>1135</v>
      </c>
      <c r="B23" s="1" t="s">
        <v>1136</v>
      </c>
      <c r="C23" s="1" t="s">
        <v>1137</v>
      </c>
      <c r="D23" s="1" t="s">
        <v>1138</v>
      </c>
      <c r="E23" s="1" t="s">
        <v>1139</v>
      </c>
      <c r="F23" s="1" t="s">
        <v>1140</v>
      </c>
      <c r="G23" s="1" t="s">
        <v>1141</v>
      </c>
      <c r="H23" s="1" t="s">
        <v>1142</v>
      </c>
      <c r="I23" s="1" t="s">
        <v>1143</v>
      </c>
      <c r="J23" s="1" t="s">
        <v>1144</v>
      </c>
      <c r="K23" s="1" t="s">
        <v>1145</v>
      </c>
      <c r="L23" s="1" t="s">
        <v>1146</v>
      </c>
      <c r="M23" s="1" t="s">
        <v>1147</v>
      </c>
      <c r="N23" s="1" t="s">
        <v>1130</v>
      </c>
      <c r="O23" s="1" t="s">
        <v>1131</v>
      </c>
      <c r="P23" s="1" t="s">
        <v>1132</v>
      </c>
      <c r="Q23" s="1" t="s">
        <v>1133</v>
      </c>
      <c r="R23" s="1" t="s">
        <v>1148</v>
      </c>
      <c r="S23" s="1" t="s">
        <v>1149</v>
      </c>
      <c r="T23" s="1" t="s">
        <v>1134</v>
      </c>
      <c r="U23" s="1" t="s">
        <v>1071</v>
      </c>
      <c r="V23" s="1" t="s">
        <v>1150</v>
      </c>
      <c r="W23" s="1" t="s">
        <v>1070</v>
      </c>
      <c r="X23" s="1" t="s">
        <v>1151</v>
      </c>
      <c r="Y23" s="1" t="s">
        <v>1152</v>
      </c>
      <c r="Z23" s="1" t="s">
        <v>1153</v>
      </c>
      <c r="AA23" s="1" t="s">
        <v>1154</v>
      </c>
      <c r="AB23" s="1" t="s">
        <v>1155</v>
      </c>
      <c r="AC23" s="1" t="s">
        <v>1156</v>
      </c>
      <c r="AD23" s="1" t="s">
        <v>1157</v>
      </c>
      <c r="AE23" s="1" t="s">
        <v>1158</v>
      </c>
      <c r="AF23" s="1" t="s">
        <v>1159</v>
      </c>
      <c r="AG23" s="1" t="s">
        <v>1160</v>
      </c>
      <c r="AH23" s="1" t="s">
        <v>1161</v>
      </c>
    </row>
    <row r="24" spans="1:34">
      <c r="A24" s="1">
        <v>2020</v>
      </c>
      <c r="B24" s="1">
        <v>25</v>
      </c>
      <c r="C24" s="1">
        <v>25</v>
      </c>
      <c r="D24" s="1">
        <v>27.5</v>
      </c>
      <c r="E24" s="1">
        <v>13</v>
      </c>
      <c r="F24" s="1">
        <v>24.3</v>
      </c>
      <c r="G24" s="1">
        <v>-0.69999999999999929</v>
      </c>
      <c r="H24" s="1">
        <v>-2.7999999999999972</v>
      </c>
      <c r="I24" s="1">
        <v>22.24825320571172</v>
      </c>
      <c r="J24" s="1">
        <v>24.2</v>
      </c>
      <c r="K24" s="1">
        <v>24.3</v>
      </c>
      <c r="L24" s="1">
        <v>1318272</v>
      </c>
      <c r="M24" s="1">
        <v>29329.249250000001</v>
      </c>
      <c r="N24" s="1">
        <v>9693.7219999999998</v>
      </c>
      <c r="O24" s="1">
        <v>207.02880240000002</v>
      </c>
      <c r="P24" s="1">
        <v>1328119.817</v>
      </c>
      <c r="Q24" s="1">
        <v>29539.64763005</v>
      </c>
      <c r="R24" s="1">
        <v>5207.8911096000002</v>
      </c>
      <c r="S24" s="1">
        <v>4943.7267306999993</v>
      </c>
      <c r="T24" s="1">
        <v>264.16437890000151</v>
      </c>
      <c r="U24" s="1" t="s">
        <v>1127</v>
      </c>
      <c r="V24" s="1" t="s">
        <v>1127</v>
      </c>
      <c r="W24" s="1">
        <v>2.88</v>
      </c>
      <c r="X24" s="1">
        <v>8.43</v>
      </c>
      <c r="Y24" s="1" t="s">
        <v>1127</v>
      </c>
      <c r="Z24" s="1" t="s">
        <v>1127</v>
      </c>
      <c r="AA24" s="1">
        <v>32805</v>
      </c>
      <c r="AB24" s="1">
        <v>98.379393851851859</v>
      </c>
      <c r="AC24" s="1" t="s">
        <v>1127</v>
      </c>
      <c r="AD24" s="1" t="s">
        <v>1127</v>
      </c>
      <c r="AE24" s="1">
        <v>1</v>
      </c>
      <c r="AF24" s="1">
        <v>1350000000</v>
      </c>
      <c r="AG24" s="1" t="s">
        <v>1127</v>
      </c>
      <c r="AH24" s="1" t="s">
        <v>1127</v>
      </c>
    </row>
    <row r="25" spans="1:34">
      <c r="A25" s="1">
        <v>2019</v>
      </c>
      <c r="B25" s="1">
        <v>40</v>
      </c>
      <c r="C25" s="1">
        <v>40.25</v>
      </c>
      <c r="D25" s="1">
        <v>47.25</v>
      </c>
      <c r="E25" s="1">
        <v>24.3</v>
      </c>
      <c r="F25" s="1">
        <v>25</v>
      </c>
      <c r="G25" s="1">
        <v>-15</v>
      </c>
      <c r="H25" s="1">
        <v>-37.5</v>
      </c>
      <c r="I25" s="1">
        <v>36.077253452696986</v>
      </c>
      <c r="J25" s="1">
        <v>24.9</v>
      </c>
      <c r="K25" s="1">
        <v>25</v>
      </c>
      <c r="L25" s="1">
        <v>1132650.8</v>
      </c>
      <c r="M25" s="1">
        <v>40862.929985000002</v>
      </c>
      <c r="N25" s="1">
        <v>35605.843999999997</v>
      </c>
      <c r="O25" s="1">
        <v>1218.48653582</v>
      </c>
      <c r="P25" s="1">
        <v>1168345.243</v>
      </c>
      <c r="Q25" s="1">
        <v>42084.441430419996</v>
      </c>
      <c r="R25" s="1">
        <v>10316.656528</v>
      </c>
      <c r="S25" s="1">
        <v>9618.4592013500005</v>
      </c>
      <c r="T25" s="1">
        <v>698.19732664999958</v>
      </c>
      <c r="U25" s="1">
        <v>19.239999999999998</v>
      </c>
      <c r="V25" s="1">
        <v>-1.07</v>
      </c>
      <c r="W25" s="1">
        <v>2.5499999999999998</v>
      </c>
      <c r="X25" s="1">
        <v>9.7899999999999991</v>
      </c>
      <c r="Y25" s="1">
        <v>2.5999999046325684</v>
      </c>
      <c r="Z25" s="1">
        <v>2.6</v>
      </c>
      <c r="AA25" s="1">
        <v>33750</v>
      </c>
      <c r="AB25" s="1">
        <v>86.578669851851856</v>
      </c>
      <c r="AC25" s="1" t="s">
        <v>1127</v>
      </c>
      <c r="AD25" s="1" t="s">
        <v>1127</v>
      </c>
      <c r="AE25" s="1">
        <v>1</v>
      </c>
      <c r="AF25" s="1">
        <v>1350000000</v>
      </c>
      <c r="AG25" s="1" t="s">
        <v>1127</v>
      </c>
      <c r="AH25" s="1" t="s">
        <v>1127</v>
      </c>
    </row>
    <row r="26" spans="1:34">
      <c r="A26" s="1">
        <v>2018</v>
      </c>
      <c r="B26" s="1">
        <v>58.25</v>
      </c>
      <c r="C26" s="1">
        <v>60</v>
      </c>
      <c r="D26" s="1">
        <v>60</v>
      </c>
      <c r="E26" s="1">
        <v>36.75</v>
      </c>
      <c r="F26" s="1">
        <v>40</v>
      </c>
      <c r="G26" s="1">
        <v>-18.25</v>
      </c>
      <c r="H26" s="1">
        <v>-31.330472103004293</v>
      </c>
      <c r="I26" s="1">
        <v>45.121340569741399</v>
      </c>
      <c r="J26" s="1">
        <v>40</v>
      </c>
      <c r="K26" s="1">
        <v>40.25</v>
      </c>
      <c r="L26" s="1">
        <v>845032.5</v>
      </c>
      <c r="M26" s="1">
        <v>38128.999225</v>
      </c>
      <c r="N26" s="1">
        <v>14289.1</v>
      </c>
      <c r="O26" s="1">
        <v>622.33595516000014</v>
      </c>
      <c r="P26" s="1">
        <v>859373.39199999999</v>
      </c>
      <c r="Q26" s="1">
        <v>38753.676278409999</v>
      </c>
      <c r="R26" s="1">
        <v>8236.6291086399997</v>
      </c>
      <c r="S26" s="1">
        <v>8339.3245197100005</v>
      </c>
      <c r="T26" s="1">
        <v>-102.69541106999969</v>
      </c>
      <c r="U26" s="1">
        <v>25.26</v>
      </c>
      <c r="V26" s="1">
        <v>2.88</v>
      </c>
      <c r="W26" s="1">
        <v>4.3499999999999996</v>
      </c>
      <c r="X26" s="1">
        <v>9.2100000000000009</v>
      </c>
      <c r="Y26" s="1">
        <v>1.5</v>
      </c>
      <c r="Z26" s="1">
        <v>1.5</v>
      </c>
      <c r="AA26" s="1">
        <v>54000</v>
      </c>
      <c r="AB26" s="1">
        <v>64.008406814814819</v>
      </c>
      <c r="AC26" s="1" t="s">
        <v>1127</v>
      </c>
      <c r="AD26" s="1" t="s">
        <v>1127</v>
      </c>
      <c r="AE26" s="1">
        <v>1</v>
      </c>
      <c r="AF26" s="1">
        <v>1350000000</v>
      </c>
      <c r="AG26" s="1" t="s">
        <v>1127</v>
      </c>
      <c r="AH26" s="1" t="s">
        <v>1127</v>
      </c>
    </row>
    <row r="27" spans="1:34">
      <c r="A27" s="1">
        <v>2017</v>
      </c>
      <c r="B27" s="1">
        <v>39.75</v>
      </c>
      <c r="C27" s="1">
        <v>39.25</v>
      </c>
      <c r="D27" s="1">
        <v>59.5</v>
      </c>
      <c r="E27" s="1">
        <v>34</v>
      </c>
      <c r="F27" s="1">
        <v>58.25</v>
      </c>
      <c r="G27" s="1">
        <v>18.5</v>
      </c>
      <c r="H27" s="1">
        <v>46.540880503144656</v>
      </c>
      <c r="I27" s="1">
        <v>42.123967418290924</v>
      </c>
      <c r="J27" s="1">
        <v>58</v>
      </c>
      <c r="K27" s="1">
        <v>58.25</v>
      </c>
      <c r="L27" s="1">
        <v>597519.30000000005</v>
      </c>
      <c r="M27" s="1">
        <v>25169.883525000001</v>
      </c>
      <c r="N27" s="1">
        <v>4749.2</v>
      </c>
      <c r="O27" s="1">
        <v>182.78574391000001</v>
      </c>
      <c r="P27" s="1">
        <v>602292.61300000001</v>
      </c>
      <c r="Q27" s="1">
        <v>25353.67983266</v>
      </c>
      <c r="R27" s="1">
        <v>4606.9761978699999</v>
      </c>
      <c r="S27" s="1">
        <v>2600.1387446199997</v>
      </c>
      <c r="T27" s="1">
        <v>2006.83745325</v>
      </c>
      <c r="U27" s="1">
        <v>40</v>
      </c>
      <c r="V27" s="1" t="s">
        <v>1127</v>
      </c>
      <c r="W27" s="1">
        <v>7.07</v>
      </c>
      <c r="X27" s="1">
        <v>8.24</v>
      </c>
      <c r="Y27" s="1">
        <v>0.93999999761581421</v>
      </c>
      <c r="Z27" s="1" t="s">
        <v>1127</v>
      </c>
      <c r="AA27" s="1">
        <v>78637.5</v>
      </c>
      <c r="AB27" s="1">
        <v>45.218497259259259</v>
      </c>
      <c r="AC27" s="1" t="s">
        <v>1127</v>
      </c>
      <c r="AD27" s="1" t="s">
        <v>1127</v>
      </c>
      <c r="AE27" s="1">
        <v>1</v>
      </c>
      <c r="AF27" s="1">
        <v>1350000000</v>
      </c>
      <c r="AG27" s="1" t="s">
        <v>1127</v>
      </c>
      <c r="AH27" s="1" t="s">
        <v>1127</v>
      </c>
    </row>
    <row r="28" spans="1:34">
      <c r="A28" s="1">
        <v>2016</v>
      </c>
      <c r="B28" s="1">
        <v>44</v>
      </c>
      <c r="C28" s="1">
        <v>44</v>
      </c>
      <c r="D28" s="1">
        <v>45</v>
      </c>
      <c r="E28" s="1">
        <v>35.5</v>
      </c>
      <c r="F28" s="1">
        <v>39.75</v>
      </c>
      <c r="G28" s="1">
        <v>-4.25</v>
      </c>
      <c r="H28" s="1">
        <v>-9.6590909090909083</v>
      </c>
      <c r="I28" s="1">
        <v>39.827921219986258</v>
      </c>
      <c r="J28" s="1">
        <v>39.5</v>
      </c>
      <c r="K28" s="1">
        <v>39.75</v>
      </c>
      <c r="L28" s="1">
        <v>561980.1</v>
      </c>
      <c r="M28" s="1">
        <v>22382.49915</v>
      </c>
      <c r="N28" s="1">
        <v>14893.3</v>
      </c>
      <c r="O28" s="1">
        <v>590.39310431999991</v>
      </c>
      <c r="P28" s="1">
        <v>576893.27899999998</v>
      </c>
      <c r="Q28" s="1">
        <v>22973.68364132</v>
      </c>
      <c r="R28" s="1">
        <v>3372.4596018000002</v>
      </c>
      <c r="S28" s="1">
        <v>3053.3392007500001</v>
      </c>
      <c r="T28" s="1">
        <v>319.12040105000017</v>
      </c>
      <c r="U28" s="1">
        <v>30.92</v>
      </c>
      <c r="V28" s="1" t="s">
        <v>1127</v>
      </c>
      <c r="W28" s="1">
        <v>5.37</v>
      </c>
      <c r="X28" s="1">
        <v>7.4</v>
      </c>
      <c r="Y28" s="1">
        <v>1.2599999904632568</v>
      </c>
      <c r="Z28" s="1" t="s">
        <v>1127</v>
      </c>
      <c r="AA28" s="1">
        <v>53662.5</v>
      </c>
      <c r="AB28" s="1">
        <v>43.041865111111115</v>
      </c>
      <c r="AC28" s="1" t="s">
        <v>1127</v>
      </c>
      <c r="AD28" s="1" t="s">
        <v>1127</v>
      </c>
      <c r="AE28" s="1">
        <v>1</v>
      </c>
      <c r="AF28" s="1">
        <v>1350000000</v>
      </c>
      <c r="AG28" s="1" t="s">
        <v>1127</v>
      </c>
      <c r="AH28" s="1" t="s">
        <v>1127</v>
      </c>
    </row>
    <row r="29" spans="1:34">
      <c r="A29" s="1">
        <v>2015</v>
      </c>
      <c r="B29" s="1">
        <v>31</v>
      </c>
      <c r="C29" s="1">
        <v>31.25</v>
      </c>
      <c r="D29" s="1">
        <v>48.25</v>
      </c>
      <c r="E29" s="1">
        <v>28.75</v>
      </c>
      <c r="F29" s="1">
        <v>44</v>
      </c>
      <c r="G29" s="1">
        <v>13</v>
      </c>
      <c r="H29" s="1">
        <v>41.935483870967744</v>
      </c>
      <c r="I29" s="1">
        <v>36.553832948314231</v>
      </c>
      <c r="J29" s="1">
        <v>44</v>
      </c>
      <c r="K29" s="1">
        <v>44.25</v>
      </c>
      <c r="L29" s="1">
        <v>644426.9</v>
      </c>
      <c r="M29" s="1">
        <v>23556.273249999998</v>
      </c>
      <c r="N29" s="1">
        <v>13501.6</v>
      </c>
      <c r="O29" s="1">
        <v>499.67274125</v>
      </c>
      <c r="P29" s="1">
        <v>657942.30599999998</v>
      </c>
      <c r="Q29" s="1">
        <v>24056.465144150003</v>
      </c>
      <c r="R29" s="1">
        <v>3461.5402573599999</v>
      </c>
      <c r="S29" s="1">
        <v>2529.2494151999999</v>
      </c>
      <c r="T29" s="1">
        <v>932.29084216000035</v>
      </c>
      <c r="U29" s="1">
        <v>32.1</v>
      </c>
      <c r="V29" s="1" t="s">
        <v>1127</v>
      </c>
      <c r="W29" s="1">
        <v>5.08</v>
      </c>
      <c r="X29" s="1">
        <v>8.66</v>
      </c>
      <c r="Y29" s="1">
        <v>0.9100000262260437</v>
      </c>
      <c r="Z29" s="1" t="s">
        <v>1127</v>
      </c>
      <c r="AA29" s="1">
        <v>59400</v>
      </c>
      <c r="AB29" s="1">
        <v>49.01093377777778</v>
      </c>
      <c r="AC29" s="1" t="s">
        <v>1127</v>
      </c>
      <c r="AD29" s="1" t="s">
        <v>1127</v>
      </c>
      <c r="AE29" s="1">
        <v>1</v>
      </c>
      <c r="AF29" s="1">
        <v>1350000000</v>
      </c>
      <c r="AG29" s="1" t="s">
        <v>1127</v>
      </c>
      <c r="AH29" s="1" t="s">
        <v>1127</v>
      </c>
    </row>
    <row r="30" spans="1:34">
      <c r="A30" s="1">
        <v>2014</v>
      </c>
      <c r="B30" s="1">
        <v>27.5</v>
      </c>
      <c r="C30" s="1">
        <v>27.25</v>
      </c>
      <c r="D30" s="1">
        <v>42</v>
      </c>
      <c r="E30" s="1">
        <v>24</v>
      </c>
      <c r="F30" s="1">
        <v>31</v>
      </c>
      <c r="G30" s="1">
        <v>3.5</v>
      </c>
      <c r="H30" s="1">
        <v>12.727272727272727</v>
      </c>
      <c r="I30" s="1">
        <v>32.696161947979235</v>
      </c>
      <c r="J30" s="1">
        <v>30.75</v>
      </c>
      <c r="K30" s="1">
        <v>31</v>
      </c>
      <c r="L30" s="1">
        <v>694430.4</v>
      </c>
      <c r="M30" s="1">
        <v>22705.20882</v>
      </c>
      <c r="N30" s="1">
        <v>48232.7</v>
      </c>
      <c r="O30" s="1">
        <v>1589.5970419399998</v>
      </c>
      <c r="P30" s="1">
        <v>742671.16299999994</v>
      </c>
      <c r="Q30" s="1">
        <v>24295.086175490003</v>
      </c>
      <c r="R30" s="1">
        <v>2228.7926934499997</v>
      </c>
      <c r="S30" s="1">
        <v>2093.9471109999999</v>
      </c>
      <c r="T30" s="1">
        <v>134.8455824499998</v>
      </c>
      <c r="U30" s="1">
        <v>41.77</v>
      </c>
      <c r="V30" s="1" t="s">
        <v>1127</v>
      </c>
      <c r="W30" s="1">
        <v>4.03</v>
      </c>
      <c r="X30" s="1">
        <v>7.7</v>
      </c>
      <c r="Y30" s="1">
        <v>1.2899999618530273</v>
      </c>
      <c r="Z30" s="1" t="s">
        <v>1127</v>
      </c>
      <c r="AA30" s="1">
        <v>41850</v>
      </c>
      <c r="AB30" s="1">
        <v>55.090300962962964</v>
      </c>
      <c r="AC30" s="1" t="s">
        <v>1127</v>
      </c>
      <c r="AD30" s="1" t="s">
        <v>1127</v>
      </c>
      <c r="AE30" s="1">
        <v>1</v>
      </c>
      <c r="AF30" s="1">
        <v>1350000000</v>
      </c>
      <c r="AG30" s="1" t="s">
        <v>1127</v>
      </c>
      <c r="AH30" s="1" t="s">
        <v>1127</v>
      </c>
    </row>
    <row r="31" spans="1:34">
      <c r="A31" s="1">
        <v>2013</v>
      </c>
      <c r="B31" s="1">
        <v>26</v>
      </c>
      <c r="C31" s="1">
        <v>26.75</v>
      </c>
      <c r="D31" s="1">
        <v>43.25</v>
      </c>
      <c r="E31" s="1">
        <v>26</v>
      </c>
      <c r="F31" s="1">
        <v>27.5</v>
      </c>
      <c r="G31" s="1">
        <v>1.5</v>
      </c>
      <c r="H31" s="1">
        <v>5.7692307692307692</v>
      </c>
      <c r="I31" s="1">
        <v>34.386398331944143</v>
      </c>
      <c r="J31" s="1">
        <v>27.25</v>
      </c>
      <c r="K31" s="1">
        <v>27.5</v>
      </c>
      <c r="L31" s="1">
        <v>586071.5</v>
      </c>
      <c r="M31" s="1">
        <v>20152.888050000001</v>
      </c>
      <c r="N31" s="1">
        <v>25080.83</v>
      </c>
      <c r="O31" s="1">
        <v>860.32686000000001</v>
      </c>
      <c r="P31" s="1">
        <v>611160.00100000005</v>
      </c>
      <c r="Q31" s="1">
        <v>21013.475974049998</v>
      </c>
      <c r="R31" s="1">
        <v>2205.1105499999999</v>
      </c>
      <c r="S31" s="1">
        <v>2176.4222677500002</v>
      </c>
      <c r="T31" s="1">
        <v>28.68828225</v>
      </c>
      <c r="U31" s="1">
        <v>20.87</v>
      </c>
      <c r="V31" s="1" t="s">
        <v>1127</v>
      </c>
      <c r="W31" s="1">
        <v>3.84</v>
      </c>
      <c r="X31" s="1">
        <v>7.15</v>
      </c>
      <c r="Y31" s="1">
        <v>1.0900000333786011</v>
      </c>
      <c r="Z31" s="1" t="s">
        <v>1127</v>
      </c>
      <c r="AA31" s="1">
        <v>37125</v>
      </c>
      <c r="AB31" s="1">
        <v>45.306444518518518</v>
      </c>
      <c r="AC31" s="1" t="s">
        <v>1127</v>
      </c>
      <c r="AD31" s="1" t="s">
        <v>1127</v>
      </c>
      <c r="AE31" s="1">
        <v>1</v>
      </c>
      <c r="AF31" s="1">
        <v>1350000000</v>
      </c>
      <c r="AG31" s="1" t="s">
        <v>1127</v>
      </c>
      <c r="AH31" s="1" t="s">
        <v>1127</v>
      </c>
    </row>
    <row r="32" spans="1:34">
      <c r="A32" s="1">
        <v>2012</v>
      </c>
      <c r="B32" s="1">
        <v>10</v>
      </c>
      <c r="C32" s="1">
        <v>10.1</v>
      </c>
      <c r="D32" s="1">
        <v>28.25</v>
      </c>
      <c r="E32" s="1">
        <v>10.1</v>
      </c>
      <c r="F32" s="1">
        <v>26</v>
      </c>
      <c r="G32" s="1">
        <v>16</v>
      </c>
      <c r="H32" s="1">
        <v>160</v>
      </c>
      <c r="I32" s="1">
        <v>15.971976228353775</v>
      </c>
      <c r="J32" s="1">
        <v>26</v>
      </c>
      <c r="K32" s="1">
        <v>26.25</v>
      </c>
      <c r="L32" s="1">
        <v>771658.8</v>
      </c>
      <c r="M32" s="1">
        <v>12324.916010000001</v>
      </c>
      <c r="N32" s="1">
        <v>77335.8</v>
      </c>
      <c r="O32" s="1">
        <v>860.76690641999994</v>
      </c>
      <c r="P32" s="1">
        <v>848999.60699999996</v>
      </c>
      <c r="Q32" s="1">
        <v>13185.768849420003</v>
      </c>
      <c r="R32" s="1">
        <v>1666.9232819199999</v>
      </c>
      <c r="S32" s="1">
        <v>1440.7695866199999</v>
      </c>
      <c r="T32" s="1">
        <v>226.15369529999995</v>
      </c>
      <c r="U32" s="1">
        <v>38.65</v>
      </c>
      <c r="V32" s="1" t="s">
        <v>1127</v>
      </c>
      <c r="W32" s="1">
        <v>5.47</v>
      </c>
      <c r="X32" s="1">
        <v>4.75</v>
      </c>
      <c r="Y32" s="1">
        <v>0.57999998331069946</v>
      </c>
      <c r="Z32" s="1" t="s">
        <v>1127</v>
      </c>
      <c r="AA32" s="1">
        <v>35100</v>
      </c>
      <c r="AB32" s="1">
        <v>63.118941259259259</v>
      </c>
      <c r="AC32" s="1" t="s">
        <v>1127</v>
      </c>
      <c r="AD32" s="1" t="s">
        <v>1127</v>
      </c>
      <c r="AE32" s="1">
        <v>1</v>
      </c>
      <c r="AF32" s="1">
        <v>1350000000</v>
      </c>
      <c r="AG32" s="1" t="s">
        <v>1127</v>
      </c>
      <c r="AH32" s="1" t="s">
        <v>1127</v>
      </c>
    </row>
    <row r="33" spans="1:34">
      <c r="A33" s="1">
        <v>2011</v>
      </c>
      <c r="B33" s="1">
        <v>4.96</v>
      </c>
      <c r="C33" s="1">
        <v>5</v>
      </c>
      <c r="D33" s="1">
        <v>12.1</v>
      </c>
      <c r="E33" s="1">
        <v>4.4400000000000004</v>
      </c>
      <c r="F33" s="1">
        <v>10</v>
      </c>
      <c r="G33" s="1">
        <v>5.04</v>
      </c>
      <c r="H33" s="1">
        <v>101.61290322580645</v>
      </c>
      <c r="I33" s="1">
        <v>8.1489466038146734</v>
      </c>
      <c r="J33" s="1">
        <v>9.9499999999999993</v>
      </c>
      <c r="K33" s="1">
        <v>10</v>
      </c>
      <c r="L33" s="1">
        <v>921148.2</v>
      </c>
      <c r="M33" s="1">
        <v>7506.3874960000003</v>
      </c>
      <c r="N33" s="1">
        <v>1600</v>
      </c>
      <c r="O33" s="1">
        <v>15.24</v>
      </c>
      <c r="P33" s="1">
        <v>922753.45400000003</v>
      </c>
      <c r="Q33" s="1">
        <v>7521.6645780400004</v>
      </c>
      <c r="R33" s="1">
        <v>1562.8151350000001</v>
      </c>
      <c r="S33" s="1">
        <v>1202.392306</v>
      </c>
      <c r="T33" s="1">
        <v>360.42282899999998</v>
      </c>
      <c r="U33" s="1">
        <v>23.84</v>
      </c>
      <c r="V33" s="1" t="s">
        <v>1127</v>
      </c>
      <c r="W33" s="1">
        <v>2.36</v>
      </c>
      <c r="X33" s="1">
        <v>4.25</v>
      </c>
      <c r="Y33" s="1">
        <v>0.5</v>
      </c>
      <c r="Z33" s="1" t="s">
        <v>1127</v>
      </c>
      <c r="AA33" s="1">
        <v>13500</v>
      </c>
      <c r="AB33" s="1">
        <v>68.352107703703709</v>
      </c>
      <c r="AC33" s="1" t="s">
        <v>1127</v>
      </c>
      <c r="AD33" s="1" t="s">
        <v>1127</v>
      </c>
      <c r="AE33" s="1">
        <v>1</v>
      </c>
      <c r="AF33" s="1">
        <v>1350000000</v>
      </c>
      <c r="AG33" s="1" t="s">
        <v>1127</v>
      </c>
      <c r="AH33" s="1" t="s">
        <v>1127</v>
      </c>
    </row>
    <row r="34" spans="1:34">
      <c r="A34" s="1">
        <v>2010</v>
      </c>
      <c r="B34" s="1">
        <v>4.22</v>
      </c>
      <c r="C34" s="1">
        <v>4.24</v>
      </c>
      <c r="D34" s="1">
        <v>5.95</v>
      </c>
      <c r="E34" s="1">
        <v>3.6</v>
      </c>
      <c r="F34" s="1">
        <v>4.96</v>
      </c>
      <c r="G34" s="1">
        <v>0.74000000000000021</v>
      </c>
      <c r="H34" s="1">
        <v>17.535545023696692</v>
      </c>
      <c r="I34" s="1">
        <v>4.6665215166471841</v>
      </c>
      <c r="J34" s="1">
        <v>4.96</v>
      </c>
      <c r="K34" s="1">
        <v>5</v>
      </c>
      <c r="L34" s="1">
        <v>652125.30000000005</v>
      </c>
      <c r="M34" s="1">
        <v>3043.1567439999999</v>
      </c>
      <c r="N34" s="1">
        <v>68.2</v>
      </c>
      <c r="O34" s="1">
        <v>0.25979200000000002</v>
      </c>
      <c r="P34" s="1">
        <v>652196.43500000006</v>
      </c>
      <c r="Q34" s="1">
        <v>3043.42903067</v>
      </c>
      <c r="R34" s="1">
        <v>740.33452299999999</v>
      </c>
      <c r="S34" s="1">
        <v>708.02169900000001</v>
      </c>
      <c r="T34" s="1">
        <v>32.312823999999999</v>
      </c>
      <c r="U34" s="1" t="s">
        <v>1127</v>
      </c>
      <c r="V34" s="1" t="s">
        <v>1127</v>
      </c>
      <c r="W34" s="1">
        <v>1.17</v>
      </c>
      <c r="X34" s="1">
        <v>4.24</v>
      </c>
      <c r="Y34" s="1">
        <v>1.0099999904632568</v>
      </c>
      <c r="Z34" s="1" t="s">
        <v>1127</v>
      </c>
      <c r="AA34" s="1">
        <v>6696</v>
      </c>
      <c r="AB34" s="1">
        <v>48.310847037037036</v>
      </c>
      <c r="AC34" s="1" t="s">
        <v>1127</v>
      </c>
      <c r="AD34" s="1" t="s">
        <v>1127</v>
      </c>
      <c r="AE34" s="1">
        <v>1</v>
      </c>
      <c r="AF34" s="1">
        <v>1350000000</v>
      </c>
      <c r="AG34" s="1" t="s">
        <v>1127</v>
      </c>
      <c r="AH34" s="1" t="s">
        <v>1127</v>
      </c>
    </row>
    <row r="35" spans="1:34">
      <c r="A35" s="1">
        <v>2009</v>
      </c>
      <c r="B35" s="1">
        <v>3.06</v>
      </c>
      <c r="C35" s="1">
        <v>3.08</v>
      </c>
      <c r="D35" s="1">
        <v>5</v>
      </c>
      <c r="E35" s="1">
        <v>2.86</v>
      </c>
      <c r="F35" s="1">
        <v>4.22</v>
      </c>
      <c r="G35" s="1">
        <v>1.1599999999999997</v>
      </c>
      <c r="H35" s="1">
        <v>37.908496732026137</v>
      </c>
      <c r="I35" s="1">
        <v>3.6364645202033294</v>
      </c>
      <c r="J35" s="1">
        <v>4.22</v>
      </c>
      <c r="K35" s="1">
        <v>4.24</v>
      </c>
      <c r="L35" s="1">
        <v>597926.19999999995</v>
      </c>
      <c r="M35" s="1">
        <v>2174.3374119999999</v>
      </c>
      <c r="N35" s="1" t="s">
        <v>1127</v>
      </c>
      <c r="O35" s="1" t="s">
        <v>1127</v>
      </c>
      <c r="P35" s="1">
        <v>597927.67000000004</v>
      </c>
      <c r="Q35" s="1">
        <v>2174.34248484</v>
      </c>
      <c r="R35" s="1">
        <v>152.97491600000001</v>
      </c>
      <c r="S35" s="1">
        <v>138.27990199999999</v>
      </c>
      <c r="T35" s="1">
        <v>14.695014</v>
      </c>
      <c r="U35" s="1">
        <v>295.36</v>
      </c>
      <c r="V35" s="1" t="s">
        <v>1127</v>
      </c>
      <c r="W35" s="1">
        <v>0.96</v>
      </c>
      <c r="X35" s="1">
        <v>4.3899999999999997</v>
      </c>
      <c r="Y35" s="1">
        <v>2.369999885559082</v>
      </c>
      <c r="Z35" s="1" t="s">
        <v>1127</v>
      </c>
      <c r="AA35" s="1">
        <v>5697</v>
      </c>
      <c r="AB35" s="1">
        <v>44.292427407407409</v>
      </c>
      <c r="AC35" s="1" t="s">
        <v>1127</v>
      </c>
      <c r="AD35" s="1" t="s">
        <v>1127</v>
      </c>
      <c r="AE35" s="1">
        <v>1</v>
      </c>
      <c r="AF35" s="1">
        <v>1350000000</v>
      </c>
      <c r="AG35" s="1" t="s">
        <v>1127</v>
      </c>
      <c r="AH35" s="1" t="s">
        <v>1127</v>
      </c>
    </row>
    <row r="36" spans="1:34">
      <c r="A36" s="1">
        <v>2008</v>
      </c>
      <c r="B36" s="1">
        <v>5.6</v>
      </c>
      <c r="C36" s="1">
        <v>5.6</v>
      </c>
      <c r="D36" s="1">
        <v>6.25</v>
      </c>
      <c r="E36" s="1">
        <v>2.94</v>
      </c>
      <c r="F36" s="1">
        <v>3.06</v>
      </c>
      <c r="G36" s="1">
        <v>-2.5399999999999996</v>
      </c>
      <c r="H36" s="1">
        <v>-45.357142857142854</v>
      </c>
      <c r="I36" s="1">
        <v>5.058926637098403</v>
      </c>
      <c r="J36" s="1">
        <v>3.04</v>
      </c>
      <c r="K36" s="1">
        <v>3.06</v>
      </c>
      <c r="L36" s="1">
        <v>131717.79999999999</v>
      </c>
      <c r="M36" s="1">
        <v>666.35068699999999</v>
      </c>
      <c r="N36" s="1">
        <v>2057.1</v>
      </c>
      <c r="O36" s="1">
        <v>10.807600000000001</v>
      </c>
      <c r="P36" s="1">
        <v>133776.72399999999</v>
      </c>
      <c r="Q36" s="1">
        <v>677.16751184999987</v>
      </c>
      <c r="R36" s="1">
        <v>80.690376000000001</v>
      </c>
      <c r="S36" s="1">
        <v>65.918180000000007</v>
      </c>
      <c r="T36" s="1">
        <v>14.772195999999999</v>
      </c>
      <c r="U36" s="1">
        <v>8.83</v>
      </c>
      <c r="V36" s="1" t="s">
        <v>1127</v>
      </c>
      <c r="W36" s="1">
        <v>0.67</v>
      </c>
      <c r="X36" s="1">
        <v>4.54</v>
      </c>
      <c r="Y36" s="1">
        <v>4.25</v>
      </c>
      <c r="Z36" s="1" t="s">
        <v>1127</v>
      </c>
      <c r="AA36" s="1">
        <v>4131</v>
      </c>
      <c r="AB36" s="1">
        <v>10.628031407407407</v>
      </c>
      <c r="AC36" s="1" t="s">
        <v>1127</v>
      </c>
      <c r="AD36" s="1" t="s">
        <v>1127</v>
      </c>
      <c r="AE36" s="1">
        <v>1</v>
      </c>
      <c r="AF36" s="1">
        <v>1350000000</v>
      </c>
      <c r="AG36" s="1" t="s">
        <v>1127</v>
      </c>
      <c r="AH36" s="1" t="s">
        <v>1127</v>
      </c>
    </row>
    <row r="38" spans="1:34">
      <c r="A38" s="1" t="s">
        <v>132</v>
      </c>
    </row>
    <row r="39" spans="1:34">
      <c r="A39" s="1" t="s">
        <v>1162</v>
      </c>
    </row>
    <row r="47" spans="1:34">
      <c r="B47" s="1">
        <f>D36</f>
        <v>6.25</v>
      </c>
      <c r="C47" s="1">
        <f>E36</f>
        <v>2.94</v>
      </c>
      <c r="G47" s="82">
        <f t="shared" ref="G47" si="0">I36</f>
        <v>5.058926637098403</v>
      </c>
    </row>
    <row r="48" spans="1:34">
      <c r="B48" s="1">
        <f>D35</f>
        <v>5</v>
      </c>
      <c r="C48" s="1">
        <f>E35</f>
        <v>2.86</v>
      </c>
      <c r="G48" s="82">
        <f t="shared" ref="G48" si="1">I35</f>
        <v>3.6364645202033294</v>
      </c>
    </row>
    <row r="49" spans="1:14">
      <c r="B49" s="1">
        <f>D34</f>
        <v>5.95</v>
      </c>
      <c r="C49" s="1">
        <f>E34</f>
        <v>3.6</v>
      </c>
      <c r="G49" s="82">
        <f t="shared" ref="G49" si="2">I34</f>
        <v>4.6665215166471841</v>
      </c>
    </row>
    <row r="50" spans="1:14">
      <c r="B50" s="1">
        <f>D33</f>
        <v>12.1</v>
      </c>
      <c r="C50" s="1">
        <f>E33</f>
        <v>4.4400000000000004</v>
      </c>
      <c r="G50" s="82">
        <f t="shared" ref="G50" si="3">I33</f>
        <v>8.1489466038146734</v>
      </c>
    </row>
    <row r="51" spans="1:14">
      <c r="B51" s="1">
        <f>D32</f>
        <v>28.25</v>
      </c>
      <c r="C51" s="1">
        <f>E32</f>
        <v>10.1</v>
      </c>
      <c r="G51" s="82">
        <f t="shared" ref="G51" si="4">I32</f>
        <v>15.971976228353775</v>
      </c>
    </row>
    <row r="52" spans="1:14">
      <c r="B52" s="1">
        <f>D31</f>
        <v>43.25</v>
      </c>
      <c r="C52" s="1">
        <f>E31</f>
        <v>26</v>
      </c>
      <c r="G52" s="82">
        <f t="shared" ref="G52" si="5">I31</f>
        <v>34.386398331944143</v>
      </c>
    </row>
    <row r="53" spans="1:14">
      <c r="B53" s="1">
        <f>D30</f>
        <v>42</v>
      </c>
      <c r="C53" s="1">
        <f>E30</f>
        <v>24</v>
      </c>
      <c r="G53" s="82">
        <f t="shared" ref="G53" si="6">I30</f>
        <v>32.696161947979235</v>
      </c>
    </row>
    <row r="54" spans="1:14">
      <c r="B54" s="1">
        <f>D29</f>
        <v>48.25</v>
      </c>
      <c r="C54" s="1">
        <f>E29</f>
        <v>28.75</v>
      </c>
      <c r="G54" s="82">
        <f t="shared" ref="G54" si="7">I29</f>
        <v>36.553832948314231</v>
      </c>
    </row>
    <row r="55" spans="1:14">
      <c r="B55" s="1">
        <f>D28</f>
        <v>45</v>
      </c>
      <c r="C55" s="1">
        <f>E28</f>
        <v>35.5</v>
      </c>
      <c r="G55" s="82">
        <f t="shared" ref="G55" si="8">I28</f>
        <v>39.827921219986258</v>
      </c>
    </row>
    <row r="56" spans="1:14">
      <c r="B56" s="1">
        <f>D27</f>
        <v>59.5</v>
      </c>
      <c r="C56" s="1">
        <f>E27</f>
        <v>34</v>
      </c>
      <c r="G56" s="82">
        <f t="shared" ref="G56" si="9">I27</f>
        <v>42.123967418290924</v>
      </c>
    </row>
    <row r="57" spans="1:14">
      <c r="B57" s="1">
        <f>D26</f>
        <v>60</v>
      </c>
      <c r="C57" s="1">
        <f>E26</f>
        <v>36.75</v>
      </c>
      <c r="G57" s="82">
        <f t="shared" ref="G57" si="10">I26</f>
        <v>45.121340569741399</v>
      </c>
    </row>
    <row r="58" spans="1:14">
      <c r="B58" s="1">
        <f>D25</f>
        <v>47.25</v>
      </c>
      <c r="C58" s="1">
        <f>E25</f>
        <v>24.3</v>
      </c>
      <c r="G58" s="82">
        <f t="shared" ref="G58" si="11">I25</f>
        <v>36.077253452696986</v>
      </c>
    </row>
    <row r="59" spans="1:14">
      <c r="B59" s="1">
        <f>D24</f>
        <v>27.5</v>
      </c>
      <c r="C59" s="1">
        <f>E24</f>
        <v>13</v>
      </c>
      <c r="G59" s="82">
        <f t="shared" ref="G59" si="12">I24</f>
        <v>22.24825320571172</v>
      </c>
    </row>
    <row r="60" spans="1:14" s="84" customFormat="1">
      <c r="A60" s="84" t="s">
        <v>1214</v>
      </c>
      <c r="B60" s="84">
        <v>6.25</v>
      </c>
      <c r="C60" s="84">
        <v>5</v>
      </c>
      <c r="D60" s="84">
        <v>5.95</v>
      </c>
      <c r="E60" s="84">
        <v>12.1</v>
      </c>
      <c r="F60" s="84">
        <v>28.25</v>
      </c>
      <c r="G60" s="84">
        <v>43.25</v>
      </c>
      <c r="H60" s="84">
        <v>42</v>
      </c>
      <c r="I60" s="84">
        <v>48.25</v>
      </c>
      <c r="J60" s="84">
        <v>45</v>
      </c>
      <c r="K60" s="84">
        <v>59.5</v>
      </c>
      <c r="L60" s="84">
        <v>60</v>
      </c>
      <c r="M60" s="84">
        <v>47.25</v>
      </c>
      <c r="N60" s="84">
        <v>27.5</v>
      </c>
    </row>
    <row r="61" spans="1:14" s="84" customFormat="1">
      <c r="A61" s="84" t="s">
        <v>1215</v>
      </c>
      <c r="B61" s="84">
        <v>2.94</v>
      </c>
      <c r="C61" s="84">
        <v>2.86</v>
      </c>
      <c r="D61" s="84">
        <v>3.6</v>
      </c>
      <c r="E61" s="84">
        <v>4.4400000000000004</v>
      </c>
      <c r="F61" s="84">
        <v>10.1</v>
      </c>
      <c r="G61" s="84">
        <v>26</v>
      </c>
      <c r="H61" s="84">
        <v>24</v>
      </c>
      <c r="I61" s="84">
        <v>28.75</v>
      </c>
      <c r="J61" s="84">
        <v>35.5</v>
      </c>
      <c r="K61" s="84">
        <v>34</v>
      </c>
      <c r="L61" s="84">
        <v>36.75</v>
      </c>
      <c r="M61" s="84">
        <v>24.3</v>
      </c>
      <c r="N61" s="84">
        <v>13</v>
      </c>
    </row>
    <row r="62" spans="1:14" s="84" customFormat="1">
      <c r="A62" s="84" t="s">
        <v>1216</v>
      </c>
      <c r="B62" s="85">
        <v>5.058926637098403</v>
      </c>
      <c r="C62" s="85">
        <v>3.6364645202033294</v>
      </c>
      <c r="D62" s="85">
        <v>4.6665215166471841</v>
      </c>
      <c r="E62" s="85">
        <v>8.1489466038146734</v>
      </c>
      <c r="F62" s="85">
        <v>15.971976228353775</v>
      </c>
      <c r="G62" s="85">
        <v>34.386398331944143</v>
      </c>
      <c r="H62" s="85">
        <v>32.696161947979235</v>
      </c>
      <c r="I62" s="85">
        <v>36.553832948314231</v>
      </c>
      <c r="J62" s="85">
        <v>39.827921219986258</v>
      </c>
      <c r="K62" s="85">
        <v>42.123967418290924</v>
      </c>
      <c r="L62" s="85">
        <v>45.121340569741399</v>
      </c>
      <c r="M62" s="85">
        <v>36.077253452696986</v>
      </c>
      <c r="N62" s="85">
        <v>22.24825320571172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4A31A-8162-4040-B167-D7E1D3C57785}">
  <dimension ref="A1:P52"/>
  <sheetViews>
    <sheetView topLeftCell="A34" workbookViewId="0">
      <selection activeCell="E52" sqref="E52:O52"/>
    </sheetView>
  </sheetViews>
  <sheetFormatPr defaultRowHeight="15"/>
  <cols>
    <col min="1" max="6" width="12.77734375" style="1" customWidth="1"/>
    <col min="7" max="7" width="23.6640625" style="1" customWidth="1"/>
    <col min="8" max="16" width="12.77734375" style="1" customWidth="1"/>
    <col min="17" max="16384" width="8.88671875" style="1"/>
  </cols>
  <sheetData>
    <row r="1" spans="1:16">
      <c r="A1" s="1" t="s">
        <v>1163</v>
      </c>
      <c r="B1" s="1" t="s">
        <v>1</v>
      </c>
      <c r="C1" s="1" t="s">
        <v>1284</v>
      </c>
    </row>
    <row r="2" spans="1:16">
      <c r="A2" s="1" t="s">
        <v>1164</v>
      </c>
    </row>
    <row r="3" spans="1:16">
      <c r="A3" s="1" t="s">
        <v>1165</v>
      </c>
      <c r="B3" s="1" t="s">
        <v>1093</v>
      </c>
    </row>
    <row r="5" spans="1:16">
      <c r="A5" s="1" t="s">
        <v>1118</v>
      </c>
      <c r="B5" s="1" t="s">
        <v>1166</v>
      </c>
      <c r="C5" s="1" t="s">
        <v>1167</v>
      </c>
      <c r="D5" s="1" t="s">
        <v>1168</v>
      </c>
      <c r="E5" s="1" t="s">
        <v>1169</v>
      </c>
      <c r="F5" s="1" t="s">
        <v>1170</v>
      </c>
      <c r="G5" s="1" t="s">
        <v>1171</v>
      </c>
      <c r="H5" s="1" t="s">
        <v>1172</v>
      </c>
      <c r="I5" s="1" t="s">
        <v>1173</v>
      </c>
      <c r="J5" s="1" t="s">
        <v>1174</v>
      </c>
      <c r="K5" s="1" t="s">
        <v>1175</v>
      </c>
      <c r="L5" s="1" t="s">
        <v>1176</v>
      </c>
      <c r="M5" s="1" t="s">
        <v>1067</v>
      </c>
      <c r="N5" s="1" t="s">
        <v>1177</v>
      </c>
      <c r="O5" s="1" t="s">
        <v>1178</v>
      </c>
      <c r="P5" s="1" t="s">
        <v>1179</v>
      </c>
    </row>
    <row r="6" spans="1:16">
      <c r="A6" s="1" t="s">
        <v>351</v>
      </c>
      <c r="B6" s="83">
        <v>43588.0000462963</v>
      </c>
      <c r="C6" s="83">
        <v>43521.817407407405</v>
      </c>
      <c r="D6" s="1">
        <v>0.65</v>
      </c>
      <c r="E6" s="1">
        <v>0.65</v>
      </c>
      <c r="F6" s="1" t="s">
        <v>1180</v>
      </c>
      <c r="G6" s="1" t="s">
        <v>1285</v>
      </c>
      <c r="H6" s="1" t="s">
        <v>664</v>
      </c>
      <c r="I6" s="83">
        <v>43609.0000462963</v>
      </c>
      <c r="J6" s="1">
        <v>42.75</v>
      </c>
      <c r="K6" s="1">
        <v>42.5</v>
      </c>
      <c r="L6" s="1">
        <v>1</v>
      </c>
      <c r="M6" s="1">
        <v>1.53</v>
      </c>
      <c r="N6" s="1" t="s">
        <v>1127</v>
      </c>
      <c r="O6" s="83">
        <v>43592.0000462963</v>
      </c>
      <c r="P6" s="83">
        <v>43521.0000462963</v>
      </c>
    </row>
    <row r="7" spans="1:16">
      <c r="A7" s="1" t="s">
        <v>351</v>
      </c>
      <c r="B7" s="83">
        <v>43229.0000462963</v>
      </c>
      <c r="C7" s="83">
        <v>43153.774351851855</v>
      </c>
      <c r="D7" s="1">
        <v>0.6</v>
      </c>
      <c r="E7" s="1">
        <v>0.6</v>
      </c>
      <c r="F7" s="1" t="s">
        <v>1180</v>
      </c>
      <c r="G7" s="1" t="s">
        <v>1286</v>
      </c>
      <c r="H7" s="1" t="s">
        <v>664</v>
      </c>
      <c r="I7" s="83">
        <v>43250.0000462963</v>
      </c>
      <c r="J7" s="1">
        <v>50</v>
      </c>
      <c r="K7" s="1">
        <v>48.75</v>
      </c>
      <c r="L7" s="1">
        <v>1</v>
      </c>
      <c r="M7" s="1">
        <v>1.23</v>
      </c>
      <c r="N7" s="1" t="s">
        <v>1127</v>
      </c>
      <c r="O7" s="83">
        <v>43230.0000462963</v>
      </c>
      <c r="P7" s="83">
        <v>43153.0000462963</v>
      </c>
    </row>
    <row r="8" spans="1:16">
      <c r="A8" s="1" t="s">
        <v>351</v>
      </c>
      <c r="B8" s="83">
        <v>42863.0000462963</v>
      </c>
      <c r="C8" s="83">
        <v>42790.384768518517</v>
      </c>
      <c r="D8" s="1">
        <v>0.55000000000000004</v>
      </c>
      <c r="E8" s="1">
        <v>0.55000000000000004</v>
      </c>
      <c r="F8" s="1" t="s">
        <v>1180</v>
      </c>
      <c r="G8" s="1" t="s">
        <v>1287</v>
      </c>
      <c r="H8" s="1" t="s">
        <v>664</v>
      </c>
      <c r="I8" s="83">
        <v>42881.0000462963</v>
      </c>
      <c r="J8" s="1">
        <v>35.25</v>
      </c>
      <c r="K8" s="1">
        <v>34.25</v>
      </c>
      <c r="L8" s="1">
        <v>1</v>
      </c>
      <c r="M8" s="1">
        <v>1.61</v>
      </c>
      <c r="N8" s="83">
        <v>42867.0000462963</v>
      </c>
      <c r="O8" s="1" t="s">
        <v>1127</v>
      </c>
      <c r="P8" s="83">
        <v>42789.0000462963</v>
      </c>
    </row>
    <row r="9" spans="1:16">
      <c r="A9" s="1" t="s">
        <v>351</v>
      </c>
      <c r="B9" s="83">
        <v>42499.0000462963</v>
      </c>
      <c r="C9" s="83">
        <v>42425.792407407411</v>
      </c>
      <c r="D9" s="1">
        <v>0.5</v>
      </c>
      <c r="E9" s="1">
        <v>0.5</v>
      </c>
      <c r="F9" s="1" t="s">
        <v>1180</v>
      </c>
      <c r="G9" s="1" t="s">
        <v>1288</v>
      </c>
      <c r="H9" s="1" t="s">
        <v>664</v>
      </c>
      <c r="I9" s="83">
        <v>42517.0000462963</v>
      </c>
      <c r="J9" s="1">
        <v>39.25</v>
      </c>
      <c r="K9" s="1">
        <v>39.25</v>
      </c>
      <c r="L9" s="1">
        <v>1</v>
      </c>
      <c r="M9" s="1">
        <v>1.27</v>
      </c>
      <c r="N9" s="83">
        <v>42502.0000462963</v>
      </c>
      <c r="O9" s="1" t="s">
        <v>1127</v>
      </c>
      <c r="P9" s="83">
        <v>42425.0000462963</v>
      </c>
    </row>
    <row r="10" spans="1:16">
      <c r="A10" s="1" t="s">
        <v>351</v>
      </c>
      <c r="B10" s="83">
        <v>42123.0000462963</v>
      </c>
      <c r="C10" s="83">
        <v>42061.773657407408</v>
      </c>
      <c r="D10" s="1">
        <v>0.4</v>
      </c>
      <c r="E10" s="1">
        <v>0.4</v>
      </c>
      <c r="F10" s="1" t="s">
        <v>1180</v>
      </c>
      <c r="G10" s="1" t="s">
        <v>1289</v>
      </c>
      <c r="H10" s="1" t="s">
        <v>1127</v>
      </c>
      <c r="I10" s="83">
        <v>42146.0000462963</v>
      </c>
      <c r="J10" s="1">
        <v>34.25</v>
      </c>
      <c r="K10" s="1">
        <v>32.75</v>
      </c>
      <c r="L10" s="1">
        <v>1</v>
      </c>
      <c r="M10" s="1">
        <v>1.22</v>
      </c>
      <c r="N10" s="83">
        <v>42131.0000462963</v>
      </c>
      <c r="O10" s="1" t="s">
        <v>1127</v>
      </c>
      <c r="P10" s="83">
        <v>42061.0000462963</v>
      </c>
    </row>
    <row r="11" spans="1:16">
      <c r="A11" s="1" t="s">
        <v>351</v>
      </c>
      <c r="B11" s="83">
        <v>41759.0000462963</v>
      </c>
      <c r="C11" s="83">
        <v>41698.799351851849</v>
      </c>
      <c r="D11" s="1">
        <v>0.4</v>
      </c>
      <c r="E11" s="1">
        <v>0.4</v>
      </c>
      <c r="F11" s="1" t="s">
        <v>1180</v>
      </c>
      <c r="G11" s="1" t="s">
        <v>1290</v>
      </c>
      <c r="H11" s="1" t="s">
        <v>1127</v>
      </c>
      <c r="I11" s="83">
        <v>41781.0000462963</v>
      </c>
      <c r="J11" s="1">
        <v>31</v>
      </c>
      <c r="K11" s="1">
        <v>31</v>
      </c>
      <c r="L11" s="1">
        <v>1</v>
      </c>
      <c r="M11" s="1">
        <v>1.29</v>
      </c>
      <c r="N11" s="83">
        <v>41766.0000462963</v>
      </c>
      <c r="O11" s="1" t="s">
        <v>1127</v>
      </c>
      <c r="P11" s="83">
        <v>41698.0000462963</v>
      </c>
    </row>
    <row r="12" spans="1:16">
      <c r="A12" s="1" t="s">
        <v>351</v>
      </c>
      <c r="B12" s="83">
        <v>41396.0000462963</v>
      </c>
      <c r="C12" s="83">
        <v>41327.3437962963</v>
      </c>
      <c r="D12" s="1">
        <v>0.3</v>
      </c>
      <c r="E12" s="1">
        <v>0.3</v>
      </c>
      <c r="F12" s="1" t="s">
        <v>1180</v>
      </c>
      <c r="G12" s="1" t="s">
        <v>1291</v>
      </c>
      <c r="H12" s="1" t="s">
        <v>1127</v>
      </c>
      <c r="I12" s="83">
        <v>41417.0000462963</v>
      </c>
      <c r="J12" s="1">
        <v>37.25</v>
      </c>
      <c r="K12" s="1">
        <v>37.25</v>
      </c>
      <c r="L12" s="1">
        <v>1</v>
      </c>
      <c r="M12" s="1">
        <v>0.81</v>
      </c>
      <c r="N12" s="83">
        <v>41402.0000462963</v>
      </c>
      <c r="O12" s="1" t="s">
        <v>1127</v>
      </c>
      <c r="P12" s="83">
        <v>41326.0000462963</v>
      </c>
    </row>
    <row r="13" spans="1:16">
      <c r="A13" s="1" t="s">
        <v>351</v>
      </c>
      <c r="B13" s="83">
        <v>41026.0000462963</v>
      </c>
      <c r="C13" s="83">
        <v>40963.404907407406</v>
      </c>
      <c r="D13" s="1">
        <v>0.15</v>
      </c>
      <c r="E13" s="1">
        <v>0.15</v>
      </c>
      <c r="F13" s="1" t="s">
        <v>1180</v>
      </c>
      <c r="G13" s="1" t="s">
        <v>1292</v>
      </c>
      <c r="H13" s="1" t="s">
        <v>1127</v>
      </c>
      <c r="I13" s="83">
        <v>41051.0000462963</v>
      </c>
      <c r="J13" s="1">
        <v>12.8</v>
      </c>
      <c r="K13" s="1">
        <v>12.5</v>
      </c>
      <c r="L13" s="1">
        <v>1</v>
      </c>
      <c r="M13" s="1">
        <v>1.2</v>
      </c>
      <c r="N13" s="83">
        <v>41032.0000462963</v>
      </c>
      <c r="O13" s="1" t="s">
        <v>1127</v>
      </c>
      <c r="P13" s="83">
        <v>40962.0000462963</v>
      </c>
    </row>
    <row r="14" spans="1:16">
      <c r="A14" s="1" t="s">
        <v>351</v>
      </c>
      <c r="B14" s="83">
        <v>40662.0000462963</v>
      </c>
      <c r="C14" s="83">
        <v>40599.373657407406</v>
      </c>
      <c r="D14" s="1">
        <v>0.05</v>
      </c>
      <c r="E14" s="1">
        <v>0.05</v>
      </c>
      <c r="F14" s="1" t="s">
        <v>1180</v>
      </c>
      <c r="G14" s="1" t="s">
        <v>1293</v>
      </c>
      <c r="H14" s="1" t="s">
        <v>1127</v>
      </c>
      <c r="I14" s="83">
        <v>40687.0000462963</v>
      </c>
      <c r="J14" s="1">
        <v>6.1</v>
      </c>
      <c r="K14" s="1">
        <v>6.05</v>
      </c>
      <c r="L14" s="1">
        <v>1</v>
      </c>
      <c r="M14" s="1">
        <v>0.83</v>
      </c>
      <c r="N14" s="83">
        <v>40669.0000462963</v>
      </c>
      <c r="O14" s="1" t="s">
        <v>1127</v>
      </c>
      <c r="P14" s="83">
        <v>40598.0000462963</v>
      </c>
    </row>
    <row r="15" spans="1:16">
      <c r="A15" s="1" t="s">
        <v>351</v>
      </c>
      <c r="B15" s="83">
        <v>40298.0000462963</v>
      </c>
      <c r="C15" s="83">
        <v>40228.378518518519</v>
      </c>
      <c r="D15" s="1">
        <v>0.05</v>
      </c>
      <c r="E15" s="1">
        <v>0.05</v>
      </c>
      <c r="F15" s="1" t="s">
        <v>1180</v>
      </c>
      <c r="G15" s="1" t="s">
        <v>1294</v>
      </c>
      <c r="H15" s="1" t="s">
        <v>1127</v>
      </c>
      <c r="I15" s="83">
        <v>40323.0000462963</v>
      </c>
      <c r="J15" s="1">
        <v>3.82</v>
      </c>
      <c r="K15" s="1">
        <v>3.84</v>
      </c>
      <c r="L15" s="1">
        <v>1</v>
      </c>
      <c r="M15" s="1">
        <v>1.3</v>
      </c>
      <c r="N15" s="83">
        <v>40305.0000462963</v>
      </c>
      <c r="O15" s="1" t="s">
        <v>1127</v>
      </c>
      <c r="P15" s="83">
        <v>40227.0000462963</v>
      </c>
    </row>
    <row r="16" spans="1:16">
      <c r="A16" s="1" t="s">
        <v>351</v>
      </c>
      <c r="B16" s="83">
        <v>39931.0000462963</v>
      </c>
      <c r="C16" s="83">
        <v>39864.400740740741</v>
      </c>
      <c r="D16" s="1">
        <v>0.1</v>
      </c>
      <c r="E16" s="1">
        <v>0.1</v>
      </c>
      <c r="F16" s="1" t="s">
        <v>1180</v>
      </c>
      <c r="G16" s="1" t="s">
        <v>1295</v>
      </c>
      <c r="H16" s="1" t="s">
        <v>1127</v>
      </c>
      <c r="I16" s="83">
        <v>39955.0000462963</v>
      </c>
      <c r="J16" s="1">
        <v>3.1</v>
      </c>
      <c r="K16" s="1">
        <v>3.04</v>
      </c>
      <c r="L16" s="1">
        <v>1</v>
      </c>
      <c r="M16" s="1">
        <v>3.29</v>
      </c>
      <c r="N16" s="83">
        <v>39937.0000462963</v>
      </c>
      <c r="O16" s="1" t="s">
        <v>1127</v>
      </c>
      <c r="P16" s="83">
        <v>39863.0000462963</v>
      </c>
    </row>
    <row r="17" spans="1:16">
      <c r="A17" s="1" t="s">
        <v>351</v>
      </c>
      <c r="B17" s="83">
        <v>39566.0000462963</v>
      </c>
      <c r="C17" s="83">
        <v>39507.797962962963</v>
      </c>
      <c r="D17" s="1">
        <v>0.13</v>
      </c>
      <c r="E17" s="1">
        <v>0.13</v>
      </c>
      <c r="F17" s="1" t="s">
        <v>1180</v>
      </c>
      <c r="G17" s="1" t="s">
        <v>1296</v>
      </c>
      <c r="H17" s="1" t="s">
        <v>1127</v>
      </c>
      <c r="I17" s="83">
        <v>39591.0000462963</v>
      </c>
      <c r="J17" s="1">
        <v>5.85</v>
      </c>
      <c r="K17" s="1">
        <v>5.75</v>
      </c>
      <c r="L17" s="1">
        <v>1</v>
      </c>
      <c r="M17" s="1">
        <v>2.2599999999999998</v>
      </c>
      <c r="N17" s="83">
        <v>39570.0000462963</v>
      </c>
      <c r="O17" s="1" t="s">
        <v>1127</v>
      </c>
      <c r="P17" s="83">
        <v>39507.0000462963</v>
      </c>
    </row>
    <row r="18" spans="1:16">
      <c r="A18" s="1" t="s">
        <v>351</v>
      </c>
      <c r="B18" s="83">
        <v>39175.0000462963</v>
      </c>
      <c r="C18" s="83">
        <v>39164.369490740741</v>
      </c>
      <c r="D18" s="1">
        <v>0.13</v>
      </c>
      <c r="E18" s="1">
        <v>0.13</v>
      </c>
      <c r="F18" s="1" t="s">
        <v>1180</v>
      </c>
      <c r="G18" s="1" t="s">
        <v>1297</v>
      </c>
      <c r="H18" s="1" t="s">
        <v>1127</v>
      </c>
      <c r="I18" s="83">
        <v>39227.0000462963</v>
      </c>
      <c r="J18" s="1">
        <v>5.5</v>
      </c>
      <c r="K18" s="1">
        <v>5.45</v>
      </c>
      <c r="L18" s="1">
        <v>1</v>
      </c>
      <c r="M18" s="1">
        <v>2.39</v>
      </c>
      <c r="N18" s="83">
        <v>39181.0000462963</v>
      </c>
      <c r="O18" s="1" t="s">
        <v>1127</v>
      </c>
      <c r="P18" s="83">
        <v>39163.0000462963</v>
      </c>
    </row>
    <row r="19" spans="1:16">
      <c r="A19" s="1" t="s">
        <v>351</v>
      </c>
      <c r="B19" s="83">
        <v>38806.0000462963</v>
      </c>
      <c r="C19" s="83">
        <v>38793.381990740738</v>
      </c>
      <c r="D19" s="1">
        <v>1.25</v>
      </c>
      <c r="E19" s="1">
        <v>0.18254999999999999</v>
      </c>
      <c r="F19" s="1" t="s">
        <v>1180</v>
      </c>
      <c r="G19" s="1" t="s">
        <v>1298</v>
      </c>
      <c r="H19" s="1" t="s">
        <v>1127</v>
      </c>
      <c r="I19" s="83">
        <v>38860.0000462963</v>
      </c>
      <c r="J19" s="1">
        <v>35.25</v>
      </c>
      <c r="K19" s="1">
        <v>36.25</v>
      </c>
      <c r="L19" s="1">
        <v>0</v>
      </c>
      <c r="M19" s="1">
        <v>3.45</v>
      </c>
      <c r="N19" s="83">
        <v>38811.0000462963</v>
      </c>
      <c r="O19" s="1" t="s">
        <v>1127</v>
      </c>
      <c r="P19" s="83">
        <v>38792.0000462963</v>
      </c>
    </row>
    <row r="20" spans="1:16">
      <c r="A20" s="1" t="s">
        <v>351</v>
      </c>
      <c r="B20" s="83">
        <v>38443.0000462963</v>
      </c>
      <c r="C20" s="83">
        <v>38426.395879629628</v>
      </c>
      <c r="D20" s="1">
        <v>1.25</v>
      </c>
      <c r="E20" s="1">
        <v>0.18254999999999999</v>
      </c>
      <c r="F20" s="1" t="s">
        <v>1180</v>
      </c>
      <c r="G20" s="1" t="s">
        <v>1299</v>
      </c>
      <c r="H20" s="1" t="s">
        <v>1127</v>
      </c>
      <c r="I20" s="83">
        <v>38498.0000462963</v>
      </c>
      <c r="J20" s="1">
        <v>20.5</v>
      </c>
      <c r="K20" s="1">
        <v>19.3</v>
      </c>
      <c r="L20" s="1">
        <v>0</v>
      </c>
      <c r="M20" s="1">
        <v>6.48</v>
      </c>
      <c r="N20" s="83">
        <v>38449.0000462963</v>
      </c>
      <c r="O20" s="1" t="s">
        <v>1127</v>
      </c>
      <c r="P20" s="83">
        <v>38425.0000462963</v>
      </c>
    </row>
    <row r="21" spans="1:16">
      <c r="A21" s="1" t="s">
        <v>351</v>
      </c>
      <c r="B21" s="83">
        <v>38076.0000462963</v>
      </c>
      <c r="C21" s="83">
        <v>38058.390324074076</v>
      </c>
      <c r="D21" s="1">
        <v>1.5</v>
      </c>
      <c r="E21" s="1">
        <v>0.10953000000000002</v>
      </c>
      <c r="F21" s="1" t="s">
        <v>1180</v>
      </c>
      <c r="G21" s="1" t="s">
        <v>1300</v>
      </c>
      <c r="H21" s="1" t="s">
        <v>1127</v>
      </c>
      <c r="I21" s="83">
        <v>38128.0000462963</v>
      </c>
      <c r="J21" s="1">
        <v>29.5</v>
      </c>
      <c r="K21" s="1">
        <v>27.5</v>
      </c>
      <c r="L21" s="1">
        <v>0</v>
      </c>
      <c r="M21" s="1">
        <v>5.45</v>
      </c>
      <c r="N21" s="83">
        <v>38079.0000462963</v>
      </c>
      <c r="O21" s="1" t="s">
        <v>1127</v>
      </c>
      <c r="P21" s="83">
        <v>38057.0000462963</v>
      </c>
    </row>
    <row r="22" spans="1:16">
      <c r="A22" s="1" t="s">
        <v>351</v>
      </c>
      <c r="B22" s="83">
        <v>37712.0000462963</v>
      </c>
      <c r="C22" s="83">
        <v>37694.362546296295</v>
      </c>
      <c r="D22" s="1">
        <v>1.5</v>
      </c>
      <c r="E22" s="1">
        <v>0.10953000000000002</v>
      </c>
      <c r="F22" s="1" t="s">
        <v>1180</v>
      </c>
      <c r="G22" s="1" t="s">
        <v>1181</v>
      </c>
      <c r="H22" s="1" t="s">
        <v>1127</v>
      </c>
      <c r="I22" s="83">
        <v>37764.0000462963</v>
      </c>
      <c r="J22" s="1">
        <v>23.5</v>
      </c>
      <c r="K22" s="1">
        <v>22.5</v>
      </c>
      <c r="L22" s="1">
        <v>0</v>
      </c>
      <c r="M22" s="1">
        <v>6.67</v>
      </c>
      <c r="N22" s="83">
        <v>37715.0000462963</v>
      </c>
      <c r="O22" s="1" t="s">
        <v>1127</v>
      </c>
      <c r="P22" s="83">
        <v>37693.0000462963</v>
      </c>
    </row>
    <row r="23" spans="1:16">
      <c r="A23" s="1" t="s">
        <v>351</v>
      </c>
      <c r="B23" s="83">
        <v>37348.0000462963</v>
      </c>
      <c r="C23" s="83">
        <v>37322.0000462963</v>
      </c>
      <c r="D23" s="1">
        <v>1.5</v>
      </c>
      <c r="E23" s="1">
        <v>0.10953000000000002</v>
      </c>
      <c r="F23" s="1" t="s">
        <v>1180</v>
      </c>
      <c r="G23" s="1" t="s">
        <v>1182</v>
      </c>
      <c r="H23" s="1" t="s">
        <v>1127</v>
      </c>
      <c r="I23" s="83">
        <v>37400.0000462963</v>
      </c>
      <c r="J23" s="1">
        <v>24.8</v>
      </c>
      <c r="K23" s="1">
        <v>22.8</v>
      </c>
      <c r="L23" s="1">
        <v>0</v>
      </c>
      <c r="M23" s="1">
        <v>6.58</v>
      </c>
      <c r="N23" s="83">
        <v>37351.0000462963</v>
      </c>
      <c r="O23" s="1" t="s">
        <v>1127</v>
      </c>
      <c r="P23" s="83">
        <v>37322.0000462963</v>
      </c>
    </row>
    <row r="24" spans="1:16">
      <c r="A24" s="1" t="s">
        <v>351</v>
      </c>
      <c r="B24" s="83">
        <v>36983.0000462963</v>
      </c>
      <c r="C24" s="83">
        <v>36965.0000462963</v>
      </c>
      <c r="D24" s="1">
        <v>1</v>
      </c>
      <c r="E24" s="1">
        <v>7.3020000000000002E-2</v>
      </c>
      <c r="F24" s="1" t="s">
        <v>1180</v>
      </c>
      <c r="G24" s="1" t="s">
        <v>1212</v>
      </c>
      <c r="H24" s="1" t="s">
        <v>1127</v>
      </c>
      <c r="I24" s="83">
        <v>37036.0000462963</v>
      </c>
      <c r="J24" s="1">
        <v>9.6999999999999993</v>
      </c>
      <c r="K24" s="1">
        <v>8.6999999999999993</v>
      </c>
      <c r="L24" s="1">
        <v>0</v>
      </c>
      <c r="M24" s="1">
        <v>11.49</v>
      </c>
      <c r="N24" s="83">
        <v>36986.0000462963</v>
      </c>
      <c r="O24" s="1" t="s">
        <v>1127</v>
      </c>
      <c r="P24" s="83">
        <v>36965.0000462963</v>
      </c>
    </row>
    <row r="25" spans="1:16">
      <c r="A25" s="1" t="s">
        <v>351</v>
      </c>
      <c r="B25" s="83">
        <v>36619.0000462963</v>
      </c>
      <c r="C25" s="83">
        <v>36608.0000462963</v>
      </c>
      <c r="D25" s="1">
        <v>0.5</v>
      </c>
      <c r="E25" s="1">
        <v>3.6510000000000001E-2</v>
      </c>
      <c r="F25" s="1" t="s">
        <v>1180</v>
      </c>
      <c r="G25" s="1" t="s">
        <v>1301</v>
      </c>
      <c r="H25" s="1" t="s">
        <v>1127</v>
      </c>
      <c r="I25" s="83">
        <v>36672.0000462963</v>
      </c>
      <c r="J25" s="1">
        <v>16.5</v>
      </c>
      <c r="K25" s="1">
        <v>16.5</v>
      </c>
      <c r="L25" s="1">
        <v>0</v>
      </c>
      <c r="M25" s="1">
        <v>3.03</v>
      </c>
      <c r="N25" s="83">
        <v>36623.0000462963</v>
      </c>
      <c r="O25" s="1" t="s">
        <v>1127</v>
      </c>
      <c r="P25" s="83">
        <v>36608.0000462963</v>
      </c>
    </row>
    <row r="26" spans="1:16">
      <c r="A26" s="1" t="s">
        <v>351</v>
      </c>
      <c r="B26" s="83">
        <v>36252.0000462963</v>
      </c>
      <c r="C26" s="83">
        <v>36234.0000462963</v>
      </c>
      <c r="D26" s="1">
        <v>0.5</v>
      </c>
      <c r="E26" s="1">
        <v>3.6510000000000001E-2</v>
      </c>
      <c r="F26" s="1" t="s">
        <v>1180</v>
      </c>
      <c r="G26" s="1" t="s">
        <v>1302</v>
      </c>
      <c r="H26" s="1" t="s">
        <v>1127</v>
      </c>
      <c r="I26" s="83">
        <v>36307.0000462963</v>
      </c>
      <c r="J26" s="1">
        <v>8</v>
      </c>
      <c r="K26" s="1">
        <v>7.8</v>
      </c>
      <c r="L26" s="1">
        <v>0</v>
      </c>
      <c r="M26" s="1">
        <v>6.41</v>
      </c>
      <c r="N26" s="83">
        <v>36258.0000462963</v>
      </c>
      <c r="O26" s="1" t="s">
        <v>1127</v>
      </c>
      <c r="P26" s="83">
        <v>36234.0000462963</v>
      </c>
    </row>
    <row r="27" spans="1:16">
      <c r="A27" s="1" t="s">
        <v>351</v>
      </c>
      <c r="B27" s="83">
        <v>35521.0000462963</v>
      </c>
      <c r="C27" s="83">
        <v>35495.0000462963</v>
      </c>
      <c r="D27" s="1">
        <v>0.75</v>
      </c>
      <c r="E27" s="1">
        <v>5.4765000000000008E-2</v>
      </c>
      <c r="F27" s="1" t="s">
        <v>1180</v>
      </c>
      <c r="G27" s="1" t="s">
        <v>1303</v>
      </c>
      <c r="H27" s="1" t="s">
        <v>1127</v>
      </c>
      <c r="I27" s="83">
        <v>35573.0000462963</v>
      </c>
      <c r="J27" s="1">
        <v>8.9</v>
      </c>
      <c r="K27" s="1">
        <v>8</v>
      </c>
      <c r="L27" s="1">
        <v>0</v>
      </c>
      <c r="M27" s="1">
        <v>9.3800000000000008</v>
      </c>
      <c r="N27" s="83">
        <v>35524.0000462963</v>
      </c>
      <c r="O27" s="1" t="s">
        <v>1127</v>
      </c>
      <c r="P27" s="83">
        <v>35495.0000462963</v>
      </c>
    </row>
    <row r="28" spans="1:16">
      <c r="A28" s="1" t="s">
        <v>351</v>
      </c>
      <c r="B28" s="83">
        <v>35160.0000462963</v>
      </c>
      <c r="C28" s="83">
        <v>35152.0000462963</v>
      </c>
      <c r="D28" s="1">
        <v>0.5</v>
      </c>
      <c r="E28" s="1">
        <v>3.6510000000000001E-2</v>
      </c>
      <c r="F28" s="1" t="s">
        <v>1180</v>
      </c>
      <c r="G28" s="1" t="s">
        <v>1304</v>
      </c>
      <c r="H28" s="1" t="s">
        <v>1127</v>
      </c>
      <c r="I28" s="83">
        <v>35213.0000462963</v>
      </c>
      <c r="J28" s="1">
        <v>12</v>
      </c>
      <c r="K28" s="1">
        <v>11.5</v>
      </c>
      <c r="L28" s="1">
        <v>0</v>
      </c>
      <c r="M28" s="1">
        <v>4.3499999999999996</v>
      </c>
      <c r="N28" s="83">
        <v>35166.0000462963</v>
      </c>
      <c r="O28" s="1" t="s">
        <v>1127</v>
      </c>
      <c r="P28" s="83">
        <v>35152.0000462963</v>
      </c>
    </row>
    <row r="29" spans="1:16">
      <c r="A29" s="1" t="s">
        <v>351</v>
      </c>
      <c r="B29" s="83">
        <v>34453.0000462963</v>
      </c>
      <c r="C29" s="83">
        <v>34418.0000462963</v>
      </c>
      <c r="D29" s="1">
        <v>0.5</v>
      </c>
      <c r="E29" s="1">
        <v>0.36509999999999998</v>
      </c>
      <c r="F29" s="1" t="s">
        <v>1180</v>
      </c>
      <c r="G29" s="1" t="s">
        <v>1305</v>
      </c>
      <c r="H29" s="1" t="s">
        <v>1127</v>
      </c>
      <c r="I29" s="83">
        <v>34481.0000462963</v>
      </c>
      <c r="J29" s="1">
        <v>12.75</v>
      </c>
      <c r="K29" s="1">
        <v>12.25</v>
      </c>
      <c r="L29" s="1">
        <v>0</v>
      </c>
      <c r="M29" s="1">
        <v>4.08</v>
      </c>
      <c r="N29" s="83">
        <v>34460.0000462963</v>
      </c>
      <c r="O29" s="1" t="s">
        <v>1127</v>
      </c>
      <c r="P29" s="83">
        <v>34418.0000462963</v>
      </c>
    </row>
    <row r="30" spans="1:16">
      <c r="A30" s="1" t="s">
        <v>351</v>
      </c>
      <c r="B30" s="83">
        <v>34089.0000462963</v>
      </c>
      <c r="C30" s="83">
        <v>34080.0000462963</v>
      </c>
      <c r="D30" s="1">
        <v>0.5</v>
      </c>
      <c r="E30" s="1">
        <v>0.36509999999999998</v>
      </c>
      <c r="F30" s="1" t="s">
        <v>1180</v>
      </c>
      <c r="G30" s="1" t="s">
        <v>1306</v>
      </c>
      <c r="H30" s="1" t="s">
        <v>1127</v>
      </c>
      <c r="I30" s="83">
        <v>34142.0000462963</v>
      </c>
      <c r="J30" s="1">
        <v>14.5</v>
      </c>
      <c r="K30" s="1">
        <v>14</v>
      </c>
      <c r="L30" s="1">
        <v>0</v>
      </c>
      <c r="M30" s="1">
        <v>3.57</v>
      </c>
      <c r="N30" s="83">
        <v>34096.0000462963</v>
      </c>
      <c r="O30" s="1" t="s">
        <v>1127</v>
      </c>
      <c r="P30" s="83">
        <v>34080.0000462963</v>
      </c>
    </row>
    <row r="31" spans="1:16">
      <c r="A31" s="1" t="s">
        <v>351</v>
      </c>
      <c r="B31" s="83">
        <v>33813.0000462963</v>
      </c>
      <c r="C31" s="83">
        <v>33797.0000462963</v>
      </c>
      <c r="D31" s="1">
        <v>1.2</v>
      </c>
      <c r="E31" s="1">
        <v>0.87623999999999991</v>
      </c>
      <c r="F31" s="1" t="s">
        <v>1180</v>
      </c>
      <c r="G31" s="1" t="s">
        <v>1213</v>
      </c>
      <c r="H31" s="1" t="s">
        <v>1127</v>
      </c>
      <c r="I31" s="83">
        <v>33890.0000462963</v>
      </c>
      <c r="J31" s="1">
        <v>29</v>
      </c>
      <c r="K31" s="1">
        <v>27.75</v>
      </c>
      <c r="L31" s="1">
        <v>0</v>
      </c>
      <c r="M31" s="1">
        <v>4.32</v>
      </c>
      <c r="N31" s="83">
        <v>33816.0000462963</v>
      </c>
      <c r="O31" s="1" t="s">
        <v>1127</v>
      </c>
      <c r="P31" s="83">
        <v>33797.0000462963</v>
      </c>
    </row>
    <row r="32" spans="1:16">
      <c r="A32" s="1" t="s">
        <v>351</v>
      </c>
      <c r="B32" s="83">
        <v>33331.0000462963</v>
      </c>
      <c r="C32" s="83">
        <v>33323.0000462963</v>
      </c>
      <c r="D32" s="1">
        <v>2</v>
      </c>
      <c r="E32" s="1">
        <v>1.4603999999999999</v>
      </c>
      <c r="F32" s="1" t="s">
        <v>1180</v>
      </c>
      <c r="G32" s="1" t="s">
        <v>1307</v>
      </c>
      <c r="H32" s="1" t="s">
        <v>1127</v>
      </c>
      <c r="I32" s="83">
        <v>33410.0000462963</v>
      </c>
      <c r="J32" s="1">
        <v>40.75</v>
      </c>
      <c r="K32" s="1">
        <v>39.5</v>
      </c>
      <c r="L32" s="1">
        <v>0</v>
      </c>
      <c r="M32" s="1">
        <v>5.0599999999999996</v>
      </c>
      <c r="N32" s="83">
        <v>33337.0000462963</v>
      </c>
      <c r="O32" s="1" t="s">
        <v>1127</v>
      </c>
      <c r="P32" s="83">
        <v>33323.0000462963</v>
      </c>
    </row>
    <row r="33" spans="1:16">
      <c r="A33" s="1" t="s">
        <v>351</v>
      </c>
      <c r="B33" s="83">
        <v>32966.0000462963</v>
      </c>
      <c r="C33" s="83">
        <v>32959.0000462963</v>
      </c>
      <c r="D33" s="1">
        <v>1.35</v>
      </c>
      <c r="E33" s="1">
        <v>0.98577000000000004</v>
      </c>
      <c r="F33" s="1" t="s">
        <v>1180</v>
      </c>
      <c r="G33" s="1" t="s">
        <v>1308</v>
      </c>
      <c r="H33" s="1" t="s">
        <v>1127</v>
      </c>
      <c r="I33" s="83">
        <v>33017.0000462963</v>
      </c>
      <c r="J33" s="1">
        <v>54.75</v>
      </c>
      <c r="K33" s="1">
        <v>53.25</v>
      </c>
      <c r="L33" s="1">
        <v>0</v>
      </c>
      <c r="M33" s="1">
        <v>2.54</v>
      </c>
      <c r="N33" s="83">
        <v>32972.0000462963</v>
      </c>
      <c r="O33" s="1" t="s">
        <v>1127</v>
      </c>
      <c r="P33" s="83">
        <v>32959.0000462963</v>
      </c>
    </row>
    <row r="35" spans="1:16">
      <c r="A35" s="1" t="s">
        <v>132</v>
      </c>
    </row>
    <row r="36" spans="1:16">
      <c r="A36" s="1" t="s">
        <v>1183</v>
      </c>
    </row>
    <row r="37" spans="1:16">
      <c r="A37" s="1" t="s">
        <v>1184</v>
      </c>
    </row>
    <row r="38" spans="1:16">
      <c r="A38" s="1" t="s">
        <v>1185</v>
      </c>
    </row>
    <row r="41" spans="1:16">
      <c r="E41" s="1">
        <f>E16</f>
        <v>0.1</v>
      </c>
    </row>
    <row r="42" spans="1:16">
      <c r="E42" s="1">
        <f>E15</f>
        <v>0.05</v>
      </c>
    </row>
    <row r="43" spans="1:16">
      <c r="E43" s="1">
        <f>E14</f>
        <v>0.05</v>
      </c>
    </row>
    <row r="44" spans="1:16">
      <c r="E44" s="1">
        <f>E13</f>
        <v>0.15</v>
      </c>
    </row>
    <row r="45" spans="1:16">
      <c r="E45" s="1">
        <f>E12</f>
        <v>0.3</v>
      </c>
    </row>
    <row r="46" spans="1:16">
      <c r="E46" s="1">
        <f>E11</f>
        <v>0.4</v>
      </c>
    </row>
    <row r="47" spans="1:16">
      <c r="E47" s="1">
        <f>E10</f>
        <v>0.4</v>
      </c>
    </row>
    <row r="48" spans="1:16">
      <c r="E48" s="1">
        <f>E9</f>
        <v>0.5</v>
      </c>
    </row>
    <row r="49" spans="5:15">
      <c r="E49" s="1">
        <f>E8</f>
        <v>0.55000000000000004</v>
      </c>
    </row>
    <row r="50" spans="5:15">
      <c r="E50" s="1">
        <f>E7</f>
        <v>0.6</v>
      </c>
    </row>
    <row r="51" spans="5:15">
      <c r="E51" s="1">
        <f>E6</f>
        <v>0.65</v>
      </c>
    </row>
    <row r="52" spans="5:15">
      <c r="E52" s="1">
        <v>0.1</v>
      </c>
      <c r="F52" s="1">
        <v>0.05</v>
      </c>
      <c r="G52" s="1">
        <v>0.05</v>
      </c>
      <c r="H52" s="1">
        <v>0.15</v>
      </c>
      <c r="I52" s="1">
        <v>0.3</v>
      </c>
      <c r="J52" s="1">
        <v>0.4</v>
      </c>
      <c r="K52" s="1">
        <v>0.4</v>
      </c>
      <c r="L52" s="1">
        <v>0.5</v>
      </c>
      <c r="M52" s="1">
        <v>0.55000000000000004</v>
      </c>
      <c r="N52" s="1">
        <v>0.6</v>
      </c>
      <c r="O52" s="1">
        <v>0.65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Price</vt:lpstr>
      <vt:lpstr>CENTEL</vt:lpstr>
      <vt:lpstr>BS</vt:lpstr>
      <vt:lpstr>PL</vt:lpstr>
      <vt:lpstr>CF</vt:lpstr>
      <vt:lpstr>Historical Trading</vt:lpstr>
      <vt:lpstr>Right&amp;Benefit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Hondaday</dc:creator>
  <cp:lastModifiedBy>Hondaday</cp:lastModifiedBy>
  <dcterms:created xsi:type="dcterms:W3CDTF">2020-11-30T06:29:41Z</dcterms:created>
  <dcterms:modified xsi:type="dcterms:W3CDTF">2020-12-01T17:06:26Z</dcterms:modified>
</cp:coreProperties>
</file>