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tiphat\Desktop\"/>
    </mc:Choice>
  </mc:AlternateContent>
  <xr:revisionPtr revIDLastSave="0" documentId="8_{FC54BD26-A6AB-45EF-991F-0C64F00748C5}" xr6:coauthVersionLast="45" xr6:coauthVersionMax="45" xr10:uidLastSave="{00000000-0000-0000-0000-000000000000}"/>
  <bookViews>
    <workbookView xWindow="444" yWindow="516" windowWidth="20256" windowHeight="11916" xr2:uid="{C83B92DD-F79E-496D-88A6-D2176271745D}"/>
  </bookViews>
  <sheets>
    <sheet name="CENTEL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62" i="2" l="1"/>
  <c r="O740" i="2"/>
  <c r="M740" i="2"/>
  <c r="L740" i="2"/>
  <c r="K740" i="2"/>
  <c r="J740" i="2"/>
  <c r="I740" i="2"/>
  <c r="O738" i="2"/>
  <c r="M738" i="2"/>
  <c r="L738" i="2"/>
  <c r="K738" i="2"/>
  <c r="J738" i="2"/>
  <c r="I738" i="2"/>
  <c r="O736" i="2"/>
  <c r="M736" i="2"/>
  <c r="L736" i="2"/>
  <c r="K736" i="2"/>
  <c r="J736" i="2"/>
  <c r="I736" i="2"/>
  <c r="M733" i="2"/>
  <c r="O733" i="2" s="1"/>
  <c r="L733" i="2"/>
  <c r="K733" i="2"/>
  <c r="J733" i="2"/>
  <c r="I733" i="2"/>
  <c r="O732" i="2"/>
  <c r="M732" i="2"/>
  <c r="M739" i="2" s="1"/>
  <c r="O739" i="2" s="1"/>
  <c r="L732" i="2"/>
  <c r="L739" i="2" s="1"/>
  <c r="K732" i="2"/>
  <c r="K739" i="2" s="1"/>
  <c r="J732" i="2"/>
  <c r="J739" i="2" s="1"/>
  <c r="I732" i="2"/>
  <c r="I739" i="2" s="1"/>
  <c r="M731" i="2"/>
  <c r="O731" i="2" s="1"/>
  <c r="L731" i="2"/>
  <c r="K731" i="2"/>
  <c r="J731" i="2"/>
  <c r="I731" i="2"/>
  <c r="O730" i="2"/>
  <c r="M730" i="2"/>
  <c r="M737" i="2" s="1"/>
  <c r="O737" i="2" s="1"/>
  <c r="L730" i="2"/>
  <c r="L737" i="2" s="1"/>
  <c r="K730" i="2"/>
  <c r="K737" i="2" s="1"/>
  <c r="J730" i="2"/>
  <c r="J737" i="2" s="1"/>
  <c r="I730" i="2"/>
  <c r="I737" i="2" s="1"/>
  <c r="M729" i="2"/>
  <c r="O729" i="2" s="1"/>
  <c r="L729" i="2"/>
  <c r="L741" i="2" s="1"/>
  <c r="K729" i="2"/>
  <c r="K741" i="2" s="1"/>
  <c r="J729" i="2"/>
  <c r="J741" i="2" s="1"/>
  <c r="I729" i="2"/>
  <c r="I741" i="2" s="1"/>
  <c r="O726" i="2"/>
  <c r="O725" i="2"/>
  <c r="O724" i="2"/>
  <c r="O723" i="2"/>
  <c r="O722" i="2"/>
  <c r="O719" i="2"/>
  <c r="O718" i="2"/>
  <c r="O717" i="2"/>
  <c r="O716" i="2"/>
  <c r="O715" i="2"/>
  <c r="O714" i="2"/>
  <c r="O713" i="2"/>
  <c r="O712" i="2"/>
  <c r="O711" i="2"/>
  <c r="M704" i="2"/>
  <c r="N703" i="2"/>
  <c r="L700" i="2"/>
  <c r="N699" i="2"/>
  <c r="M699" i="2"/>
  <c r="M700" i="2" s="1"/>
  <c r="K696" i="2"/>
  <c r="M695" i="2"/>
  <c r="M696" i="2" s="1"/>
  <c r="M698" i="2" s="1"/>
  <c r="L695" i="2"/>
  <c r="L696" i="2" s="1"/>
  <c r="L698" i="2" s="1"/>
  <c r="J692" i="2"/>
  <c r="K691" i="2"/>
  <c r="K692" i="2" s="1"/>
  <c r="K694" i="2" s="1"/>
  <c r="K688" i="2"/>
  <c r="J688" i="2"/>
  <c r="I688" i="2"/>
  <c r="K687" i="2"/>
  <c r="L687" i="2" s="1"/>
  <c r="J687" i="2"/>
  <c r="H684" i="2"/>
  <c r="J683" i="2"/>
  <c r="J684" i="2" s="1"/>
  <c r="J686" i="2" s="1"/>
  <c r="I683" i="2"/>
  <c r="I684" i="2" s="1"/>
  <c r="I686" i="2" s="1"/>
  <c r="G680" i="2"/>
  <c r="H679" i="2"/>
  <c r="H680" i="2" s="1"/>
  <c r="H682" i="2" s="1"/>
  <c r="F676" i="2"/>
  <c r="I675" i="2"/>
  <c r="I676" i="2" s="1"/>
  <c r="H675" i="2"/>
  <c r="H676" i="2" s="1"/>
  <c r="G675" i="2"/>
  <c r="G676" i="2" s="1"/>
  <c r="F672" i="2"/>
  <c r="E672" i="2"/>
  <c r="G671" i="2"/>
  <c r="H671" i="2" s="1"/>
  <c r="F671" i="2"/>
  <c r="D668" i="2"/>
  <c r="G670" i="2" s="1"/>
  <c r="H667" i="2"/>
  <c r="I667" i="2" s="1"/>
  <c r="G667" i="2"/>
  <c r="G668" i="2" s="1"/>
  <c r="F667" i="2"/>
  <c r="F668" i="2" s="1"/>
  <c r="F670" i="2" s="1"/>
  <c r="E667" i="2"/>
  <c r="E668" i="2" s="1"/>
  <c r="C664" i="2"/>
  <c r="F663" i="2"/>
  <c r="G663" i="2" s="1"/>
  <c r="E663" i="2"/>
  <c r="E664" i="2" s="1"/>
  <c r="E666" i="2" s="1"/>
  <c r="D663" i="2"/>
  <c r="D664" i="2" s="1"/>
  <c r="D666" i="2" s="1"/>
  <c r="E662" i="2"/>
  <c r="D662" i="2"/>
  <c r="C662" i="2"/>
  <c r="F660" i="2"/>
  <c r="F662" i="2" s="1"/>
  <c r="E660" i="2"/>
  <c r="D660" i="2"/>
  <c r="C660" i="2"/>
  <c r="B660" i="2"/>
  <c r="G659" i="2"/>
  <c r="G660" i="2" s="1"/>
  <c r="G662" i="2" s="1"/>
  <c r="F659" i="2"/>
  <c r="E659" i="2"/>
  <c r="D659" i="2"/>
  <c r="C659" i="2"/>
  <c r="N643" i="2"/>
  <c r="M636" i="2"/>
  <c r="L636" i="2"/>
  <c r="K636" i="2"/>
  <c r="J636" i="2"/>
  <c r="I636" i="2"/>
  <c r="H636" i="2"/>
  <c r="G636" i="2"/>
  <c r="F636" i="2"/>
  <c r="E636" i="2"/>
  <c r="D636" i="2"/>
  <c r="C636" i="2"/>
  <c r="O636" i="2" s="1"/>
  <c r="B636" i="2"/>
  <c r="M634" i="2"/>
  <c r="L634" i="2"/>
  <c r="K634" i="2"/>
  <c r="J634" i="2"/>
  <c r="I634" i="2"/>
  <c r="H634" i="2"/>
  <c r="G634" i="2"/>
  <c r="F634" i="2"/>
  <c r="E634" i="2"/>
  <c r="D634" i="2"/>
  <c r="C634" i="2"/>
  <c r="O634" i="2" s="1"/>
  <c r="B634" i="2"/>
  <c r="O633" i="2"/>
  <c r="N619" i="2"/>
  <c r="M619" i="2"/>
  <c r="L619" i="2"/>
  <c r="K619" i="2"/>
  <c r="J619" i="2"/>
  <c r="I619" i="2"/>
  <c r="H619" i="2"/>
  <c r="G619" i="2"/>
  <c r="F619" i="2"/>
  <c r="E619" i="2"/>
  <c r="D619" i="2"/>
  <c r="C619" i="2"/>
  <c r="B619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B618" i="2"/>
  <c r="N617" i="2"/>
  <c r="M617" i="2"/>
  <c r="L617" i="2"/>
  <c r="K617" i="2"/>
  <c r="J617" i="2"/>
  <c r="I617" i="2"/>
  <c r="H617" i="2"/>
  <c r="G617" i="2"/>
  <c r="F617" i="2"/>
  <c r="E617" i="2"/>
  <c r="D617" i="2"/>
  <c r="C617" i="2"/>
  <c r="B617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B616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B614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B613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B612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B611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B609" i="2"/>
  <c r="N608" i="2"/>
  <c r="M608" i="2"/>
  <c r="L608" i="2"/>
  <c r="K608" i="2"/>
  <c r="J608" i="2"/>
  <c r="I608" i="2"/>
  <c r="H608" i="2"/>
  <c r="G608" i="2"/>
  <c r="F608" i="2"/>
  <c r="E608" i="2"/>
  <c r="D608" i="2"/>
  <c r="C608" i="2"/>
  <c r="B608" i="2"/>
  <c r="N607" i="2"/>
  <c r="M607" i="2"/>
  <c r="L607" i="2"/>
  <c r="K607" i="2"/>
  <c r="J607" i="2"/>
  <c r="I607" i="2"/>
  <c r="H607" i="2"/>
  <c r="G607" i="2"/>
  <c r="F607" i="2"/>
  <c r="E607" i="2"/>
  <c r="D607" i="2"/>
  <c r="C607" i="2"/>
  <c r="B607" i="2"/>
  <c r="N606" i="2"/>
  <c r="M606" i="2"/>
  <c r="L606" i="2"/>
  <c r="K606" i="2"/>
  <c r="J606" i="2"/>
  <c r="I606" i="2"/>
  <c r="H606" i="2"/>
  <c r="G606" i="2"/>
  <c r="F606" i="2"/>
  <c r="E606" i="2"/>
  <c r="D606" i="2"/>
  <c r="C606" i="2"/>
  <c r="B606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B599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B598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B597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B596" i="2"/>
  <c r="N594" i="2"/>
  <c r="N604" i="2" s="1"/>
  <c r="M594" i="2"/>
  <c r="M604" i="2" s="1"/>
  <c r="L594" i="2"/>
  <c r="L604" i="2" s="1"/>
  <c r="L588" i="2" s="1"/>
  <c r="K594" i="2"/>
  <c r="K604" i="2" s="1"/>
  <c r="K588" i="2" s="1"/>
  <c r="J594" i="2"/>
  <c r="J604" i="2" s="1"/>
  <c r="I594" i="2"/>
  <c r="I604" i="2" s="1"/>
  <c r="H594" i="2"/>
  <c r="H604" i="2" s="1"/>
  <c r="H588" i="2" s="1"/>
  <c r="G594" i="2"/>
  <c r="G604" i="2" s="1"/>
  <c r="G588" i="2" s="1"/>
  <c r="F594" i="2"/>
  <c r="F604" i="2" s="1"/>
  <c r="E594" i="2"/>
  <c r="E604" i="2" s="1"/>
  <c r="D594" i="2"/>
  <c r="D604" i="2" s="1"/>
  <c r="D588" i="2" s="1"/>
  <c r="C594" i="2"/>
  <c r="C604" i="2" s="1"/>
  <c r="O604" i="2" s="1"/>
  <c r="B594" i="2"/>
  <c r="B604" i="2" s="1"/>
  <c r="N593" i="2"/>
  <c r="N603" i="2" s="1"/>
  <c r="M593" i="2"/>
  <c r="M603" i="2" s="1"/>
  <c r="M587" i="2" s="1"/>
  <c r="L593" i="2"/>
  <c r="L603" i="2" s="1"/>
  <c r="L587" i="2" s="1"/>
  <c r="K593" i="2"/>
  <c r="K603" i="2" s="1"/>
  <c r="J593" i="2"/>
  <c r="J603" i="2" s="1"/>
  <c r="I593" i="2"/>
  <c r="I603" i="2" s="1"/>
  <c r="I587" i="2" s="1"/>
  <c r="H593" i="2"/>
  <c r="H603" i="2" s="1"/>
  <c r="H587" i="2" s="1"/>
  <c r="G593" i="2"/>
  <c r="G603" i="2" s="1"/>
  <c r="F593" i="2"/>
  <c r="F603" i="2" s="1"/>
  <c r="E593" i="2"/>
  <c r="E603" i="2" s="1"/>
  <c r="E587" i="2" s="1"/>
  <c r="D593" i="2"/>
  <c r="D603" i="2" s="1"/>
  <c r="D587" i="2" s="1"/>
  <c r="C593" i="2"/>
  <c r="C603" i="2" s="1"/>
  <c r="B593" i="2"/>
  <c r="B603" i="2" s="1"/>
  <c r="N592" i="2"/>
  <c r="N602" i="2" s="1"/>
  <c r="N586" i="2" s="1"/>
  <c r="M592" i="2"/>
  <c r="M602" i="2" s="1"/>
  <c r="L592" i="2"/>
  <c r="L602" i="2" s="1"/>
  <c r="K592" i="2"/>
  <c r="K602" i="2" s="1"/>
  <c r="J592" i="2"/>
  <c r="J602" i="2" s="1"/>
  <c r="J586" i="2" s="1"/>
  <c r="I592" i="2"/>
  <c r="I602" i="2" s="1"/>
  <c r="I586" i="2" s="1"/>
  <c r="H592" i="2"/>
  <c r="H602" i="2" s="1"/>
  <c r="G592" i="2"/>
  <c r="G602" i="2" s="1"/>
  <c r="F592" i="2"/>
  <c r="F602" i="2" s="1"/>
  <c r="F586" i="2" s="1"/>
  <c r="E592" i="2"/>
  <c r="E602" i="2" s="1"/>
  <c r="E586" i="2" s="1"/>
  <c r="D592" i="2"/>
  <c r="D602" i="2" s="1"/>
  <c r="C592" i="2"/>
  <c r="C602" i="2" s="1"/>
  <c r="B592" i="2"/>
  <c r="B602" i="2" s="1"/>
  <c r="B586" i="2" s="1"/>
  <c r="N591" i="2"/>
  <c r="N601" i="2" s="1"/>
  <c r="M591" i="2"/>
  <c r="M601" i="2" s="1"/>
  <c r="L591" i="2"/>
  <c r="L601" i="2" s="1"/>
  <c r="K591" i="2"/>
  <c r="K601" i="2" s="1"/>
  <c r="K585" i="2" s="1"/>
  <c r="J591" i="2"/>
  <c r="J601" i="2" s="1"/>
  <c r="J585" i="2" s="1"/>
  <c r="I591" i="2"/>
  <c r="I601" i="2" s="1"/>
  <c r="H591" i="2"/>
  <c r="H601" i="2" s="1"/>
  <c r="G591" i="2"/>
  <c r="G601" i="2" s="1"/>
  <c r="G585" i="2" s="1"/>
  <c r="F591" i="2"/>
  <c r="F601" i="2" s="1"/>
  <c r="F585" i="2" s="1"/>
  <c r="E591" i="2"/>
  <c r="E601" i="2" s="1"/>
  <c r="D591" i="2"/>
  <c r="D601" i="2" s="1"/>
  <c r="C591" i="2"/>
  <c r="C601" i="2" s="1"/>
  <c r="C585" i="2" s="1"/>
  <c r="B591" i="2"/>
  <c r="B601" i="2" s="1"/>
  <c r="O588" i="2"/>
  <c r="C588" i="2"/>
  <c r="N582" i="2"/>
  <c r="M582" i="2"/>
  <c r="M588" i="2" s="1"/>
  <c r="L582" i="2"/>
  <c r="K582" i="2"/>
  <c r="J582" i="2"/>
  <c r="I582" i="2"/>
  <c r="H582" i="2"/>
  <c r="G582" i="2"/>
  <c r="F582" i="2"/>
  <c r="E582" i="2"/>
  <c r="E588" i="2" s="1"/>
  <c r="D582" i="2"/>
  <c r="C582" i="2"/>
  <c r="B582" i="2"/>
  <c r="N581" i="2"/>
  <c r="N587" i="2" s="1"/>
  <c r="M581" i="2"/>
  <c r="L581" i="2"/>
  <c r="K581" i="2"/>
  <c r="K587" i="2" s="1"/>
  <c r="J581" i="2"/>
  <c r="J587" i="2" s="1"/>
  <c r="I581" i="2"/>
  <c r="H581" i="2"/>
  <c r="G581" i="2"/>
  <c r="F581" i="2"/>
  <c r="F587" i="2" s="1"/>
  <c r="E581" i="2"/>
  <c r="D581" i="2"/>
  <c r="C581" i="2"/>
  <c r="B581" i="2"/>
  <c r="B587" i="2" s="1"/>
  <c r="N580" i="2"/>
  <c r="M580" i="2"/>
  <c r="M586" i="2" s="1"/>
  <c r="L580" i="2"/>
  <c r="L586" i="2" s="1"/>
  <c r="K580" i="2"/>
  <c r="K586" i="2" s="1"/>
  <c r="J580" i="2"/>
  <c r="I580" i="2"/>
  <c r="H580" i="2"/>
  <c r="G580" i="2"/>
  <c r="G586" i="2" s="1"/>
  <c r="F580" i="2"/>
  <c r="E580" i="2"/>
  <c r="D580" i="2"/>
  <c r="C580" i="2"/>
  <c r="C586" i="2" s="1"/>
  <c r="B580" i="2"/>
  <c r="N579" i="2"/>
  <c r="N585" i="2" s="1"/>
  <c r="M579" i="2"/>
  <c r="M585" i="2" s="1"/>
  <c r="L579" i="2"/>
  <c r="L585" i="2" s="1"/>
  <c r="K579" i="2"/>
  <c r="J579" i="2"/>
  <c r="I579" i="2"/>
  <c r="H579" i="2"/>
  <c r="H585" i="2" s="1"/>
  <c r="G579" i="2"/>
  <c r="F579" i="2"/>
  <c r="E579" i="2"/>
  <c r="D579" i="2"/>
  <c r="D585" i="2" s="1"/>
  <c r="C579" i="2"/>
  <c r="B579" i="2"/>
  <c r="B585" i="2" s="1"/>
  <c r="N577" i="2"/>
  <c r="M577" i="2"/>
  <c r="L577" i="2"/>
  <c r="K577" i="2"/>
  <c r="J577" i="2"/>
  <c r="I577" i="2"/>
  <c r="H577" i="2"/>
  <c r="G577" i="2"/>
  <c r="F577" i="2"/>
  <c r="E577" i="2"/>
  <c r="D577" i="2"/>
  <c r="C577" i="2"/>
  <c r="B577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B576" i="2"/>
  <c r="N575" i="2"/>
  <c r="M575" i="2"/>
  <c r="L575" i="2"/>
  <c r="K575" i="2"/>
  <c r="J575" i="2"/>
  <c r="I575" i="2"/>
  <c r="H575" i="2"/>
  <c r="G575" i="2"/>
  <c r="F575" i="2"/>
  <c r="E575" i="2"/>
  <c r="D575" i="2"/>
  <c r="C575" i="2"/>
  <c r="B575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B574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B572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B571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B570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B569" i="2"/>
  <c r="N566" i="2"/>
  <c r="M566" i="2"/>
  <c r="L566" i="2"/>
  <c r="K566" i="2"/>
  <c r="J566" i="2"/>
  <c r="I566" i="2"/>
  <c r="H566" i="2"/>
  <c r="G566" i="2"/>
  <c r="F566" i="2"/>
  <c r="E566" i="2"/>
  <c r="D566" i="2"/>
  <c r="C566" i="2"/>
  <c r="O566" i="2" s="1"/>
  <c r="B566" i="2"/>
  <c r="N565" i="2"/>
  <c r="M565" i="2"/>
  <c r="L565" i="2"/>
  <c r="K565" i="2"/>
  <c r="J565" i="2"/>
  <c r="I565" i="2"/>
  <c r="H565" i="2"/>
  <c r="G565" i="2"/>
  <c r="F565" i="2"/>
  <c r="E565" i="2"/>
  <c r="D565" i="2"/>
  <c r="C565" i="2"/>
  <c r="B565" i="2"/>
  <c r="N564" i="2"/>
  <c r="M564" i="2"/>
  <c r="L564" i="2"/>
  <c r="K564" i="2"/>
  <c r="J564" i="2"/>
  <c r="I564" i="2"/>
  <c r="H564" i="2"/>
  <c r="G564" i="2"/>
  <c r="F564" i="2"/>
  <c r="E564" i="2"/>
  <c r="D564" i="2"/>
  <c r="C564" i="2"/>
  <c r="B564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B563" i="2"/>
  <c r="K558" i="2"/>
  <c r="G558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B557" i="2"/>
  <c r="N556" i="2"/>
  <c r="M556" i="2"/>
  <c r="L556" i="2"/>
  <c r="K556" i="2"/>
  <c r="J556" i="2"/>
  <c r="I556" i="2"/>
  <c r="I558" i="2" s="1"/>
  <c r="H556" i="2"/>
  <c r="G556" i="2"/>
  <c r="F556" i="2"/>
  <c r="E556" i="2"/>
  <c r="D556" i="2"/>
  <c r="C556" i="2"/>
  <c r="B556" i="2"/>
  <c r="N555" i="2"/>
  <c r="N558" i="2" s="1"/>
  <c r="M555" i="2"/>
  <c r="L555" i="2"/>
  <c r="K555" i="2"/>
  <c r="J555" i="2"/>
  <c r="I555" i="2"/>
  <c r="H555" i="2"/>
  <c r="G555" i="2"/>
  <c r="F555" i="2"/>
  <c r="E555" i="2"/>
  <c r="D555" i="2"/>
  <c r="C555" i="2"/>
  <c r="B555" i="2"/>
  <c r="N554" i="2"/>
  <c r="M554" i="2"/>
  <c r="L554" i="2"/>
  <c r="K554" i="2"/>
  <c r="J554" i="2"/>
  <c r="I554" i="2"/>
  <c r="H554" i="2"/>
  <c r="H558" i="2" s="1"/>
  <c r="G554" i="2"/>
  <c r="F554" i="2"/>
  <c r="F558" i="2" s="1"/>
  <c r="E554" i="2"/>
  <c r="E558" i="2" s="1"/>
  <c r="D554" i="2"/>
  <c r="D558" i="2" s="1"/>
  <c r="C554" i="2"/>
  <c r="B554" i="2"/>
  <c r="G551" i="2"/>
  <c r="N550" i="2"/>
  <c r="M550" i="2"/>
  <c r="L550" i="2"/>
  <c r="K550" i="2"/>
  <c r="J550" i="2"/>
  <c r="I550" i="2"/>
  <c r="H550" i="2"/>
  <c r="G550" i="2"/>
  <c r="F550" i="2"/>
  <c r="E550" i="2"/>
  <c r="D550" i="2"/>
  <c r="C550" i="2"/>
  <c r="B550" i="2"/>
  <c r="N549" i="2"/>
  <c r="M549" i="2"/>
  <c r="L549" i="2"/>
  <c r="K549" i="2"/>
  <c r="J549" i="2"/>
  <c r="I549" i="2"/>
  <c r="H549" i="2"/>
  <c r="G549" i="2"/>
  <c r="F549" i="2"/>
  <c r="E549" i="2"/>
  <c r="E551" i="2" s="1"/>
  <c r="D549" i="2"/>
  <c r="C549" i="2"/>
  <c r="B549" i="2"/>
  <c r="N548" i="2"/>
  <c r="N551" i="2" s="1"/>
  <c r="M548" i="2"/>
  <c r="L548" i="2"/>
  <c r="K548" i="2"/>
  <c r="J548" i="2"/>
  <c r="I548" i="2"/>
  <c r="H548" i="2"/>
  <c r="H551" i="2" s="1"/>
  <c r="G548" i="2"/>
  <c r="F548" i="2"/>
  <c r="E548" i="2"/>
  <c r="D548" i="2"/>
  <c r="C548" i="2"/>
  <c r="C551" i="2" s="1"/>
  <c r="B548" i="2"/>
  <c r="N547" i="2"/>
  <c r="M547" i="2"/>
  <c r="M551" i="2" s="1"/>
  <c r="L547" i="2"/>
  <c r="L551" i="2" s="1"/>
  <c r="K547" i="2"/>
  <c r="J547" i="2"/>
  <c r="I547" i="2"/>
  <c r="I551" i="2" s="1"/>
  <c r="H547" i="2"/>
  <c r="G547" i="2"/>
  <c r="F547" i="2"/>
  <c r="E547" i="2"/>
  <c r="D547" i="2"/>
  <c r="C547" i="2"/>
  <c r="B547" i="2"/>
  <c r="G537" i="2"/>
  <c r="N536" i="2"/>
  <c r="M536" i="2"/>
  <c r="L536" i="2"/>
  <c r="K536" i="2"/>
  <c r="J536" i="2"/>
  <c r="I536" i="2"/>
  <c r="H536" i="2"/>
  <c r="G536" i="2"/>
  <c r="F536" i="2"/>
  <c r="E536" i="2"/>
  <c r="D536" i="2"/>
  <c r="C536" i="2"/>
  <c r="B536" i="2"/>
  <c r="N535" i="2"/>
  <c r="M535" i="2"/>
  <c r="L535" i="2"/>
  <c r="K535" i="2"/>
  <c r="J535" i="2"/>
  <c r="I535" i="2"/>
  <c r="H535" i="2"/>
  <c r="G535" i="2"/>
  <c r="F535" i="2"/>
  <c r="E535" i="2"/>
  <c r="D535" i="2"/>
  <c r="C535" i="2"/>
  <c r="B535" i="2"/>
  <c r="N534" i="2"/>
  <c r="N537" i="2" s="1"/>
  <c r="M534" i="2"/>
  <c r="M537" i="2" s="1"/>
  <c r="L534" i="2"/>
  <c r="K534" i="2"/>
  <c r="J534" i="2"/>
  <c r="I534" i="2"/>
  <c r="I537" i="2" s="1"/>
  <c r="H534" i="2"/>
  <c r="G534" i="2"/>
  <c r="F534" i="2"/>
  <c r="E534" i="2"/>
  <c r="D534" i="2"/>
  <c r="C534" i="2"/>
  <c r="B534" i="2"/>
  <c r="N533" i="2"/>
  <c r="M533" i="2"/>
  <c r="L533" i="2"/>
  <c r="L537" i="2" s="1"/>
  <c r="L538" i="2" s="1"/>
  <c r="K533" i="2"/>
  <c r="K537" i="2" s="1"/>
  <c r="J533" i="2"/>
  <c r="J537" i="2" s="1"/>
  <c r="I533" i="2"/>
  <c r="H533" i="2"/>
  <c r="H537" i="2" s="1"/>
  <c r="G533" i="2"/>
  <c r="F533" i="2"/>
  <c r="F537" i="2" s="1"/>
  <c r="E533" i="2"/>
  <c r="D533" i="2"/>
  <c r="D537" i="2" s="1"/>
  <c r="C533" i="2"/>
  <c r="C537" i="2" s="1"/>
  <c r="B533" i="2"/>
  <c r="N513" i="2"/>
  <c r="D506" i="2"/>
  <c r="D508" i="2" s="1"/>
  <c r="C506" i="2"/>
  <c r="O506" i="2" s="1"/>
  <c r="N505" i="2"/>
  <c r="M505" i="2"/>
  <c r="L505" i="2"/>
  <c r="K505" i="2"/>
  <c r="J505" i="2"/>
  <c r="I505" i="2"/>
  <c r="H505" i="2"/>
  <c r="G505" i="2"/>
  <c r="F505" i="2"/>
  <c r="E505" i="2"/>
  <c r="E506" i="2" s="1"/>
  <c r="D505" i="2"/>
  <c r="C505" i="2"/>
  <c r="B505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B504" i="2"/>
  <c r="N503" i="2"/>
  <c r="N506" i="2" s="1"/>
  <c r="M503" i="2"/>
  <c r="L503" i="2"/>
  <c r="K503" i="2"/>
  <c r="J503" i="2"/>
  <c r="I503" i="2"/>
  <c r="H503" i="2"/>
  <c r="G503" i="2"/>
  <c r="F503" i="2"/>
  <c r="E503" i="2"/>
  <c r="D503" i="2"/>
  <c r="C503" i="2"/>
  <c r="B503" i="2"/>
  <c r="N502" i="2"/>
  <c r="M502" i="2"/>
  <c r="M506" i="2" s="1"/>
  <c r="L502" i="2"/>
  <c r="L506" i="2" s="1"/>
  <c r="K502" i="2"/>
  <c r="K506" i="2" s="1"/>
  <c r="J502" i="2"/>
  <c r="J506" i="2" s="1"/>
  <c r="I502" i="2"/>
  <c r="I506" i="2" s="1"/>
  <c r="H502" i="2"/>
  <c r="H506" i="2" s="1"/>
  <c r="G502" i="2"/>
  <c r="G506" i="2" s="1"/>
  <c r="F502" i="2"/>
  <c r="F506" i="2" s="1"/>
  <c r="E502" i="2"/>
  <c r="D502" i="2"/>
  <c r="C502" i="2"/>
  <c r="B502" i="2"/>
  <c r="B506" i="2" s="1"/>
  <c r="M498" i="2"/>
  <c r="M500" i="2" s="1"/>
  <c r="L498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N496" i="2"/>
  <c r="M496" i="2"/>
  <c r="L496" i="2"/>
  <c r="K496" i="2"/>
  <c r="K498" i="2" s="1"/>
  <c r="J496" i="2"/>
  <c r="I496" i="2"/>
  <c r="H496" i="2"/>
  <c r="G496" i="2"/>
  <c r="F496" i="2"/>
  <c r="E496" i="2"/>
  <c r="D496" i="2"/>
  <c r="C496" i="2"/>
  <c r="B496" i="2"/>
  <c r="N495" i="2"/>
  <c r="N498" i="2" s="1"/>
  <c r="M495" i="2"/>
  <c r="L495" i="2"/>
  <c r="K495" i="2"/>
  <c r="J495" i="2"/>
  <c r="I495" i="2"/>
  <c r="H495" i="2"/>
  <c r="G495" i="2"/>
  <c r="F495" i="2"/>
  <c r="E495" i="2"/>
  <c r="D495" i="2"/>
  <c r="C495" i="2"/>
  <c r="B495" i="2"/>
  <c r="B498" i="2" s="1"/>
  <c r="N494" i="2"/>
  <c r="M494" i="2"/>
  <c r="L494" i="2"/>
  <c r="K494" i="2"/>
  <c r="J494" i="2"/>
  <c r="J498" i="2" s="1"/>
  <c r="I494" i="2"/>
  <c r="I498" i="2" s="1"/>
  <c r="H494" i="2"/>
  <c r="H498" i="2" s="1"/>
  <c r="G494" i="2"/>
  <c r="G498" i="2" s="1"/>
  <c r="F494" i="2"/>
  <c r="F498" i="2" s="1"/>
  <c r="E494" i="2"/>
  <c r="E498" i="2" s="1"/>
  <c r="D494" i="2"/>
  <c r="D498" i="2" s="1"/>
  <c r="C494" i="2"/>
  <c r="C498" i="2" s="1"/>
  <c r="B494" i="2"/>
  <c r="I490" i="2"/>
  <c r="I492" i="2" s="1"/>
  <c r="H490" i="2"/>
  <c r="H492" i="2" s="1"/>
  <c r="G490" i="2"/>
  <c r="E490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B489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B488" i="2"/>
  <c r="N487" i="2"/>
  <c r="N490" i="2" s="1"/>
  <c r="M487" i="2"/>
  <c r="L487" i="2"/>
  <c r="K487" i="2"/>
  <c r="J487" i="2"/>
  <c r="J490" i="2" s="1"/>
  <c r="I487" i="2"/>
  <c r="H487" i="2"/>
  <c r="G487" i="2"/>
  <c r="F487" i="2"/>
  <c r="F490" i="2" s="1"/>
  <c r="E487" i="2"/>
  <c r="D487" i="2"/>
  <c r="C487" i="2"/>
  <c r="B487" i="2"/>
  <c r="N486" i="2"/>
  <c r="M486" i="2"/>
  <c r="M490" i="2" s="1"/>
  <c r="L486" i="2"/>
  <c r="L490" i="2" s="1"/>
  <c r="K486" i="2"/>
  <c r="K490" i="2" s="1"/>
  <c r="J486" i="2"/>
  <c r="I486" i="2"/>
  <c r="H486" i="2"/>
  <c r="G486" i="2"/>
  <c r="F486" i="2"/>
  <c r="E486" i="2"/>
  <c r="D486" i="2"/>
  <c r="D490" i="2" s="1"/>
  <c r="C486" i="2"/>
  <c r="C490" i="2" s="1"/>
  <c r="B486" i="2"/>
  <c r="B490" i="2" s="1"/>
  <c r="F480" i="2"/>
  <c r="D480" i="2"/>
  <c r="G479" i="2"/>
  <c r="E479" i="2"/>
  <c r="H478" i="2"/>
  <c r="F478" i="2"/>
  <c r="I477" i="2"/>
  <c r="G477" i="2"/>
  <c r="M473" i="2"/>
  <c r="L473" i="2"/>
  <c r="K473" i="2"/>
  <c r="I473" i="2"/>
  <c r="N472" i="2"/>
  <c r="N480" i="2" s="1"/>
  <c r="N520" i="2" s="1"/>
  <c r="M472" i="2"/>
  <c r="L472" i="2"/>
  <c r="K472" i="2"/>
  <c r="J472" i="2"/>
  <c r="I472" i="2"/>
  <c r="H472" i="2"/>
  <c r="G472" i="2"/>
  <c r="F472" i="2"/>
  <c r="E472" i="2"/>
  <c r="D472" i="2"/>
  <c r="C472" i="2"/>
  <c r="B472" i="2"/>
  <c r="B480" i="2" s="1"/>
  <c r="N471" i="2"/>
  <c r="M471" i="2"/>
  <c r="L471" i="2"/>
  <c r="K471" i="2"/>
  <c r="J471" i="2"/>
  <c r="J473" i="2" s="1"/>
  <c r="I471" i="2"/>
  <c r="H471" i="2"/>
  <c r="G471" i="2"/>
  <c r="F471" i="2"/>
  <c r="E471" i="2"/>
  <c r="D471" i="2"/>
  <c r="C471" i="2"/>
  <c r="C479" i="2" s="1"/>
  <c r="B471" i="2"/>
  <c r="N470" i="2"/>
  <c r="N473" i="2" s="1"/>
  <c r="M470" i="2"/>
  <c r="L470" i="2"/>
  <c r="K470" i="2"/>
  <c r="J470" i="2"/>
  <c r="I470" i="2"/>
  <c r="H470" i="2"/>
  <c r="G470" i="2"/>
  <c r="F470" i="2"/>
  <c r="E470" i="2"/>
  <c r="D470" i="2"/>
  <c r="D478" i="2" s="1"/>
  <c r="C470" i="2"/>
  <c r="B470" i="2"/>
  <c r="N469" i="2"/>
  <c r="M469" i="2"/>
  <c r="L469" i="2"/>
  <c r="K469" i="2"/>
  <c r="J469" i="2"/>
  <c r="I469" i="2"/>
  <c r="H469" i="2"/>
  <c r="H473" i="2" s="1"/>
  <c r="G469" i="2"/>
  <c r="G473" i="2" s="1"/>
  <c r="F469" i="2"/>
  <c r="F473" i="2" s="1"/>
  <c r="E469" i="2"/>
  <c r="E477" i="2" s="1"/>
  <c r="D469" i="2"/>
  <c r="D473" i="2" s="1"/>
  <c r="C469" i="2"/>
  <c r="C473" i="2" s="1"/>
  <c r="B469" i="2"/>
  <c r="B473" i="2" s="1"/>
  <c r="M460" i="2"/>
  <c r="L460" i="2"/>
  <c r="K460" i="2"/>
  <c r="J460" i="2"/>
  <c r="I460" i="2"/>
  <c r="N459" i="2"/>
  <c r="M459" i="2"/>
  <c r="M465" i="2" s="1"/>
  <c r="L459" i="2"/>
  <c r="L465" i="2" s="1"/>
  <c r="K459" i="2"/>
  <c r="K465" i="2" s="1"/>
  <c r="J459" i="2"/>
  <c r="J465" i="2" s="1"/>
  <c r="I459" i="2"/>
  <c r="I465" i="2" s="1"/>
  <c r="H459" i="2"/>
  <c r="G459" i="2"/>
  <c r="F459" i="2"/>
  <c r="E459" i="2"/>
  <c r="D459" i="2"/>
  <c r="C459" i="2"/>
  <c r="B459" i="2"/>
  <c r="B465" i="2" s="1"/>
  <c r="N458" i="2"/>
  <c r="M458" i="2"/>
  <c r="M464" i="2" s="1"/>
  <c r="L458" i="2"/>
  <c r="L464" i="2" s="1"/>
  <c r="K458" i="2"/>
  <c r="K464" i="2" s="1"/>
  <c r="J458" i="2"/>
  <c r="J464" i="2" s="1"/>
  <c r="I458" i="2"/>
  <c r="H458" i="2"/>
  <c r="G458" i="2"/>
  <c r="F458" i="2"/>
  <c r="E458" i="2"/>
  <c r="D458" i="2"/>
  <c r="C458" i="2"/>
  <c r="C464" i="2" s="1"/>
  <c r="B458" i="2"/>
  <c r="B464" i="2" s="1"/>
  <c r="N457" i="2"/>
  <c r="N463" i="2" s="1"/>
  <c r="M457" i="2"/>
  <c r="M463" i="2" s="1"/>
  <c r="L457" i="2"/>
  <c r="L463" i="2" s="1"/>
  <c r="K457" i="2"/>
  <c r="K463" i="2" s="1"/>
  <c r="J457" i="2"/>
  <c r="I457" i="2"/>
  <c r="H457" i="2"/>
  <c r="G457" i="2"/>
  <c r="F457" i="2"/>
  <c r="E457" i="2"/>
  <c r="D457" i="2"/>
  <c r="D463" i="2" s="1"/>
  <c r="C457" i="2"/>
  <c r="C463" i="2" s="1"/>
  <c r="B457" i="2"/>
  <c r="B463" i="2" s="1"/>
  <c r="N456" i="2"/>
  <c r="N462" i="2" s="1"/>
  <c r="M456" i="2"/>
  <c r="M462" i="2" s="1"/>
  <c r="L456" i="2"/>
  <c r="L462" i="2" s="1"/>
  <c r="K456" i="2"/>
  <c r="J456" i="2"/>
  <c r="I456" i="2"/>
  <c r="H456" i="2"/>
  <c r="H462" i="2" s="1"/>
  <c r="G456" i="2"/>
  <c r="G460" i="2" s="1"/>
  <c r="F456" i="2"/>
  <c r="F460" i="2" s="1"/>
  <c r="E456" i="2"/>
  <c r="E462" i="2" s="1"/>
  <c r="D456" i="2"/>
  <c r="D462" i="2" s="1"/>
  <c r="C456" i="2"/>
  <c r="C462" i="2" s="1"/>
  <c r="B456" i="2"/>
  <c r="B462" i="2" s="1"/>
  <c r="B466" i="2" s="1"/>
  <c r="F454" i="2"/>
  <c r="E454" i="2"/>
  <c r="G453" i="2"/>
  <c r="F453" i="2"/>
  <c r="E453" i="2"/>
  <c r="D453" i="2"/>
  <c r="D481" i="2" s="1"/>
  <c r="N452" i="2"/>
  <c r="M452" i="2"/>
  <c r="M480" i="2" s="1"/>
  <c r="L452" i="2"/>
  <c r="L480" i="2" s="1"/>
  <c r="K452" i="2"/>
  <c r="K480" i="2" s="1"/>
  <c r="J452" i="2"/>
  <c r="J480" i="2" s="1"/>
  <c r="I452" i="2"/>
  <c r="I480" i="2" s="1"/>
  <c r="H452" i="2"/>
  <c r="H480" i="2" s="1"/>
  <c r="G452" i="2"/>
  <c r="G480" i="2" s="1"/>
  <c r="F452" i="2"/>
  <c r="F465" i="2" s="1"/>
  <c r="E452" i="2"/>
  <c r="E465" i="2" s="1"/>
  <c r="D452" i="2"/>
  <c r="D465" i="2" s="1"/>
  <c r="C452" i="2"/>
  <c r="C480" i="2" s="1"/>
  <c r="B452" i="2"/>
  <c r="N451" i="2"/>
  <c r="N479" i="2" s="1"/>
  <c r="M451" i="2"/>
  <c r="M479" i="2" s="1"/>
  <c r="L451" i="2"/>
  <c r="L479" i="2" s="1"/>
  <c r="K451" i="2"/>
  <c r="K479" i="2" s="1"/>
  <c r="J451" i="2"/>
  <c r="J479" i="2" s="1"/>
  <c r="I451" i="2"/>
  <c r="I479" i="2" s="1"/>
  <c r="H451" i="2"/>
  <c r="H479" i="2" s="1"/>
  <c r="G451" i="2"/>
  <c r="G464" i="2" s="1"/>
  <c r="F451" i="2"/>
  <c r="F464" i="2" s="1"/>
  <c r="E451" i="2"/>
  <c r="E464" i="2" s="1"/>
  <c r="D451" i="2"/>
  <c r="D479" i="2" s="1"/>
  <c r="C451" i="2"/>
  <c r="B451" i="2"/>
  <c r="B479" i="2" s="1"/>
  <c r="N450" i="2"/>
  <c r="N478" i="2" s="1"/>
  <c r="M450" i="2"/>
  <c r="M478" i="2" s="1"/>
  <c r="L450" i="2"/>
  <c r="L478" i="2" s="1"/>
  <c r="K450" i="2"/>
  <c r="K478" i="2" s="1"/>
  <c r="J450" i="2"/>
  <c r="J478" i="2" s="1"/>
  <c r="I450" i="2"/>
  <c r="I478" i="2" s="1"/>
  <c r="H450" i="2"/>
  <c r="H463" i="2" s="1"/>
  <c r="G450" i="2"/>
  <c r="G463" i="2" s="1"/>
  <c r="F450" i="2"/>
  <c r="F463" i="2" s="1"/>
  <c r="E450" i="2"/>
  <c r="E478" i="2" s="1"/>
  <c r="D450" i="2"/>
  <c r="C450" i="2"/>
  <c r="C478" i="2" s="1"/>
  <c r="B450" i="2"/>
  <c r="B478" i="2" s="1"/>
  <c r="N449" i="2"/>
  <c r="N453" i="2" s="1"/>
  <c r="M449" i="2"/>
  <c r="M453" i="2" s="1"/>
  <c r="L449" i="2"/>
  <c r="L453" i="2" s="1"/>
  <c r="K449" i="2"/>
  <c r="K453" i="2" s="1"/>
  <c r="J449" i="2"/>
  <c r="J453" i="2" s="1"/>
  <c r="I449" i="2"/>
  <c r="I462" i="2" s="1"/>
  <c r="H449" i="2"/>
  <c r="H453" i="2" s="1"/>
  <c r="G449" i="2"/>
  <c r="G462" i="2" s="1"/>
  <c r="F449" i="2"/>
  <c r="F477" i="2" s="1"/>
  <c r="E449" i="2"/>
  <c r="D449" i="2"/>
  <c r="D477" i="2" s="1"/>
  <c r="C449" i="2"/>
  <c r="C477" i="2" s="1"/>
  <c r="B449" i="2"/>
  <c r="B453" i="2" s="1"/>
  <c r="O445" i="2"/>
  <c r="N445" i="2"/>
  <c r="N630" i="2" s="1"/>
  <c r="M445" i="2"/>
  <c r="M630" i="2" s="1"/>
  <c r="M637" i="2" s="1"/>
  <c r="L445" i="2"/>
  <c r="L630" i="2" s="1"/>
  <c r="L637" i="2" s="1"/>
  <c r="K445" i="2"/>
  <c r="K630" i="2" s="1"/>
  <c r="K637" i="2" s="1"/>
  <c r="J445" i="2"/>
  <c r="J630" i="2" s="1"/>
  <c r="J637" i="2" s="1"/>
  <c r="I445" i="2"/>
  <c r="I630" i="2" s="1"/>
  <c r="I637" i="2" s="1"/>
  <c r="H445" i="2"/>
  <c r="H630" i="2" s="1"/>
  <c r="H637" i="2" s="1"/>
  <c r="G445" i="2"/>
  <c r="G630" i="2" s="1"/>
  <c r="G637" i="2" s="1"/>
  <c r="F445" i="2"/>
  <c r="F630" i="2" s="1"/>
  <c r="F637" i="2" s="1"/>
  <c r="E445" i="2"/>
  <c r="E630" i="2" s="1"/>
  <c r="E637" i="2" s="1"/>
  <c r="D445" i="2"/>
  <c r="D630" i="2" s="1"/>
  <c r="D637" i="2" s="1"/>
  <c r="C445" i="2"/>
  <c r="C630" i="2" s="1"/>
  <c r="B445" i="2"/>
  <c r="B630" i="2" s="1"/>
  <c r="B637" i="2" s="1"/>
  <c r="N444" i="2"/>
  <c r="M444" i="2"/>
  <c r="L444" i="2"/>
  <c r="K444" i="2"/>
  <c r="J444" i="2"/>
  <c r="I444" i="2"/>
  <c r="H444" i="2"/>
  <c r="G444" i="2"/>
  <c r="F444" i="2"/>
  <c r="E444" i="2"/>
  <c r="D444" i="2"/>
  <c r="C444" i="2"/>
  <c r="B444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B443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B442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B439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B437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B436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B429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B425" i="2"/>
  <c r="N424" i="2"/>
  <c r="M424" i="2"/>
  <c r="L424" i="2"/>
  <c r="K424" i="2"/>
  <c r="J424" i="2"/>
  <c r="I424" i="2"/>
  <c r="H424" i="2"/>
  <c r="G424" i="2"/>
  <c r="F424" i="2"/>
  <c r="E424" i="2"/>
  <c r="D424" i="2"/>
  <c r="C424" i="2"/>
  <c r="B424" i="2"/>
  <c r="N423" i="2"/>
  <c r="M423" i="2"/>
  <c r="L423" i="2"/>
  <c r="K423" i="2"/>
  <c r="J423" i="2"/>
  <c r="I423" i="2"/>
  <c r="H423" i="2"/>
  <c r="G423" i="2"/>
  <c r="F423" i="2"/>
  <c r="E423" i="2"/>
  <c r="D423" i="2"/>
  <c r="C423" i="2"/>
  <c r="B423" i="2"/>
  <c r="N402" i="2"/>
  <c r="N403" i="2" s="1"/>
  <c r="M402" i="2"/>
  <c r="L402" i="2"/>
  <c r="K402" i="2"/>
  <c r="K403" i="2" s="1"/>
  <c r="J402" i="2"/>
  <c r="I402" i="2"/>
  <c r="I403" i="2" s="1"/>
  <c r="H402" i="2"/>
  <c r="G402" i="2"/>
  <c r="F402" i="2"/>
  <c r="E402" i="2"/>
  <c r="D402" i="2"/>
  <c r="D403" i="2" s="1"/>
  <c r="C402" i="2"/>
  <c r="C403" i="2" s="1"/>
  <c r="B402" i="2"/>
  <c r="B403" i="2" s="1"/>
  <c r="N401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B400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B399" i="2"/>
  <c r="L397" i="2"/>
  <c r="G397" i="2"/>
  <c r="O396" i="2"/>
  <c r="N396" i="2"/>
  <c r="M396" i="2"/>
  <c r="L396" i="2"/>
  <c r="K396" i="2"/>
  <c r="J396" i="2"/>
  <c r="J397" i="2" s="1"/>
  <c r="I396" i="2"/>
  <c r="I397" i="2" s="1"/>
  <c r="H396" i="2"/>
  <c r="H397" i="2" s="1"/>
  <c r="G396" i="2"/>
  <c r="F396" i="2"/>
  <c r="F397" i="2" s="1"/>
  <c r="E396" i="2"/>
  <c r="E397" i="2" s="1"/>
  <c r="D396" i="2"/>
  <c r="D397" i="2" s="1"/>
  <c r="C396" i="2"/>
  <c r="C397" i="2" s="1"/>
  <c r="B396" i="2"/>
  <c r="N395" i="2"/>
  <c r="M395" i="2"/>
  <c r="L395" i="2"/>
  <c r="K395" i="2"/>
  <c r="J395" i="2"/>
  <c r="I395" i="2"/>
  <c r="H395" i="2"/>
  <c r="G395" i="2"/>
  <c r="F395" i="2"/>
  <c r="E395" i="2"/>
  <c r="D395" i="2"/>
  <c r="C395" i="2"/>
  <c r="B395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B394" i="2"/>
  <c r="N393" i="2"/>
  <c r="M393" i="2"/>
  <c r="L393" i="2"/>
  <c r="K393" i="2"/>
  <c r="J393" i="2"/>
  <c r="I393" i="2"/>
  <c r="H393" i="2"/>
  <c r="G393" i="2"/>
  <c r="F393" i="2"/>
  <c r="E393" i="2"/>
  <c r="D393" i="2"/>
  <c r="C393" i="2"/>
  <c r="B393" i="2"/>
  <c r="N390" i="2"/>
  <c r="N433" i="2" s="1"/>
  <c r="M390" i="2"/>
  <c r="M446" i="2" s="1"/>
  <c r="L390" i="2"/>
  <c r="K390" i="2"/>
  <c r="K397" i="2" s="1"/>
  <c r="J390" i="2"/>
  <c r="J427" i="2" s="1"/>
  <c r="I390" i="2"/>
  <c r="I446" i="2" s="1"/>
  <c r="H390" i="2"/>
  <c r="H446" i="2" s="1"/>
  <c r="G390" i="2"/>
  <c r="F390" i="2"/>
  <c r="E390" i="2"/>
  <c r="D390" i="2"/>
  <c r="C390" i="2"/>
  <c r="C440" i="2" s="1"/>
  <c r="B390" i="2"/>
  <c r="B433" i="2" s="1"/>
  <c r="N389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N385" i="2"/>
  <c r="L385" i="2"/>
  <c r="G385" i="2"/>
  <c r="B385" i="2"/>
  <c r="N384" i="2"/>
  <c r="M384" i="2"/>
  <c r="M385" i="2" s="1"/>
  <c r="L384" i="2"/>
  <c r="K384" i="2"/>
  <c r="K385" i="2" s="1"/>
  <c r="J384" i="2"/>
  <c r="J385" i="2" s="1"/>
  <c r="I384" i="2"/>
  <c r="I385" i="2" s="1"/>
  <c r="H384" i="2"/>
  <c r="H385" i="2" s="1"/>
  <c r="G384" i="2"/>
  <c r="F384" i="2"/>
  <c r="F385" i="2" s="1"/>
  <c r="E384" i="2"/>
  <c r="E385" i="2" s="1"/>
  <c r="D384" i="2"/>
  <c r="D385" i="2" s="1"/>
  <c r="C384" i="2"/>
  <c r="C385" i="2" s="1"/>
  <c r="B384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B383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B382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N379" i="2"/>
  <c r="I379" i="2"/>
  <c r="G379" i="2"/>
  <c r="D379" i="2"/>
  <c r="B379" i="2"/>
  <c r="N378" i="2"/>
  <c r="M378" i="2"/>
  <c r="M379" i="2" s="1"/>
  <c r="L378" i="2"/>
  <c r="L379" i="2" s="1"/>
  <c r="K378" i="2"/>
  <c r="K379" i="2" s="1"/>
  <c r="J378" i="2"/>
  <c r="J379" i="2" s="1"/>
  <c r="I378" i="2"/>
  <c r="H378" i="2"/>
  <c r="H379" i="2" s="1"/>
  <c r="G378" i="2"/>
  <c r="F378" i="2"/>
  <c r="F379" i="2" s="1"/>
  <c r="E378" i="2"/>
  <c r="E379" i="2" s="1"/>
  <c r="D378" i="2"/>
  <c r="C378" i="2"/>
  <c r="C379" i="2" s="1"/>
  <c r="B378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N373" i="2"/>
  <c r="M373" i="2"/>
  <c r="O373" i="2" s="1"/>
  <c r="I373" i="2"/>
  <c r="D373" i="2"/>
  <c r="B373" i="2"/>
  <c r="O372" i="2"/>
  <c r="N372" i="2"/>
  <c r="M372" i="2"/>
  <c r="L372" i="2"/>
  <c r="L373" i="2" s="1"/>
  <c r="K372" i="2"/>
  <c r="K373" i="2" s="1"/>
  <c r="J372" i="2"/>
  <c r="J373" i="2" s="1"/>
  <c r="I372" i="2"/>
  <c r="H372" i="2"/>
  <c r="H373" i="2" s="1"/>
  <c r="G372" i="2"/>
  <c r="G373" i="2" s="1"/>
  <c r="F372" i="2"/>
  <c r="F373" i="2" s="1"/>
  <c r="E372" i="2"/>
  <c r="E373" i="2" s="1"/>
  <c r="D372" i="2"/>
  <c r="C372" i="2"/>
  <c r="C373" i="2" s="1"/>
  <c r="B372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B370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B369" i="2"/>
  <c r="K367" i="2"/>
  <c r="H367" i="2"/>
  <c r="D367" i="2"/>
  <c r="N366" i="2"/>
  <c r="N367" i="2" s="1"/>
  <c r="M366" i="2"/>
  <c r="M367" i="2" s="1"/>
  <c r="L366" i="2"/>
  <c r="L367" i="2" s="1"/>
  <c r="K366" i="2"/>
  <c r="J366" i="2"/>
  <c r="J367" i="2" s="1"/>
  <c r="I366" i="2"/>
  <c r="H366" i="2"/>
  <c r="G366" i="2"/>
  <c r="G367" i="2" s="1"/>
  <c r="F366" i="2"/>
  <c r="F367" i="2" s="1"/>
  <c r="E366" i="2"/>
  <c r="E367" i="2" s="1"/>
  <c r="D366" i="2"/>
  <c r="C366" i="2"/>
  <c r="C367" i="2" s="1"/>
  <c r="B366" i="2"/>
  <c r="B367" i="2" s="1"/>
  <c r="O367" i="2" s="1"/>
  <c r="N365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K361" i="2"/>
  <c r="J361" i="2"/>
  <c r="F361" i="2"/>
  <c r="D361" i="2"/>
  <c r="C361" i="2"/>
  <c r="N360" i="2"/>
  <c r="N361" i="2" s="1"/>
  <c r="M360" i="2"/>
  <c r="M361" i="2" s="1"/>
  <c r="L360" i="2"/>
  <c r="L361" i="2" s="1"/>
  <c r="K360" i="2"/>
  <c r="J360" i="2"/>
  <c r="I360" i="2"/>
  <c r="I361" i="2" s="1"/>
  <c r="H360" i="2"/>
  <c r="H361" i="2" s="1"/>
  <c r="G360" i="2"/>
  <c r="G361" i="2" s="1"/>
  <c r="F360" i="2"/>
  <c r="E360" i="2"/>
  <c r="E361" i="2" s="1"/>
  <c r="D360" i="2"/>
  <c r="C360" i="2"/>
  <c r="B360" i="2"/>
  <c r="B361" i="2" s="1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B358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B357" i="2"/>
  <c r="M355" i="2"/>
  <c r="K355" i="2"/>
  <c r="J355" i="2"/>
  <c r="F355" i="2"/>
  <c r="E355" i="2"/>
  <c r="O354" i="2"/>
  <c r="N354" i="2"/>
  <c r="N355" i="2" s="1"/>
  <c r="M354" i="2"/>
  <c r="L354" i="2"/>
  <c r="L355" i="2" s="1"/>
  <c r="K354" i="2"/>
  <c r="J354" i="2"/>
  <c r="I354" i="2"/>
  <c r="I355" i="2" s="1"/>
  <c r="H354" i="2"/>
  <c r="H355" i="2" s="1"/>
  <c r="G354" i="2"/>
  <c r="G355" i="2" s="1"/>
  <c r="F354" i="2"/>
  <c r="E354" i="2"/>
  <c r="D354" i="2"/>
  <c r="D355" i="2" s="1"/>
  <c r="C354" i="2"/>
  <c r="C355" i="2" s="1"/>
  <c r="B354" i="2"/>
  <c r="B355" i="2" s="1"/>
  <c r="O355" i="2" s="1"/>
  <c r="N353" i="2"/>
  <c r="M353" i="2"/>
  <c r="L353" i="2"/>
  <c r="K353" i="2"/>
  <c r="J353" i="2"/>
  <c r="I353" i="2"/>
  <c r="H353" i="2"/>
  <c r="G353" i="2"/>
  <c r="F353" i="2"/>
  <c r="E353" i="2"/>
  <c r="D353" i="2"/>
  <c r="C353" i="2"/>
  <c r="B353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N349" i="2"/>
  <c r="L349" i="2"/>
  <c r="J349" i="2"/>
  <c r="H349" i="2"/>
  <c r="G349" i="2"/>
  <c r="E349" i="2"/>
  <c r="B349" i="2"/>
  <c r="O349" i="2" s="1"/>
  <c r="N348" i="2"/>
  <c r="M348" i="2"/>
  <c r="M349" i="2" s="1"/>
  <c r="L348" i="2"/>
  <c r="K348" i="2"/>
  <c r="K349" i="2" s="1"/>
  <c r="J348" i="2"/>
  <c r="I348" i="2"/>
  <c r="I349" i="2" s="1"/>
  <c r="H348" i="2"/>
  <c r="G348" i="2"/>
  <c r="F348" i="2"/>
  <c r="F349" i="2" s="1"/>
  <c r="E348" i="2"/>
  <c r="D348" i="2"/>
  <c r="D349" i="2" s="1"/>
  <c r="C348" i="2"/>
  <c r="C349" i="2" s="1"/>
  <c r="B348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B347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B346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B345" i="2"/>
  <c r="N343" i="2"/>
  <c r="M343" i="2"/>
  <c r="K343" i="2"/>
  <c r="H343" i="2"/>
  <c r="F343" i="2"/>
  <c r="D343" i="2"/>
  <c r="B343" i="2"/>
  <c r="O343" i="2" s="1"/>
  <c r="N342" i="2"/>
  <c r="M342" i="2"/>
  <c r="L342" i="2"/>
  <c r="L343" i="2" s="1"/>
  <c r="K342" i="2"/>
  <c r="J342" i="2"/>
  <c r="J343" i="2" s="1"/>
  <c r="I342" i="2"/>
  <c r="I343" i="2" s="1"/>
  <c r="H342" i="2"/>
  <c r="G342" i="2"/>
  <c r="G343" i="2" s="1"/>
  <c r="F342" i="2"/>
  <c r="E342" i="2"/>
  <c r="E343" i="2" s="1"/>
  <c r="D342" i="2"/>
  <c r="C342" i="2"/>
  <c r="C343" i="2" s="1"/>
  <c r="B342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B341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B340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BP214" i="2"/>
  <c r="BO214" i="2"/>
  <c r="BN214" i="2"/>
  <c r="BM214" i="2"/>
  <c r="BL214" i="2"/>
  <c r="BK214" i="2"/>
  <c r="BJ214" i="2"/>
  <c r="BI214" i="2"/>
  <c r="BH214" i="2"/>
  <c r="BG214" i="2"/>
  <c r="BF214" i="2"/>
  <c r="BE214" i="2"/>
  <c r="BD214" i="2"/>
  <c r="BC214" i="2"/>
  <c r="BB214" i="2"/>
  <c r="BA214" i="2"/>
  <c r="AZ214" i="2"/>
  <c r="N512" i="2" s="1"/>
  <c r="AY214" i="2"/>
  <c r="N511" i="2" s="1"/>
  <c r="N514" i="2" s="1"/>
  <c r="AX214" i="2"/>
  <c r="N510" i="2" s="1"/>
  <c r="AW214" i="2"/>
  <c r="M513" i="2" s="1"/>
  <c r="AV214" i="2"/>
  <c r="M512" i="2" s="1"/>
  <c r="AU214" i="2"/>
  <c r="M511" i="2" s="1"/>
  <c r="AT214" i="2"/>
  <c r="M510" i="2" s="1"/>
  <c r="AS214" i="2"/>
  <c r="L513" i="2" s="1"/>
  <c r="AR214" i="2"/>
  <c r="L512" i="2" s="1"/>
  <c r="AQ214" i="2"/>
  <c r="L511" i="2" s="1"/>
  <c r="AP214" i="2"/>
  <c r="L510" i="2" s="1"/>
  <c r="AO214" i="2"/>
  <c r="K513" i="2" s="1"/>
  <c r="AN214" i="2"/>
  <c r="K512" i="2" s="1"/>
  <c r="AM214" i="2"/>
  <c r="K511" i="2" s="1"/>
  <c r="AL214" i="2"/>
  <c r="K510" i="2" s="1"/>
  <c r="AK214" i="2"/>
  <c r="J513" i="2" s="1"/>
  <c r="AJ214" i="2"/>
  <c r="J512" i="2" s="1"/>
  <c r="AI214" i="2"/>
  <c r="J511" i="2" s="1"/>
  <c r="AH214" i="2"/>
  <c r="J510" i="2" s="1"/>
  <c r="AG214" i="2"/>
  <c r="I513" i="2" s="1"/>
  <c r="AF214" i="2"/>
  <c r="I512" i="2" s="1"/>
  <c r="AE214" i="2"/>
  <c r="I511" i="2" s="1"/>
  <c r="AD214" i="2"/>
  <c r="I510" i="2" s="1"/>
  <c r="AC214" i="2"/>
  <c r="H513" i="2" s="1"/>
  <c r="AB214" i="2"/>
  <c r="H512" i="2" s="1"/>
  <c r="AA214" i="2"/>
  <c r="H511" i="2" s="1"/>
  <c r="Z214" i="2"/>
  <c r="H510" i="2" s="1"/>
  <c r="Y214" i="2"/>
  <c r="G513" i="2" s="1"/>
  <c r="X214" i="2"/>
  <c r="G512" i="2" s="1"/>
  <c r="W214" i="2"/>
  <c r="G511" i="2" s="1"/>
  <c r="V214" i="2"/>
  <c r="G510" i="2" s="1"/>
  <c r="U214" i="2"/>
  <c r="F513" i="2" s="1"/>
  <c r="T214" i="2"/>
  <c r="F512" i="2" s="1"/>
  <c r="S214" i="2"/>
  <c r="F511" i="2" s="1"/>
  <c r="R214" i="2"/>
  <c r="F510" i="2" s="1"/>
  <c r="Q214" i="2"/>
  <c r="E513" i="2" s="1"/>
  <c r="P214" i="2"/>
  <c r="E512" i="2" s="1"/>
  <c r="O214" i="2"/>
  <c r="E511" i="2" s="1"/>
  <c r="N214" i="2"/>
  <c r="E510" i="2" s="1"/>
  <c r="M214" i="2"/>
  <c r="D513" i="2" s="1"/>
  <c r="L214" i="2"/>
  <c r="D512" i="2" s="1"/>
  <c r="K214" i="2"/>
  <c r="D511" i="2" s="1"/>
  <c r="J214" i="2"/>
  <c r="D510" i="2" s="1"/>
  <c r="I214" i="2"/>
  <c r="C513" i="2" s="1"/>
  <c r="H214" i="2"/>
  <c r="C512" i="2" s="1"/>
  <c r="G214" i="2"/>
  <c r="C511" i="2" s="1"/>
  <c r="F214" i="2"/>
  <c r="C510" i="2" s="1"/>
  <c r="C514" i="2" s="1"/>
  <c r="E214" i="2"/>
  <c r="B513" i="2" s="1"/>
  <c r="D214" i="2"/>
  <c r="B512" i="2" s="1"/>
  <c r="C214" i="2"/>
  <c r="B511" i="2" s="1"/>
  <c r="B214" i="2"/>
  <c r="B510" i="2" s="1"/>
  <c r="AZ137" i="2"/>
  <c r="AW137" i="2"/>
  <c r="M420" i="2" s="1"/>
  <c r="AR137" i="2"/>
  <c r="L419" i="2" s="1"/>
  <c r="AP137" i="2"/>
  <c r="L417" i="2" s="1"/>
  <c r="AN137" i="2"/>
  <c r="K419" i="2" s="1"/>
  <c r="AK137" i="2"/>
  <c r="J420" i="2" s="1"/>
  <c r="AF137" i="2"/>
  <c r="I419" i="2" s="1"/>
  <c r="AD137" i="2"/>
  <c r="I417" i="2" s="1"/>
  <c r="AB137" i="2"/>
  <c r="H419" i="2" s="1"/>
  <c r="Y137" i="2"/>
  <c r="G420" i="2" s="1"/>
  <c r="T137" i="2"/>
  <c r="F419" i="2" s="1"/>
  <c r="R137" i="2"/>
  <c r="F417" i="2" s="1"/>
  <c r="P137" i="2"/>
  <c r="E419" i="2" s="1"/>
  <c r="M137" i="2"/>
  <c r="D420" i="2" s="1"/>
  <c r="H137" i="2"/>
  <c r="C419" i="2" s="1"/>
  <c r="F137" i="2"/>
  <c r="C417" i="2" s="1"/>
  <c r="D137" i="2"/>
  <c r="B419" i="2" s="1"/>
  <c r="AZ136" i="2"/>
  <c r="N413" i="2" s="1"/>
  <c r="AY136" i="2"/>
  <c r="N412" i="2" s="1"/>
  <c r="AX136" i="2"/>
  <c r="N411" i="2" s="1"/>
  <c r="AW136" i="2"/>
  <c r="M414" i="2" s="1"/>
  <c r="M415" i="2" s="1"/>
  <c r="AV136" i="2"/>
  <c r="M413" i="2" s="1"/>
  <c r="AU136" i="2"/>
  <c r="AU137" i="2" s="1"/>
  <c r="M418" i="2" s="1"/>
  <c r="AT136" i="2"/>
  <c r="M411" i="2" s="1"/>
  <c r="AS136" i="2"/>
  <c r="L414" i="2" s="1"/>
  <c r="L415" i="2" s="1"/>
  <c r="AR136" i="2"/>
  <c r="L413" i="2" s="1"/>
  <c r="AQ136" i="2"/>
  <c r="L412" i="2" s="1"/>
  <c r="AP136" i="2"/>
  <c r="L411" i="2" s="1"/>
  <c r="AO136" i="2"/>
  <c r="K414" i="2" s="1"/>
  <c r="K415" i="2" s="1"/>
  <c r="AN136" i="2"/>
  <c r="K413" i="2" s="1"/>
  <c r="AM136" i="2"/>
  <c r="K412" i="2" s="1"/>
  <c r="AL136" i="2"/>
  <c r="K411" i="2" s="1"/>
  <c r="AK136" i="2"/>
  <c r="J414" i="2" s="1"/>
  <c r="J415" i="2" s="1"/>
  <c r="AJ136" i="2"/>
  <c r="J413" i="2" s="1"/>
  <c r="AI136" i="2"/>
  <c r="J412" i="2" s="1"/>
  <c r="AH136" i="2"/>
  <c r="J411" i="2" s="1"/>
  <c r="AG136" i="2"/>
  <c r="I414" i="2" s="1"/>
  <c r="I415" i="2" s="1"/>
  <c r="AF136" i="2"/>
  <c r="I413" i="2" s="1"/>
  <c r="AE136" i="2"/>
  <c r="I412" i="2" s="1"/>
  <c r="AD136" i="2"/>
  <c r="I411" i="2" s="1"/>
  <c r="AC136" i="2"/>
  <c r="H414" i="2" s="1"/>
  <c r="H415" i="2" s="1"/>
  <c r="AB136" i="2"/>
  <c r="H413" i="2" s="1"/>
  <c r="AA136" i="2"/>
  <c r="H412" i="2" s="1"/>
  <c r="Z136" i="2"/>
  <c r="H411" i="2" s="1"/>
  <c r="Y136" i="2"/>
  <c r="G414" i="2" s="1"/>
  <c r="G415" i="2" s="1"/>
  <c r="X136" i="2"/>
  <c r="G413" i="2" s="1"/>
  <c r="W136" i="2"/>
  <c r="G412" i="2" s="1"/>
  <c r="V136" i="2"/>
  <c r="G411" i="2" s="1"/>
  <c r="U136" i="2"/>
  <c r="F414" i="2" s="1"/>
  <c r="F415" i="2" s="1"/>
  <c r="T136" i="2"/>
  <c r="F413" i="2" s="1"/>
  <c r="S136" i="2"/>
  <c r="F412" i="2" s="1"/>
  <c r="R136" i="2"/>
  <c r="F411" i="2" s="1"/>
  <c r="Q136" i="2"/>
  <c r="E414" i="2" s="1"/>
  <c r="E415" i="2" s="1"/>
  <c r="P136" i="2"/>
  <c r="E413" i="2" s="1"/>
  <c r="O136" i="2"/>
  <c r="E412" i="2" s="1"/>
  <c r="N136" i="2"/>
  <c r="E411" i="2" s="1"/>
  <c r="M136" i="2"/>
  <c r="D414" i="2" s="1"/>
  <c r="D415" i="2" s="1"/>
  <c r="L136" i="2"/>
  <c r="D413" i="2" s="1"/>
  <c r="K136" i="2"/>
  <c r="D412" i="2" s="1"/>
  <c r="J136" i="2"/>
  <c r="D411" i="2" s="1"/>
  <c r="I136" i="2"/>
  <c r="C414" i="2" s="1"/>
  <c r="C415" i="2" s="1"/>
  <c r="H136" i="2"/>
  <c r="C413" i="2" s="1"/>
  <c r="G136" i="2"/>
  <c r="C412" i="2" s="1"/>
  <c r="F136" i="2"/>
  <c r="C411" i="2" s="1"/>
  <c r="E136" i="2"/>
  <c r="B414" i="2" s="1"/>
  <c r="D136" i="2"/>
  <c r="B413" i="2" s="1"/>
  <c r="C136" i="2"/>
  <c r="B412" i="2" s="1"/>
  <c r="B136" i="2"/>
  <c r="B411" i="2" s="1"/>
  <c r="AZ135" i="2"/>
  <c r="AY135" i="2"/>
  <c r="AY137" i="2" s="1"/>
  <c r="N418" i="2" s="1"/>
  <c r="AX135" i="2"/>
  <c r="AX137" i="2" s="1"/>
  <c r="N417" i="2" s="1"/>
  <c r="AW135" i="2"/>
  <c r="M408" i="2" s="1"/>
  <c r="M409" i="2" s="1"/>
  <c r="AV135" i="2"/>
  <c r="AV137" i="2" s="1"/>
  <c r="M419" i="2" s="1"/>
  <c r="AU135" i="2"/>
  <c r="M406" i="2" s="1"/>
  <c r="AT135" i="2"/>
  <c r="AT137" i="2" s="1"/>
  <c r="M417" i="2" s="1"/>
  <c r="AS135" i="2"/>
  <c r="L408" i="2" s="1"/>
  <c r="L409" i="2" s="1"/>
  <c r="AR135" i="2"/>
  <c r="L407" i="2" s="1"/>
  <c r="AQ135" i="2"/>
  <c r="AQ137" i="2" s="1"/>
  <c r="L418" i="2" s="1"/>
  <c r="AP135" i="2"/>
  <c r="L405" i="2" s="1"/>
  <c r="AO135" i="2"/>
  <c r="K408" i="2" s="1"/>
  <c r="K409" i="2" s="1"/>
  <c r="AN135" i="2"/>
  <c r="K407" i="2" s="1"/>
  <c r="AM135" i="2"/>
  <c r="K406" i="2" s="1"/>
  <c r="AL135" i="2"/>
  <c r="K405" i="2" s="1"/>
  <c r="AK135" i="2"/>
  <c r="J408" i="2" s="1"/>
  <c r="J409" i="2" s="1"/>
  <c r="AJ135" i="2"/>
  <c r="J407" i="2" s="1"/>
  <c r="AI135" i="2"/>
  <c r="J406" i="2" s="1"/>
  <c r="AH135" i="2"/>
  <c r="J405" i="2" s="1"/>
  <c r="AG135" i="2"/>
  <c r="I408" i="2" s="1"/>
  <c r="I409" i="2" s="1"/>
  <c r="AF135" i="2"/>
  <c r="I407" i="2" s="1"/>
  <c r="AE135" i="2"/>
  <c r="AE137" i="2" s="1"/>
  <c r="I418" i="2" s="1"/>
  <c r="AD135" i="2"/>
  <c r="I405" i="2" s="1"/>
  <c r="AC135" i="2"/>
  <c r="AC137" i="2" s="1"/>
  <c r="H420" i="2" s="1"/>
  <c r="AB135" i="2"/>
  <c r="H407" i="2" s="1"/>
  <c r="AA135" i="2"/>
  <c r="H406" i="2" s="1"/>
  <c r="Z135" i="2"/>
  <c r="H405" i="2" s="1"/>
  <c r="Y135" i="2"/>
  <c r="G408" i="2" s="1"/>
  <c r="G409" i="2" s="1"/>
  <c r="X135" i="2"/>
  <c r="G407" i="2" s="1"/>
  <c r="W135" i="2"/>
  <c r="G406" i="2" s="1"/>
  <c r="V135" i="2"/>
  <c r="G405" i="2" s="1"/>
  <c r="U135" i="2"/>
  <c r="F408" i="2" s="1"/>
  <c r="F409" i="2" s="1"/>
  <c r="T135" i="2"/>
  <c r="F407" i="2" s="1"/>
  <c r="S135" i="2"/>
  <c r="S137" i="2" s="1"/>
  <c r="F418" i="2" s="1"/>
  <c r="R135" i="2"/>
  <c r="F405" i="2" s="1"/>
  <c r="Q135" i="2"/>
  <c r="Q137" i="2" s="1"/>
  <c r="E420" i="2" s="1"/>
  <c r="P135" i="2"/>
  <c r="E407" i="2" s="1"/>
  <c r="O135" i="2"/>
  <c r="E406" i="2" s="1"/>
  <c r="N135" i="2"/>
  <c r="E405" i="2" s="1"/>
  <c r="M135" i="2"/>
  <c r="D408" i="2" s="1"/>
  <c r="D409" i="2" s="1"/>
  <c r="L135" i="2"/>
  <c r="D407" i="2" s="1"/>
  <c r="K135" i="2"/>
  <c r="D406" i="2" s="1"/>
  <c r="J135" i="2"/>
  <c r="D405" i="2" s="1"/>
  <c r="I135" i="2"/>
  <c r="C408" i="2" s="1"/>
  <c r="C409" i="2" s="1"/>
  <c r="H135" i="2"/>
  <c r="C407" i="2" s="1"/>
  <c r="G135" i="2"/>
  <c r="G137" i="2" s="1"/>
  <c r="C418" i="2" s="1"/>
  <c r="F135" i="2"/>
  <c r="C405" i="2" s="1"/>
  <c r="E135" i="2"/>
  <c r="E137" i="2" s="1"/>
  <c r="B420" i="2" s="1"/>
  <c r="D135" i="2"/>
  <c r="B407" i="2" s="1"/>
  <c r="C135" i="2"/>
  <c r="C137" i="2" s="1"/>
  <c r="B418" i="2" s="1"/>
  <c r="B135" i="2"/>
  <c r="B137" i="2" s="1"/>
  <c r="B417" i="2" s="1"/>
  <c r="N465" i="2" l="1"/>
  <c r="N464" i="2"/>
  <c r="G626" i="2"/>
  <c r="G627" i="2"/>
  <c r="G421" i="2"/>
  <c r="H626" i="2"/>
  <c r="H627" i="2"/>
  <c r="H421" i="2"/>
  <c r="E627" i="2"/>
  <c r="E626" i="2"/>
  <c r="E421" i="2"/>
  <c r="O361" i="2"/>
  <c r="O385" i="2"/>
  <c r="B626" i="2"/>
  <c r="O420" i="2"/>
  <c r="B421" i="2"/>
  <c r="B415" i="2"/>
  <c r="O415" i="2" s="1"/>
  <c r="O414" i="2"/>
  <c r="O379" i="2"/>
  <c r="D627" i="2"/>
  <c r="D626" i="2"/>
  <c r="D421" i="2"/>
  <c r="O403" i="2"/>
  <c r="I137" i="2"/>
  <c r="C420" i="2" s="1"/>
  <c r="U137" i="2"/>
  <c r="F420" i="2" s="1"/>
  <c r="AG137" i="2"/>
  <c r="I420" i="2" s="1"/>
  <c r="AS137" i="2"/>
  <c r="L420" i="2" s="1"/>
  <c r="F514" i="2"/>
  <c r="F515" i="2" s="1"/>
  <c r="I514" i="2"/>
  <c r="L514" i="2"/>
  <c r="L515" i="2" s="1"/>
  <c r="M403" i="2"/>
  <c r="L406" i="2"/>
  <c r="D427" i="2"/>
  <c r="B440" i="2"/>
  <c r="N440" i="2"/>
  <c r="H645" i="2"/>
  <c r="H481" i="2"/>
  <c r="H454" i="2"/>
  <c r="H518" i="2"/>
  <c r="K500" i="2"/>
  <c r="K499" i="2"/>
  <c r="G508" i="2"/>
  <c r="G507" i="2"/>
  <c r="O390" i="2"/>
  <c r="O402" i="2"/>
  <c r="M405" i="2"/>
  <c r="M407" i="2"/>
  <c r="M412" i="2"/>
  <c r="G538" i="2"/>
  <c r="B474" i="2"/>
  <c r="O473" i="2"/>
  <c r="E519" i="2"/>
  <c r="H508" i="2"/>
  <c r="E508" i="2"/>
  <c r="K137" i="2"/>
  <c r="D418" i="2" s="1"/>
  <c r="W137" i="2"/>
  <c r="G418" i="2" s="1"/>
  <c r="AI137" i="2"/>
  <c r="J418" i="2" s="1"/>
  <c r="O360" i="2"/>
  <c r="D440" i="2"/>
  <c r="D446" i="2"/>
  <c r="N405" i="2"/>
  <c r="N406" i="2"/>
  <c r="B408" i="2"/>
  <c r="J645" i="2"/>
  <c r="J481" i="2"/>
  <c r="J567" i="2"/>
  <c r="I518" i="2"/>
  <c r="H519" i="2"/>
  <c r="G520" i="2"/>
  <c r="L466" i="2"/>
  <c r="C647" i="2"/>
  <c r="C646" i="2"/>
  <c r="C475" i="2"/>
  <c r="C474" i="2"/>
  <c r="N647" i="2"/>
  <c r="N646" i="2"/>
  <c r="N475" i="2"/>
  <c r="N474" i="2"/>
  <c r="G519" i="2"/>
  <c r="K492" i="2"/>
  <c r="K491" i="2"/>
  <c r="J492" i="2"/>
  <c r="J491" i="2"/>
  <c r="C500" i="2"/>
  <c r="C499" i="2"/>
  <c r="O499" i="2" s="1"/>
  <c r="O498" i="2"/>
  <c r="N500" i="2"/>
  <c r="I508" i="2"/>
  <c r="M538" i="2"/>
  <c r="N408" i="2"/>
  <c r="N409" i="2" s="1"/>
  <c r="N407" i="2"/>
  <c r="J137" i="2"/>
  <c r="D417" i="2" s="1"/>
  <c r="V137" i="2"/>
  <c r="G417" i="2" s="1"/>
  <c r="AH137" i="2"/>
  <c r="J417" i="2" s="1"/>
  <c r="L137" i="2"/>
  <c r="D419" i="2" s="1"/>
  <c r="X137" i="2"/>
  <c r="G419" i="2" s="1"/>
  <c r="AJ137" i="2"/>
  <c r="J419" i="2" s="1"/>
  <c r="E440" i="2"/>
  <c r="E427" i="2"/>
  <c r="B405" i="2"/>
  <c r="B406" i="2"/>
  <c r="K567" i="2"/>
  <c r="K645" i="2"/>
  <c r="K481" i="2"/>
  <c r="K454" i="2"/>
  <c r="K474" i="2"/>
  <c r="J518" i="2"/>
  <c r="I519" i="2"/>
  <c r="H520" i="2"/>
  <c r="M466" i="2"/>
  <c r="O466" i="2" s="1"/>
  <c r="D647" i="2"/>
  <c r="D646" i="2"/>
  <c r="D648" i="2" s="1"/>
  <c r="D475" i="2"/>
  <c r="D474" i="2"/>
  <c r="D520" i="2"/>
  <c r="L492" i="2"/>
  <c r="L491" i="2"/>
  <c r="D500" i="2"/>
  <c r="J508" i="2"/>
  <c r="J507" i="2"/>
  <c r="N538" i="2"/>
  <c r="M626" i="2"/>
  <c r="M421" i="2"/>
  <c r="G514" i="2"/>
  <c r="G515" i="2" s="1"/>
  <c r="F440" i="2"/>
  <c r="F427" i="2"/>
  <c r="C406" i="2"/>
  <c r="E408" i="2"/>
  <c r="E409" i="2" s="1"/>
  <c r="L645" i="2"/>
  <c r="L481" i="2"/>
  <c r="L454" i="2"/>
  <c r="K518" i="2"/>
  <c r="J519" i="2"/>
  <c r="I520" i="2"/>
  <c r="E517" i="2"/>
  <c r="D518" i="2"/>
  <c r="C519" i="2"/>
  <c r="B520" i="2"/>
  <c r="N543" i="2"/>
  <c r="N528" i="2"/>
  <c r="F520" i="2"/>
  <c r="M492" i="2"/>
  <c r="M491" i="2"/>
  <c r="E500" i="2"/>
  <c r="E499" i="2"/>
  <c r="K508" i="2"/>
  <c r="K507" i="2"/>
  <c r="D538" i="2"/>
  <c r="J626" i="2"/>
  <c r="J421" i="2"/>
  <c r="D514" i="2"/>
  <c r="J514" i="2"/>
  <c r="J515" i="2" s="1"/>
  <c r="M514" i="2"/>
  <c r="M515" i="2" s="1"/>
  <c r="N137" i="2"/>
  <c r="E417" i="2" s="1"/>
  <c r="Z137" i="2"/>
  <c r="H417" i="2" s="1"/>
  <c r="AL137" i="2"/>
  <c r="K417" i="2" s="1"/>
  <c r="I367" i="2"/>
  <c r="G427" i="2"/>
  <c r="G440" i="2"/>
  <c r="E403" i="2"/>
  <c r="I427" i="2"/>
  <c r="M645" i="2"/>
  <c r="M567" i="2"/>
  <c r="M481" i="2"/>
  <c r="M454" i="2"/>
  <c r="L518" i="2"/>
  <c r="K519" i="2"/>
  <c r="J520" i="2"/>
  <c r="N466" i="2"/>
  <c r="F647" i="2"/>
  <c r="F646" i="2"/>
  <c r="F474" i="2"/>
  <c r="F500" i="2"/>
  <c r="F499" i="2"/>
  <c r="L500" i="2"/>
  <c r="L508" i="2"/>
  <c r="L507" i="2"/>
  <c r="O137" i="2"/>
  <c r="E418" i="2" s="1"/>
  <c r="AA137" i="2"/>
  <c r="H418" i="2" s="1"/>
  <c r="AM137" i="2"/>
  <c r="K418" i="2" s="1"/>
  <c r="O384" i="2"/>
  <c r="M397" i="2"/>
  <c r="H403" i="2"/>
  <c r="F403" i="2"/>
  <c r="F406" i="2"/>
  <c r="N414" i="2"/>
  <c r="N415" i="2" s="1"/>
  <c r="D433" i="2"/>
  <c r="C433" i="2"/>
  <c r="H440" i="2"/>
  <c r="B481" i="2"/>
  <c r="O453" i="2"/>
  <c r="N645" i="2"/>
  <c r="N481" i="2"/>
  <c r="N454" i="2"/>
  <c r="M518" i="2"/>
  <c r="L519" i="2"/>
  <c r="K520" i="2"/>
  <c r="G647" i="2"/>
  <c r="G646" i="2"/>
  <c r="G475" i="2"/>
  <c r="G474" i="2"/>
  <c r="K475" i="2"/>
  <c r="C492" i="2"/>
  <c r="C491" i="2"/>
  <c r="O491" i="2" s="1"/>
  <c r="O490" i="2"/>
  <c r="N492" i="2"/>
  <c r="G500" i="2"/>
  <c r="G499" i="2"/>
  <c r="M507" i="2"/>
  <c r="M508" i="2"/>
  <c r="B397" i="2"/>
  <c r="N397" i="2"/>
  <c r="G403" i="2"/>
  <c r="H408" i="2"/>
  <c r="H409" i="2" s="1"/>
  <c r="K427" i="2"/>
  <c r="E433" i="2"/>
  <c r="M433" i="2"/>
  <c r="O433" i="2" s="1"/>
  <c r="I440" i="2"/>
  <c r="C517" i="2"/>
  <c r="B518" i="2"/>
  <c r="N518" i="2"/>
  <c r="M519" i="2"/>
  <c r="L520" i="2"/>
  <c r="H647" i="2"/>
  <c r="H646" i="2"/>
  <c r="H648" i="2" s="1"/>
  <c r="H475" i="2"/>
  <c r="H474" i="2"/>
  <c r="I475" i="2"/>
  <c r="D492" i="2"/>
  <c r="D491" i="2"/>
  <c r="E492" i="2"/>
  <c r="H500" i="2"/>
  <c r="B507" i="2"/>
  <c r="N420" i="2"/>
  <c r="N419" i="2"/>
  <c r="AO137" i="2"/>
  <c r="K420" i="2" s="1"/>
  <c r="B514" i="2"/>
  <c r="E514" i="2"/>
  <c r="H514" i="2"/>
  <c r="K514" i="2"/>
  <c r="K515" i="2" s="1"/>
  <c r="J446" i="2"/>
  <c r="J433" i="2"/>
  <c r="L427" i="2"/>
  <c r="F433" i="2"/>
  <c r="J440" i="2"/>
  <c r="D517" i="2"/>
  <c r="C518" i="2"/>
  <c r="B519" i="2"/>
  <c r="N519" i="2"/>
  <c r="M520" i="2"/>
  <c r="I500" i="2"/>
  <c r="N508" i="2"/>
  <c r="N507" i="2"/>
  <c r="K446" i="2"/>
  <c r="K433" i="2"/>
  <c r="J403" i="2"/>
  <c r="I406" i="2"/>
  <c r="M427" i="2"/>
  <c r="G433" i="2"/>
  <c r="K440" i="2"/>
  <c r="G517" i="2"/>
  <c r="J500" i="2"/>
  <c r="J499" i="2"/>
  <c r="O551" i="2"/>
  <c r="I624" i="2"/>
  <c r="I631" i="2"/>
  <c r="I622" i="2"/>
  <c r="I560" i="2"/>
  <c r="B567" i="2"/>
  <c r="O366" i="2"/>
  <c r="L433" i="2"/>
  <c r="L446" i="2"/>
  <c r="B427" i="2"/>
  <c r="N427" i="2"/>
  <c r="H433" i="2"/>
  <c r="L440" i="2"/>
  <c r="F517" i="2"/>
  <c r="E518" i="2"/>
  <c r="D519" i="2"/>
  <c r="C520" i="2"/>
  <c r="D482" i="2"/>
  <c r="H466" i="2"/>
  <c r="I517" i="2"/>
  <c r="F492" i="2"/>
  <c r="F491" i="2"/>
  <c r="G492" i="2"/>
  <c r="J538" i="2"/>
  <c r="O378" i="2"/>
  <c r="L403" i="2"/>
  <c r="C427" i="2"/>
  <c r="H427" i="2"/>
  <c r="I433" i="2"/>
  <c r="M440" i="2"/>
  <c r="G466" i="2"/>
  <c r="J647" i="2"/>
  <c r="J646" i="2"/>
  <c r="J475" i="2"/>
  <c r="J474" i="2"/>
  <c r="F518" i="2"/>
  <c r="F508" i="2"/>
  <c r="F507" i="2"/>
  <c r="K538" i="2"/>
  <c r="F645" i="2"/>
  <c r="F640" i="2"/>
  <c r="J462" i="2"/>
  <c r="J466" i="2" s="1"/>
  <c r="I463" i="2"/>
  <c r="I466" i="2" s="1"/>
  <c r="H464" i="2"/>
  <c r="G465" i="2"/>
  <c r="L647" i="2"/>
  <c r="L646" i="2"/>
  <c r="L648" i="2" s="1"/>
  <c r="H477" i="2"/>
  <c r="H517" i="2" s="1"/>
  <c r="G478" i="2"/>
  <c r="G518" i="2" s="1"/>
  <c r="F479" i="2"/>
  <c r="F519" i="2" s="1"/>
  <c r="E480" i="2"/>
  <c r="E520" i="2" s="1"/>
  <c r="C538" i="2"/>
  <c r="O537" i="2"/>
  <c r="D559" i="2"/>
  <c r="D624" i="2"/>
  <c r="D583" i="2"/>
  <c r="D631" i="2"/>
  <c r="D622" i="2"/>
  <c r="L567" i="2"/>
  <c r="I583" i="2"/>
  <c r="I588" i="2"/>
  <c r="O630" i="2"/>
  <c r="C637" i="2"/>
  <c r="O637" i="2" s="1"/>
  <c r="G645" i="2"/>
  <c r="G567" i="2"/>
  <c r="K462" i="2"/>
  <c r="K466" i="2" s="1"/>
  <c r="J463" i="2"/>
  <c r="I464" i="2"/>
  <c r="H465" i="2"/>
  <c r="M647" i="2"/>
  <c r="M646" i="2"/>
  <c r="G491" i="2"/>
  <c r="E560" i="2"/>
  <c r="E624" i="2"/>
  <c r="E583" i="2"/>
  <c r="E631" i="2"/>
  <c r="E622" i="2"/>
  <c r="H663" i="2"/>
  <c r="G664" i="2"/>
  <c r="G666" i="2" s="1"/>
  <c r="B446" i="2"/>
  <c r="O446" i="2" s="1"/>
  <c r="N446" i="2"/>
  <c r="G454" i="2"/>
  <c r="B460" i="2"/>
  <c r="O460" i="2" s="1"/>
  <c r="N460" i="2"/>
  <c r="N567" i="2" s="1"/>
  <c r="L474" i="2"/>
  <c r="J477" i="2"/>
  <c r="J517" i="2" s="1"/>
  <c r="F481" i="2"/>
  <c r="H491" i="2"/>
  <c r="L499" i="2"/>
  <c r="C508" i="2"/>
  <c r="E537" i="2"/>
  <c r="J551" i="2"/>
  <c r="F559" i="2"/>
  <c r="F624" i="2"/>
  <c r="F631" i="2"/>
  <c r="F622" i="2"/>
  <c r="G624" i="2"/>
  <c r="G631" i="2"/>
  <c r="G622" i="2"/>
  <c r="G560" i="2"/>
  <c r="K583" i="2"/>
  <c r="G640" i="2"/>
  <c r="C446" i="2"/>
  <c r="I453" i="2"/>
  <c r="I507" i="2" s="1"/>
  <c r="C460" i="2"/>
  <c r="M474" i="2"/>
  <c r="L475" i="2"/>
  <c r="K477" i="2"/>
  <c r="K517" i="2" s="1"/>
  <c r="G481" i="2"/>
  <c r="M499" i="2"/>
  <c r="F538" i="2"/>
  <c r="K551" i="2"/>
  <c r="H640" i="2"/>
  <c r="O426" i="2"/>
  <c r="D460" i="2"/>
  <c r="D499" i="2" s="1"/>
  <c r="M475" i="2"/>
  <c r="L477" i="2"/>
  <c r="L517" i="2" s="1"/>
  <c r="H624" i="2"/>
  <c r="H631" i="2"/>
  <c r="H622" i="2"/>
  <c r="K631" i="2"/>
  <c r="K622" i="2"/>
  <c r="K560" i="2"/>
  <c r="K559" i="2"/>
  <c r="K624" i="2"/>
  <c r="D567" i="2"/>
  <c r="E446" i="2"/>
  <c r="E460" i="2"/>
  <c r="E507" i="2" s="1"/>
  <c r="E473" i="2"/>
  <c r="M477" i="2"/>
  <c r="M517" i="2" s="1"/>
  <c r="E585" i="2"/>
  <c r="D586" i="2"/>
  <c r="C587" i="2"/>
  <c r="B588" i="2"/>
  <c r="N588" i="2"/>
  <c r="J640" i="2"/>
  <c r="O439" i="2"/>
  <c r="F446" i="2"/>
  <c r="B477" i="2"/>
  <c r="B517" i="2" s="1"/>
  <c r="N477" i="2"/>
  <c r="N517" i="2" s="1"/>
  <c r="B551" i="2"/>
  <c r="J558" i="2"/>
  <c r="J583" i="2" s="1"/>
  <c r="G559" i="2"/>
  <c r="F567" i="2"/>
  <c r="H583" i="2"/>
  <c r="K640" i="2"/>
  <c r="J667" i="2"/>
  <c r="I668" i="2"/>
  <c r="I670" i="2" s="1"/>
  <c r="G446" i="2"/>
  <c r="L640" i="2"/>
  <c r="H460" i="2"/>
  <c r="H507" i="2" s="1"/>
  <c r="F462" i="2"/>
  <c r="F466" i="2" s="1"/>
  <c r="E463" i="2"/>
  <c r="E466" i="2" s="1"/>
  <c r="D464" i="2"/>
  <c r="D466" i="2" s="1"/>
  <c r="C465" i="2"/>
  <c r="C466" i="2" s="1"/>
  <c r="D551" i="2"/>
  <c r="H567" i="2"/>
  <c r="C453" i="2"/>
  <c r="I647" i="2"/>
  <c r="I646" i="2"/>
  <c r="M558" i="2"/>
  <c r="M627" i="2" s="1"/>
  <c r="L558" i="2"/>
  <c r="F560" i="2"/>
  <c r="I585" i="2"/>
  <c r="H586" i="2"/>
  <c r="G587" i="2"/>
  <c r="F583" i="2"/>
  <c r="I671" i="2"/>
  <c r="H672" i="2"/>
  <c r="H674" i="2" s="1"/>
  <c r="D645" i="2"/>
  <c r="D640" i="2"/>
  <c r="F551" i="2"/>
  <c r="B558" i="2"/>
  <c r="H560" i="2"/>
  <c r="G583" i="2"/>
  <c r="L688" i="2"/>
  <c r="L690" i="2" s="1"/>
  <c r="M687" i="2"/>
  <c r="E645" i="2"/>
  <c r="E640" i="2"/>
  <c r="K647" i="2"/>
  <c r="K646" i="2"/>
  <c r="K648" i="2" s="1"/>
  <c r="E491" i="2"/>
  <c r="B537" i="2"/>
  <c r="B538" i="2" s="1"/>
  <c r="C558" i="2"/>
  <c r="D560" i="2" s="1"/>
  <c r="N631" i="2"/>
  <c r="N622" i="2"/>
  <c r="N560" i="2"/>
  <c r="N559" i="2"/>
  <c r="N624" i="2"/>
  <c r="F588" i="2"/>
  <c r="M640" i="2"/>
  <c r="B640" i="2"/>
  <c r="H668" i="2"/>
  <c r="H670" i="2" s="1"/>
  <c r="N704" i="2"/>
  <c r="M583" i="2"/>
  <c r="N634" i="2"/>
  <c r="F664" i="2"/>
  <c r="F666" i="2" s="1"/>
  <c r="B583" i="2"/>
  <c r="N583" i="2"/>
  <c r="H659" i="2"/>
  <c r="F674" i="2"/>
  <c r="J675" i="2"/>
  <c r="I679" i="2"/>
  <c r="K683" i="2"/>
  <c r="L691" i="2"/>
  <c r="J588" i="2"/>
  <c r="G674" i="2"/>
  <c r="N636" i="2"/>
  <c r="G672" i="2"/>
  <c r="G678" i="2"/>
  <c r="N695" i="2"/>
  <c r="N696" i="2" s="1"/>
  <c r="N637" i="2"/>
  <c r="H678" i="2"/>
  <c r="N700" i="2"/>
  <c r="N701" i="2" s="1"/>
  <c r="N656" i="2"/>
  <c r="I678" i="2"/>
  <c r="N638" i="2"/>
  <c r="E670" i="2"/>
  <c r="J690" i="2"/>
  <c r="M702" i="2"/>
  <c r="K690" i="2"/>
  <c r="M741" i="2"/>
  <c r="N697" i="2" l="1"/>
  <c r="N698" i="2"/>
  <c r="I652" i="2"/>
  <c r="H652" i="2"/>
  <c r="G652" i="2"/>
  <c r="F652" i="2"/>
  <c r="E652" i="2"/>
  <c r="D652" i="2"/>
  <c r="C652" i="2"/>
  <c r="N652" i="2"/>
  <c r="B652" i="2"/>
  <c r="M652" i="2"/>
  <c r="L652" i="2"/>
  <c r="K652" i="2"/>
  <c r="J652" i="2"/>
  <c r="K627" i="2"/>
  <c r="K626" i="2"/>
  <c r="K421" i="2"/>
  <c r="H660" i="2"/>
  <c r="H662" i="2" s="1"/>
  <c r="I659" i="2"/>
  <c r="L631" i="2"/>
  <c r="L622" i="2"/>
  <c r="L560" i="2"/>
  <c r="L559" i="2"/>
  <c r="L624" i="2"/>
  <c r="L583" i="2"/>
  <c r="M648" i="2"/>
  <c r="H540" i="2"/>
  <c r="H525" i="2"/>
  <c r="D542" i="2"/>
  <c r="D527" i="2"/>
  <c r="I559" i="2"/>
  <c r="C541" i="2"/>
  <c r="C526" i="2"/>
  <c r="B528" i="2"/>
  <c r="B543" i="2"/>
  <c r="J671" i="2"/>
  <c r="I672" i="2"/>
  <c r="I674" i="2" s="1"/>
  <c r="N540" i="2"/>
  <c r="N525" i="2"/>
  <c r="E559" i="2"/>
  <c r="H559" i="2"/>
  <c r="D507" i="2"/>
  <c r="I663" i="2"/>
  <c r="H664" i="2"/>
  <c r="H666" i="2" s="1"/>
  <c r="I635" i="2"/>
  <c r="I632" i="2"/>
  <c r="I638" i="2"/>
  <c r="H499" i="2"/>
  <c r="M527" i="2"/>
  <c r="M542" i="2"/>
  <c r="O481" i="2"/>
  <c r="B521" i="2"/>
  <c r="B482" i="2"/>
  <c r="E540" i="2"/>
  <c r="E525" i="2"/>
  <c r="H541" i="2"/>
  <c r="H526" i="2"/>
  <c r="N627" i="2"/>
  <c r="N626" i="2"/>
  <c r="N421" i="2"/>
  <c r="N640" i="2"/>
  <c r="E567" i="2"/>
  <c r="D638" i="2"/>
  <c r="D635" i="2"/>
  <c r="L528" i="2"/>
  <c r="L543" i="2"/>
  <c r="O397" i="2"/>
  <c r="D543" i="2"/>
  <c r="D528" i="2"/>
  <c r="M688" i="2"/>
  <c r="M690" i="2" s="1"/>
  <c r="N687" i="2"/>
  <c r="N688" i="2" s="1"/>
  <c r="C645" i="2"/>
  <c r="C640" i="2"/>
  <c r="O640" i="2" s="1"/>
  <c r="C567" i="2"/>
  <c r="O567" i="2" s="1"/>
  <c r="C481" i="2"/>
  <c r="D454" i="2"/>
  <c r="C454" i="2"/>
  <c r="C507" i="2"/>
  <c r="O507" i="2" s="1"/>
  <c r="B540" i="2"/>
  <c r="B525" i="2"/>
  <c r="M540" i="2"/>
  <c r="M525" i="2"/>
  <c r="J648" i="2"/>
  <c r="N526" i="2"/>
  <c r="N541" i="2"/>
  <c r="G648" i="2"/>
  <c r="G543" i="2"/>
  <c r="G528" i="2"/>
  <c r="H538" i="2"/>
  <c r="O514" i="2"/>
  <c r="H542" i="2"/>
  <c r="H527" i="2"/>
  <c r="C515" i="2"/>
  <c r="O515" i="2" s="1"/>
  <c r="G541" i="2"/>
  <c r="G526" i="2"/>
  <c r="B542" i="2"/>
  <c r="B527" i="2"/>
  <c r="E647" i="2"/>
  <c r="E646" i="2"/>
  <c r="E648" i="2" s="1"/>
  <c r="E475" i="2"/>
  <c r="E474" i="2"/>
  <c r="E481" i="2"/>
  <c r="F483" i="2" s="1"/>
  <c r="I491" i="2"/>
  <c r="B526" i="2"/>
  <c r="B541" i="2"/>
  <c r="I543" i="2"/>
  <c r="I528" i="2"/>
  <c r="N706" i="2"/>
  <c r="N705" i="2"/>
  <c r="G521" i="2"/>
  <c r="G483" i="2"/>
  <c r="G482" i="2"/>
  <c r="G635" i="2"/>
  <c r="G632" i="2"/>
  <c r="G638" i="2"/>
  <c r="F482" i="2"/>
  <c r="F521" i="2"/>
  <c r="E635" i="2"/>
  <c r="E632" i="2"/>
  <c r="E638" i="2"/>
  <c r="I540" i="2"/>
  <c r="I525" i="2"/>
  <c r="O427" i="2"/>
  <c r="C525" i="2"/>
  <c r="C540" i="2"/>
  <c r="K542" i="2"/>
  <c r="K527" i="2"/>
  <c r="J527" i="2"/>
  <c r="J542" i="2"/>
  <c r="G527" i="2"/>
  <c r="G542" i="2"/>
  <c r="I541" i="2"/>
  <c r="I526" i="2"/>
  <c r="H483" i="2"/>
  <c r="H482" i="2"/>
  <c r="H521" i="2"/>
  <c r="L627" i="2"/>
  <c r="L626" i="2"/>
  <c r="L421" i="2"/>
  <c r="O421" i="2"/>
  <c r="I645" i="2"/>
  <c r="I474" i="2"/>
  <c r="I481" i="2"/>
  <c r="J483" i="2" s="1"/>
  <c r="I454" i="2"/>
  <c r="H635" i="2"/>
  <c r="H632" i="2"/>
  <c r="H638" i="2"/>
  <c r="H650" i="2" s="1"/>
  <c r="K667" i="2"/>
  <c r="J668" i="2"/>
  <c r="J670" i="2" s="1"/>
  <c r="L525" i="2"/>
  <c r="L540" i="2"/>
  <c r="J540" i="2"/>
  <c r="J525" i="2"/>
  <c r="K543" i="2"/>
  <c r="K528" i="2"/>
  <c r="I627" i="2"/>
  <c r="I626" i="2"/>
  <c r="I421" i="2"/>
  <c r="L541" i="2"/>
  <c r="L526" i="2"/>
  <c r="K541" i="2"/>
  <c r="K526" i="2"/>
  <c r="K684" i="2"/>
  <c r="K686" i="2" s="1"/>
  <c r="L683" i="2"/>
  <c r="N635" i="2"/>
  <c r="I640" i="2"/>
  <c r="O538" i="2"/>
  <c r="D521" i="2"/>
  <c r="I499" i="2"/>
  <c r="H515" i="2"/>
  <c r="N491" i="2"/>
  <c r="L542" i="2"/>
  <c r="L527" i="2"/>
  <c r="H543" i="2"/>
  <c r="H528" i="2"/>
  <c r="N499" i="2"/>
  <c r="J454" i="2"/>
  <c r="F627" i="2"/>
  <c r="F626" i="2"/>
  <c r="F421" i="2"/>
  <c r="J543" i="2"/>
  <c r="J528" i="2"/>
  <c r="L692" i="2"/>
  <c r="L694" i="2" s="1"/>
  <c r="M691" i="2"/>
  <c r="K540" i="2"/>
  <c r="K525" i="2"/>
  <c r="I680" i="2"/>
  <c r="I682" i="2" s="1"/>
  <c r="J679" i="2"/>
  <c r="B631" i="2"/>
  <c r="B622" i="2"/>
  <c r="B559" i="2"/>
  <c r="B624" i="2"/>
  <c r="F635" i="2"/>
  <c r="F632" i="2"/>
  <c r="F638" i="2"/>
  <c r="F650" i="2" s="1"/>
  <c r="E543" i="2"/>
  <c r="E528" i="2"/>
  <c r="G540" i="2"/>
  <c r="G525" i="2"/>
  <c r="M543" i="2"/>
  <c r="M528" i="2"/>
  <c r="E515" i="2"/>
  <c r="M541" i="2"/>
  <c r="M526" i="2"/>
  <c r="M482" i="2"/>
  <c r="M521" i="2"/>
  <c r="M483" i="2"/>
  <c r="F543" i="2"/>
  <c r="F528" i="2"/>
  <c r="L483" i="2"/>
  <c r="L482" i="2"/>
  <c r="L521" i="2"/>
  <c r="I542" i="2"/>
  <c r="I527" i="2"/>
  <c r="N648" i="2"/>
  <c r="J482" i="2"/>
  <c r="J521" i="2"/>
  <c r="O440" i="2"/>
  <c r="C627" i="2"/>
  <c r="O627" i="2" s="1"/>
  <c r="C626" i="2"/>
  <c r="O626" i="2" s="1"/>
  <c r="C421" i="2"/>
  <c r="B627" i="2"/>
  <c r="C528" i="2"/>
  <c r="C543" i="2"/>
  <c r="C560" i="2"/>
  <c r="C559" i="2"/>
  <c r="O559" i="2" s="1"/>
  <c r="O558" i="2"/>
  <c r="C624" i="2"/>
  <c r="C631" i="2"/>
  <c r="D632" i="2" s="1"/>
  <c r="C622" i="2"/>
  <c r="O622" i="2" s="1"/>
  <c r="K675" i="2"/>
  <c r="J676" i="2"/>
  <c r="J678" i="2" s="1"/>
  <c r="I567" i="2"/>
  <c r="C583" i="2"/>
  <c r="O583" i="2" s="1"/>
  <c r="F527" i="2"/>
  <c r="F542" i="2"/>
  <c r="N515" i="2"/>
  <c r="N542" i="2"/>
  <c r="N527" i="2"/>
  <c r="B515" i="2"/>
  <c r="B491" i="2"/>
  <c r="D515" i="2"/>
  <c r="J541" i="2"/>
  <c r="J526" i="2"/>
  <c r="B499" i="2"/>
  <c r="O408" i="2"/>
  <c r="B409" i="2"/>
  <c r="O409" i="2" s="1"/>
  <c r="E542" i="2"/>
  <c r="E527" i="2"/>
  <c r="N521" i="2"/>
  <c r="N483" i="2"/>
  <c r="N482" i="2"/>
  <c r="F475" i="2"/>
  <c r="N702" i="2"/>
  <c r="M631" i="2"/>
  <c r="N632" i="2" s="1"/>
  <c r="N650" i="2" s="1"/>
  <c r="M622" i="2"/>
  <c r="M560" i="2"/>
  <c r="M559" i="2"/>
  <c r="M624" i="2"/>
  <c r="J624" i="2"/>
  <c r="J631" i="2"/>
  <c r="J622" i="2"/>
  <c r="J560" i="2"/>
  <c r="J559" i="2"/>
  <c r="E538" i="2"/>
  <c r="F541" i="2"/>
  <c r="F526" i="2"/>
  <c r="I538" i="2"/>
  <c r="E541" i="2"/>
  <c r="E526" i="2"/>
  <c r="F648" i="2"/>
  <c r="J627" i="2"/>
  <c r="C527" i="2"/>
  <c r="C542" i="2"/>
  <c r="K483" i="2"/>
  <c r="K482" i="2"/>
  <c r="K521" i="2"/>
  <c r="C648" i="2"/>
  <c r="D540" i="2"/>
  <c r="D525" i="2"/>
  <c r="I648" i="2"/>
  <c r="K638" i="2"/>
  <c r="K635" i="2"/>
  <c r="F540" i="2"/>
  <c r="F525" i="2"/>
  <c r="D541" i="2"/>
  <c r="D526" i="2"/>
  <c r="O474" i="2"/>
  <c r="I515" i="2"/>
  <c r="F655" i="2" l="1"/>
  <c r="E655" i="2"/>
  <c r="D655" i="2"/>
  <c r="C655" i="2"/>
  <c r="N655" i="2"/>
  <c r="B655" i="2"/>
  <c r="M655" i="2"/>
  <c r="L655" i="2"/>
  <c r="K655" i="2"/>
  <c r="J655" i="2"/>
  <c r="I655" i="2"/>
  <c r="H655" i="2"/>
  <c r="G655" i="2"/>
  <c r="N523" i="2"/>
  <c r="N522" i="2"/>
  <c r="N529" i="2"/>
  <c r="N544" i="2"/>
  <c r="O624" i="2"/>
  <c r="J544" i="2"/>
  <c r="J529" i="2"/>
  <c r="J522" i="2"/>
  <c r="M523" i="2"/>
  <c r="M522" i="2"/>
  <c r="M529" i="2"/>
  <c r="M544" i="2"/>
  <c r="G650" i="2"/>
  <c r="J632" i="2"/>
  <c r="J638" i="2"/>
  <c r="J650" i="2" s="1"/>
  <c r="J635" i="2"/>
  <c r="L667" i="2"/>
  <c r="K668" i="2"/>
  <c r="K670" i="2" s="1"/>
  <c r="E483" i="2"/>
  <c r="E482" i="2"/>
  <c r="E521" i="2"/>
  <c r="K650" i="2"/>
  <c r="K632" i="2"/>
  <c r="J663" i="2"/>
  <c r="I664" i="2"/>
  <c r="I666" i="2" s="1"/>
  <c r="L632" i="2"/>
  <c r="L638" i="2"/>
  <c r="L650" i="2" s="1"/>
  <c r="L635" i="2"/>
  <c r="H544" i="2"/>
  <c r="H529" i="2"/>
  <c r="H523" i="2"/>
  <c r="H522" i="2"/>
  <c r="D544" i="2"/>
  <c r="D522" i="2"/>
  <c r="D529" i="2"/>
  <c r="I660" i="2"/>
  <c r="I662" i="2" s="1"/>
  <c r="J659" i="2"/>
  <c r="B638" i="2"/>
  <c r="O638" i="2" s="1"/>
  <c r="B635" i="2"/>
  <c r="G544" i="2"/>
  <c r="G529" i="2"/>
  <c r="G523" i="2"/>
  <c r="G522" i="2"/>
  <c r="C521" i="2"/>
  <c r="C483" i="2"/>
  <c r="C482" i="2"/>
  <c r="D483" i="2"/>
  <c r="O482" i="2"/>
  <c r="L544" i="2"/>
  <c r="L523" i="2"/>
  <c r="L522" i="2"/>
  <c r="L529" i="2"/>
  <c r="K679" i="2"/>
  <c r="J680" i="2"/>
  <c r="J682" i="2" s="1"/>
  <c r="E650" i="2"/>
  <c r="D650" i="2"/>
  <c r="B522" i="2"/>
  <c r="B529" i="2"/>
  <c r="B544" i="2"/>
  <c r="L675" i="2"/>
  <c r="K676" i="2"/>
  <c r="K678" i="2" s="1"/>
  <c r="I483" i="2"/>
  <c r="I482" i="2"/>
  <c r="I521" i="2"/>
  <c r="K529" i="2"/>
  <c r="K523" i="2"/>
  <c r="K522" i="2"/>
  <c r="K544" i="2"/>
  <c r="L684" i="2"/>
  <c r="L686" i="2" s="1"/>
  <c r="M683" i="2"/>
  <c r="F544" i="2"/>
  <c r="F529" i="2"/>
  <c r="F523" i="2"/>
  <c r="F522" i="2"/>
  <c r="N689" i="2"/>
  <c r="N690" i="2"/>
  <c r="M632" i="2"/>
  <c r="M638" i="2"/>
  <c r="M650" i="2" s="1"/>
  <c r="M635" i="2"/>
  <c r="M692" i="2"/>
  <c r="M694" i="2" s="1"/>
  <c r="N691" i="2"/>
  <c r="N692" i="2" s="1"/>
  <c r="J672" i="2"/>
  <c r="J674" i="2" s="1"/>
  <c r="K671" i="2"/>
  <c r="C638" i="2"/>
  <c r="C635" i="2"/>
  <c r="C632" i="2"/>
  <c r="O631" i="2"/>
  <c r="I650" i="2"/>
  <c r="K672" i="2" l="1"/>
  <c r="K674" i="2" s="1"/>
  <c r="L671" i="2"/>
  <c r="I544" i="2"/>
  <c r="I529" i="2"/>
  <c r="I523" i="2"/>
  <c r="I522" i="2"/>
  <c r="D531" i="2"/>
  <c r="D530" i="2"/>
  <c r="D639" i="2"/>
  <c r="M667" i="2"/>
  <c r="L668" i="2"/>
  <c r="L670" i="2" s="1"/>
  <c r="J523" i="2"/>
  <c r="F531" i="2"/>
  <c r="F530" i="2"/>
  <c r="F639" i="2"/>
  <c r="C529" i="2"/>
  <c r="O521" i="2"/>
  <c r="C544" i="2"/>
  <c r="C523" i="2"/>
  <c r="C522" i="2"/>
  <c r="O522" i="2" s="1"/>
  <c r="J531" i="2"/>
  <c r="J530" i="2"/>
  <c r="J639" i="2"/>
  <c r="N693" i="2"/>
  <c r="N694" i="2"/>
  <c r="F545" i="2"/>
  <c r="F552" i="2"/>
  <c r="F623" i="2" s="1"/>
  <c r="L679" i="2"/>
  <c r="K680" i="2"/>
  <c r="K682" i="2" s="1"/>
  <c r="D545" i="2"/>
  <c r="D552" i="2"/>
  <c r="D623" i="2" s="1"/>
  <c r="J545" i="2"/>
  <c r="J552" i="2"/>
  <c r="J623" i="2" s="1"/>
  <c r="L531" i="2"/>
  <c r="L530" i="2"/>
  <c r="L639" i="2"/>
  <c r="K663" i="2"/>
  <c r="J664" i="2"/>
  <c r="J666" i="2" s="1"/>
  <c r="N683" i="2"/>
  <c r="N684" i="2" s="1"/>
  <c r="M684" i="2"/>
  <c r="M686" i="2" s="1"/>
  <c r="G531" i="2"/>
  <c r="G530" i="2"/>
  <c r="G639" i="2"/>
  <c r="D523" i="2"/>
  <c r="M675" i="2"/>
  <c r="L676" i="2"/>
  <c r="L678" i="2" s="1"/>
  <c r="G545" i="2"/>
  <c r="G552" i="2"/>
  <c r="G623" i="2" s="1"/>
  <c r="N545" i="2"/>
  <c r="N552" i="2"/>
  <c r="N623" i="2" s="1"/>
  <c r="K545" i="2"/>
  <c r="K552" i="2"/>
  <c r="K623" i="2" s="1"/>
  <c r="L545" i="2"/>
  <c r="L552" i="2"/>
  <c r="L623" i="2" s="1"/>
  <c r="E522" i="2"/>
  <c r="E544" i="2"/>
  <c r="E529" i="2"/>
  <c r="E523" i="2"/>
  <c r="M545" i="2"/>
  <c r="M552" i="2"/>
  <c r="M623" i="2" s="1"/>
  <c r="N531" i="2"/>
  <c r="N530" i="2"/>
  <c r="N639" i="2"/>
  <c r="B545" i="2"/>
  <c r="B552" i="2"/>
  <c r="B623" i="2" s="1"/>
  <c r="H531" i="2"/>
  <c r="H530" i="2"/>
  <c r="H639" i="2"/>
  <c r="M531" i="2"/>
  <c r="M530" i="2"/>
  <c r="M639" i="2"/>
  <c r="B530" i="2"/>
  <c r="B639" i="2"/>
  <c r="H653" i="2"/>
  <c r="G653" i="2"/>
  <c r="F653" i="2"/>
  <c r="E653" i="2"/>
  <c r="D653" i="2"/>
  <c r="C653" i="2"/>
  <c r="N653" i="2"/>
  <c r="B653" i="2"/>
  <c r="M653" i="2"/>
  <c r="L653" i="2"/>
  <c r="K653" i="2"/>
  <c r="J653" i="2"/>
  <c r="I653" i="2"/>
  <c r="H545" i="2"/>
  <c r="H552" i="2"/>
  <c r="H623" i="2" s="1"/>
  <c r="K531" i="2"/>
  <c r="K530" i="2"/>
  <c r="K639" i="2"/>
  <c r="C650" i="2"/>
  <c r="J660" i="2"/>
  <c r="J662" i="2" s="1"/>
  <c r="K659" i="2"/>
  <c r="E531" i="2" l="1"/>
  <c r="E530" i="2"/>
  <c r="E639" i="2"/>
  <c r="E545" i="2"/>
  <c r="E552" i="2"/>
  <c r="E623" i="2" s="1"/>
  <c r="N675" i="2"/>
  <c r="N676" i="2" s="1"/>
  <c r="M676" i="2"/>
  <c r="M678" i="2" s="1"/>
  <c r="N667" i="2"/>
  <c r="N668" i="2" s="1"/>
  <c r="M668" i="2"/>
  <c r="M670" i="2" s="1"/>
  <c r="C545" i="2"/>
  <c r="O545" i="2" s="1"/>
  <c r="O544" i="2"/>
  <c r="C552" i="2"/>
  <c r="M679" i="2"/>
  <c r="L680" i="2"/>
  <c r="L682" i="2" s="1"/>
  <c r="O529" i="2"/>
  <c r="C531" i="2"/>
  <c r="C530" i="2"/>
  <c r="O530" i="2" s="1"/>
  <c r="C639" i="2"/>
  <c r="N686" i="2"/>
  <c r="N685" i="2"/>
  <c r="I530" i="2"/>
  <c r="I531" i="2"/>
  <c r="I639" i="2"/>
  <c r="O639" i="2"/>
  <c r="I545" i="2"/>
  <c r="I552" i="2"/>
  <c r="I623" i="2" s="1"/>
  <c r="L663" i="2"/>
  <c r="K664" i="2"/>
  <c r="K666" i="2" s="1"/>
  <c r="L672" i="2"/>
  <c r="L674" i="2" s="1"/>
  <c r="M671" i="2"/>
  <c r="K660" i="2"/>
  <c r="K662" i="2" s="1"/>
  <c r="L659" i="2"/>
  <c r="G654" i="2" l="1"/>
  <c r="G657" i="2" s="1"/>
  <c r="F654" i="2"/>
  <c r="F657" i="2" s="1"/>
  <c r="E654" i="2"/>
  <c r="E657" i="2" s="1"/>
  <c r="D654" i="2"/>
  <c r="D657" i="2" s="1"/>
  <c r="C654" i="2"/>
  <c r="C657" i="2" s="1"/>
  <c r="N654" i="2"/>
  <c r="N657" i="2" s="1"/>
  <c r="B654" i="2"/>
  <c r="B657" i="2" s="1"/>
  <c r="M654" i="2"/>
  <c r="M657" i="2" s="1"/>
  <c r="L654" i="2"/>
  <c r="L657" i="2" s="1"/>
  <c r="K654" i="2"/>
  <c r="K657" i="2" s="1"/>
  <c r="J654" i="2"/>
  <c r="J657" i="2" s="1"/>
  <c r="I654" i="2"/>
  <c r="I657" i="2" s="1"/>
  <c r="H654" i="2"/>
  <c r="H657" i="2" s="1"/>
  <c r="N669" i="2"/>
  <c r="N670" i="2"/>
  <c r="L660" i="2"/>
  <c r="L662" i="2" s="1"/>
  <c r="M659" i="2"/>
  <c r="N679" i="2"/>
  <c r="N680" i="2" s="1"/>
  <c r="M680" i="2"/>
  <c r="M682" i="2" s="1"/>
  <c r="N677" i="2"/>
  <c r="N678" i="2"/>
  <c r="N671" i="2"/>
  <c r="N672" i="2" s="1"/>
  <c r="M672" i="2"/>
  <c r="M674" i="2" s="1"/>
  <c r="O552" i="2"/>
  <c r="C623" i="2"/>
  <c r="O623" i="2" s="1"/>
  <c r="M663" i="2"/>
  <c r="L664" i="2"/>
  <c r="L666" i="2" s="1"/>
  <c r="N673" i="2" l="1"/>
  <c r="N674" i="2"/>
  <c r="N681" i="2"/>
  <c r="N682" i="2"/>
  <c r="M660" i="2"/>
  <c r="M662" i="2" s="1"/>
  <c r="N659" i="2"/>
  <c r="N660" i="2" s="1"/>
  <c r="N663" i="2"/>
  <c r="N664" i="2" s="1"/>
  <c r="M664" i="2"/>
  <c r="M666" i="2" s="1"/>
  <c r="N665" i="2" l="1"/>
  <c r="N666" i="2"/>
  <c r="N661" i="2"/>
  <c r="N66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37" authorId="0" shapeId="0" xr:uid="{72ED5850-60C4-467B-A321-00361F011A53}">
      <text>
        <r>
          <rPr>
            <sz val="11"/>
            <color theme="1"/>
            <rFont val="Century Gothic"/>
          </rPr>
          <t>======
ID#AAAAKxRXXQc
Nuchsara Pondchaivorakul    (2020-11-14 03:13:06)
เพิ่มเอง</t>
        </r>
      </text>
    </comment>
    <comment ref="L716" authorId="0" shapeId="0" xr:uid="{08C821CE-DFE2-4E88-A916-093CC7B772D3}">
      <text>
        <r>
          <rPr>
            <sz val="11"/>
            <color theme="1"/>
            <rFont val="Century Gothic"/>
          </rPr>
          <t>======
ID#AAAAKxRXXQU
Microsoft Office User    (2020-11-14 03:13:06)
- TFRS15
+ มาตรฐานเดิมคือ 1849</t>
        </r>
      </text>
    </comment>
    <comment ref="M716" authorId="0" shapeId="0" xr:uid="{B28D04EE-2800-4D5D-A36D-68A6F8995DAE}">
      <text>
        <r>
          <rPr>
            <sz val="11"/>
            <color theme="1"/>
            <rFont val="Century Gothic"/>
          </rPr>
          <t>======
ID#AAAAKxRXXQQ
Microsoft Office User    (2020-11-14 03:13:06)
บันทึกรายได้ด้วยมาตรฐานบัญชีใหม่ (TFRS15)</t>
        </r>
      </text>
    </comment>
    <comment ref="L726" authorId="0" shapeId="0" xr:uid="{DF4E7581-9AA0-4CE7-98D9-50560D4F4746}">
      <text>
        <r>
          <rPr>
            <sz val="11"/>
            <color theme="1"/>
            <rFont val="Century Gothic"/>
          </rPr>
          <t>======
ID#AAAAKxRXXQA
Microsoft Office User    (2020-11-14 03:13:06)
- TFRS15 Effect</t>
        </r>
      </text>
    </comment>
    <comment ref="M726" authorId="0" shapeId="0" xr:uid="{1E31D736-7727-4F0D-B81D-E79816E9FAD4}">
      <text>
        <r>
          <rPr>
            <sz val="11"/>
            <color theme="1"/>
            <rFont val="Century Gothic"/>
          </rPr>
          <t>======
ID#AAAAKxRXXQI
Microsoft Office User    (2020-11-14 03:13:06)
- TFRS15 Effect</t>
        </r>
      </text>
    </comment>
  </commentList>
</comments>
</file>

<file path=xl/sharedStrings.xml><?xml version="1.0" encoding="utf-8"?>
<sst xmlns="http://schemas.openxmlformats.org/spreadsheetml/2006/main" count="861" uniqueCount="421">
  <si>
    <t>Balance Sheet</t>
  </si>
  <si>
    <t/>
  </si>
  <si>
    <t>Q1/2008</t>
  </si>
  <si>
    <t>Q2/2008</t>
  </si>
  <si>
    <t>Q3/2008</t>
  </si>
  <si>
    <t>Yearly/2008</t>
  </si>
  <si>
    <t>Q1/2009</t>
  </si>
  <si>
    <t>Q2/2009</t>
  </si>
  <si>
    <t>Q3/2009</t>
  </si>
  <si>
    <t>Yearly/2009</t>
  </si>
  <si>
    <t>Q1/2010</t>
  </si>
  <si>
    <t>Q2/2010</t>
  </si>
  <si>
    <t>Q3/2010</t>
  </si>
  <si>
    <t>Yearly/2010</t>
  </si>
  <si>
    <t>Q1/2011</t>
  </si>
  <si>
    <t>Q2/2011</t>
  </si>
  <si>
    <t>Q3/2011</t>
  </si>
  <si>
    <t>Yearly/2011</t>
  </si>
  <si>
    <t>Q1/2012</t>
  </si>
  <si>
    <t>Q2/2012</t>
  </si>
  <si>
    <t>Q3/2012</t>
  </si>
  <si>
    <t>Yearly/2012</t>
  </si>
  <si>
    <t>Q1/2013</t>
  </si>
  <si>
    <t>Q2/2013</t>
  </si>
  <si>
    <t>Q3/2013</t>
  </si>
  <si>
    <t>Yearly/2013</t>
  </si>
  <si>
    <t>Q1/2014</t>
  </si>
  <si>
    <t>Q2/2014</t>
  </si>
  <si>
    <t>Q3/2014</t>
  </si>
  <si>
    <t>Yearly/2014</t>
  </si>
  <si>
    <t>Q1/2015</t>
  </si>
  <si>
    <t>Q2/2015</t>
  </si>
  <si>
    <t>Q3/2015</t>
  </si>
  <si>
    <t>Yearly/2015</t>
  </si>
  <si>
    <t>Q1/2016</t>
  </si>
  <si>
    <t>Q2/2016</t>
  </si>
  <si>
    <t>Q3/2016</t>
  </si>
  <si>
    <t>Yearly/2016</t>
  </si>
  <si>
    <t>Q1/2017</t>
  </si>
  <si>
    <t>Q2/2017</t>
  </si>
  <si>
    <t>Q3/2017</t>
  </si>
  <si>
    <t>Yearly/2017</t>
  </si>
  <si>
    <t>Q1/2018</t>
  </si>
  <si>
    <t>Q2/2018</t>
  </si>
  <si>
    <t>Q3/2018</t>
  </si>
  <si>
    <t>Yearly/2018</t>
  </si>
  <si>
    <t>Q1/2019</t>
  </si>
  <si>
    <t>Q2/2019</t>
  </si>
  <si>
    <t>Q3/2019</t>
  </si>
  <si>
    <t>Yearly/2019</t>
  </si>
  <si>
    <t>Q1/2020</t>
  </si>
  <si>
    <t>Q2/2020</t>
  </si>
  <si>
    <t>Q3/2020</t>
  </si>
  <si>
    <t>Assets</t>
  </si>
  <si>
    <t xml:space="preserve"> Cash and Cash Equivalents</t>
  </si>
  <si>
    <t xml:space="preserve"> Short-Term Investments</t>
  </si>
  <si>
    <t xml:space="preserve"> Trade Accounts and Other Receivable</t>
  </si>
  <si>
    <t xml:space="preserve">    Other Parties</t>
  </si>
  <si>
    <t xml:space="preserve">    Related Parties</t>
  </si>
  <si>
    <t xml:space="preserve">    Less : Allowance for Doubtful Accounts</t>
  </si>
  <si>
    <t xml:space="preserve"> Advances and Short-Term Loans</t>
  </si>
  <si>
    <t xml:space="preserve"> Current Portion of Long-Term Loans</t>
  </si>
  <si>
    <t xml:space="preserve"> Inventories</t>
  </si>
  <si>
    <t xml:space="preserve">    Finished Goods</t>
  </si>
  <si>
    <t xml:space="preserve">    Raw Material and Factory Supplies</t>
  </si>
  <si>
    <t xml:space="preserve">    Less : Allowance for Diminution in Value of Inventories</t>
  </si>
  <si>
    <t xml:space="preserve"> Other Current Financial Assets</t>
  </si>
  <si>
    <t xml:space="preserve"> Other Short-Term Account Receivables - Net</t>
  </si>
  <si>
    <t xml:space="preserve"> Other Current Assets</t>
  </si>
  <si>
    <t xml:space="preserve">    Advance Payments</t>
  </si>
  <si>
    <t xml:space="preserve">    Prepayments</t>
  </si>
  <si>
    <t xml:space="preserve">    Accrued Income</t>
  </si>
  <si>
    <t xml:space="preserve">    Other Current Assets - Others</t>
  </si>
  <si>
    <t xml:space="preserve"> Total Current Assets</t>
  </si>
  <si>
    <t xml:space="preserve"> Cash Restricted or Pledged</t>
  </si>
  <si>
    <t xml:space="preserve"> Investment in Associates Joint Ventures And/or Jointly-Control Entities, Equity Method</t>
  </si>
  <si>
    <t xml:space="preserve"> Investment Accounted for Using Cost Method</t>
  </si>
  <si>
    <t xml:space="preserve">    Available-for-Sale Investments</t>
  </si>
  <si>
    <t xml:space="preserve">    Long-Term Investments</t>
  </si>
  <si>
    <t xml:space="preserve"> Investment Properties - Net</t>
  </si>
  <si>
    <t xml:space="preserve">    Investment Properties</t>
  </si>
  <si>
    <t xml:space="preserve">    Less : Accumulated Depreciation of Investment Properties</t>
  </si>
  <si>
    <t xml:space="preserve"> Net of Current Portion of Long-Term Loans</t>
  </si>
  <si>
    <t xml:space="preserve"> Property, Plant and Equipments - Net</t>
  </si>
  <si>
    <t xml:space="preserve">    Property, Plant and Equipments</t>
  </si>
  <si>
    <t xml:space="preserve">    Property, Plant and Equipments Under Finance Leases</t>
  </si>
  <si>
    <t xml:space="preserve">    Revaluation of Property, Plant and Equipments</t>
  </si>
  <si>
    <t xml:space="preserve">    Less : Accumulated Depreciation of Property, Plant and Equipments</t>
  </si>
  <si>
    <t xml:space="preserve">    Less : Allowance for Impairment of Property, Plant and Equipments</t>
  </si>
  <si>
    <t xml:space="preserve"> Goodwill - Net</t>
  </si>
  <si>
    <t xml:space="preserve">    Goodwill</t>
  </si>
  <si>
    <t xml:space="preserve"> Leasehold Right - Net</t>
  </si>
  <si>
    <t xml:space="preserve"> Intangible Assets - Net</t>
  </si>
  <si>
    <t xml:space="preserve">    Intangible Assets Under Finance Leases</t>
  </si>
  <si>
    <t xml:space="preserve">    Software Licences</t>
  </si>
  <si>
    <t xml:space="preserve">    Trademark</t>
  </si>
  <si>
    <t xml:space="preserve">    Other Intangible Assets</t>
  </si>
  <si>
    <t xml:space="preserve"> Other Non-Current Financial Assets</t>
  </si>
  <si>
    <t xml:space="preserve"> Deferred Tax Assets</t>
  </si>
  <si>
    <t xml:space="preserve"> Other Non-Current Assets</t>
  </si>
  <si>
    <t xml:space="preserve">    Other Non-Current Assets - Other</t>
  </si>
  <si>
    <t xml:space="preserve"> Total Non-Current Assets</t>
  </si>
  <si>
    <t xml:space="preserve"> Total Assets</t>
  </si>
  <si>
    <t>Liabilities</t>
  </si>
  <si>
    <t xml:space="preserve"> Bank Overdrafts and Short-Term Borrowings From Financial Institutions</t>
  </si>
  <si>
    <t xml:space="preserve"> Trade Accounts and Other Payable</t>
  </si>
  <si>
    <t xml:space="preserve"> Other Short-Term Account Payables - Net</t>
  </si>
  <si>
    <t xml:space="preserve"> Current Portion of Long-Term Liabilities</t>
  </si>
  <si>
    <t xml:space="preserve">    Long-Term Borrowings From Financial Institutions</t>
  </si>
  <si>
    <t xml:space="preserve">    Long-Term Borrowings From Other Parties</t>
  </si>
  <si>
    <t xml:space="preserve">    Finance Lease Liabilities</t>
  </si>
  <si>
    <t xml:space="preserve">    Debentures and Debt Certificates</t>
  </si>
  <si>
    <t xml:space="preserve">    Other Long-Term Liabilities</t>
  </si>
  <si>
    <t xml:space="preserve"> Current Portion of Account Payables</t>
  </si>
  <si>
    <t xml:space="preserve"> Current Portion of Deferred Income</t>
  </si>
  <si>
    <t xml:space="preserve"> Short-Term Provisions</t>
  </si>
  <si>
    <t xml:space="preserve"> Other Current Liabilities</t>
  </si>
  <si>
    <t xml:space="preserve">    Corporate Income Tax Payable</t>
  </si>
  <si>
    <t xml:space="preserve">    Other Current Liabilities - Others</t>
  </si>
  <si>
    <t xml:space="preserve"> Total Current Liabilities</t>
  </si>
  <si>
    <t xml:space="preserve"> Net of Current Portion of Long-Term Liabilities</t>
  </si>
  <si>
    <t xml:space="preserve">    Long-Term Borrowings From Related Parties</t>
  </si>
  <si>
    <t xml:space="preserve"> Net of Current Portion of Other Account Payables</t>
  </si>
  <si>
    <t xml:space="preserve"> Net of Current Portion of Deferred Income</t>
  </si>
  <si>
    <t xml:space="preserve"> Long-Term Provisions</t>
  </si>
  <si>
    <t xml:space="preserve"> Net of Current Portion of Post Employee Benefit Obligations</t>
  </si>
  <si>
    <t xml:space="preserve"> Deferred Tax Liabilities</t>
  </si>
  <si>
    <t xml:space="preserve"> Other Non-Current Liabilities</t>
  </si>
  <si>
    <t xml:space="preserve">    Other Non-Current Liabilities - Others</t>
  </si>
  <si>
    <t xml:space="preserve"> Total Non-Current Liabilities</t>
  </si>
  <si>
    <t xml:space="preserve"> Total Liabilities</t>
  </si>
  <si>
    <t>Equities</t>
  </si>
  <si>
    <t xml:space="preserve"> Authorized Share Capital</t>
  </si>
  <si>
    <t xml:space="preserve">    Ordinary Shares</t>
  </si>
  <si>
    <t xml:space="preserve"> Issued and Fully Paid-Up Share Capital</t>
  </si>
  <si>
    <t xml:space="preserve"> Premium (Discount) on Share Capital</t>
  </si>
  <si>
    <t xml:space="preserve"> Retained Earnings (Deficit)</t>
  </si>
  <si>
    <t xml:space="preserve">    Retained Earnings - Appropriated</t>
  </si>
  <si>
    <t xml:space="preserve">      Legal and Statutory Reserves</t>
  </si>
  <si>
    <t xml:space="preserve">    Retained Earnings (Deficit) - Unappropriated</t>
  </si>
  <si>
    <t xml:space="preserve"> Other Components of Equity</t>
  </si>
  <si>
    <t xml:space="preserve">    Other Surplus (Deficit)</t>
  </si>
  <si>
    <t xml:space="preserve">      Revaluation Surplus of Fixed Assets</t>
  </si>
  <si>
    <t xml:space="preserve">      Revaluation Surplus on Investments</t>
  </si>
  <si>
    <t xml:space="preserve">      Surplus (Deficit) From Shareholders' Equity Transaction of Subsidiaries And/or Associates</t>
  </si>
  <si>
    <t xml:space="preserve">        Revaluation Surplus on Investments</t>
  </si>
  <si>
    <t xml:space="preserve">      Other Surplus (Deficit) - Others</t>
  </si>
  <si>
    <t xml:space="preserve">    Currency Translation Changes</t>
  </si>
  <si>
    <t xml:space="preserve">    Other Items</t>
  </si>
  <si>
    <t xml:space="preserve"> Equity Attributable to Equity Holders of Parent</t>
  </si>
  <si>
    <t xml:space="preserve"> Non-Controlling Interests</t>
  </si>
  <si>
    <t xml:space="preserve"> Total Equity</t>
  </si>
  <si>
    <t>Short-Term Debt</t>
  </si>
  <si>
    <t>Long-Term Debt</t>
  </si>
  <si>
    <t>Total Debt</t>
  </si>
  <si>
    <t>P&amp;L</t>
  </si>
  <si>
    <t>Q4/2008</t>
  </si>
  <si>
    <t>Q4/2009</t>
  </si>
  <si>
    <t>Q4/2010</t>
  </si>
  <si>
    <t>Q4/2011</t>
  </si>
  <si>
    <t>Q4/2012</t>
  </si>
  <si>
    <t>Q4/2013</t>
  </si>
  <si>
    <t>Q4/2014</t>
  </si>
  <si>
    <t>Q4/2015</t>
  </si>
  <si>
    <t>Q4/2016</t>
  </si>
  <si>
    <t>Q4/2017</t>
  </si>
  <si>
    <t>Q4/2018</t>
  </si>
  <si>
    <t>Q4/2019</t>
  </si>
  <si>
    <t>Revenues</t>
  </si>
  <si>
    <t xml:space="preserve"> Revenues From Sale of Goods and Rendering of Services</t>
  </si>
  <si>
    <t xml:space="preserve">    Revenues From Sales</t>
  </si>
  <si>
    <t xml:space="preserve">    Revenues From Rendering of Services</t>
  </si>
  <si>
    <t xml:space="preserve"> Other Income</t>
  </si>
  <si>
    <t xml:space="preserve">    Rental and Services Income</t>
  </si>
  <si>
    <t xml:space="preserve">    Interest Income</t>
  </si>
  <si>
    <t xml:space="preserve">    Other Incomes - Others</t>
  </si>
  <si>
    <t xml:space="preserve"> Shares of Profits From Investments Accounted for Using the Equity Method</t>
  </si>
  <si>
    <t xml:space="preserve"> Total Revenues</t>
  </si>
  <si>
    <t>Expenses</t>
  </si>
  <si>
    <t xml:space="preserve"> Cost of Sale of Goods and Rendering of Services</t>
  </si>
  <si>
    <t xml:space="preserve">    Cost of Goods Sold</t>
  </si>
  <si>
    <t xml:space="preserve">    Cost of Rendering of Services</t>
  </si>
  <si>
    <t xml:space="preserve"> Selling and Administrative Expenses</t>
  </si>
  <si>
    <t xml:space="preserve">    Selling Expenses</t>
  </si>
  <si>
    <t xml:space="preserve">    Administrative Expenses</t>
  </si>
  <si>
    <t xml:space="preserve"> Other Expenses</t>
  </si>
  <si>
    <t xml:space="preserve">    Impairment Loss of Other Assets</t>
  </si>
  <si>
    <t xml:space="preserve">    Provision Expenses</t>
  </si>
  <si>
    <t xml:space="preserve">    Depreciation and Amortisation</t>
  </si>
  <si>
    <t xml:space="preserve">    Other Expenses - Other</t>
  </si>
  <si>
    <t xml:space="preserve"> Management and Directors' Remuneration</t>
  </si>
  <si>
    <t xml:space="preserve"> Shares of Losses From Investments Accounted for Using the Equity Method</t>
  </si>
  <si>
    <t xml:space="preserve"> Total Expenses</t>
  </si>
  <si>
    <t>Net Profit</t>
  </si>
  <si>
    <t xml:space="preserve"> Profit (Loss) Before Finance Costs and Income Tax Expenses</t>
  </si>
  <si>
    <t xml:space="preserve"> Finance Costs</t>
  </si>
  <si>
    <t xml:space="preserve"> Income Tax Expenses</t>
  </si>
  <si>
    <t xml:space="preserve"> Other Items</t>
  </si>
  <si>
    <t xml:space="preserve"> Net Profit (Loss)</t>
  </si>
  <si>
    <t xml:space="preserve"> Profit (Loss) Attributable to Equity Holders of the Parent</t>
  </si>
  <si>
    <t xml:space="preserve"> Profit (Loss) Attributable to Non-Controlling Interests</t>
  </si>
  <si>
    <t xml:space="preserve"> Basic Earnings per Share (Unit : Baht)</t>
  </si>
  <si>
    <t>Other Comprehensive Income Statement</t>
  </si>
  <si>
    <t xml:space="preserve"> Change in Assets Revaluation Surplus</t>
  </si>
  <si>
    <t xml:space="preserve"> Unrealised Gains (Losses) on Available-for-Sale Financial Assets</t>
  </si>
  <si>
    <t xml:space="preserve"> Actuarial Gains (Losses) on Employee Benefit Plans</t>
  </si>
  <si>
    <t xml:space="preserve"> Exchange Differences on Translating Foreign Operations</t>
  </si>
  <si>
    <t xml:space="preserve"> Other Comprehensive Income - Others</t>
  </si>
  <si>
    <t xml:space="preserve"> Income Tax Relating to Components of Other Comprehensive Income</t>
  </si>
  <si>
    <t xml:space="preserve"> Total Other Comprehensive Income</t>
  </si>
  <si>
    <t xml:space="preserve">    Total Comprehensive Income Attributable to Equity Holders of the Parent</t>
  </si>
  <si>
    <t xml:space="preserve">    Total Comprehensive Income Attributable to Non-Controlling Interests</t>
  </si>
  <si>
    <t xml:space="preserve"> Other Expenses (Edited)</t>
  </si>
  <si>
    <t>Cashflow</t>
  </si>
  <si>
    <t>Operating Activities</t>
  </si>
  <si>
    <t xml:space="preserve"> Profit (Loss) Before Financial Costs And/or Income Tax Expenses</t>
  </si>
  <si>
    <t xml:space="preserve"> Period Net Profit (Loss)/attributable to Equity Holders of Parent</t>
  </si>
  <si>
    <t xml:space="preserve"> Depreciation and Amortisation</t>
  </si>
  <si>
    <t xml:space="preserve">    Depreciation</t>
  </si>
  <si>
    <t xml:space="preserve">    Amortisation</t>
  </si>
  <si>
    <t xml:space="preserve"> Bad Debt and Doubtful Accounts (Reversal)</t>
  </si>
  <si>
    <t xml:space="preserve"> Loss on Obsolescence (Reversal)</t>
  </si>
  <si>
    <t xml:space="preserve"> Loss on Diminution in Value of Inventories (Reversal)</t>
  </si>
  <si>
    <t xml:space="preserve"> Share of (Profit) Loss From Investments Accounted for Using the Equity Method</t>
  </si>
  <si>
    <t xml:space="preserve"> Unrealised (Gain) Loss on Foreign Currency Exchange</t>
  </si>
  <si>
    <t xml:space="preserve"> Impairment Loss of Fixed Assets (Reversal)</t>
  </si>
  <si>
    <t xml:space="preserve"> Impairment Loss of Identifiable Intangible Assets (Reversal)</t>
  </si>
  <si>
    <t xml:space="preserve"> Impairment Loss of Other Assets (Reversal)</t>
  </si>
  <si>
    <t xml:space="preserve"> (Gain) Loss on Sales of Investments in Subsidiaries and Associates</t>
  </si>
  <si>
    <t xml:space="preserve"> (Gain) Loss on Disposal of Other Investments</t>
  </si>
  <si>
    <t xml:space="preserve"> (Gain) Loss on Disposal of Fixed Assets</t>
  </si>
  <si>
    <t xml:space="preserve"> (Gain) Loss on Disposal of Intangible Assets</t>
  </si>
  <si>
    <t xml:space="preserve"> (Gain) Loss on Fair Value Adjustments of Investments</t>
  </si>
  <si>
    <t xml:space="preserve"> Loss on Write-Off Fixed Assets</t>
  </si>
  <si>
    <t xml:space="preserve"> Loss on Write-Off Intangible Assets</t>
  </si>
  <si>
    <t xml:space="preserve"> Loss on Write-Off Other Assets</t>
  </si>
  <si>
    <t xml:space="preserve"> Other Reconciliation Items</t>
  </si>
  <si>
    <t xml:space="preserve"> Cash Flows From (Used In) Operations Before Changes in Operating Assets and Liabilities</t>
  </si>
  <si>
    <t xml:space="preserve"> (Increase) Decrease in Operating Assets</t>
  </si>
  <si>
    <t xml:space="preserve">    (Increase) Decrease in Trade Account and Other Receivables - Other Parties</t>
  </si>
  <si>
    <t xml:space="preserve">    (Increase) Decrease in Trade Account and Other Receivables - Related Parties</t>
  </si>
  <si>
    <t xml:space="preserve">    Increase (Decrease) in Other Receivables - Other Parties</t>
  </si>
  <si>
    <t xml:space="preserve">    Increase (Decrease) in Other Receivables - Related Parties</t>
  </si>
  <si>
    <t xml:space="preserve">    (Increase) Decrease in Inventories</t>
  </si>
  <si>
    <t xml:space="preserve">    (Increase) Decrease in Other Current Assets</t>
  </si>
  <si>
    <t xml:space="preserve">    (Increase) Decrease in Other Non-Current Assets</t>
  </si>
  <si>
    <t xml:space="preserve"> Increase (Decrease) in Operating Liabilities</t>
  </si>
  <si>
    <t xml:space="preserve">    Increase (Decrease) in Trade Account and Other Payables - Other Parties</t>
  </si>
  <si>
    <t xml:space="preserve">    Increase (Decrease) in Trade Account and Other Payables - Related Parties</t>
  </si>
  <si>
    <t xml:space="preserve">    Increase (Decrease) in Other Payables - Related Parties</t>
  </si>
  <si>
    <t xml:space="preserve">    Increase (Decrease) in Other Current Liabilities</t>
  </si>
  <si>
    <t xml:space="preserve">    Increase (Decrease) in Other Non-Current Liabilities</t>
  </si>
  <si>
    <t xml:space="preserve"> Cash Generated From Operations</t>
  </si>
  <si>
    <t xml:space="preserve"> Interest Received</t>
  </si>
  <si>
    <t xml:space="preserve"> Interest Paid</t>
  </si>
  <si>
    <t xml:space="preserve"> Income Tax Paid</t>
  </si>
  <si>
    <t xml:space="preserve"> Net Cash Provided by (Used In) Operating Activities</t>
  </si>
  <si>
    <t>Investing Activities</t>
  </si>
  <si>
    <t xml:space="preserve"> (Increase) Decrease in Short-Term Investments</t>
  </si>
  <si>
    <t xml:space="preserve"> (Increase) Decrease in Long-Term Investments</t>
  </si>
  <si>
    <t xml:space="preserve">    Decrease in Long-Term Investments</t>
  </si>
  <si>
    <t xml:space="preserve"> (Increase) Decrease in Investment in Subsidiaries and Associates</t>
  </si>
  <si>
    <t xml:space="preserve">    (Increase) in Investment in Subsidiaries And/or Associates</t>
  </si>
  <si>
    <t xml:space="preserve">    Decrease in Investment in Subsidiaries And/or Associates</t>
  </si>
  <si>
    <t xml:space="preserve"> (Increase) Decrease in Other Investment</t>
  </si>
  <si>
    <t xml:space="preserve">    (Increase) in Other Investment</t>
  </si>
  <si>
    <t xml:space="preserve">    Decrease in Other Investment</t>
  </si>
  <si>
    <t xml:space="preserve"> (Increase) Decrease in Advances and Short-Term Loans - Other Parties</t>
  </si>
  <si>
    <t xml:space="preserve"> (Increase) Decrease in Long-Term Loans - Other Parties</t>
  </si>
  <si>
    <t xml:space="preserve">    Decrease in Long-Term Loans - Other Parties</t>
  </si>
  <si>
    <t xml:space="preserve"> (Increase) Decrease in Other Loan - Other Parties</t>
  </si>
  <si>
    <t xml:space="preserve">    (Increase) in Other Loans - Other Parties</t>
  </si>
  <si>
    <t xml:space="preserve">    Decrease in Other Loans - Other Parties</t>
  </si>
  <si>
    <t xml:space="preserve"> (Increase) Decrease in Long-Term Loans - Related Parties</t>
  </si>
  <si>
    <t xml:space="preserve">    (Increase) in Long-Term Loans - Related Parties</t>
  </si>
  <si>
    <t xml:space="preserve">    Decrease in Long-Term Loans - Related Parties</t>
  </si>
  <si>
    <t xml:space="preserve"> (Increase) Decrease in Other Loan - Related Parties</t>
  </si>
  <si>
    <t xml:space="preserve">    (Increase) in Other Loan - Related Parties</t>
  </si>
  <si>
    <t xml:space="preserve">    Decrease in Other Loan - Related Parties</t>
  </si>
  <si>
    <t xml:space="preserve"> (Increase) Decrease in Property, Plant and Equipments</t>
  </si>
  <si>
    <t xml:space="preserve">    Proceeds From Disposal of Property, Plant and Equipments</t>
  </si>
  <si>
    <t xml:space="preserve">    Purchases of Property, Plant and Equipments</t>
  </si>
  <si>
    <t xml:space="preserve"> (Increase) Decrease in Intangible Assets</t>
  </si>
  <si>
    <t xml:space="preserve">    (Increase) in Intangible Assets</t>
  </si>
  <si>
    <t xml:space="preserve"> (Increase) Decrease in Assets Under Concession Agreements</t>
  </si>
  <si>
    <t xml:space="preserve">    (Increase) in Assets Under Concession Agreements</t>
  </si>
  <si>
    <t xml:space="preserve"> Dividends Received</t>
  </si>
  <si>
    <t xml:space="preserve"> Net Cash Provided by (Used In) Investing Activities</t>
  </si>
  <si>
    <t>Financing Activities</t>
  </si>
  <si>
    <t xml:space="preserve"> Increase (Decrease) in Short-Term Borrowings From Financial Institutions</t>
  </si>
  <si>
    <t xml:space="preserve"> Increase (Decrease) in Long-Term Borrowings From Financial Institutions</t>
  </si>
  <si>
    <t xml:space="preserve">    Increase in Long-Term Borrowings From Financial Institutions</t>
  </si>
  <si>
    <t xml:space="preserve">    (Decrease) in Long-Term Borrowings From Financial Institutions</t>
  </si>
  <si>
    <t xml:space="preserve"> Increase (Decrease) in Short-Term Borrowings From Related Parties</t>
  </si>
  <si>
    <t xml:space="preserve"> Increase (Decrease) in Long-Term Borrowings From Related Parties</t>
  </si>
  <si>
    <t xml:space="preserve">    (Decrease) in Long-Term Borrowings From Related Parties</t>
  </si>
  <si>
    <t xml:space="preserve"> Increase (Decrease) in Other Loans From Related Parties</t>
  </si>
  <si>
    <t xml:space="preserve">    Increase in Other Loans From Related Parties</t>
  </si>
  <si>
    <t xml:space="preserve">    (Decrease) in Other Loans From Related Parties</t>
  </si>
  <si>
    <t xml:space="preserve"> Increase (Decrease) in Short-Term Borrowings From Other Parties</t>
  </si>
  <si>
    <t xml:space="preserve"> Increase (Decrease) in Long-Term Borrowings From Other Parties</t>
  </si>
  <si>
    <t xml:space="preserve">    Increase in Long-Term Borrowings From Other Parties</t>
  </si>
  <si>
    <t xml:space="preserve">    (Decrease) in Long-Term Borrowings From Other Parties</t>
  </si>
  <si>
    <t xml:space="preserve"> Increase (Decrease) in Other Loans to Other Parties</t>
  </si>
  <si>
    <t xml:space="preserve">    Increase in Other Loans to Other Parties</t>
  </si>
  <si>
    <t xml:space="preserve">    (Decrease) in Other Loans to Other Parties</t>
  </si>
  <si>
    <t xml:space="preserve"> Increase (Decrease) in Finance Lease Contract Liabilities</t>
  </si>
  <si>
    <t xml:space="preserve">    (Decrease) in Finance Lease Contract Liabilities</t>
  </si>
  <si>
    <t xml:space="preserve"> Increase (Decrease) in Debt Instruments</t>
  </si>
  <si>
    <t xml:space="preserve">    Repayment of Debentures and Debt Instruments</t>
  </si>
  <si>
    <t xml:space="preserve">    Proceeds From Issuance of Debentures and Debt Instruments</t>
  </si>
  <si>
    <t xml:space="preserve"> Dividend Paid</t>
  </si>
  <si>
    <t xml:space="preserve"> Net Cash Provided by (Used In) Financing Activities</t>
  </si>
  <si>
    <t>Net Cash Flow</t>
  </si>
  <si>
    <t xml:space="preserve"> Net Increase (Decrease) in Cash and Cash Equivalent</t>
  </si>
  <si>
    <t xml:space="preserve"> Increase (Decrease) Differences on Financial Statements Translation</t>
  </si>
  <si>
    <t xml:space="preserve"> Cash and Cash Equivalents, Beginning Balance</t>
  </si>
  <si>
    <t xml:space="preserve"> Cash and Cash Equivalents, Ending Balance</t>
  </si>
  <si>
    <t>Asset</t>
  </si>
  <si>
    <t>Q1</t>
  </si>
  <si>
    <t>Q2</t>
  </si>
  <si>
    <t>Q3</t>
  </si>
  <si>
    <t>Yearly</t>
  </si>
  <si>
    <t>%COMMON SIZE</t>
  </si>
  <si>
    <t>D/E Ratio</t>
  </si>
  <si>
    <t>Equity</t>
  </si>
  <si>
    <t>REVENUE STRUCTURE</t>
  </si>
  <si>
    <t>Q4</t>
  </si>
  <si>
    <t>%YOY Growth</t>
  </si>
  <si>
    <t>Total Incomes</t>
  </si>
  <si>
    <t>COGS BREAKDOWN</t>
  </si>
  <si>
    <t>Gross Profit</t>
  </si>
  <si>
    <t>%GPM</t>
  </si>
  <si>
    <t>SG&amp;A</t>
  </si>
  <si>
    <t>EBIT</t>
  </si>
  <si>
    <t>%EBIT</t>
  </si>
  <si>
    <t>EBITDA</t>
  </si>
  <si>
    <t>%EBITDA</t>
  </si>
  <si>
    <t>EBT</t>
  </si>
  <si>
    <t>%EBT</t>
  </si>
  <si>
    <t>%Tax Rate</t>
  </si>
  <si>
    <t>%NPM</t>
  </si>
  <si>
    <t>CFO/Net Profit</t>
  </si>
  <si>
    <t>Free Cash Flow</t>
  </si>
  <si>
    <t>CapEX</t>
  </si>
  <si>
    <t>Financial Ratio</t>
  </si>
  <si>
    <t>Profitability Ratio</t>
  </si>
  <si>
    <t>ROA</t>
  </si>
  <si>
    <t>ROIC</t>
  </si>
  <si>
    <t>ROE</t>
  </si>
  <si>
    <t>Debt Ratio</t>
  </si>
  <si>
    <t>Debt to Equity</t>
  </si>
  <si>
    <t>Debt to Net Profit</t>
  </si>
  <si>
    <t>Market Ratio</t>
  </si>
  <si>
    <t>Common Shares</t>
  </si>
  <si>
    <t>Book Value / Share</t>
  </si>
  <si>
    <t>EPS</t>
  </si>
  <si>
    <t>EPS Growth</t>
  </si>
  <si>
    <t>Dividend per Share</t>
  </si>
  <si>
    <t>Dividend Yield</t>
  </si>
  <si>
    <t>Dividend Payout Ratio</t>
  </si>
  <si>
    <t>Market Cap</t>
  </si>
  <si>
    <t>P/BV</t>
  </si>
  <si>
    <t>P/E</t>
  </si>
  <si>
    <t>EV/EBITDA</t>
  </si>
  <si>
    <t>P/S</t>
  </si>
  <si>
    <t>Max Price</t>
  </si>
  <si>
    <t>Min Price</t>
  </si>
  <si>
    <t>Price</t>
  </si>
  <si>
    <t>CENTEL</t>
  </si>
  <si>
    <t>Liquidity Ratio</t>
  </si>
  <si>
    <t>ระยะเวลาเก็บหนี้เฉลี่ย</t>
  </si>
  <si>
    <t>ระยะเวลาขายสินค้าเฉลี่ย</t>
  </si>
  <si>
    <t>ระยะเวลาชำระหนี้เฉลี่ย</t>
  </si>
  <si>
    <t>Cash Cycle</t>
  </si>
  <si>
    <t>Valuation</t>
  </si>
  <si>
    <t>PEG Ratio</t>
  </si>
  <si>
    <t>CONSENSUS</t>
  </si>
  <si>
    <t>P/BV MOS</t>
  </si>
  <si>
    <t>P/E MOS</t>
  </si>
  <si>
    <t>EV/EBITDA MOS</t>
  </si>
  <si>
    <t>P/S MOS</t>
  </si>
  <si>
    <t>CONSENSUS MOS</t>
  </si>
  <si>
    <t>AVERAGE MOS</t>
  </si>
  <si>
    <t>Backtesting</t>
  </si>
  <si>
    <t>DPS Consecutive</t>
  </si>
  <si>
    <t>Total Return</t>
  </si>
  <si>
    <t>%Total Return</t>
  </si>
  <si>
    <t>CAGR</t>
  </si>
  <si>
    <t>INCOME BREAKDOWN</t>
  </si>
  <si>
    <t>SHOPPING CENTER</t>
  </si>
  <si>
    <t>OFFICE BUILDING</t>
  </si>
  <si>
    <t>HOTEL</t>
  </si>
  <si>
    <t>RESIDENTIAL</t>
  </si>
  <si>
    <t>ENTERTAINMENT PARK</t>
  </si>
  <si>
    <t>FOOD &amp; BEVERAGE</t>
  </si>
  <si>
    <t>GRAND CANEL LAND</t>
  </si>
  <si>
    <t>PARTIAL BENEFIT</t>
  </si>
  <si>
    <t>OTHERS</t>
  </si>
  <si>
    <t>COST BREAKDOWN</t>
  </si>
  <si>
    <t>GROSS PROFIT BREAKDOWN</t>
  </si>
  <si>
    <t>Total</t>
  </si>
  <si>
    <t>MARKET SHARE (BANGKOK) (GROSS FLOOR AREA)</t>
  </si>
  <si>
    <t>CPN</t>
  </si>
  <si>
    <t>THE MALL</t>
  </si>
  <si>
    <t>ROBINSON</t>
  </si>
  <si>
    <t>SF</t>
  </si>
  <si>
    <t>L&amp;H</t>
  </si>
  <si>
    <t>SEACON SQUARE</t>
  </si>
  <si>
    <t>SIAM PIWAT</t>
  </si>
  <si>
    <t>FUTURE PARK</t>
  </si>
  <si>
    <t>HYPER MARKET</t>
  </si>
  <si>
    <t xml:space="preserve">SHOPPING CENTERS </t>
  </si>
  <si>
    <t>BANGKOK</t>
  </si>
  <si>
    <t>PROVINCES</t>
  </si>
  <si>
    <t>HOTELS</t>
  </si>
  <si>
    <t>ROOMS</t>
  </si>
  <si>
    <t>RESIDENTIAL (MIXED-USE CONDOMINIUM)</t>
  </si>
  <si>
    <t>WATER PARK</t>
  </si>
  <si>
    <t>CENTRAL PARK</t>
  </si>
  <si>
    <t>THEME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</si>
</sst>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#,##0,;\-#,##0,"/>
    <numFmt numFmtId="189" formatCode="0.0%"/>
    <numFmt numFmtId="190" formatCode="_(* #,##0_);_(* \(#,##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Century Gothic"/>
    </font>
    <font>
      <b/>
      <sz val="11"/>
      <color theme="0"/>
      <name val="Century Gothic"/>
    </font>
    <font>
      <sz val="11"/>
      <color rgb="FF000000"/>
      <name val="Century Gothic"/>
    </font>
    <font>
      <b/>
      <sz val="11"/>
      <color rgb="FF000000"/>
      <name val="Century Gothic"/>
    </font>
    <font>
      <sz val="11"/>
      <color theme="0"/>
      <name val="Century Gothic"/>
    </font>
    <font>
      <b/>
      <sz val="11"/>
      <color rgb="FF00B050"/>
      <name val="Century Gothic"/>
    </font>
    <font>
      <b/>
      <sz val="11"/>
      <color rgb="FFFFFFFF"/>
      <name val="Century Gothic"/>
    </font>
    <font>
      <sz val="11"/>
      <name val="Century Gothic"/>
    </font>
    <font>
      <b/>
      <sz val="11"/>
      <color theme="1"/>
      <name val="Century Gothic"/>
    </font>
    <font>
      <sz val="11"/>
      <color rgb="FF00B050"/>
      <name val="Century Gothic"/>
    </font>
    <font>
      <b/>
      <sz val="11"/>
      <color rgb="FFFF0000"/>
      <name val="Century Gothic"/>
    </font>
    <font>
      <b/>
      <sz val="11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D6E3BC"/>
        <bgColor rgb="FFD6E3BC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2" borderId="0" xfId="1" applyFont="1" applyFill="1"/>
    <xf numFmtId="0" fontId="3" fillId="0" borderId="0" xfId="1" applyFont="1"/>
    <xf numFmtId="0" fontId="1" fillId="0" borderId="0" xfId="1"/>
    <xf numFmtId="0" fontId="4" fillId="0" borderId="0" xfId="1" applyFont="1"/>
    <xf numFmtId="187" fontId="1" fillId="0" borderId="0" xfId="1" applyNumberFormat="1"/>
    <xf numFmtId="0" fontId="3" fillId="3" borderId="0" xfId="1" applyFont="1" applyFill="1"/>
    <xf numFmtId="187" fontId="3" fillId="0" borderId="0" xfId="1" applyNumberFormat="1" applyFont="1"/>
    <xf numFmtId="0" fontId="5" fillId="2" borderId="0" xfId="1" applyFont="1" applyFill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1" xfId="1" applyFont="1" applyBorder="1"/>
    <xf numFmtId="0" fontId="7" fillId="2" borderId="1" xfId="1" applyFont="1" applyFill="1" applyBorder="1" applyAlignment="1">
      <alignment horizontal="center"/>
    </xf>
    <xf numFmtId="0" fontId="8" fillId="0" borderId="2" xfId="1" applyFont="1" applyBorder="1"/>
    <xf numFmtId="0" fontId="8" fillId="0" borderId="3" xfId="1" applyFont="1" applyBorder="1"/>
    <xf numFmtId="10" fontId="6" fillId="0" borderId="0" xfId="1" applyNumberFormat="1" applyFont="1"/>
    <xf numFmtId="0" fontId="7" fillId="4" borderId="1" xfId="1" applyFont="1" applyFill="1" applyBorder="1" applyAlignment="1">
      <alignment horizontal="center"/>
    </xf>
    <xf numFmtId="188" fontId="9" fillId="0" borderId="4" xfId="1" applyNumberFormat="1" applyFont="1" applyBorder="1"/>
    <xf numFmtId="188" fontId="9" fillId="0" borderId="4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189" fontId="9" fillId="0" borderId="5" xfId="1" applyNumberFormat="1" applyFont="1" applyBorder="1"/>
    <xf numFmtId="189" fontId="4" fillId="0" borderId="0" xfId="1" applyNumberFormat="1" applyFont="1" applyAlignment="1">
      <alignment horizontal="left"/>
    </xf>
    <xf numFmtId="0" fontId="7" fillId="4" borderId="6" xfId="1" applyFont="1" applyFill="1" applyBorder="1" applyAlignment="1">
      <alignment horizontal="center"/>
    </xf>
    <xf numFmtId="0" fontId="8" fillId="0" borderId="7" xfId="1" applyFont="1" applyBorder="1"/>
    <xf numFmtId="0" fontId="8" fillId="0" borderId="8" xfId="1" applyFont="1" applyBorder="1"/>
    <xf numFmtId="189" fontId="9" fillId="0" borderId="9" xfId="1" applyNumberFormat="1" applyFont="1" applyBorder="1"/>
    <xf numFmtId="0" fontId="7" fillId="4" borderId="10" xfId="1" applyFont="1" applyFill="1" applyBorder="1" applyAlignment="1">
      <alignment horizontal="center"/>
    </xf>
    <xf numFmtId="0" fontId="8" fillId="0" borderId="11" xfId="1" applyFont="1" applyBorder="1"/>
    <xf numFmtId="0" fontId="8" fillId="0" borderId="12" xfId="1" applyFont="1" applyBorder="1"/>
    <xf numFmtId="0" fontId="3" fillId="0" borderId="5" xfId="1" applyFont="1" applyBorder="1"/>
    <xf numFmtId="0" fontId="7" fillId="2" borderId="10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189" fontId="1" fillId="0" borderId="0" xfId="1" applyNumberFormat="1"/>
    <xf numFmtId="187" fontId="9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/>
    </xf>
    <xf numFmtId="0" fontId="6" fillId="0" borderId="0" xfId="1" applyFont="1"/>
    <xf numFmtId="188" fontId="9" fillId="0" borderId="9" xfId="1" applyNumberFormat="1" applyFont="1" applyBorder="1"/>
    <xf numFmtId="189" fontId="6" fillId="0" borderId="0" xfId="1" applyNumberFormat="1" applyFont="1"/>
    <xf numFmtId="188" fontId="3" fillId="0" borderId="0" xfId="1" applyNumberFormat="1" applyFont="1"/>
    <xf numFmtId="188" fontId="9" fillId="0" borderId="13" xfId="1" applyNumberFormat="1" applyFont="1" applyBorder="1"/>
    <xf numFmtId="189" fontId="9" fillId="0" borderId="6" xfId="1" applyNumberFormat="1" applyFont="1" applyBorder="1"/>
    <xf numFmtId="189" fontId="9" fillId="0" borderId="8" xfId="1" applyNumberFormat="1" applyFont="1" applyBorder="1"/>
    <xf numFmtId="188" fontId="9" fillId="0" borderId="5" xfId="1" applyNumberFormat="1" applyFont="1" applyBorder="1"/>
    <xf numFmtId="0" fontId="7" fillId="6" borderId="10" xfId="1" applyFont="1" applyFill="1" applyBorder="1" applyAlignment="1">
      <alignment horizontal="center"/>
    </xf>
    <xf numFmtId="189" fontId="9" fillId="0" borderId="14" xfId="1" applyNumberFormat="1" applyFont="1" applyBorder="1"/>
    <xf numFmtId="189" fontId="9" fillId="0" borderId="0" xfId="1" applyNumberFormat="1" applyFont="1"/>
    <xf numFmtId="189" fontId="9" fillId="0" borderId="15" xfId="1" applyNumberFormat="1" applyFont="1" applyBorder="1"/>
    <xf numFmtId="189" fontId="4" fillId="0" borderId="0" xfId="1" applyNumberFormat="1" applyFont="1"/>
    <xf numFmtId="188" fontId="9" fillId="0" borderId="1" xfId="1" applyNumberFormat="1" applyFont="1" applyBorder="1"/>
    <xf numFmtId="187" fontId="9" fillId="0" borderId="5" xfId="1" applyNumberFormat="1" applyFont="1" applyBorder="1"/>
    <xf numFmtId="0" fontId="7" fillId="9" borderId="14" xfId="1" applyFont="1" applyFill="1" applyBorder="1" applyAlignment="1">
      <alignment horizontal="center"/>
    </xf>
    <xf numFmtId="0" fontId="8" fillId="0" borderId="0" xfId="1" applyFont="1"/>
    <xf numFmtId="0" fontId="8" fillId="0" borderId="15" xfId="1" applyFont="1" applyBorder="1"/>
    <xf numFmtId="190" fontId="2" fillId="2" borderId="1" xfId="1" applyNumberFormat="1" applyFont="1" applyFill="1" applyBorder="1" applyAlignment="1">
      <alignment horizontal="center"/>
    </xf>
    <xf numFmtId="10" fontId="10" fillId="0" borderId="0" xfId="1" applyNumberFormat="1" applyFont="1"/>
    <xf numFmtId="190" fontId="1" fillId="0" borderId="0" xfId="1" applyNumberFormat="1" applyAlignment="1">
      <alignment horizontal="left"/>
    </xf>
    <xf numFmtId="190" fontId="2" fillId="4" borderId="1" xfId="1" applyNumberFormat="1" applyFont="1" applyFill="1" applyBorder="1" applyAlignment="1">
      <alignment horizontal="center"/>
    </xf>
    <xf numFmtId="10" fontId="9" fillId="0" borderId="9" xfId="1" applyNumberFormat="1" applyFont="1" applyBorder="1"/>
    <xf numFmtId="187" fontId="10" fillId="0" borderId="0" xfId="1" applyNumberFormat="1" applyFont="1"/>
    <xf numFmtId="187" fontId="1" fillId="0" borderId="0" xfId="1" applyNumberFormat="1" applyAlignment="1">
      <alignment horizontal="left"/>
    </xf>
    <xf numFmtId="10" fontId="1" fillId="0" borderId="4" xfId="1" applyNumberFormat="1" applyBorder="1"/>
    <xf numFmtId="10" fontId="1" fillId="0" borderId="0" xfId="1" applyNumberFormat="1"/>
    <xf numFmtId="10" fontId="1" fillId="0" borderId="4" xfId="1" applyNumberFormat="1" applyBorder="1" applyAlignment="1">
      <alignment horizontal="right"/>
    </xf>
    <xf numFmtId="10" fontId="1" fillId="0" borderId="0" xfId="1" applyNumberFormat="1" applyAlignment="1">
      <alignment horizontal="left"/>
    </xf>
    <xf numFmtId="9" fontId="1" fillId="0" borderId="4" xfId="1" applyNumberFormat="1" applyBorder="1"/>
    <xf numFmtId="9" fontId="1" fillId="0" borderId="0" xfId="1" applyNumberFormat="1"/>
    <xf numFmtId="9" fontId="1" fillId="0" borderId="4" xfId="1" applyNumberFormat="1" applyBorder="1" applyAlignment="1">
      <alignment horizontal="right"/>
    </xf>
    <xf numFmtId="9" fontId="1" fillId="0" borderId="0" xfId="1" applyNumberFormat="1" applyAlignment="1">
      <alignment horizontal="left"/>
    </xf>
    <xf numFmtId="187" fontId="9" fillId="0" borderId="4" xfId="1" applyNumberFormat="1" applyFont="1" applyBorder="1"/>
    <xf numFmtId="187" fontId="9" fillId="0" borderId="0" xfId="1" applyNumberFormat="1" applyFont="1"/>
    <xf numFmtId="187" fontId="9" fillId="0" borderId="4" xfId="1" applyNumberFormat="1" applyFont="1" applyBorder="1" applyAlignment="1">
      <alignment horizontal="right"/>
    </xf>
    <xf numFmtId="187" fontId="6" fillId="0" borderId="0" xfId="1" applyNumberFormat="1" applyFont="1"/>
    <xf numFmtId="187" fontId="9" fillId="0" borderId="0" xfId="1" applyNumberFormat="1" applyFont="1" applyAlignment="1">
      <alignment horizontal="left"/>
    </xf>
    <xf numFmtId="0" fontId="6" fillId="0" borderId="6" xfId="1" applyFont="1" applyBorder="1"/>
    <xf numFmtId="187" fontId="6" fillId="0" borderId="9" xfId="1" applyNumberFormat="1" applyFont="1" applyBorder="1"/>
    <xf numFmtId="187" fontId="6" fillId="0" borderId="7" xfId="1" applyNumberFormat="1" applyFont="1" applyBorder="1"/>
    <xf numFmtId="187" fontId="6" fillId="0" borderId="9" xfId="1" applyNumberFormat="1" applyFont="1" applyBorder="1" applyAlignment="1">
      <alignment horizontal="right"/>
    </xf>
    <xf numFmtId="187" fontId="6" fillId="0" borderId="0" xfId="1" applyNumberFormat="1" applyFont="1" applyAlignment="1">
      <alignment horizontal="left"/>
    </xf>
    <xf numFmtId="0" fontId="11" fillId="0" borderId="14" xfId="1" applyFont="1" applyBorder="1"/>
    <xf numFmtId="187" fontId="11" fillId="0" borderId="4" xfId="1" applyNumberFormat="1" applyFont="1" applyBorder="1"/>
    <xf numFmtId="187" fontId="11" fillId="0" borderId="0" xfId="1" applyNumberFormat="1" applyFont="1"/>
    <xf numFmtId="187" fontId="11" fillId="0" borderId="4" xfId="1" applyNumberFormat="1" applyFont="1" applyBorder="1" applyAlignment="1">
      <alignment horizontal="right"/>
    </xf>
    <xf numFmtId="10" fontId="11" fillId="0" borderId="0" xfId="1" applyNumberFormat="1" applyFont="1"/>
    <xf numFmtId="187" fontId="11" fillId="0" borderId="0" xfId="1" applyNumberFormat="1" applyFont="1" applyAlignment="1">
      <alignment horizontal="left"/>
    </xf>
    <xf numFmtId="0" fontId="11" fillId="0" borderId="0" xfId="1" applyFont="1"/>
    <xf numFmtId="0" fontId="4" fillId="0" borderId="10" xfId="1" applyFont="1" applyBorder="1"/>
    <xf numFmtId="187" fontId="4" fillId="0" borderId="13" xfId="1" applyNumberFormat="1" applyFont="1" applyBorder="1"/>
    <xf numFmtId="187" fontId="4" fillId="0" borderId="11" xfId="1" applyNumberFormat="1" applyFont="1" applyBorder="1"/>
    <xf numFmtId="187" fontId="4" fillId="0" borderId="13" xfId="1" applyNumberFormat="1" applyFont="1" applyBorder="1" applyAlignment="1">
      <alignment horizontal="right"/>
    </xf>
    <xf numFmtId="0" fontId="12" fillId="0" borderId="0" xfId="1" applyFont="1"/>
    <xf numFmtId="0" fontId="2" fillId="4" borderId="10" xfId="1" applyFont="1" applyFill="1" applyBorder="1" applyAlignment="1">
      <alignment horizontal="center"/>
    </xf>
    <xf numFmtId="0" fontId="9" fillId="0" borderId="0" xfId="1" applyFont="1"/>
    <xf numFmtId="187" fontId="9" fillId="0" borderId="15" xfId="1" applyNumberFormat="1" applyFont="1" applyBorder="1"/>
    <xf numFmtId="187" fontId="9" fillId="0" borderId="15" xfId="1" applyNumberFormat="1" applyFont="1" applyBorder="1" applyAlignment="1">
      <alignment horizontal="right"/>
    </xf>
    <xf numFmtId="187" fontId="9" fillId="0" borderId="13" xfId="1" applyNumberFormat="1" applyFont="1" applyBorder="1"/>
    <xf numFmtId="187" fontId="9" fillId="0" borderId="12" xfId="1" applyNumberFormat="1" applyFont="1" applyBorder="1"/>
    <xf numFmtId="187" fontId="9" fillId="0" borderId="12" xfId="1" applyNumberFormat="1" applyFont="1" applyBorder="1" applyAlignment="1">
      <alignment horizontal="right"/>
    </xf>
    <xf numFmtId="190" fontId="2" fillId="7" borderId="1" xfId="1" applyNumberFormat="1" applyFont="1" applyFill="1" applyBorder="1" applyAlignment="1">
      <alignment horizontal="center"/>
    </xf>
    <xf numFmtId="187" fontId="1" fillId="0" borderId="9" xfId="1" applyNumberFormat="1" applyBorder="1"/>
    <xf numFmtId="187" fontId="1" fillId="0" borderId="7" xfId="1" applyNumberFormat="1" applyBorder="1"/>
    <xf numFmtId="187" fontId="1" fillId="0" borderId="9" xfId="1" applyNumberFormat="1" applyBorder="1" applyAlignment="1">
      <alignment horizontal="right"/>
    </xf>
    <xf numFmtId="190" fontId="1" fillId="10" borderId="0" xfId="1" applyNumberFormat="1" applyFill="1" applyAlignment="1">
      <alignment horizontal="left"/>
    </xf>
    <xf numFmtId="0" fontId="3" fillId="0" borderId="4" xfId="1" applyFont="1" applyBorder="1"/>
    <xf numFmtId="187" fontId="1" fillId="0" borderId="4" xfId="1" applyNumberFormat="1" applyBorder="1"/>
    <xf numFmtId="187" fontId="1" fillId="0" borderId="4" xfId="1" applyNumberFormat="1" applyBorder="1" applyAlignment="1">
      <alignment horizontal="right"/>
    </xf>
    <xf numFmtId="187" fontId="1" fillId="10" borderId="0" xfId="1" applyNumberFormat="1" applyFill="1" applyAlignment="1">
      <alignment horizontal="left"/>
    </xf>
    <xf numFmtId="9" fontId="9" fillId="0" borderId="4" xfId="1" applyNumberFormat="1" applyFont="1" applyBorder="1"/>
    <xf numFmtId="9" fontId="9" fillId="0" borderId="0" xfId="1" applyNumberFormat="1" applyFont="1"/>
    <xf numFmtId="9" fontId="9" fillId="0" borderId="4" xfId="1" applyNumberFormat="1" applyFont="1" applyBorder="1" applyAlignment="1">
      <alignment horizontal="right"/>
    </xf>
    <xf numFmtId="9" fontId="9" fillId="10" borderId="0" xfId="1" applyNumberFormat="1" applyFont="1" applyFill="1" applyAlignment="1">
      <alignment horizontal="left"/>
    </xf>
    <xf numFmtId="9" fontId="1" fillId="10" borderId="0" xfId="1" applyNumberFormat="1" applyFill="1" applyAlignment="1">
      <alignment horizontal="left"/>
    </xf>
    <xf numFmtId="9" fontId="1" fillId="0" borderId="13" xfId="1" applyNumberFormat="1" applyBorder="1"/>
    <xf numFmtId="9" fontId="1" fillId="0" borderId="11" xfId="1" applyNumberFormat="1" applyBorder="1"/>
    <xf numFmtId="9" fontId="9" fillId="0" borderId="13" xfId="1" applyNumberFormat="1" applyFont="1" applyBorder="1"/>
    <xf numFmtId="9" fontId="9" fillId="0" borderId="11" xfId="1" applyNumberFormat="1" applyFont="1" applyBorder="1"/>
    <xf numFmtId="9" fontId="9" fillId="0" borderId="13" xfId="1" applyNumberFormat="1" applyFont="1" applyBorder="1" applyAlignment="1">
      <alignment horizontal="right"/>
    </xf>
    <xf numFmtId="190" fontId="2" fillId="9" borderId="1" xfId="1" applyNumberFormat="1" applyFont="1" applyFill="1" applyBorder="1" applyAlignment="1">
      <alignment horizontal="center"/>
    </xf>
    <xf numFmtId="187" fontId="4" fillId="0" borderId="6" xfId="1" applyNumberFormat="1" applyFont="1" applyBorder="1"/>
    <xf numFmtId="187" fontId="4" fillId="0" borderId="7" xfId="1" applyNumberFormat="1" applyFont="1" applyBorder="1"/>
    <xf numFmtId="187" fontId="4" fillId="0" borderId="8" xfId="1" applyNumberFormat="1" applyFont="1" applyBorder="1"/>
    <xf numFmtId="187" fontId="4" fillId="0" borderId="14" xfId="1" applyNumberFormat="1" applyFont="1" applyBorder="1"/>
    <xf numFmtId="187" fontId="4" fillId="0" borderId="0" xfId="1" applyNumberFormat="1" applyFont="1"/>
    <xf numFmtId="187" fontId="4" fillId="0" borderId="15" xfId="1" applyNumberFormat="1" applyFont="1" applyBorder="1"/>
    <xf numFmtId="0" fontId="4" fillId="0" borderId="14" xfId="1" applyFont="1" applyBorder="1"/>
    <xf numFmtId="190" fontId="6" fillId="0" borderId="0" xfId="1" applyNumberFormat="1" applyFont="1"/>
    <xf numFmtId="189" fontId="6" fillId="0" borderId="15" xfId="1" applyNumberFormat="1" applyFont="1" applyBorder="1"/>
    <xf numFmtId="190" fontId="6" fillId="0" borderId="0" xfId="1" applyNumberFormat="1" applyFont="1" applyAlignment="1">
      <alignment horizontal="left"/>
    </xf>
    <xf numFmtId="189" fontId="6" fillId="0" borderId="10" xfId="1" applyNumberFormat="1" applyFont="1" applyBorder="1"/>
    <xf numFmtId="189" fontId="6" fillId="0" borderId="11" xfId="1" applyNumberFormat="1" applyFont="1" applyBorder="1"/>
    <xf numFmtId="189" fontId="6" fillId="0" borderId="12" xfId="1" applyNumberFormat="1" applyFont="1" applyBorder="1"/>
    <xf numFmtId="189" fontId="6" fillId="0" borderId="0" xfId="1" applyNumberFormat="1" applyFont="1" applyAlignment="1">
      <alignment horizontal="left"/>
    </xf>
    <xf numFmtId="0" fontId="4" fillId="0" borderId="6" xfId="1" applyFont="1" applyBorder="1"/>
    <xf numFmtId="0" fontId="4" fillId="0" borderId="7" xfId="1" applyFont="1" applyBorder="1"/>
    <xf numFmtId="0" fontId="2" fillId="4" borderId="6" xfId="1" applyFont="1" applyFill="1" applyBorder="1" applyAlignment="1">
      <alignment horizontal="center"/>
    </xf>
    <xf numFmtId="0" fontId="10" fillId="0" borderId="0" xfId="1" applyFont="1"/>
    <xf numFmtId="190" fontId="9" fillId="0" borderId="6" xfId="1" applyNumberFormat="1" applyFont="1" applyBorder="1"/>
    <xf numFmtId="190" fontId="9" fillId="0" borderId="9" xfId="1" applyNumberFormat="1" applyFont="1" applyBorder="1"/>
    <xf numFmtId="190" fontId="9" fillId="0" borderId="7" xfId="1" applyNumberFormat="1" applyFont="1" applyBorder="1"/>
    <xf numFmtId="190" fontId="1" fillId="0" borderId="0" xfId="1" applyNumberFormat="1"/>
    <xf numFmtId="190" fontId="9" fillId="0" borderId="14" xfId="1" applyNumberFormat="1" applyFont="1" applyBorder="1"/>
    <xf numFmtId="190" fontId="9" fillId="0" borderId="4" xfId="1" applyNumberFormat="1" applyFont="1" applyBorder="1"/>
    <xf numFmtId="190" fontId="9" fillId="0" borderId="0" xfId="1" applyNumberFormat="1" applyFont="1"/>
    <xf numFmtId="190" fontId="9" fillId="0" borderId="10" xfId="1" applyNumberFormat="1" applyFont="1" applyBorder="1"/>
    <xf numFmtId="190" fontId="9" fillId="0" borderId="13" xfId="1" applyNumberFormat="1" applyFont="1" applyBorder="1"/>
    <xf numFmtId="190" fontId="9" fillId="0" borderId="11" xfId="1" applyNumberFormat="1" applyFont="1" applyBorder="1"/>
    <xf numFmtId="190" fontId="10" fillId="0" borderId="0" xfId="1" applyNumberFormat="1" applyFont="1"/>
    <xf numFmtId="0" fontId="2" fillId="4" borderId="1" xfId="1" applyFont="1" applyFill="1" applyBorder="1" applyAlignment="1">
      <alignment horizontal="center"/>
    </xf>
    <xf numFmtId="190" fontId="1" fillId="0" borderId="14" xfId="1" applyNumberFormat="1" applyBorder="1"/>
    <xf numFmtId="190" fontId="1" fillId="0" borderId="9" xfId="1" applyNumberFormat="1" applyBorder="1"/>
    <xf numFmtId="190" fontId="1" fillId="0" borderId="4" xfId="1" applyNumberFormat="1" applyBorder="1"/>
    <xf numFmtId="190" fontId="1" fillId="0" borderId="10" xfId="1" applyNumberFormat="1" applyBorder="1"/>
    <xf numFmtId="190" fontId="1" fillId="0" borderId="13" xfId="1" applyNumberFormat="1" applyBorder="1"/>
    <xf numFmtId="190" fontId="1" fillId="0" borderId="11" xfId="1" applyNumberFormat="1" applyBorder="1"/>
    <xf numFmtId="9" fontId="1" fillId="0" borderId="14" xfId="1" applyNumberFormat="1" applyBorder="1"/>
    <xf numFmtId="9" fontId="1" fillId="0" borderId="9" xfId="1" applyNumberFormat="1" applyBorder="1"/>
    <xf numFmtId="9" fontId="10" fillId="0" borderId="0" xfId="1" applyNumberFormat="1" applyFont="1"/>
    <xf numFmtId="10" fontId="9" fillId="0" borderId="5" xfId="1" applyNumberFormat="1" applyFont="1" applyBorder="1"/>
    <xf numFmtId="9" fontId="9" fillId="0" borderId="5" xfId="1" applyNumberFormat="1" applyFont="1" applyBorder="1"/>
    <xf numFmtId="49" fontId="1" fillId="0" borderId="0" xfId="1" applyNumberFormat="1"/>
    <xf numFmtId="9" fontId="6" fillId="0" borderId="0" xfId="1" applyNumberFormat="1" applyFont="1"/>
    <xf numFmtId="189" fontId="9" fillId="0" borderId="4" xfId="1" applyNumberFormat="1" applyFont="1" applyBorder="1"/>
    <xf numFmtId="189" fontId="9" fillId="0" borderId="10" xfId="1" applyNumberFormat="1" applyFont="1" applyBorder="1"/>
    <xf numFmtId="189" fontId="9" fillId="0" borderId="11" xfId="1" applyNumberFormat="1" applyFont="1" applyBorder="1"/>
    <xf numFmtId="189" fontId="9" fillId="0" borderId="13" xfId="1" applyNumberFormat="1" applyFont="1" applyBorder="1"/>
    <xf numFmtId="189" fontId="9" fillId="0" borderId="12" xfId="1" applyNumberFormat="1" applyFont="1" applyBorder="1"/>
  </cellXfs>
  <cellStyles count="2">
    <cellStyle name="ปกติ" xfId="0" builtinId="0"/>
    <cellStyle name="ปกติ 2" xfId="1" xr:uid="{C2DDB0FF-AB4B-4B09-8D34-1C0049A17B7A}"/>
  </cellStyles>
  <dxfs count="991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7;&#3640;&#3657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  <sheetName val="Sheet1"/>
      <sheetName val="ASK"/>
      <sheetName val="CPN"/>
      <sheetName val="TFG"/>
      <sheetName val="CPALL"/>
      <sheetName val="KBANK"/>
      <sheetName val="CENTEL"/>
      <sheetName val="SIRI"/>
    </sheetNames>
    <sheetDataSet>
      <sheetData sheetId="0">
        <row r="2">
          <cell r="A2" t="str">
            <v>2S</v>
          </cell>
          <cell r="B2">
            <v>1</v>
          </cell>
          <cell r="C2" t="str">
            <v> i | 1 | 2 | 3 </v>
          </cell>
          <cell r="E2">
            <v>4</v>
          </cell>
          <cell r="F2">
            <v>0</v>
          </cell>
          <cell r="G2">
            <v>383600</v>
          </cell>
          <cell r="H2">
            <v>1530</v>
          </cell>
          <cell r="I2">
            <v>1800</v>
          </cell>
          <cell r="J2">
            <v>5.63</v>
          </cell>
          <cell r="K2">
            <v>1.0900000000000001</v>
          </cell>
          <cell r="L2">
            <v>0.23</v>
          </cell>
          <cell r="M2">
            <v>7.0000000000000007E-2</v>
          </cell>
          <cell r="N2">
            <v>0.71</v>
          </cell>
          <cell r="O2">
            <v>18.899999999999999</v>
          </cell>
          <cell r="P2">
            <v>21.12</v>
          </cell>
          <cell r="Q2">
            <v>7.19</v>
          </cell>
          <cell r="R2">
            <v>3.5</v>
          </cell>
          <cell r="S2">
            <v>58.29</v>
          </cell>
          <cell r="U2">
            <v>79</v>
          </cell>
          <cell r="V2">
            <v>47</v>
          </cell>
          <cell r="W2">
            <v>0.03</v>
          </cell>
        </row>
        <row r="3">
          <cell r="A3" t="str">
            <v>3K-BAT</v>
          </cell>
          <cell r="B3">
            <v>2</v>
          </cell>
          <cell r="C3" t="str">
            <v> i </v>
          </cell>
          <cell r="E3">
            <v>95</v>
          </cell>
          <cell r="F3">
            <v>-0.52</v>
          </cell>
          <cell r="G3">
            <v>4000</v>
          </cell>
          <cell r="H3">
            <v>384</v>
          </cell>
          <cell r="I3">
            <v>7448</v>
          </cell>
          <cell r="J3">
            <v>73.45</v>
          </cell>
          <cell r="K3">
            <v>3.59</v>
          </cell>
          <cell r="L3">
            <v>0.8</v>
          </cell>
          <cell r="N3">
            <v>0</v>
          </cell>
          <cell r="S3">
            <v>2.1</v>
          </cell>
        </row>
        <row r="4">
          <cell r="A4" t="str">
            <v>7UP</v>
          </cell>
          <cell r="B4">
            <v>3</v>
          </cell>
          <cell r="C4" t="str">
            <v> i | 1 | 2 | 3 </v>
          </cell>
          <cell r="E4">
            <v>0.33</v>
          </cell>
          <cell r="F4">
            <v>3.13</v>
          </cell>
          <cell r="G4">
            <v>20243600</v>
          </cell>
          <cell r="H4">
            <v>6482</v>
          </cell>
          <cell r="I4">
            <v>1226</v>
          </cell>
          <cell r="J4">
            <v>15.3</v>
          </cell>
          <cell r="K4">
            <v>0.72</v>
          </cell>
          <cell r="L4">
            <v>0.71</v>
          </cell>
          <cell r="N4">
            <v>0.02</v>
          </cell>
          <cell r="O4">
            <v>5.46</v>
          </cell>
          <cell r="P4">
            <v>5.14</v>
          </cell>
          <cell r="Q4">
            <v>9.1</v>
          </cell>
          <cell r="S4">
            <v>91.98</v>
          </cell>
          <cell r="U4">
            <v>586</v>
          </cell>
          <cell r="V4">
            <v>518</v>
          </cell>
          <cell r="W4">
            <v>-0.21</v>
          </cell>
        </row>
        <row r="5">
          <cell r="A5" t="str">
            <v>A</v>
          </cell>
          <cell r="B5">
            <v>4</v>
          </cell>
          <cell r="C5" t="str">
            <v> i | 1 | 2 | 3 </v>
          </cell>
          <cell r="E5">
            <v>5</v>
          </cell>
          <cell r="F5">
            <v>-0.99</v>
          </cell>
          <cell r="G5">
            <v>2500</v>
          </cell>
          <cell r="H5">
            <v>12</v>
          </cell>
          <cell r="I5">
            <v>4900</v>
          </cell>
          <cell r="J5">
            <v>18.09</v>
          </cell>
          <cell r="K5">
            <v>1.29</v>
          </cell>
          <cell r="L5">
            <v>2.76</v>
          </cell>
          <cell r="N5">
            <v>0.28000000000000003</v>
          </cell>
          <cell r="O5">
            <v>4.33</v>
          </cell>
          <cell r="P5">
            <v>7.72</v>
          </cell>
          <cell r="Q5">
            <v>8.64</v>
          </cell>
          <cell r="S5">
            <v>25.86</v>
          </cell>
          <cell r="U5">
            <v>553</v>
          </cell>
          <cell r="V5">
            <v>606</v>
          </cell>
          <cell r="W5">
            <v>-0.06</v>
          </cell>
        </row>
        <row r="6">
          <cell r="A6" t="str">
            <v>A5</v>
          </cell>
          <cell r="B6">
            <v>5</v>
          </cell>
          <cell r="C6" t="str">
            <v> i | 1 | 3 </v>
          </cell>
          <cell r="D6" t="str">
            <v>SPNC</v>
          </cell>
          <cell r="E6">
            <v>1.5</v>
          </cell>
          <cell r="F6">
            <v>0</v>
          </cell>
          <cell r="G6">
            <v>0</v>
          </cell>
          <cell r="H6">
            <v>0</v>
          </cell>
          <cell r="I6">
            <v>1685</v>
          </cell>
          <cell r="K6">
            <v>3.41</v>
          </cell>
          <cell r="L6">
            <v>1.71</v>
          </cell>
          <cell r="N6">
            <v>0</v>
          </cell>
          <cell r="O6">
            <v>6.34</v>
          </cell>
          <cell r="P6">
            <v>13.15</v>
          </cell>
          <cell r="Q6">
            <v>8.9</v>
          </cell>
          <cell r="S6">
            <v>25.01</v>
          </cell>
        </row>
        <row r="7">
          <cell r="A7" t="str">
            <v>AAV</v>
          </cell>
          <cell r="B7">
            <v>6</v>
          </cell>
          <cell r="C7" t="str">
            <v> i | 1 | 2 | 3 </v>
          </cell>
          <cell r="E7">
            <v>2.1</v>
          </cell>
          <cell r="F7">
            <v>0</v>
          </cell>
          <cell r="G7">
            <v>25865600</v>
          </cell>
          <cell r="H7">
            <v>53943</v>
          </cell>
          <cell r="I7">
            <v>10185</v>
          </cell>
          <cell r="K7">
            <v>0.68</v>
          </cell>
          <cell r="L7">
            <v>3.51</v>
          </cell>
          <cell r="N7">
            <v>0</v>
          </cell>
          <cell r="O7">
            <v>-9.36</v>
          </cell>
          <cell r="P7">
            <v>-21.23</v>
          </cell>
          <cell r="Q7">
            <v>-30.16</v>
          </cell>
          <cell r="S7">
            <v>58.59</v>
          </cell>
        </row>
        <row r="8">
          <cell r="A8" t="str">
            <v>ABICO</v>
          </cell>
          <cell r="B8">
            <v>7</v>
          </cell>
          <cell r="C8" t="str">
            <v> i | 1 | 2 | 3 </v>
          </cell>
          <cell r="E8">
            <v>5.2</v>
          </cell>
          <cell r="F8">
            <v>0</v>
          </cell>
          <cell r="G8">
            <v>360000</v>
          </cell>
          <cell r="H8">
            <v>1860</v>
          </cell>
          <cell r="I8">
            <v>1222</v>
          </cell>
          <cell r="J8">
            <v>11.43</v>
          </cell>
          <cell r="K8">
            <v>1.28</v>
          </cell>
          <cell r="L8">
            <v>1.1399999999999999</v>
          </cell>
          <cell r="N8">
            <v>0.45</v>
          </cell>
          <cell r="O8">
            <v>8.8800000000000008</v>
          </cell>
          <cell r="P8">
            <v>11.99</v>
          </cell>
          <cell r="Q8">
            <v>5.77</v>
          </cell>
          <cell r="S8">
            <v>32.61</v>
          </cell>
          <cell r="U8">
            <v>323</v>
          </cell>
          <cell r="V8">
            <v>299</v>
          </cell>
          <cell r="W8">
            <v>-0.08</v>
          </cell>
        </row>
        <row r="9">
          <cell r="A9" t="str">
            <v>ABM</v>
          </cell>
          <cell r="B9">
            <v>8</v>
          </cell>
          <cell r="C9" t="str">
            <v> i | 1 | 3 </v>
          </cell>
          <cell r="E9">
            <v>0.81</v>
          </cell>
          <cell r="F9">
            <v>0</v>
          </cell>
          <cell r="G9">
            <v>232700</v>
          </cell>
          <cell r="H9">
            <v>186</v>
          </cell>
          <cell r="I9">
            <v>243</v>
          </cell>
          <cell r="J9">
            <v>26.89</v>
          </cell>
          <cell r="K9">
            <v>1</v>
          </cell>
          <cell r="L9">
            <v>2.42</v>
          </cell>
          <cell r="N9">
            <v>0.03</v>
          </cell>
          <cell r="O9">
            <v>2.8</v>
          </cell>
          <cell r="P9">
            <v>3.79</v>
          </cell>
          <cell r="Q9">
            <v>1.56</v>
          </cell>
          <cell r="S9">
            <v>34.67</v>
          </cell>
          <cell r="U9">
            <v>747</v>
          </cell>
          <cell r="V9">
            <v>756</v>
          </cell>
          <cell r="W9">
            <v>-0.15</v>
          </cell>
        </row>
        <row r="10">
          <cell r="A10" t="str">
            <v>ACAP</v>
          </cell>
          <cell r="B10">
            <v>9</v>
          </cell>
          <cell r="C10" t="str">
            <v> i | 1 | 2 | 3 </v>
          </cell>
          <cell r="E10">
            <v>0.71</v>
          </cell>
          <cell r="F10">
            <v>-1.39</v>
          </cell>
          <cell r="G10">
            <v>1126900</v>
          </cell>
          <cell r="H10">
            <v>796</v>
          </cell>
          <cell r="I10">
            <v>225</v>
          </cell>
          <cell r="K10">
            <v>0.49</v>
          </cell>
          <cell r="L10">
            <v>6.68</v>
          </cell>
          <cell r="N10">
            <v>0</v>
          </cell>
          <cell r="O10">
            <v>-8.18</v>
          </cell>
          <cell r="P10">
            <v>-42.19</v>
          </cell>
          <cell r="Q10">
            <v>-231.29</v>
          </cell>
          <cell r="S10">
            <v>60.49</v>
          </cell>
        </row>
        <row r="11">
          <cell r="A11" t="str">
            <v>ACC</v>
          </cell>
          <cell r="B11">
            <v>10</v>
          </cell>
          <cell r="C11" t="str">
            <v> i | 1 | 3 </v>
          </cell>
          <cell r="E11">
            <v>0.57999999999999996</v>
          </cell>
          <cell r="F11">
            <v>0</v>
          </cell>
          <cell r="G11">
            <v>8800</v>
          </cell>
          <cell r="H11">
            <v>5</v>
          </cell>
          <cell r="I11">
            <v>779</v>
          </cell>
          <cell r="K11">
            <v>1.35</v>
          </cell>
          <cell r="L11">
            <v>0.85</v>
          </cell>
          <cell r="N11">
            <v>0</v>
          </cell>
          <cell r="O11">
            <v>-2.73</v>
          </cell>
          <cell r="P11">
            <v>-8.77</v>
          </cell>
          <cell r="Q11">
            <v>-48.65</v>
          </cell>
          <cell r="S11">
            <v>50.34</v>
          </cell>
        </row>
        <row r="12">
          <cell r="A12" t="str">
            <v>ACE</v>
          </cell>
          <cell r="B12">
            <v>11</v>
          </cell>
          <cell r="C12" t="str">
            <v> i | 1 | 3 </v>
          </cell>
          <cell r="E12">
            <v>3.7</v>
          </cell>
          <cell r="F12">
            <v>-2.12</v>
          </cell>
          <cell r="G12">
            <v>117903000</v>
          </cell>
          <cell r="H12">
            <v>444631</v>
          </cell>
          <cell r="I12">
            <v>37651</v>
          </cell>
          <cell r="J12">
            <v>25.12</v>
          </cell>
          <cell r="K12">
            <v>3.22</v>
          </cell>
          <cell r="L12">
            <v>0.39</v>
          </cell>
          <cell r="N12">
            <v>0.15</v>
          </cell>
          <cell r="O12">
            <v>11.39</v>
          </cell>
          <cell r="P12">
            <v>16.760000000000002</v>
          </cell>
          <cell r="Q12">
            <v>26.3</v>
          </cell>
          <cell r="S12">
            <v>21.75</v>
          </cell>
          <cell r="U12">
            <v>460</v>
          </cell>
          <cell r="V12">
            <v>458</v>
          </cell>
        </row>
        <row r="13">
          <cell r="A13" t="str">
            <v>ACG</v>
          </cell>
          <cell r="B13">
            <v>12</v>
          </cell>
          <cell r="C13" t="str">
            <v> i | 1 | 3 </v>
          </cell>
          <cell r="E13">
            <v>1.23</v>
          </cell>
          <cell r="F13">
            <v>2.5</v>
          </cell>
          <cell r="G13">
            <v>2180500</v>
          </cell>
          <cell r="H13">
            <v>2687</v>
          </cell>
          <cell r="I13">
            <v>738</v>
          </cell>
          <cell r="J13">
            <v>18.89</v>
          </cell>
          <cell r="K13">
            <v>1.1299999999999999</v>
          </cell>
          <cell r="L13">
            <v>0.9</v>
          </cell>
          <cell r="N13">
            <v>7.0000000000000007E-2</v>
          </cell>
          <cell r="O13">
            <v>5.86</v>
          </cell>
          <cell r="P13">
            <v>6.06</v>
          </cell>
          <cell r="Q13">
            <v>1.54</v>
          </cell>
          <cell r="R13">
            <v>3.33</v>
          </cell>
          <cell r="S13">
            <v>24.93</v>
          </cell>
          <cell r="U13">
            <v>615</v>
          </cell>
          <cell r="V13">
            <v>554</v>
          </cell>
          <cell r="W13">
            <v>0.2</v>
          </cell>
        </row>
        <row r="14">
          <cell r="A14" t="str">
            <v>ADB</v>
          </cell>
          <cell r="B14">
            <v>13</v>
          </cell>
          <cell r="C14" t="str">
            <v> i | 1 | 2 | 3 </v>
          </cell>
          <cell r="E14">
            <v>0.95</v>
          </cell>
          <cell r="F14">
            <v>1.06</v>
          </cell>
          <cell r="G14">
            <v>987500</v>
          </cell>
          <cell r="H14">
            <v>938</v>
          </cell>
          <cell r="I14">
            <v>570</v>
          </cell>
          <cell r="J14">
            <v>8.5500000000000007</v>
          </cell>
          <cell r="K14">
            <v>0.91</v>
          </cell>
          <cell r="L14">
            <v>0.99</v>
          </cell>
          <cell r="M14">
            <v>0.01</v>
          </cell>
          <cell r="N14">
            <v>0.11</v>
          </cell>
          <cell r="O14">
            <v>7.74</v>
          </cell>
          <cell r="P14">
            <v>11.18</v>
          </cell>
          <cell r="Q14">
            <v>5.0199999999999996</v>
          </cell>
          <cell r="R14">
            <v>1.06</v>
          </cell>
          <cell r="S14">
            <v>37.56</v>
          </cell>
          <cell r="U14">
            <v>256</v>
          </cell>
          <cell r="V14">
            <v>251</v>
          </cell>
          <cell r="W14">
            <v>-0.13</v>
          </cell>
        </row>
        <row r="15">
          <cell r="A15" t="str">
            <v>ADVANC</v>
          </cell>
          <cell r="B15">
            <v>14</v>
          </cell>
          <cell r="C15" t="str">
            <v> i | 1 | 2 | 3 </v>
          </cell>
          <cell r="E15">
            <v>179.5</v>
          </cell>
          <cell r="F15">
            <v>0.56000000000000005</v>
          </cell>
          <cell r="G15">
            <v>10346100</v>
          </cell>
          <cell r="H15">
            <v>1855786</v>
          </cell>
          <cell r="I15">
            <v>533753</v>
          </cell>
          <cell r="J15">
            <v>19.53</v>
          </cell>
          <cell r="K15">
            <v>7.79</v>
          </cell>
          <cell r="L15">
            <v>4.16</v>
          </cell>
          <cell r="M15">
            <v>3.24</v>
          </cell>
          <cell r="N15">
            <v>9.19</v>
          </cell>
          <cell r="O15">
            <v>12.03</v>
          </cell>
          <cell r="P15">
            <v>41.9</v>
          </cell>
          <cell r="Q15">
            <v>15.85</v>
          </cell>
          <cell r="R15">
            <v>4.1100000000000003</v>
          </cell>
          <cell r="S15">
            <v>36.229999999999997</v>
          </cell>
          <cell r="U15">
            <v>301</v>
          </cell>
          <cell r="V15">
            <v>388</v>
          </cell>
          <cell r="W15">
            <v>-3.94</v>
          </cell>
        </row>
        <row r="16">
          <cell r="A16" t="str">
            <v>AEC</v>
          </cell>
          <cell r="B16">
            <v>15</v>
          </cell>
          <cell r="C16" t="str">
            <v> i | 1 | 3 </v>
          </cell>
          <cell r="D16" t="str">
            <v>C</v>
          </cell>
          <cell r="E16">
            <v>0.21</v>
          </cell>
          <cell r="F16">
            <v>-4.55</v>
          </cell>
          <cell r="G16">
            <v>3439200</v>
          </cell>
          <cell r="H16">
            <v>737</v>
          </cell>
          <cell r="I16">
            <v>900</v>
          </cell>
          <cell r="K16">
            <v>1.31</v>
          </cell>
          <cell r="L16">
            <v>7.0000000000000007E-2</v>
          </cell>
          <cell r="N16">
            <v>0</v>
          </cell>
          <cell r="O16">
            <v>-22.91</v>
          </cell>
          <cell r="P16">
            <v>-30.63</v>
          </cell>
          <cell r="Q16">
            <v>-348.33</v>
          </cell>
          <cell r="S16">
            <v>59.68</v>
          </cell>
        </row>
        <row r="17">
          <cell r="A17" t="str">
            <v>AEONTS</v>
          </cell>
          <cell r="B17">
            <v>16</v>
          </cell>
          <cell r="C17" t="str">
            <v> i | 1 | 2 | 3 </v>
          </cell>
          <cell r="E17">
            <v>164.5</v>
          </cell>
          <cell r="F17">
            <v>7.87</v>
          </cell>
          <cell r="G17">
            <v>4552500</v>
          </cell>
          <cell r="H17">
            <v>733618</v>
          </cell>
          <cell r="I17">
            <v>41125</v>
          </cell>
          <cell r="J17">
            <v>11.61</v>
          </cell>
          <cell r="K17">
            <v>2.72</v>
          </cell>
          <cell r="L17">
            <v>4.76</v>
          </cell>
          <cell r="M17">
            <v>1.85</v>
          </cell>
          <cell r="N17">
            <v>15.9</v>
          </cell>
          <cell r="O17">
            <v>4.99</v>
          </cell>
          <cell r="P17">
            <v>20.56</v>
          </cell>
          <cell r="Q17">
            <v>14.3</v>
          </cell>
          <cell r="R17">
            <v>3.28</v>
          </cell>
          <cell r="S17">
            <v>30.87</v>
          </cell>
          <cell r="U17">
            <v>215</v>
          </cell>
          <cell r="V17">
            <v>445</v>
          </cell>
          <cell r="W17">
            <v>0.02</v>
          </cell>
        </row>
        <row r="18">
          <cell r="A18" t="str">
            <v>AF</v>
          </cell>
          <cell r="B18">
            <v>17</v>
          </cell>
          <cell r="C18" t="str">
            <v> i | 1 | 2 | 3 </v>
          </cell>
          <cell r="E18">
            <v>0.62</v>
          </cell>
          <cell r="F18">
            <v>0</v>
          </cell>
          <cell r="G18">
            <v>13900</v>
          </cell>
          <cell r="H18">
            <v>9</v>
          </cell>
          <cell r="I18">
            <v>992</v>
          </cell>
          <cell r="J18">
            <v>23.66</v>
          </cell>
          <cell r="K18">
            <v>1.82</v>
          </cell>
          <cell r="L18">
            <v>2.66</v>
          </cell>
          <cell r="N18">
            <v>0.03</v>
          </cell>
          <cell r="O18">
            <v>2.29</v>
          </cell>
          <cell r="P18">
            <v>7.66</v>
          </cell>
          <cell r="Q18">
            <v>17.8</v>
          </cell>
          <cell r="R18">
            <v>4.03</v>
          </cell>
          <cell r="S18">
            <v>20.6</v>
          </cell>
          <cell r="U18">
            <v>617</v>
          </cell>
          <cell r="V18">
            <v>759</v>
          </cell>
        </row>
        <row r="19">
          <cell r="A19" t="str">
            <v>AFC</v>
          </cell>
          <cell r="B19">
            <v>18</v>
          </cell>
          <cell r="C19" t="str">
            <v> i | 1 | 3 </v>
          </cell>
          <cell r="E19">
            <v>6.25</v>
          </cell>
          <cell r="F19">
            <v>4.17</v>
          </cell>
          <cell r="G19">
            <v>400</v>
          </cell>
          <cell r="H19">
            <v>3</v>
          </cell>
          <cell r="I19">
            <v>285</v>
          </cell>
          <cell r="K19">
            <v>0.25</v>
          </cell>
          <cell r="L19">
            <v>0.19</v>
          </cell>
          <cell r="N19">
            <v>0</v>
          </cell>
          <cell r="O19">
            <v>-2.25</v>
          </cell>
          <cell r="P19">
            <v>-2.82</v>
          </cell>
          <cell r="Q19">
            <v>-1.0900000000000001</v>
          </cell>
          <cell r="S19">
            <v>43.31</v>
          </cell>
        </row>
        <row r="20">
          <cell r="A20" t="str">
            <v>AGE</v>
          </cell>
          <cell r="B20">
            <v>19</v>
          </cell>
          <cell r="C20" t="str">
            <v> i | 1 | 2 | 3 </v>
          </cell>
          <cell r="E20">
            <v>1.73</v>
          </cell>
          <cell r="F20">
            <v>16.11</v>
          </cell>
          <cell r="G20">
            <v>39576900</v>
          </cell>
          <cell r="H20">
            <v>64946</v>
          </cell>
          <cell r="I20">
            <v>1673</v>
          </cell>
          <cell r="J20">
            <v>9.36</v>
          </cell>
          <cell r="K20">
            <v>0.94</v>
          </cell>
          <cell r="L20">
            <v>2.08</v>
          </cell>
          <cell r="M20">
            <v>0.09</v>
          </cell>
          <cell r="N20">
            <v>0.18</v>
          </cell>
          <cell r="O20">
            <v>4.55</v>
          </cell>
          <cell r="P20">
            <v>10.039999999999999</v>
          </cell>
          <cell r="Q20">
            <v>2.6</v>
          </cell>
          <cell r="R20">
            <v>12.08</v>
          </cell>
          <cell r="S20">
            <v>44.27</v>
          </cell>
          <cell r="U20">
            <v>299</v>
          </cell>
          <cell r="V20">
            <v>398</v>
          </cell>
          <cell r="W20">
            <v>0.27</v>
          </cell>
        </row>
        <row r="21">
          <cell r="A21" t="str">
            <v>AH</v>
          </cell>
          <cell r="B21">
            <v>20</v>
          </cell>
          <cell r="C21" t="str">
            <v> i | 1 | 2 | 3 </v>
          </cell>
          <cell r="E21">
            <v>18.7</v>
          </cell>
          <cell r="F21">
            <v>-1.06</v>
          </cell>
          <cell r="G21">
            <v>2118400</v>
          </cell>
          <cell r="H21">
            <v>39905</v>
          </cell>
          <cell r="I21">
            <v>6032</v>
          </cell>
          <cell r="K21">
            <v>0.82</v>
          </cell>
          <cell r="L21">
            <v>2.02</v>
          </cell>
          <cell r="N21">
            <v>0</v>
          </cell>
          <cell r="O21">
            <v>-1</v>
          </cell>
          <cell r="P21">
            <v>-9.5399999999999991</v>
          </cell>
          <cell r="Q21">
            <v>0.01</v>
          </cell>
          <cell r="R21">
            <v>1.87</v>
          </cell>
          <cell r="S21">
            <v>49.55</v>
          </cell>
        </row>
        <row r="22">
          <cell r="A22" t="str">
            <v>AHC</v>
          </cell>
          <cell r="B22">
            <v>21</v>
          </cell>
          <cell r="C22" t="str">
            <v> i | 1 | 2 | 3 </v>
          </cell>
          <cell r="E22">
            <v>13.6</v>
          </cell>
          <cell r="F22">
            <v>-0.73</v>
          </cell>
          <cell r="G22">
            <v>12500</v>
          </cell>
          <cell r="H22">
            <v>169</v>
          </cell>
          <cell r="I22">
            <v>2039</v>
          </cell>
          <cell r="J22">
            <v>27.68</v>
          </cell>
          <cell r="K22">
            <v>1.29</v>
          </cell>
          <cell r="L22">
            <v>0.16</v>
          </cell>
          <cell r="M22">
            <v>0.45</v>
          </cell>
          <cell r="N22">
            <v>0.49</v>
          </cell>
          <cell r="O22">
            <v>4.9000000000000004</v>
          </cell>
          <cell r="P22">
            <v>4.63</v>
          </cell>
          <cell r="Q22">
            <v>5.93</v>
          </cell>
          <cell r="R22">
            <v>3.28</v>
          </cell>
          <cell r="S22">
            <v>58.86</v>
          </cell>
          <cell r="U22">
            <v>728</v>
          </cell>
          <cell r="V22">
            <v>670</v>
          </cell>
          <cell r="W22">
            <v>-9.76</v>
          </cell>
        </row>
        <row r="23">
          <cell r="A23" t="str">
            <v>AI</v>
          </cell>
          <cell r="B23">
            <v>22</v>
          </cell>
          <cell r="C23" t="str">
            <v> i | 1 | 2 | 3 </v>
          </cell>
          <cell r="E23">
            <v>2.08</v>
          </cell>
          <cell r="F23">
            <v>0.97</v>
          </cell>
          <cell r="G23">
            <v>5568300</v>
          </cell>
          <cell r="H23">
            <v>11562</v>
          </cell>
          <cell r="I23">
            <v>5824</v>
          </cell>
          <cell r="J23">
            <v>9.1300000000000008</v>
          </cell>
          <cell r="K23">
            <v>2.2599999999999998</v>
          </cell>
          <cell r="L23">
            <v>0.19</v>
          </cell>
          <cell r="N23">
            <v>0.23</v>
          </cell>
          <cell r="O23">
            <v>21.51</v>
          </cell>
          <cell r="P23">
            <v>26.29</v>
          </cell>
          <cell r="Q23">
            <v>10.24</v>
          </cell>
          <cell r="R23">
            <v>5.83</v>
          </cell>
          <cell r="S23">
            <v>49.9</v>
          </cell>
          <cell r="U23">
            <v>105</v>
          </cell>
          <cell r="V23">
            <v>87</v>
          </cell>
          <cell r="W23">
            <v>0.52</v>
          </cell>
        </row>
        <row r="24">
          <cell r="A24" t="str">
            <v>AIE</v>
          </cell>
          <cell r="B24">
            <v>23</v>
          </cell>
          <cell r="C24" t="str">
            <v> i | 1 | 2 | 3 </v>
          </cell>
          <cell r="E24">
            <v>0.67</v>
          </cell>
          <cell r="F24">
            <v>0</v>
          </cell>
          <cell r="G24">
            <v>3037300</v>
          </cell>
          <cell r="H24">
            <v>2026</v>
          </cell>
          <cell r="I24">
            <v>3506</v>
          </cell>
          <cell r="J24">
            <v>15.96</v>
          </cell>
          <cell r="K24">
            <v>1.81</v>
          </cell>
          <cell r="L24">
            <v>0.19</v>
          </cell>
          <cell r="N24">
            <v>0.04</v>
          </cell>
          <cell r="O24">
            <v>10.55</v>
          </cell>
          <cell r="P24">
            <v>12.14</v>
          </cell>
          <cell r="Q24">
            <v>6.01</v>
          </cell>
          <cell r="S24">
            <v>26.27</v>
          </cell>
          <cell r="U24">
            <v>421</v>
          </cell>
          <cell r="V24">
            <v>368</v>
          </cell>
          <cell r="W24">
            <v>-0.21</v>
          </cell>
        </row>
        <row r="25">
          <cell r="A25" t="str">
            <v>AIRA</v>
          </cell>
          <cell r="B25">
            <v>24</v>
          </cell>
          <cell r="C25" t="str">
            <v> i | 1 | 2 | 3 </v>
          </cell>
          <cell r="E25">
            <v>0.88</v>
          </cell>
          <cell r="F25">
            <v>0</v>
          </cell>
          <cell r="G25">
            <v>1500</v>
          </cell>
          <cell r="H25">
            <v>1</v>
          </cell>
          <cell r="I25">
            <v>5557</v>
          </cell>
          <cell r="K25">
            <v>1.57</v>
          </cell>
          <cell r="L25">
            <v>1.27</v>
          </cell>
          <cell r="N25">
            <v>0</v>
          </cell>
          <cell r="O25">
            <v>-1.19</v>
          </cell>
          <cell r="P25">
            <v>-2.36</v>
          </cell>
          <cell r="Q25">
            <v>-5.58</v>
          </cell>
          <cell r="S25">
            <v>25.74</v>
          </cell>
        </row>
        <row r="26">
          <cell r="A26" t="str">
            <v>AIT</v>
          </cell>
          <cell r="B26">
            <v>25</v>
          </cell>
          <cell r="C26" t="str">
            <v> i | 1 | 2 | 3 </v>
          </cell>
          <cell r="E26">
            <v>18.399999999999999</v>
          </cell>
          <cell r="F26">
            <v>0.55000000000000004</v>
          </cell>
          <cell r="G26">
            <v>241100</v>
          </cell>
          <cell r="H26">
            <v>4430</v>
          </cell>
          <cell r="I26">
            <v>3796</v>
          </cell>
          <cell r="J26">
            <v>9.98</v>
          </cell>
          <cell r="K26">
            <v>1.37</v>
          </cell>
          <cell r="L26">
            <v>1.71</v>
          </cell>
          <cell r="M26">
            <v>0.25</v>
          </cell>
          <cell r="N26">
            <v>1.84</v>
          </cell>
          <cell r="O26">
            <v>7.76</v>
          </cell>
          <cell r="P26">
            <v>13.73</v>
          </cell>
          <cell r="Q26">
            <v>5.31</v>
          </cell>
          <cell r="R26">
            <v>10.38</v>
          </cell>
          <cell r="S26">
            <v>71.510000000000005</v>
          </cell>
          <cell r="U26">
            <v>237</v>
          </cell>
          <cell r="V26">
            <v>276</v>
          </cell>
          <cell r="W26">
            <v>25.92</v>
          </cell>
        </row>
        <row r="27">
          <cell r="A27" t="str">
            <v>AJ</v>
          </cell>
          <cell r="B27">
            <v>26</v>
          </cell>
          <cell r="C27" t="str">
            <v> i | 1 | 2 | 3 </v>
          </cell>
          <cell r="E27">
            <v>17.600000000000001</v>
          </cell>
          <cell r="F27">
            <v>-1.1200000000000001</v>
          </cell>
          <cell r="G27">
            <v>1501700</v>
          </cell>
          <cell r="H27">
            <v>26352</v>
          </cell>
          <cell r="I27">
            <v>7030</v>
          </cell>
          <cell r="J27">
            <v>12.07</v>
          </cell>
          <cell r="K27">
            <v>1.84</v>
          </cell>
          <cell r="L27">
            <v>1.41</v>
          </cell>
          <cell r="M27">
            <v>0.3</v>
          </cell>
          <cell r="N27">
            <v>1.46</v>
          </cell>
          <cell r="O27">
            <v>7.57</v>
          </cell>
          <cell r="P27">
            <v>16.16</v>
          </cell>
          <cell r="Q27">
            <v>6.76</v>
          </cell>
          <cell r="R27">
            <v>1.69</v>
          </cell>
          <cell r="S27">
            <v>38.22</v>
          </cell>
          <cell r="U27">
            <v>278</v>
          </cell>
          <cell r="V27">
            <v>358</v>
          </cell>
          <cell r="W27">
            <v>0.01</v>
          </cell>
        </row>
        <row r="28">
          <cell r="A28" t="str">
            <v>AJA</v>
          </cell>
          <cell r="B28">
            <v>27</v>
          </cell>
          <cell r="C28" t="str">
            <v> i | 1 | 2 | 3 </v>
          </cell>
          <cell r="E28">
            <v>0.12</v>
          </cell>
          <cell r="F28">
            <v>-7.69</v>
          </cell>
          <cell r="G28">
            <v>1256200</v>
          </cell>
          <cell r="H28">
            <v>151</v>
          </cell>
          <cell r="I28">
            <v>509</v>
          </cell>
          <cell r="K28">
            <v>0.71</v>
          </cell>
          <cell r="L28">
            <v>0.35</v>
          </cell>
          <cell r="N28">
            <v>0</v>
          </cell>
          <cell r="O28">
            <v>-18.61</v>
          </cell>
          <cell r="P28">
            <v>-22.15</v>
          </cell>
          <cell r="Q28">
            <v>-37.71</v>
          </cell>
          <cell r="S28">
            <v>67.05</v>
          </cell>
        </row>
        <row r="29">
          <cell r="A29" t="str">
            <v>AKP</v>
          </cell>
          <cell r="B29">
            <v>28</v>
          </cell>
          <cell r="C29" t="str">
            <v> i | 1 | 3 </v>
          </cell>
          <cell r="E29">
            <v>0.89</v>
          </cell>
          <cell r="F29">
            <v>1.1399999999999999</v>
          </cell>
          <cell r="G29">
            <v>41300</v>
          </cell>
          <cell r="H29">
            <v>37</v>
          </cell>
          <cell r="I29">
            <v>360</v>
          </cell>
          <cell r="J29">
            <v>18.95</v>
          </cell>
          <cell r="K29">
            <v>0.68</v>
          </cell>
          <cell r="L29">
            <v>0.24</v>
          </cell>
          <cell r="M29">
            <v>0.03</v>
          </cell>
          <cell r="N29">
            <v>0.05</v>
          </cell>
          <cell r="O29">
            <v>4.13</v>
          </cell>
          <cell r="P29">
            <v>3.61</v>
          </cell>
          <cell r="Q29">
            <v>3.95</v>
          </cell>
          <cell r="R29">
            <v>3.64</v>
          </cell>
          <cell r="S29">
            <v>48.51</v>
          </cell>
          <cell r="U29">
            <v>683</v>
          </cell>
          <cell r="V29">
            <v>632</v>
          </cell>
          <cell r="W29">
            <v>-2.0099999999999998</v>
          </cell>
        </row>
        <row r="30">
          <cell r="A30" t="str">
            <v>AKR</v>
          </cell>
          <cell r="B30">
            <v>29</v>
          </cell>
          <cell r="C30" t="str">
            <v> i | 1 | 2 | 3 </v>
          </cell>
          <cell r="E30">
            <v>0.52</v>
          </cell>
          <cell r="F30">
            <v>4</v>
          </cell>
          <cell r="G30">
            <v>1725900</v>
          </cell>
          <cell r="H30">
            <v>894</v>
          </cell>
          <cell r="I30">
            <v>699</v>
          </cell>
          <cell r="J30">
            <v>10.25</v>
          </cell>
          <cell r="K30">
            <v>0.69</v>
          </cell>
          <cell r="L30">
            <v>0.67</v>
          </cell>
          <cell r="N30">
            <v>0.05</v>
          </cell>
          <cell r="O30">
            <v>5.89</v>
          </cell>
          <cell r="P30">
            <v>7.03</v>
          </cell>
          <cell r="Q30">
            <v>2.75</v>
          </cell>
          <cell r="S30">
            <v>59.11</v>
          </cell>
          <cell r="U30">
            <v>398</v>
          </cell>
          <cell r="V30">
            <v>365</v>
          </cell>
          <cell r="W30">
            <v>-0.03</v>
          </cell>
        </row>
        <row r="31">
          <cell r="A31" t="str">
            <v>ALL</v>
          </cell>
          <cell r="B31">
            <v>30</v>
          </cell>
          <cell r="C31" t="str">
            <v> i | 1 | 3 </v>
          </cell>
          <cell r="E31">
            <v>3.26</v>
          </cell>
          <cell r="F31">
            <v>1.88</v>
          </cell>
          <cell r="G31">
            <v>6413300</v>
          </cell>
          <cell r="H31">
            <v>20802</v>
          </cell>
          <cell r="I31">
            <v>1826</v>
          </cell>
          <cell r="J31">
            <v>4.83</v>
          </cell>
          <cell r="K31">
            <v>0.83</v>
          </cell>
          <cell r="L31">
            <v>2.71</v>
          </cell>
          <cell r="N31">
            <v>0.68</v>
          </cell>
          <cell r="O31">
            <v>8.4700000000000006</v>
          </cell>
          <cell r="P31">
            <v>18.78</v>
          </cell>
          <cell r="Q31">
            <v>13.77</v>
          </cell>
          <cell r="S31">
            <v>29.81</v>
          </cell>
          <cell r="U31">
            <v>99</v>
          </cell>
          <cell r="V31">
            <v>183</v>
          </cell>
          <cell r="W31">
            <v>0.11</v>
          </cell>
        </row>
        <row r="32">
          <cell r="A32" t="str">
            <v>ALLA</v>
          </cell>
          <cell r="B32">
            <v>31</v>
          </cell>
          <cell r="C32" t="str">
            <v> i | 1 | 2 | 3 </v>
          </cell>
          <cell r="E32">
            <v>1.1499999999999999</v>
          </cell>
          <cell r="F32">
            <v>-0.86</v>
          </cell>
          <cell r="G32">
            <v>602200</v>
          </cell>
          <cell r="H32">
            <v>697</v>
          </cell>
          <cell r="I32">
            <v>690</v>
          </cell>
          <cell r="J32">
            <v>8.0500000000000007</v>
          </cell>
          <cell r="K32">
            <v>0.83</v>
          </cell>
          <cell r="L32">
            <v>0.2</v>
          </cell>
          <cell r="M32">
            <v>0.1</v>
          </cell>
          <cell r="N32">
            <v>0.14000000000000001</v>
          </cell>
          <cell r="O32">
            <v>9.9700000000000006</v>
          </cell>
          <cell r="P32">
            <v>10.42</v>
          </cell>
          <cell r="Q32">
            <v>8.91</v>
          </cell>
          <cell r="R32">
            <v>8.6199999999999992</v>
          </cell>
          <cell r="S32">
            <v>31.78</v>
          </cell>
          <cell r="U32">
            <v>260</v>
          </cell>
          <cell r="V32">
            <v>180</v>
          </cell>
          <cell r="W32">
            <v>0.38</v>
          </cell>
        </row>
        <row r="33">
          <cell r="A33" t="str">
            <v>ALT</v>
          </cell>
          <cell r="B33">
            <v>32</v>
          </cell>
          <cell r="C33" t="str">
            <v> i | 1 | 3 </v>
          </cell>
          <cell r="E33">
            <v>3.68</v>
          </cell>
          <cell r="F33">
            <v>5.14</v>
          </cell>
          <cell r="G33">
            <v>33296100</v>
          </cell>
          <cell r="H33">
            <v>119469</v>
          </cell>
          <cell r="I33">
            <v>3750</v>
          </cell>
          <cell r="J33">
            <v>12.84</v>
          </cell>
          <cell r="K33">
            <v>2.31</v>
          </cell>
          <cell r="L33">
            <v>1.07</v>
          </cell>
          <cell r="M33">
            <v>0.1</v>
          </cell>
          <cell r="N33">
            <v>0.28999999999999998</v>
          </cell>
          <cell r="O33">
            <v>11.4</v>
          </cell>
          <cell r="P33">
            <v>19.27</v>
          </cell>
          <cell r="Q33">
            <v>18.850000000000001</v>
          </cell>
          <cell r="S33">
            <v>24.61</v>
          </cell>
          <cell r="U33">
            <v>262</v>
          </cell>
          <cell r="V33">
            <v>288</v>
          </cell>
          <cell r="W33">
            <v>-7.0000000000000007E-2</v>
          </cell>
        </row>
        <row r="34">
          <cell r="A34" t="str">
            <v>ALUCON</v>
          </cell>
          <cell r="B34">
            <v>33</v>
          </cell>
          <cell r="C34" t="str">
            <v> i | 1 | 3 </v>
          </cell>
          <cell r="E34">
            <v>170</v>
          </cell>
          <cell r="F34">
            <v>0.28999999999999998</v>
          </cell>
          <cell r="G34">
            <v>700</v>
          </cell>
          <cell r="H34">
            <v>119</v>
          </cell>
          <cell r="I34">
            <v>7344</v>
          </cell>
          <cell r="J34">
            <v>11.04</v>
          </cell>
          <cell r="K34">
            <v>1.26</v>
          </cell>
          <cell r="L34">
            <v>0.15</v>
          </cell>
          <cell r="N34">
            <v>15.4</v>
          </cell>
          <cell r="O34">
            <v>12.55</v>
          </cell>
          <cell r="P34">
            <v>11.75</v>
          </cell>
          <cell r="Q34">
            <v>13.53</v>
          </cell>
          <cell r="R34">
            <v>4.42</v>
          </cell>
          <cell r="S34">
            <v>21.37</v>
          </cell>
          <cell r="U34">
            <v>314</v>
          </cell>
          <cell r="V34">
            <v>209</v>
          </cell>
          <cell r="W34">
            <v>-1.93</v>
          </cell>
        </row>
        <row r="35">
          <cell r="A35" t="str">
            <v>AMA</v>
          </cell>
          <cell r="B35">
            <v>34</v>
          </cell>
          <cell r="C35" t="str">
            <v> i | 1 | 2 | 3 </v>
          </cell>
          <cell r="E35">
            <v>5.45</v>
          </cell>
          <cell r="F35">
            <v>-1.8</v>
          </cell>
          <cell r="G35">
            <v>2273300</v>
          </cell>
          <cell r="H35">
            <v>12565</v>
          </cell>
          <cell r="I35">
            <v>2823</v>
          </cell>
          <cell r="J35">
            <v>15.3</v>
          </cell>
          <cell r="K35">
            <v>1.3</v>
          </cell>
          <cell r="L35">
            <v>0.68</v>
          </cell>
          <cell r="N35">
            <v>0.36</v>
          </cell>
          <cell r="O35">
            <v>7.32</v>
          </cell>
          <cell r="P35">
            <v>8.76</v>
          </cell>
          <cell r="Q35">
            <v>9.52</v>
          </cell>
          <cell r="R35">
            <v>3.6</v>
          </cell>
          <cell r="S35">
            <v>36.409999999999997</v>
          </cell>
          <cell r="U35">
            <v>482</v>
          </cell>
          <cell r="V35">
            <v>446</v>
          </cell>
          <cell r="W35">
            <v>0.41</v>
          </cell>
        </row>
        <row r="36">
          <cell r="A36" t="str">
            <v>AMANAH</v>
          </cell>
          <cell r="B36">
            <v>35</v>
          </cell>
          <cell r="C36" t="str">
            <v> i | 1 | 2 | 3 </v>
          </cell>
          <cell r="E36">
            <v>2.84</v>
          </cell>
          <cell r="F36">
            <v>3.65</v>
          </cell>
          <cell r="G36">
            <v>30127300</v>
          </cell>
          <cell r="H36">
            <v>84738</v>
          </cell>
          <cell r="I36">
            <v>2930</v>
          </cell>
          <cell r="J36">
            <v>10.33</v>
          </cell>
          <cell r="K36">
            <v>1.99</v>
          </cell>
          <cell r="L36">
            <v>1.46</v>
          </cell>
          <cell r="M36">
            <v>0.11</v>
          </cell>
          <cell r="N36">
            <v>0.27</v>
          </cell>
          <cell r="O36">
            <v>8.91</v>
          </cell>
          <cell r="P36">
            <v>20.47</v>
          </cell>
          <cell r="Q36">
            <v>36.590000000000003</v>
          </cell>
          <cell r="R36">
            <v>4.04</v>
          </cell>
          <cell r="S36">
            <v>50.62</v>
          </cell>
          <cell r="U36">
            <v>180</v>
          </cell>
          <cell r="V36">
            <v>262</v>
          </cell>
          <cell r="W36">
            <v>0.18</v>
          </cell>
        </row>
        <row r="37">
          <cell r="A37" t="str">
            <v>AMARIN</v>
          </cell>
          <cell r="B37">
            <v>36</v>
          </cell>
          <cell r="C37" t="str">
            <v> i | 1 | 2 | 3 </v>
          </cell>
          <cell r="E37">
            <v>3.86</v>
          </cell>
          <cell r="F37">
            <v>1.05</v>
          </cell>
          <cell r="G37">
            <v>1600</v>
          </cell>
          <cell r="H37">
            <v>6</v>
          </cell>
          <cell r="I37">
            <v>3853</v>
          </cell>
          <cell r="J37">
            <v>26.09</v>
          </cell>
          <cell r="K37">
            <v>0.95</v>
          </cell>
          <cell r="L37">
            <v>0.33</v>
          </cell>
          <cell r="N37">
            <v>0.15</v>
          </cell>
          <cell r="O37">
            <v>3.15</v>
          </cell>
          <cell r="P37">
            <v>3.64</v>
          </cell>
          <cell r="Q37">
            <v>0.92</v>
          </cell>
          <cell r="R37">
            <v>3.14</v>
          </cell>
          <cell r="S37">
            <v>18.3</v>
          </cell>
          <cell r="U37">
            <v>746</v>
          </cell>
          <cell r="V37">
            <v>737</v>
          </cell>
          <cell r="W37">
            <v>-0.45</v>
          </cell>
        </row>
        <row r="38">
          <cell r="A38" t="str">
            <v>AMATA</v>
          </cell>
          <cell r="B38">
            <v>37</v>
          </cell>
          <cell r="C38" t="str">
            <v> i | 1 | 2 | 3 </v>
          </cell>
          <cell r="E38">
            <v>16.399999999999999</v>
          </cell>
          <cell r="F38">
            <v>5.13</v>
          </cell>
          <cell r="G38">
            <v>27261400</v>
          </cell>
          <cell r="H38">
            <v>441898</v>
          </cell>
          <cell r="I38">
            <v>18860</v>
          </cell>
          <cell r="J38">
            <v>19.7</v>
          </cell>
          <cell r="K38">
            <v>1.22</v>
          </cell>
          <cell r="L38">
            <v>1.46</v>
          </cell>
          <cell r="M38">
            <v>0.1</v>
          </cell>
          <cell r="N38">
            <v>0.83</v>
          </cell>
          <cell r="O38">
            <v>5.43</v>
          </cell>
          <cell r="P38">
            <v>6.76</v>
          </cell>
          <cell r="Q38">
            <v>19.68</v>
          </cell>
          <cell r="R38">
            <v>2.68</v>
          </cell>
          <cell r="S38">
            <v>73.75</v>
          </cell>
          <cell r="U38">
            <v>606</v>
          </cell>
          <cell r="V38">
            <v>585</v>
          </cell>
          <cell r="W38">
            <v>1.32</v>
          </cell>
        </row>
        <row r="39">
          <cell r="A39" t="str">
            <v>AMATAV</v>
          </cell>
          <cell r="B39">
            <v>38</v>
          </cell>
          <cell r="C39" t="str">
            <v> i | 1 | 2 | 3 </v>
          </cell>
          <cell r="E39">
            <v>5.0999999999999996</v>
          </cell>
          <cell r="F39">
            <v>-0.97</v>
          </cell>
          <cell r="G39">
            <v>165400</v>
          </cell>
          <cell r="H39">
            <v>846</v>
          </cell>
          <cell r="I39">
            <v>4769</v>
          </cell>
          <cell r="J39">
            <v>62.72</v>
          </cell>
          <cell r="K39">
            <v>1.73</v>
          </cell>
          <cell r="L39">
            <v>1.82</v>
          </cell>
          <cell r="M39">
            <v>0.05</v>
          </cell>
          <cell r="N39">
            <v>0.08</v>
          </cell>
          <cell r="O39">
            <v>3.52</v>
          </cell>
          <cell r="P39">
            <v>2.78</v>
          </cell>
          <cell r="Q39">
            <v>14.16</v>
          </cell>
          <cell r="R39">
            <v>0.97</v>
          </cell>
          <cell r="S39">
            <v>25.95</v>
          </cell>
          <cell r="U39">
            <v>872</v>
          </cell>
          <cell r="V39">
            <v>820</v>
          </cell>
          <cell r="W39">
            <v>0.57999999999999996</v>
          </cell>
        </row>
        <row r="40">
          <cell r="A40" t="str">
            <v>AMC</v>
          </cell>
          <cell r="B40">
            <v>39</v>
          </cell>
          <cell r="C40" t="str">
            <v> i | 1 | 3 </v>
          </cell>
          <cell r="E40">
            <v>1.57</v>
          </cell>
          <cell r="F40">
            <v>0.64</v>
          </cell>
          <cell r="G40">
            <v>108100</v>
          </cell>
          <cell r="H40">
            <v>168</v>
          </cell>
          <cell r="I40">
            <v>754</v>
          </cell>
          <cell r="J40">
            <v>10.130000000000001</v>
          </cell>
          <cell r="K40">
            <v>0.35</v>
          </cell>
          <cell r="L40">
            <v>0.84</v>
          </cell>
          <cell r="N40">
            <v>0.15</v>
          </cell>
          <cell r="O40">
            <v>3.07</v>
          </cell>
          <cell r="P40">
            <v>3.67</v>
          </cell>
          <cell r="Q40">
            <v>1.84</v>
          </cell>
          <cell r="S40">
            <v>29.1</v>
          </cell>
          <cell r="U40">
            <v>484</v>
          </cell>
          <cell r="V40">
            <v>480</v>
          </cell>
          <cell r="W40">
            <v>-0.06</v>
          </cell>
        </row>
        <row r="41">
          <cell r="A41" t="str">
            <v>ANAN</v>
          </cell>
          <cell r="B41">
            <v>40</v>
          </cell>
          <cell r="C41" t="str">
            <v> i | 1 | 2 | 3 </v>
          </cell>
          <cell r="E41">
            <v>1.75</v>
          </cell>
          <cell r="F41">
            <v>2.34</v>
          </cell>
          <cell r="G41">
            <v>20875500</v>
          </cell>
          <cell r="H41">
            <v>36290</v>
          </cell>
          <cell r="I41">
            <v>5833</v>
          </cell>
          <cell r="K41">
            <v>0.37</v>
          </cell>
          <cell r="L41">
            <v>1.81</v>
          </cell>
          <cell r="M41">
            <v>0.03</v>
          </cell>
          <cell r="N41">
            <v>0</v>
          </cell>
          <cell r="O41">
            <v>1.82</v>
          </cell>
          <cell r="P41">
            <v>-0.08</v>
          </cell>
          <cell r="Q41">
            <v>-2.5299999999999998</v>
          </cell>
          <cell r="R41">
            <v>6.87</v>
          </cell>
          <cell r="S41">
            <v>47.51</v>
          </cell>
        </row>
        <row r="42">
          <cell r="A42" t="str">
            <v>AOT</v>
          </cell>
          <cell r="B42">
            <v>41</v>
          </cell>
          <cell r="C42" t="str">
            <v> i | 1 | 2 | 3 </v>
          </cell>
          <cell r="E42">
            <v>66.25</v>
          </cell>
          <cell r="F42">
            <v>-1.49</v>
          </cell>
          <cell r="G42">
            <v>28175900</v>
          </cell>
          <cell r="H42">
            <v>1873537</v>
          </cell>
          <cell r="I42">
            <v>946428</v>
          </cell>
          <cell r="J42">
            <v>219.04</v>
          </cell>
          <cell r="K42">
            <v>6.65</v>
          </cell>
          <cell r="L42">
            <v>0.21</v>
          </cell>
          <cell r="M42">
            <v>1.05</v>
          </cell>
          <cell r="N42">
            <v>0.3</v>
          </cell>
          <cell r="O42">
            <v>3.22</v>
          </cell>
          <cell r="P42">
            <v>2.92</v>
          </cell>
          <cell r="Q42">
            <v>12.98</v>
          </cell>
          <cell r="R42">
            <v>1.56</v>
          </cell>
          <cell r="S42">
            <v>30</v>
          </cell>
          <cell r="U42">
            <v>897</v>
          </cell>
          <cell r="V42">
            <v>864</v>
          </cell>
          <cell r="W42">
            <v>27.99</v>
          </cell>
        </row>
        <row r="43">
          <cell r="A43" t="str">
            <v>AP</v>
          </cell>
          <cell r="B43">
            <v>42</v>
          </cell>
          <cell r="C43" t="str">
            <v> i | 1 | 2 | 3 </v>
          </cell>
          <cell r="E43">
            <v>7.2</v>
          </cell>
          <cell r="F43">
            <v>0.7</v>
          </cell>
          <cell r="G43">
            <v>11863500</v>
          </cell>
          <cell r="H43">
            <v>85360</v>
          </cell>
          <cell r="I43">
            <v>22650</v>
          </cell>
          <cell r="J43">
            <v>5.44</v>
          </cell>
          <cell r="K43">
            <v>0.8</v>
          </cell>
          <cell r="L43">
            <v>1.0900000000000001</v>
          </cell>
          <cell r="M43">
            <v>0.4</v>
          </cell>
          <cell r="N43">
            <v>1.32</v>
          </cell>
          <cell r="O43">
            <v>8.8000000000000007</v>
          </cell>
          <cell r="P43">
            <v>15.5</v>
          </cell>
          <cell r="Q43">
            <v>13.72</v>
          </cell>
          <cell r="R43">
            <v>5.59</v>
          </cell>
          <cell r="S43">
            <v>68.77</v>
          </cell>
          <cell r="U43">
            <v>141</v>
          </cell>
          <cell r="V43">
            <v>177</v>
          </cell>
          <cell r="W43">
            <v>1.01</v>
          </cell>
        </row>
        <row r="44">
          <cell r="A44" t="str">
            <v>APCO</v>
          </cell>
          <cell r="B44">
            <v>43</v>
          </cell>
          <cell r="C44" t="str">
            <v> i | 1 | 2 | 3 </v>
          </cell>
          <cell r="E44">
            <v>3.72</v>
          </cell>
          <cell r="F44">
            <v>2.76</v>
          </cell>
          <cell r="G44">
            <v>410200</v>
          </cell>
          <cell r="H44">
            <v>1501</v>
          </cell>
          <cell r="I44">
            <v>2232</v>
          </cell>
          <cell r="J44">
            <v>32.409999999999997</v>
          </cell>
          <cell r="K44">
            <v>3.92</v>
          </cell>
          <cell r="L44">
            <v>0.09</v>
          </cell>
          <cell r="M44">
            <v>0.1</v>
          </cell>
          <cell r="N44">
            <v>0.11</v>
          </cell>
          <cell r="O44">
            <v>13.99</v>
          </cell>
          <cell r="P44">
            <v>12.15</v>
          </cell>
          <cell r="Q44">
            <v>27.55</v>
          </cell>
          <cell r="R44">
            <v>2.62</v>
          </cell>
          <cell r="S44">
            <v>30.78</v>
          </cell>
          <cell r="U44">
            <v>561</v>
          </cell>
          <cell r="V44">
            <v>452</v>
          </cell>
          <cell r="W44">
            <v>-3.38</v>
          </cell>
        </row>
        <row r="45">
          <cell r="A45" t="str">
            <v>APCS</v>
          </cell>
          <cell r="B45">
            <v>44</v>
          </cell>
          <cell r="C45" t="str">
            <v> i | 1 | 2 | 3 </v>
          </cell>
          <cell r="E45">
            <v>5.3</v>
          </cell>
          <cell r="F45">
            <v>0.95</v>
          </cell>
          <cell r="G45">
            <v>79300</v>
          </cell>
          <cell r="H45">
            <v>414</v>
          </cell>
          <cell r="I45">
            <v>3498</v>
          </cell>
          <cell r="J45">
            <v>336.35</v>
          </cell>
          <cell r="K45">
            <v>2.0099999999999998</v>
          </cell>
          <cell r="L45">
            <v>0.95</v>
          </cell>
          <cell r="M45">
            <v>0.06</v>
          </cell>
          <cell r="N45">
            <v>0.02</v>
          </cell>
          <cell r="O45">
            <v>1.05</v>
          </cell>
          <cell r="P45">
            <v>0.6</v>
          </cell>
          <cell r="Q45">
            <v>-2.4</v>
          </cell>
          <cell r="R45">
            <v>1.1399999999999999</v>
          </cell>
          <cell r="S45">
            <v>60.24</v>
          </cell>
          <cell r="U45">
            <v>952</v>
          </cell>
          <cell r="V45">
            <v>957</v>
          </cell>
          <cell r="W45">
            <v>-2.1800000000000002</v>
          </cell>
        </row>
        <row r="46">
          <cell r="A46" t="str">
            <v>APEX</v>
          </cell>
          <cell r="B46">
            <v>45</v>
          </cell>
          <cell r="C46" t="str">
            <v> i | 1 | 2 | 3 </v>
          </cell>
          <cell r="D46" t="str">
            <v>C</v>
          </cell>
          <cell r="E46">
            <v>7.0000000000000007E-2</v>
          </cell>
          <cell r="F46">
            <v>0</v>
          </cell>
          <cell r="G46">
            <v>2292700</v>
          </cell>
          <cell r="H46">
            <v>149</v>
          </cell>
          <cell r="I46">
            <v>280</v>
          </cell>
          <cell r="L46">
            <v>-120.14</v>
          </cell>
          <cell r="N46">
            <v>0</v>
          </cell>
          <cell r="O46">
            <v>-0.06</v>
          </cell>
          <cell r="P46">
            <v>-236.53</v>
          </cell>
          <cell r="Q46">
            <v>-31.11</v>
          </cell>
          <cell r="S46">
            <v>44.3</v>
          </cell>
        </row>
        <row r="47">
          <cell r="A47" t="str">
            <v>APP</v>
          </cell>
          <cell r="B47">
            <v>46</v>
          </cell>
          <cell r="C47" t="str">
            <v> i | 1 | 3 </v>
          </cell>
          <cell r="E47">
            <v>2.2400000000000002</v>
          </cell>
          <cell r="F47">
            <v>0.9</v>
          </cell>
          <cell r="G47">
            <v>1431300</v>
          </cell>
          <cell r="H47">
            <v>3189</v>
          </cell>
          <cell r="I47">
            <v>627</v>
          </cell>
          <cell r="J47">
            <v>11.94</v>
          </cell>
          <cell r="K47">
            <v>1.84</v>
          </cell>
          <cell r="L47">
            <v>0.92</v>
          </cell>
          <cell r="M47">
            <v>0.1</v>
          </cell>
          <cell r="N47">
            <v>0.19</v>
          </cell>
          <cell r="O47">
            <v>11.8</v>
          </cell>
          <cell r="P47">
            <v>22.18</v>
          </cell>
          <cell r="Q47">
            <v>8.9</v>
          </cell>
          <cell r="R47">
            <v>4.5</v>
          </cell>
          <cell r="S47">
            <v>42.4</v>
          </cell>
          <cell r="U47">
            <v>212</v>
          </cell>
          <cell r="V47">
            <v>257</v>
          </cell>
        </row>
        <row r="48">
          <cell r="A48" t="str">
            <v>APURE</v>
          </cell>
          <cell r="B48">
            <v>47</v>
          </cell>
          <cell r="C48" t="str">
            <v> i | 1 | 2 | 3 </v>
          </cell>
          <cell r="E48">
            <v>2.12</v>
          </cell>
          <cell r="F48">
            <v>-0.93</v>
          </cell>
          <cell r="G48">
            <v>2063800</v>
          </cell>
          <cell r="H48">
            <v>4394</v>
          </cell>
          <cell r="I48">
            <v>2032</v>
          </cell>
          <cell r="J48">
            <v>8.5299999999999994</v>
          </cell>
          <cell r="K48">
            <v>1.1499999999999999</v>
          </cell>
          <cell r="L48">
            <v>0.13</v>
          </cell>
          <cell r="M48">
            <v>0.05</v>
          </cell>
          <cell r="N48">
            <v>0.25</v>
          </cell>
          <cell r="O48">
            <v>15.41</v>
          </cell>
          <cell r="P48">
            <v>13.79</v>
          </cell>
          <cell r="Q48">
            <v>13.51</v>
          </cell>
          <cell r="S48">
            <v>26.45</v>
          </cell>
          <cell r="U48">
            <v>207</v>
          </cell>
          <cell r="V48">
            <v>113</v>
          </cell>
          <cell r="W48">
            <v>-1.86</v>
          </cell>
        </row>
        <row r="49">
          <cell r="A49" t="str">
            <v>AQ</v>
          </cell>
          <cell r="B49">
            <v>48</v>
          </cell>
          <cell r="C49" t="str">
            <v> i | 1 | 2 | 3 </v>
          </cell>
          <cell r="D49" t="str">
            <v>C</v>
          </cell>
          <cell r="E49">
            <v>0.01</v>
          </cell>
          <cell r="F49">
            <v>-50</v>
          </cell>
          <cell r="G49">
            <v>2091400</v>
          </cell>
          <cell r="H49">
            <v>28</v>
          </cell>
          <cell r="I49">
            <v>853</v>
          </cell>
          <cell r="K49">
            <v>0.25</v>
          </cell>
          <cell r="L49">
            <v>1.1000000000000001</v>
          </cell>
          <cell r="N49">
            <v>0</v>
          </cell>
          <cell r="O49">
            <v>-4.3899999999999997</v>
          </cell>
          <cell r="P49">
            <v>-9.23</v>
          </cell>
          <cell r="Q49">
            <v>-56.81</v>
          </cell>
          <cell r="S49">
            <v>74.08</v>
          </cell>
        </row>
        <row r="50">
          <cell r="A50" t="str">
            <v>AQUA</v>
          </cell>
          <cell r="B50">
            <v>49</v>
          </cell>
          <cell r="C50" t="str">
            <v> i | 1 | 3 </v>
          </cell>
          <cell r="E50">
            <v>0.4</v>
          </cell>
          <cell r="F50">
            <v>0</v>
          </cell>
          <cell r="G50">
            <v>20309100</v>
          </cell>
          <cell r="H50">
            <v>8146</v>
          </cell>
          <cell r="I50">
            <v>1837</v>
          </cell>
          <cell r="J50">
            <v>2.54</v>
          </cell>
          <cell r="K50">
            <v>0.39</v>
          </cell>
          <cell r="L50">
            <v>0.74</v>
          </cell>
          <cell r="N50">
            <v>0.16</v>
          </cell>
          <cell r="O50">
            <v>11.38</v>
          </cell>
          <cell r="P50">
            <v>16.27</v>
          </cell>
          <cell r="Q50">
            <v>40.75</v>
          </cell>
          <cell r="R50">
            <v>7.5</v>
          </cell>
          <cell r="S50">
            <v>77.84</v>
          </cell>
          <cell r="U50">
            <v>122</v>
          </cell>
          <cell r="V50">
            <v>115</v>
          </cell>
          <cell r="W50">
            <v>0.09</v>
          </cell>
        </row>
        <row r="51">
          <cell r="A51" t="str">
            <v>ARIN</v>
          </cell>
          <cell r="B51">
            <v>50</v>
          </cell>
          <cell r="C51" t="str">
            <v> i | 1 | 3 </v>
          </cell>
          <cell r="E51">
            <v>0.85</v>
          </cell>
          <cell r="F51">
            <v>-2.2999999999999998</v>
          </cell>
          <cell r="G51">
            <v>58900</v>
          </cell>
          <cell r="H51">
            <v>50</v>
          </cell>
          <cell r="I51">
            <v>510</v>
          </cell>
          <cell r="K51">
            <v>1.1299999999999999</v>
          </cell>
          <cell r="L51">
            <v>1.23</v>
          </cell>
          <cell r="N51">
            <v>0</v>
          </cell>
          <cell r="O51">
            <v>-1.72</v>
          </cell>
          <cell r="P51">
            <v>-4.96</v>
          </cell>
          <cell r="Q51">
            <v>-52.83</v>
          </cell>
          <cell r="S51">
            <v>38.090000000000003</v>
          </cell>
        </row>
        <row r="52">
          <cell r="A52" t="str">
            <v>ARIP</v>
          </cell>
          <cell r="B52">
            <v>51</v>
          </cell>
          <cell r="C52" t="str">
            <v> i | 1 | 2 | 3 </v>
          </cell>
          <cell r="E52">
            <v>0.4</v>
          </cell>
          <cell r="F52">
            <v>0</v>
          </cell>
          <cell r="G52">
            <v>93100</v>
          </cell>
          <cell r="H52">
            <v>38</v>
          </cell>
          <cell r="I52">
            <v>186</v>
          </cell>
          <cell r="K52">
            <v>0.93</v>
          </cell>
          <cell r="L52">
            <v>0.19</v>
          </cell>
          <cell r="N52">
            <v>0</v>
          </cell>
          <cell r="O52">
            <v>-0.83</v>
          </cell>
          <cell r="P52">
            <v>-1.37</v>
          </cell>
          <cell r="Q52">
            <v>-3.33</v>
          </cell>
          <cell r="S52">
            <v>34.78</v>
          </cell>
        </row>
        <row r="53">
          <cell r="A53" t="str">
            <v>ARROW</v>
          </cell>
          <cell r="B53">
            <v>52</v>
          </cell>
          <cell r="C53" t="str">
            <v> i | 1 | 2 | 3 </v>
          </cell>
          <cell r="E53">
            <v>7.5</v>
          </cell>
          <cell r="F53">
            <v>2.04</v>
          </cell>
          <cell r="G53">
            <v>129600</v>
          </cell>
          <cell r="H53">
            <v>959</v>
          </cell>
          <cell r="I53">
            <v>1912</v>
          </cell>
          <cell r="J53">
            <v>10.88</v>
          </cell>
          <cell r="K53">
            <v>1.59</v>
          </cell>
          <cell r="L53">
            <v>0.46</v>
          </cell>
          <cell r="M53">
            <v>0.15</v>
          </cell>
          <cell r="N53">
            <v>0.69</v>
          </cell>
          <cell r="O53">
            <v>13.1</v>
          </cell>
          <cell r="P53">
            <v>14.86</v>
          </cell>
          <cell r="Q53">
            <v>13.5</v>
          </cell>
          <cell r="R53">
            <v>7.47</v>
          </cell>
          <cell r="S53">
            <v>28.66</v>
          </cell>
          <cell r="U53">
            <v>253</v>
          </cell>
          <cell r="V53">
            <v>193</v>
          </cell>
          <cell r="W53">
            <v>-7</v>
          </cell>
        </row>
        <row r="54">
          <cell r="A54" t="str">
            <v>AS</v>
          </cell>
          <cell r="B54">
            <v>53</v>
          </cell>
          <cell r="C54" t="str">
            <v> i | 1 | 2 | 3 </v>
          </cell>
          <cell r="E54">
            <v>5.65</v>
          </cell>
          <cell r="F54">
            <v>-5.83</v>
          </cell>
          <cell r="G54">
            <v>6840500</v>
          </cell>
          <cell r="H54">
            <v>38235</v>
          </cell>
          <cell r="I54">
            <v>2342</v>
          </cell>
          <cell r="J54">
            <v>9.1300000000000008</v>
          </cell>
          <cell r="K54">
            <v>6.21</v>
          </cell>
          <cell r="L54">
            <v>0.82</v>
          </cell>
          <cell r="N54">
            <v>0.62</v>
          </cell>
          <cell r="O54">
            <v>52.27</v>
          </cell>
          <cell r="P54">
            <v>104.72</v>
          </cell>
          <cell r="Q54">
            <v>23.68</v>
          </cell>
          <cell r="S54">
            <v>24.92</v>
          </cell>
          <cell r="U54">
            <v>73</v>
          </cell>
          <cell r="V54">
            <v>73</v>
          </cell>
          <cell r="W54">
            <v>-0.17</v>
          </cell>
        </row>
        <row r="55">
          <cell r="A55" t="str">
            <v>ASAP</v>
          </cell>
          <cell r="B55">
            <v>54</v>
          </cell>
          <cell r="C55" t="str">
            <v> i | 1 | 2 | 3 </v>
          </cell>
          <cell r="E55">
            <v>2.06</v>
          </cell>
          <cell r="F55">
            <v>3</v>
          </cell>
          <cell r="G55">
            <v>655800</v>
          </cell>
          <cell r="H55">
            <v>1338</v>
          </cell>
          <cell r="I55">
            <v>1496</v>
          </cell>
          <cell r="K55">
            <v>1.1100000000000001</v>
          </cell>
          <cell r="L55">
            <v>8.32</v>
          </cell>
          <cell r="N55">
            <v>0</v>
          </cell>
          <cell r="O55">
            <v>-0.82</v>
          </cell>
          <cell r="P55">
            <v>-10.98</v>
          </cell>
          <cell r="Q55">
            <v>-2.34</v>
          </cell>
          <cell r="S55">
            <v>20.51</v>
          </cell>
        </row>
        <row r="56">
          <cell r="A56" t="str">
            <v>ASEFA</v>
          </cell>
          <cell r="B56">
            <v>55</v>
          </cell>
          <cell r="C56" t="str">
            <v> i | 1 | 2 | 3 </v>
          </cell>
          <cell r="E56">
            <v>3.38</v>
          </cell>
          <cell r="F56">
            <v>0</v>
          </cell>
          <cell r="G56">
            <v>130200</v>
          </cell>
          <cell r="H56">
            <v>440</v>
          </cell>
          <cell r="I56">
            <v>1859</v>
          </cell>
          <cell r="J56">
            <v>11.93</v>
          </cell>
          <cell r="K56">
            <v>1.17</v>
          </cell>
          <cell r="L56">
            <v>0.42</v>
          </cell>
          <cell r="N56">
            <v>0.28000000000000003</v>
          </cell>
          <cell r="O56">
            <v>8.85</v>
          </cell>
          <cell r="P56">
            <v>9.89</v>
          </cell>
          <cell r="Q56">
            <v>7.11</v>
          </cell>
          <cell r="R56">
            <v>5.96</v>
          </cell>
          <cell r="S56">
            <v>29.92</v>
          </cell>
          <cell r="U56">
            <v>379</v>
          </cell>
          <cell r="V56">
            <v>316</v>
          </cell>
          <cell r="W56">
            <v>-4.87</v>
          </cell>
        </row>
        <row r="57">
          <cell r="A57" t="str">
            <v>ASIA</v>
          </cell>
          <cell r="B57">
            <v>56</v>
          </cell>
          <cell r="C57" t="str">
            <v> i | 1 | 2 | 3 </v>
          </cell>
          <cell r="E57">
            <v>4.8</v>
          </cell>
          <cell r="F57">
            <v>0</v>
          </cell>
          <cell r="G57">
            <v>30100</v>
          </cell>
          <cell r="H57">
            <v>146</v>
          </cell>
          <cell r="I57">
            <v>1536</v>
          </cell>
          <cell r="K57">
            <v>0.28999999999999998</v>
          </cell>
          <cell r="L57">
            <v>0.82</v>
          </cell>
          <cell r="N57">
            <v>0</v>
          </cell>
          <cell r="O57">
            <v>-0.1</v>
          </cell>
          <cell r="P57">
            <v>-2.4</v>
          </cell>
          <cell r="Q57">
            <v>-16.91</v>
          </cell>
          <cell r="R57">
            <v>1.04</v>
          </cell>
          <cell r="S57">
            <v>32.1</v>
          </cell>
        </row>
        <row r="58">
          <cell r="A58" t="str">
            <v>ASIAN</v>
          </cell>
          <cell r="B58">
            <v>57</v>
          </cell>
          <cell r="C58" t="str">
            <v> i | 1 | 2 | 3 </v>
          </cell>
          <cell r="E58">
            <v>12</v>
          </cell>
          <cell r="F58">
            <v>5.26</v>
          </cell>
          <cell r="G58">
            <v>28355700</v>
          </cell>
          <cell r="H58">
            <v>333405</v>
          </cell>
          <cell r="I58">
            <v>6513</v>
          </cell>
          <cell r="J58">
            <v>10.43</v>
          </cell>
          <cell r="K58">
            <v>1.98</v>
          </cell>
          <cell r="L58">
            <v>0.95</v>
          </cell>
          <cell r="M58">
            <v>0.2</v>
          </cell>
          <cell r="N58">
            <v>1.1499999999999999</v>
          </cell>
          <cell r="O58">
            <v>11.97</v>
          </cell>
          <cell r="P58">
            <v>20.52</v>
          </cell>
          <cell r="Q58">
            <v>9.4</v>
          </cell>
          <cell r="R58">
            <v>1.75</v>
          </cell>
          <cell r="S58">
            <v>30.3</v>
          </cell>
          <cell r="U58">
            <v>184</v>
          </cell>
          <cell r="V58">
            <v>205</v>
          </cell>
          <cell r="W58">
            <v>0.53</v>
          </cell>
        </row>
        <row r="59">
          <cell r="A59" t="str">
            <v>ASIMAR</v>
          </cell>
          <cell r="B59">
            <v>58</v>
          </cell>
          <cell r="C59" t="str">
            <v> i | 1 | 2 | 3 </v>
          </cell>
          <cell r="E59">
            <v>1.52</v>
          </cell>
          <cell r="F59">
            <v>-0.65</v>
          </cell>
          <cell r="G59">
            <v>54900</v>
          </cell>
          <cell r="H59">
            <v>83</v>
          </cell>
          <cell r="I59">
            <v>393</v>
          </cell>
          <cell r="J59">
            <v>17.75</v>
          </cell>
          <cell r="K59">
            <v>0.9</v>
          </cell>
          <cell r="L59">
            <v>0.61</v>
          </cell>
          <cell r="M59">
            <v>0.05</v>
          </cell>
          <cell r="N59">
            <v>0.09</v>
          </cell>
          <cell r="O59">
            <v>5.4</v>
          </cell>
          <cell r="P59">
            <v>5.09</v>
          </cell>
          <cell r="Q59">
            <v>6.18</v>
          </cell>
          <cell r="R59">
            <v>3.27</v>
          </cell>
          <cell r="S59">
            <v>63.38</v>
          </cell>
          <cell r="U59">
            <v>624</v>
          </cell>
          <cell r="V59">
            <v>557</v>
          </cell>
          <cell r="W59">
            <v>-0.53</v>
          </cell>
        </row>
        <row r="60">
          <cell r="A60" t="str">
            <v>ASK</v>
          </cell>
          <cell r="B60">
            <v>59</v>
          </cell>
          <cell r="C60" t="str">
            <v> i | 1 | 3 </v>
          </cell>
          <cell r="E60">
            <v>21.6</v>
          </cell>
          <cell r="F60">
            <v>-1.37</v>
          </cell>
          <cell r="G60">
            <v>1135800</v>
          </cell>
          <cell r="H60">
            <v>24661</v>
          </cell>
          <cell r="I60">
            <v>7601</v>
          </cell>
          <cell r="J60">
            <v>8.41</v>
          </cell>
          <cell r="K60">
            <v>1.39</v>
          </cell>
          <cell r="L60">
            <v>6.95</v>
          </cell>
          <cell r="M60">
            <v>1.72</v>
          </cell>
          <cell r="N60">
            <v>2.57</v>
          </cell>
          <cell r="O60">
            <v>2.72</v>
          </cell>
          <cell r="P60">
            <v>16.96</v>
          </cell>
          <cell r="Q60">
            <v>24.96</v>
          </cell>
          <cell r="R60">
            <v>7.85</v>
          </cell>
          <cell r="S60">
            <v>41.8</v>
          </cell>
          <cell r="U60">
            <v>164</v>
          </cell>
          <cell r="V60">
            <v>460</v>
          </cell>
          <cell r="W60">
            <v>1.33</v>
          </cell>
        </row>
        <row r="61">
          <cell r="A61" t="str">
            <v>ASN</v>
          </cell>
          <cell r="B61">
            <v>60</v>
          </cell>
          <cell r="C61" t="str">
            <v> i | 1 | 2 | 3 </v>
          </cell>
          <cell r="E61">
            <v>4.34</v>
          </cell>
          <cell r="F61">
            <v>-3.13</v>
          </cell>
          <cell r="G61">
            <v>4500</v>
          </cell>
          <cell r="H61">
            <v>20</v>
          </cell>
          <cell r="I61">
            <v>677</v>
          </cell>
          <cell r="J61">
            <v>34.9</v>
          </cell>
          <cell r="K61">
            <v>2.35</v>
          </cell>
          <cell r="L61">
            <v>0.24</v>
          </cell>
          <cell r="M61">
            <v>0.01</v>
          </cell>
          <cell r="N61">
            <v>0.12</v>
          </cell>
          <cell r="O61">
            <v>7.32</v>
          </cell>
          <cell r="P61">
            <v>6.87</v>
          </cell>
          <cell r="Q61">
            <v>10.52</v>
          </cell>
          <cell r="R61">
            <v>0.21</v>
          </cell>
          <cell r="S61">
            <v>25.83</v>
          </cell>
          <cell r="U61">
            <v>700</v>
          </cell>
          <cell r="V61">
            <v>606</v>
          </cell>
          <cell r="W61">
            <v>1.03</v>
          </cell>
        </row>
        <row r="62">
          <cell r="A62" t="str">
            <v>ASP</v>
          </cell>
          <cell r="B62">
            <v>61</v>
          </cell>
          <cell r="C62" t="str">
            <v> i | 1 | 2 | 3 </v>
          </cell>
          <cell r="E62">
            <v>2.1</v>
          </cell>
          <cell r="F62">
            <v>1.94</v>
          </cell>
          <cell r="G62">
            <v>5957700</v>
          </cell>
          <cell r="H62">
            <v>12485</v>
          </cell>
          <cell r="I62">
            <v>4422</v>
          </cell>
          <cell r="J62">
            <v>11.97</v>
          </cell>
          <cell r="K62">
            <v>0.95</v>
          </cell>
          <cell r="L62">
            <v>0.64</v>
          </cell>
          <cell r="M62">
            <v>0.06</v>
          </cell>
          <cell r="N62">
            <v>0.18</v>
          </cell>
          <cell r="O62">
            <v>6.4</v>
          </cell>
          <cell r="P62">
            <v>8.02</v>
          </cell>
          <cell r="Q62">
            <v>19.3</v>
          </cell>
          <cell r="R62">
            <v>6.31</v>
          </cell>
          <cell r="S62">
            <v>75.11</v>
          </cell>
          <cell r="U62">
            <v>428</v>
          </cell>
          <cell r="V62">
            <v>400</v>
          </cell>
          <cell r="W62">
            <v>-1.91</v>
          </cell>
        </row>
        <row r="63">
          <cell r="A63" t="str">
            <v>ATP30</v>
          </cell>
          <cell r="B63">
            <v>62</v>
          </cell>
          <cell r="C63" t="str">
            <v> i | 1 | 2 | 3 </v>
          </cell>
          <cell r="E63">
            <v>0.97</v>
          </cell>
          <cell r="F63">
            <v>-1.02</v>
          </cell>
          <cell r="G63">
            <v>1923000</v>
          </cell>
          <cell r="H63">
            <v>1842</v>
          </cell>
          <cell r="I63">
            <v>599</v>
          </cell>
          <cell r="J63">
            <v>20.16</v>
          </cell>
          <cell r="K63">
            <v>1.45</v>
          </cell>
          <cell r="L63">
            <v>0.91</v>
          </cell>
          <cell r="M63">
            <v>0.02</v>
          </cell>
          <cell r="N63">
            <v>0.05</v>
          </cell>
          <cell r="O63">
            <v>5.81</v>
          </cell>
          <cell r="P63">
            <v>7.26</v>
          </cell>
          <cell r="Q63">
            <v>6.6</v>
          </cell>
          <cell r="R63">
            <v>4.08</v>
          </cell>
          <cell r="S63">
            <v>55.12</v>
          </cell>
          <cell r="U63">
            <v>600</v>
          </cell>
          <cell r="V63">
            <v>577</v>
          </cell>
          <cell r="W63">
            <v>0.46</v>
          </cell>
        </row>
        <row r="64">
          <cell r="A64" t="str">
            <v>AU</v>
          </cell>
          <cell r="B64">
            <v>63</v>
          </cell>
          <cell r="C64" t="str">
            <v> i | 1 | 2 | 3 </v>
          </cell>
          <cell r="E64">
            <v>9.75</v>
          </cell>
          <cell r="F64">
            <v>1.04</v>
          </cell>
          <cell r="G64">
            <v>1994200</v>
          </cell>
          <cell r="H64">
            <v>19460</v>
          </cell>
          <cell r="I64">
            <v>7952</v>
          </cell>
          <cell r="J64">
            <v>90.73</v>
          </cell>
          <cell r="K64">
            <v>9.56</v>
          </cell>
          <cell r="L64">
            <v>0.53</v>
          </cell>
          <cell r="N64">
            <v>0.11</v>
          </cell>
          <cell r="O64">
            <v>9.3800000000000008</v>
          </cell>
          <cell r="P64">
            <v>9.61</v>
          </cell>
          <cell r="Q64">
            <v>6.72</v>
          </cell>
          <cell r="R64">
            <v>3.01</v>
          </cell>
          <cell r="S64">
            <v>33.729999999999997</v>
          </cell>
          <cell r="U64">
            <v>697</v>
          </cell>
          <cell r="V64">
            <v>617</v>
          </cell>
          <cell r="W64">
            <v>2.58</v>
          </cell>
        </row>
        <row r="65">
          <cell r="A65" t="str">
            <v>AUCT</v>
          </cell>
          <cell r="B65">
            <v>64</v>
          </cell>
          <cell r="C65" t="str">
            <v> i | 1 | 2 | 3 </v>
          </cell>
          <cell r="E65">
            <v>11.4</v>
          </cell>
          <cell r="F65">
            <v>8.57</v>
          </cell>
          <cell r="G65">
            <v>10049300</v>
          </cell>
          <cell r="H65">
            <v>111425</v>
          </cell>
          <cell r="I65">
            <v>6270</v>
          </cell>
          <cell r="J65">
            <v>26.49</v>
          </cell>
          <cell r="K65">
            <v>14.25</v>
          </cell>
          <cell r="L65">
            <v>2.62</v>
          </cell>
          <cell r="M65">
            <v>0.18</v>
          </cell>
          <cell r="N65">
            <v>0.43</v>
          </cell>
          <cell r="O65">
            <v>26.07</v>
          </cell>
          <cell r="P65">
            <v>53.55</v>
          </cell>
          <cell r="Q65">
            <v>24.84</v>
          </cell>
          <cell r="R65">
            <v>3.81</v>
          </cell>
          <cell r="S65">
            <v>29.39</v>
          </cell>
          <cell r="U65">
            <v>356</v>
          </cell>
          <cell r="V65">
            <v>359</v>
          </cell>
          <cell r="W65">
            <v>2.0699999999999998</v>
          </cell>
        </row>
        <row r="66">
          <cell r="A66" t="str">
            <v>AWC</v>
          </cell>
          <cell r="B66">
            <v>65</v>
          </cell>
          <cell r="C66" t="str">
            <v> i | 1 | 3 </v>
          </cell>
          <cell r="E66">
            <v>4.9400000000000004</v>
          </cell>
          <cell r="F66">
            <v>7.86</v>
          </cell>
          <cell r="G66">
            <v>248545900</v>
          </cell>
          <cell r="H66">
            <v>1197064</v>
          </cell>
          <cell r="I66">
            <v>158080</v>
          </cell>
          <cell r="K66">
            <v>2.21</v>
          </cell>
          <cell r="L66">
            <v>0.73</v>
          </cell>
          <cell r="N66">
            <v>0</v>
          </cell>
          <cell r="O66">
            <v>0.01</v>
          </cell>
          <cell r="P66">
            <v>-1.87</v>
          </cell>
          <cell r="Q66">
            <v>-30.48</v>
          </cell>
          <cell r="R66">
            <v>0.27</v>
          </cell>
          <cell r="S66">
            <v>24.97</v>
          </cell>
        </row>
        <row r="67">
          <cell r="A67" t="str">
            <v>AYUD</v>
          </cell>
          <cell r="B67">
            <v>66</v>
          </cell>
          <cell r="C67" t="str">
            <v> i | 1 | 2 | 3 </v>
          </cell>
          <cell r="E67">
            <v>34.5</v>
          </cell>
          <cell r="F67">
            <v>1.47</v>
          </cell>
          <cell r="G67">
            <v>2100</v>
          </cell>
          <cell r="H67">
            <v>71</v>
          </cell>
          <cell r="I67">
            <v>13430</v>
          </cell>
          <cell r="J67">
            <v>53.73</v>
          </cell>
          <cell r="K67">
            <v>0.78</v>
          </cell>
          <cell r="L67">
            <v>0.5</v>
          </cell>
          <cell r="M67">
            <v>0.75</v>
          </cell>
          <cell r="N67">
            <v>0.64</v>
          </cell>
          <cell r="O67">
            <v>1.06</v>
          </cell>
          <cell r="P67">
            <v>1.4</v>
          </cell>
          <cell r="Q67">
            <v>11.45</v>
          </cell>
          <cell r="R67">
            <v>4.3600000000000003</v>
          </cell>
          <cell r="S67">
            <v>24.34</v>
          </cell>
          <cell r="U67">
            <v>896</v>
          </cell>
          <cell r="V67">
            <v>911</v>
          </cell>
          <cell r="W67">
            <v>-4.62</v>
          </cell>
        </row>
        <row r="68">
          <cell r="A68" t="str">
            <v>B</v>
          </cell>
          <cell r="B68">
            <v>67</v>
          </cell>
          <cell r="C68" t="str">
            <v> i | 1 | 2 | 3 </v>
          </cell>
          <cell r="E68">
            <v>0.31</v>
          </cell>
          <cell r="F68">
            <v>3.33</v>
          </cell>
          <cell r="G68">
            <v>216800</v>
          </cell>
          <cell r="H68">
            <v>65</v>
          </cell>
          <cell r="I68">
            <v>412</v>
          </cell>
          <cell r="K68">
            <v>0.63</v>
          </cell>
          <cell r="L68">
            <v>0.51</v>
          </cell>
          <cell r="N68">
            <v>0</v>
          </cell>
          <cell r="O68">
            <v>-3.01</v>
          </cell>
          <cell r="P68">
            <v>-6.22</v>
          </cell>
          <cell r="Q68">
            <v>-11.72</v>
          </cell>
          <cell r="S68">
            <v>67.16</v>
          </cell>
        </row>
        <row r="69">
          <cell r="A69" t="str">
            <v>B52</v>
          </cell>
          <cell r="B69">
            <v>68</v>
          </cell>
          <cell r="C69" t="str">
            <v> i | 1 | 2 | 3 </v>
          </cell>
          <cell r="D69" t="str">
            <v>C</v>
          </cell>
          <cell r="E69">
            <v>0.15</v>
          </cell>
          <cell r="F69">
            <v>0</v>
          </cell>
          <cell r="G69">
            <v>91100</v>
          </cell>
          <cell r="H69">
            <v>14</v>
          </cell>
          <cell r="I69">
            <v>303</v>
          </cell>
          <cell r="K69">
            <v>2.14</v>
          </cell>
          <cell r="L69">
            <v>0.16</v>
          </cell>
          <cell r="N69">
            <v>0</v>
          </cell>
          <cell r="O69">
            <v>-40.520000000000003</v>
          </cell>
          <cell r="P69">
            <v>-45.87</v>
          </cell>
          <cell r="Q69">
            <v>-167.86</v>
          </cell>
          <cell r="S69">
            <v>44.23</v>
          </cell>
        </row>
        <row r="70">
          <cell r="A70" t="str">
            <v>BA</v>
          </cell>
          <cell r="B70">
            <v>69</v>
          </cell>
          <cell r="C70" t="str">
            <v> i | 1 | 2 | 3 </v>
          </cell>
          <cell r="E70">
            <v>5.95</v>
          </cell>
          <cell r="F70">
            <v>-4.03</v>
          </cell>
          <cell r="G70">
            <v>2437600</v>
          </cell>
          <cell r="H70">
            <v>14805</v>
          </cell>
          <cell r="I70">
            <v>12495</v>
          </cell>
          <cell r="K70">
            <v>0.65</v>
          </cell>
          <cell r="L70">
            <v>1.76</v>
          </cell>
          <cell r="M70">
            <v>0.1</v>
          </cell>
          <cell r="N70">
            <v>0</v>
          </cell>
          <cell r="O70">
            <v>-4.8499999999999996</v>
          </cell>
          <cell r="P70">
            <v>-18.09</v>
          </cell>
          <cell r="Q70">
            <v>-56.73</v>
          </cell>
          <cell r="R70">
            <v>1.61</v>
          </cell>
          <cell r="S70">
            <v>36.409999999999997</v>
          </cell>
        </row>
        <row r="71">
          <cell r="A71" t="str">
            <v>BAFS</v>
          </cell>
          <cell r="B71">
            <v>70</v>
          </cell>
          <cell r="C71" t="str">
            <v> i | 1 | 2 | 3 </v>
          </cell>
          <cell r="E71">
            <v>24.2</v>
          </cell>
          <cell r="F71">
            <v>0.41</v>
          </cell>
          <cell r="G71">
            <v>349400</v>
          </cell>
          <cell r="H71">
            <v>8392</v>
          </cell>
          <cell r="I71">
            <v>15427</v>
          </cell>
          <cell r="K71">
            <v>2.75</v>
          </cell>
          <cell r="L71">
            <v>2.25</v>
          </cell>
          <cell r="N71">
            <v>0</v>
          </cell>
          <cell r="O71">
            <v>0.95</v>
          </cell>
          <cell r="P71">
            <v>-1.55</v>
          </cell>
          <cell r="Q71">
            <v>-17.38</v>
          </cell>
          <cell r="R71">
            <v>5.19</v>
          </cell>
          <cell r="S71">
            <v>45.18</v>
          </cell>
        </row>
        <row r="72">
          <cell r="A72" t="str">
            <v>BAM</v>
          </cell>
          <cell r="B72">
            <v>71</v>
          </cell>
          <cell r="C72" t="str">
            <v> i | 1 | 3 </v>
          </cell>
          <cell r="E72">
            <v>21.1</v>
          </cell>
          <cell r="F72">
            <v>0.48</v>
          </cell>
          <cell r="G72">
            <v>50800100</v>
          </cell>
          <cell r="H72">
            <v>1072522</v>
          </cell>
          <cell r="I72">
            <v>68196</v>
          </cell>
          <cell r="J72">
            <v>24.36</v>
          </cell>
          <cell r="K72">
            <v>1.85</v>
          </cell>
          <cell r="L72">
            <v>2.25</v>
          </cell>
          <cell r="M72">
            <v>1.05</v>
          </cell>
          <cell r="N72">
            <v>0.87</v>
          </cell>
          <cell r="O72">
            <v>2.11</v>
          </cell>
          <cell r="P72">
            <v>6.95</v>
          </cell>
          <cell r="Q72">
            <v>12.76</v>
          </cell>
          <cell r="R72">
            <v>5</v>
          </cell>
          <cell r="S72">
            <v>54.2</v>
          </cell>
          <cell r="U72">
            <v>641</v>
          </cell>
          <cell r="V72">
            <v>773</v>
          </cell>
        </row>
        <row r="73">
          <cell r="A73" t="str">
            <v>BANPU</v>
          </cell>
          <cell r="B73">
            <v>72</v>
          </cell>
          <cell r="C73" t="str">
            <v> i | 1 | 2 | 3 </v>
          </cell>
          <cell r="E73">
            <v>8.75</v>
          </cell>
          <cell r="F73">
            <v>0</v>
          </cell>
          <cell r="G73">
            <v>172279600</v>
          </cell>
          <cell r="H73">
            <v>1516108</v>
          </cell>
          <cell r="I73">
            <v>44403</v>
          </cell>
          <cell r="K73">
            <v>0.74</v>
          </cell>
          <cell r="L73">
            <v>3.29</v>
          </cell>
          <cell r="M73">
            <v>0.15</v>
          </cell>
          <cell r="N73">
            <v>0</v>
          </cell>
          <cell r="O73">
            <v>2.14</v>
          </cell>
          <cell r="P73">
            <v>-4.13</v>
          </cell>
          <cell r="Q73">
            <v>-2.2000000000000002</v>
          </cell>
          <cell r="R73">
            <v>6.93</v>
          </cell>
          <cell r="S73">
            <v>87.79</v>
          </cell>
        </row>
        <row r="74">
          <cell r="A74" t="str">
            <v>BAT-3K</v>
          </cell>
          <cell r="B74">
            <v>73</v>
          </cell>
          <cell r="C74" t="str">
            <v> i | 1 | 2 | 3 </v>
          </cell>
          <cell r="E74">
            <v>265</v>
          </cell>
          <cell r="F74">
            <v>0</v>
          </cell>
          <cell r="G74">
            <v>0</v>
          </cell>
          <cell r="H74">
            <v>0</v>
          </cell>
          <cell r="I74">
            <v>5300</v>
          </cell>
          <cell r="J74">
            <v>43.82</v>
          </cell>
          <cell r="K74">
            <v>3.37</v>
          </cell>
          <cell r="L74">
            <v>0.98</v>
          </cell>
          <cell r="M74">
            <v>1</v>
          </cell>
          <cell r="N74">
            <v>6.05</v>
          </cell>
          <cell r="R74">
            <v>0.39</v>
          </cell>
          <cell r="W74">
            <v>-0.27</v>
          </cell>
        </row>
        <row r="75">
          <cell r="A75" t="str">
            <v>BAY</v>
          </cell>
          <cell r="B75">
            <v>74</v>
          </cell>
          <cell r="C75" t="str">
            <v> i | 1 | 3 </v>
          </cell>
          <cell r="E75">
            <v>26</v>
          </cell>
          <cell r="F75">
            <v>-0.95</v>
          </cell>
          <cell r="G75">
            <v>425000</v>
          </cell>
          <cell r="H75">
            <v>11074</v>
          </cell>
          <cell r="I75">
            <v>191250</v>
          </cell>
          <cell r="J75">
            <v>7.33</v>
          </cell>
          <cell r="K75">
            <v>0.67</v>
          </cell>
          <cell r="L75">
            <v>7.76</v>
          </cell>
          <cell r="N75">
            <v>3.55</v>
          </cell>
          <cell r="O75">
            <v>1.37</v>
          </cell>
          <cell r="P75">
            <v>9.5399999999999991</v>
          </cell>
          <cell r="Q75">
            <v>18.22</v>
          </cell>
          <cell r="R75">
            <v>3.24</v>
          </cell>
          <cell r="S75">
            <v>23.12</v>
          </cell>
          <cell r="U75">
            <v>262</v>
          </cell>
          <cell r="V75">
            <v>484</v>
          </cell>
          <cell r="W75">
            <v>0.47</v>
          </cell>
        </row>
        <row r="76">
          <cell r="A76" t="str">
            <v>BBL</v>
          </cell>
          <cell r="B76">
            <v>75</v>
          </cell>
          <cell r="C76" t="str">
            <v> i | 1 | 2 | 3 </v>
          </cell>
          <cell r="E76">
            <v>122.5</v>
          </cell>
          <cell r="F76">
            <v>-1.21</v>
          </cell>
          <cell r="G76">
            <v>6007900</v>
          </cell>
          <cell r="H76">
            <v>738047</v>
          </cell>
          <cell r="I76">
            <v>233833</v>
          </cell>
          <cell r="J76">
            <v>10.26</v>
          </cell>
          <cell r="K76">
            <v>0.53</v>
          </cell>
          <cell r="L76">
            <v>7.67</v>
          </cell>
          <cell r="M76">
            <v>5</v>
          </cell>
          <cell r="N76">
            <v>11.93</v>
          </cell>
          <cell r="O76">
            <v>0.84</v>
          </cell>
          <cell r="P76">
            <v>5.24</v>
          </cell>
          <cell r="Q76">
            <v>13.12</v>
          </cell>
          <cell r="R76">
            <v>5.65</v>
          </cell>
          <cell r="S76">
            <v>98.6</v>
          </cell>
          <cell r="U76">
            <v>449</v>
          </cell>
          <cell r="V76">
            <v>584</v>
          </cell>
          <cell r="W76">
            <v>7.83</v>
          </cell>
        </row>
        <row r="77">
          <cell r="A77" t="str">
            <v>BC</v>
          </cell>
          <cell r="B77">
            <v>76</v>
          </cell>
          <cell r="C77" t="str">
            <v> i | 1 | 3 </v>
          </cell>
          <cell r="E77">
            <v>0.98</v>
          </cell>
          <cell r="F77">
            <v>0</v>
          </cell>
          <cell r="G77">
            <v>33100</v>
          </cell>
          <cell r="H77">
            <v>32</v>
          </cell>
          <cell r="I77">
            <v>497</v>
          </cell>
          <cell r="K77">
            <v>0.59</v>
          </cell>
          <cell r="L77">
            <v>3.58</v>
          </cell>
          <cell r="N77">
            <v>0</v>
          </cell>
          <cell r="O77">
            <v>-6.13</v>
          </cell>
          <cell r="P77">
            <v>-28.03</v>
          </cell>
          <cell r="Q77">
            <v>-111.28</v>
          </cell>
          <cell r="R77">
            <v>11.22</v>
          </cell>
          <cell r="S77">
            <v>35.06</v>
          </cell>
        </row>
        <row r="78">
          <cell r="A78" t="str">
            <v>BCH</v>
          </cell>
          <cell r="B78">
            <v>77</v>
          </cell>
          <cell r="C78" t="str">
            <v> i | 1 | 3 </v>
          </cell>
          <cell r="E78">
            <v>14.3</v>
          </cell>
          <cell r="F78">
            <v>0</v>
          </cell>
          <cell r="G78">
            <v>23819900</v>
          </cell>
          <cell r="H78">
            <v>341196</v>
          </cell>
          <cell r="I78">
            <v>35661</v>
          </cell>
          <cell r="J78">
            <v>29.92</v>
          </cell>
          <cell r="K78">
            <v>5.38</v>
          </cell>
          <cell r="L78">
            <v>1.36</v>
          </cell>
          <cell r="M78">
            <v>0.1</v>
          </cell>
          <cell r="N78">
            <v>0.48</v>
          </cell>
          <cell r="O78">
            <v>11.95</v>
          </cell>
          <cell r="P78">
            <v>18.86</v>
          </cell>
          <cell r="Q78">
            <v>14.24</v>
          </cell>
          <cell r="R78">
            <v>1.61</v>
          </cell>
          <cell r="S78">
            <v>44</v>
          </cell>
          <cell r="U78">
            <v>460</v>
          </cell>
          <cell r="V78">
            <v>469</v>
          </cell>
          <cell r="W78">
            <v>1.37</v>
          </cell>
        </row>
        <row r="79">
          <cell r="A79" t="str">
            <v>BCP</v>
          </cell>
          <cell r="B79">
            <v>78</v>
          </cell>
          <cell r="C79" t="str">
            <v> i | 1 | 2 | 3 </v>
          </cell>
          <cell r="E79">
            <v>19.8</v>
          </cell>
          <cell r="F79">
            <v>-1</v>
          </cell>
          <cell r="G79">
            <v>3664600</v>
          </cell>
          <cell r="H79">
            <v>72622</v>
          </cell>
          <cell r="I79">
            <v>27263</v>
          </cell>
          <cell r="K79">
            <v>0.56999999999999995</v>
          </cell>
          <cell r="L79">
            <v>1.86</v>
          </cell>
          <cell r="M79">
            <v>0.3</v>
          </cell>
          <cell r="N79">
            <v>0</v>
          </cell>
          <cell r="O79">
            <v>-3.87</v>
          </cell>
          <cell r="P79">
            <v>-14.9</v>
          </cell>
          <cell r="Q79">
            <v>-6.92</v>
          </cell>
          <cell r="R79">
            <v>4.04</v>
          </cell>
          <cell r="S79">
            <v>59.46</v>
          </cell>
        </row>
        <row r="80">
          <cell r="A80" t="str">
            <v>BCPG</v>
          </cell>
          <cell r="B80">
            <v>79</v>
          </cell>
          <cell r="C80" t="str">
            <v> i | 1 | 2 | 3 </v>
          </cell>
          <cell r="E80">
            <v>14.5</v>
          </cell>
          <cell r="F80">
            <v>3.57</v>
          </cell>
          <cell r="G80">
            <v>13443900</v>
          </cell>
          <cell r="H80">
            <v>192741</v>
          </cell>
          <cell r="I80">
            <v>32608</v>
          </cell>
          <cell r="J80">
            <v>15.94</v>
          </cell>
          <cell r="K80">
            <v>1.9</v>
          </cell>
          <cell r="L80">
            <v>1.95</v>
          </cell>
          <cell r="M80">
            <v>0.16</v>
          </cell>
          <cell r="N80">
            <v>0.91</v>
          </cell>
          <cell r="O80">
            <v>6.82</v>
          </cell>
          <cell r="P80">
            <v>13.23</v>
          </cell>
          <cell r="Q80">
            <v>43.38</v>
          </cell>
          <cell r="R80">
            <v>4.0599999999999996</v>
          </cell>
          <cell r="S80">
            <v>29.74</v>
          </cell>
          <cell r="U80">
            <v>401</v>
          </cell>
          <cell r="V80">
            <v>473</v>
          </cell>
          <cell r="W80">
            <v>-10.33</v>
          </cell>
        </row>
        <row r="81">
          <cell r="A81" t="str">
            <v>BCT</v>
          </cell>
          <cell r="B81">
            <v>80</v>
          </cell>
          <cell r="C81" t="str">
            <v> i | 1 | 2 | 3 </v>
          </cell>
          <cell r="E81">
            <v>42.25</v>
          </cell>
          <cell r="F81">
            <v>0</v>
          </cell>
          <cell r="G81">
            <v>10000</v>
          </cell>
          <cell r="H81">
            <v>422</v>
          </cell>
          <cell r="I81">
            <v>12675</v>
          </cell>
          <cell r="J81">
            <v>7.59</v>
          </cell>
          <cell r="K81">
            <v>0.64</v>
          </cell>
          <cell r="L81">
            <v>0.05</v>
          </cell>
          <cell r="M81">
            <v>1.2</v>
          </cell>
          <cell r="N81">
            <v>7.98</v>
          </cell>
          <cell r="O81">
            <v>9.8699999999999992</v>
          </cell>
          <cell r="P81">
            <v>8.73</v>
          </cell>
          <cell r="Q81">
            <v>0.04</v>
          </cell>
          <cell r="R81">
            <v>2.84</v>
          </cell>
          <cell r="S81">
            <v>22.62</v>
          </cell>
          <cell r="U81">
            <v>285</v>
          </cell>
          <cell r="V81">
            <v>172</v>
          </cell>
          <cell r="W81">
            <v>0.14000000000000001</v>
          </cell>
        </row>
        <row r="82">
          <cell r="A82" t="str">
            <v>BDMS</v>
          </cell>
          <cell r="B82">
            <v>81</v>
          </cell>
          <cell r="C82" t="str">
            <v> i | 1 | 2 | 3 </v>
          </cell>
          <cell r="E82">
            <v>22.5</v>
          </cell>
          <cell r="F82">
            <v>0</v>
          </cell>
          <cell r="G82">
            <v>24656000</v>
          </cell>
          <cell r="H82">
            <v>556194</v>
          </cell>
          <cell r="I82">
            <v>357570</v>
          </cell>
          <cell r="J82">
            <v>50.02</v>
          </cell>
          <cell r="K82">
            <v>4.3099999999999996</v>
          </cell>
          <cell r="L82">
            <v>0.56000000000000005</v>
          </cell>
          <cell r="M82">
            <v>0.3</v>
          </cell>
          <cell r="N82">
            <v>0.45</v>
          </cell>
          <cell r="O82">
            <v>7.73</v>
          </cell>
          <cell r="P82">
            <v>8.7100000000000009</v>
          </cell>
          <cell r="Q82">
            <v>9.42</v>
          </cell>
          <cell r="R82">
            <v>2.44</v>
          </cell>
          <cell r="S82">
            <v>64.86</v>
          </cell>
          <cell r="U82">
            <v>686</v>
          </cell>
          <cell r="V82">
            <v>629</v>
          </cell>
          <cell r="W82">
            <v>2.31</v>
          </cell>
        </row>
        <row r="83">
          <cell r="A83" t="str">
            <v>BEAUTY</v>
          </cell>
          <cell r="B83">
            <v>82</v>
          </cell>
          <cell r="C83" t="str">
            <v> i | 1 | 2 | 3 </v>
          </cell>
          <cell r="E83">
            <v>1.58</v>
          </cell>
          <cell r="F83">
            <v>-1.86</v>
          </cell>
          <cell r="G83">
            <v>157891100</v>
          </cell>
          <cell r="H83">
            <v>255548</v>
          </cell>
          <cell r="I83">
            <v>4751</v>
          </cell>
          <cell r="K83">
            <v>5.64</v>
          </cell>
          <cell r="L83">
            <v>0.38</v>
          </cell>
          <cell r="N83">
            <v>0</v>
          </cell>
          <cell r="O83">
            <v>-3.11</v>
          </cell>
          <cell r="P83">
            <v>-6.36</v>
          </cell>
          <cell r="Q83">
            <v>-20.89</v>
          </cell>
          <cell r="R83">
            <v>4.41</v>
          </cell>
          <cell r="S83">
            <v>77.98</v>
          </cell>
        </row>
        <row r="84">
          <cell r="A84" t="str">
            <v>BEC</v>
          </cell>
          <cell r="B84">
            <v>83</v>
          </cell>
          <cell r="C84" t="str">
            <v> i | 1 | 2 | 3 </v>
          </cell>
          <cell r="E84">
            <v>6.15</v>
          </cell>
          <cell r="F84">
            <v>0.82</v>
          </cell>
          <cell r="G84">
            <v>8953700</v>
          </cell>
          <cell r="H84">
            <v>55504</v>
          </cell>
          <cell r="I84">
            <v>12300</v>
          </cell>
          <cell r="K84">
            <v>2.41</v>
          </cell>
          <cell r="L84">
            <v>1.01</v>
          </cell>
          <cell r="N84">
            <v>0</v>
          </cell>
          <cell r="O84">
            <v>-6.68</v>
          </cell>
          <cell r="P84">
            <v>-13.47</v>
          </cell>
          <cell r="Q84">
            <v>-11.54</v>
          </cell>
          <cell r="S84">
            <v>56.06</v>
          </cell>
        </row>
        <row r="85">
          <cell r="A85" t="str">
            <v>BEM</v>
          </cell>
          <cell r="B85">
            <v>84</v>
          </cell>
          <cell r="C85" t="str">
            <v> i | 1 | 2 | 3 </v>
          </cell>
          <cell r="E85">
            <v>9.3000000000000007</v>
          </cell>
          <cell r="F85">
            <v>-0.53</v>
          </cell>
          <cell r="G85">
            <v>17593300</v>
          </cell>
          <cell r="H85">
            <v>164313</v>
          </cell>
          <cell r="I85">
            <v>142151</v>
          </cell>
          <cell r="J85">
            <v>70.98</v>
          </cell>
          <cell r="K85">
            <v>3.65</v>
          </cell>
          <cell r="L85">
            <v>1.96</v>
          </cell>
          <cell r="N85">
            <v>0.13</v>
          </cell>
          <cell r="O85">
            <v>3.88</v>
          </cell>
          <cell r="P85">
            <v>5.1100000000000003</v>
          </cell>
          <cell r="Q85">
            <v>13.99</v>
          </cell>
          <cell r="R85">
            <v>1.6</v>
          </cell>
          <cell r="S85">
            <v>54.02</v>
          </cell>
          <cell r="U85">
            <v>817</v>
          </cell>
          <cell r="V85">
            <v>813</v>
          </cell>
          <cell r="W85">
            <v>3.13</v>
          </cell>
        </row>
        <row r="86">
          <cell r="A86" t="str">
            <v>BFIT</v>
          </cell>
          <cell r="B86">
            <v>85</v>
          </cell>
          <cell r="C86" t="str">
            <v> i | 1 | 2 | 3 </v>
          </cell>
          <cell r="E86">
            <v>31.75</v>
          </cell>
          <cell r="F86">
            <v>2.42</v>
          </cell>
          <cell r="G86">
            <v>4794700</v>
          </cell>
          <cell r="H86">
            <v>151874</v>
          </cell>
          <cell r="I86">
            <v>17502</v>
          </cell>
          <cell r="J86">
            <v>10.09</v>
          </cell>
          <cell r="K86">
            <v>1.87</v>
          </cell>
          <cell r="L86">
            <v>1.18</v>
          </cell>
          <cell r="N86">
            <v>3.15</v>
          </cell>
          <cell r="O86">
            <v>10.5</v>
          </cell>
          <cell r="P86">
            <v>19.05</v>
          </cell>
          <cell r="Q86">
            <v>43.08</v>
          </cell>
          <cell r="R86">
            <v>7.26</v>
          </cell>
          <cell r="S86">
            <v>17.96</v>
          </cell>
          <cell r="U86">
            <v>176</v>
          </cell>
          <cell r="V86">
            <v>216</v>
          </cell>
          <cell r="W86">
            <v>0.14000000000000001</v>
          </cell>
        </row>
        <row r="87">
          <cell r="A87" t="str">
            <v>BGC</v>
          </cell>
          <cell r="B87">
            <v>86</v>
          </cell>
          <cell r="C87" t="str">
            <v> i | 1 | 3 </v>
          </cell>
          <cell r="D87" t="str">
            <v>XD</v>
          </cell>
          <cell r="E87">
            <v>10.9</v>
          </cell>
          <cell r="F87">
            <v>4.8099999999999996</v>
          </cell>
          <cell r="G87">
            <v>4662400</v>
          </cell>
          <cell r="H87">
            <v>50576</v>
          </cell>
          <cell r="I87">
            <v>7569</v>
          </cell>
          <cell r="J87">
            <v>12.99</v>
          </cell>
          <cell r="K87">
            <v>1.48</v>
          </cell>
          <cell r="L87">
            <v>2.33</v>
          </cell>
          <cell r="M87">
            <v>0.13</v>
          </cell>
          <cell r="N87">
            <v>0.84</v>
          </cell>
          <cell r="O87">
            <v>6.06</v>
          </cell>
          <cell r="P87">
            <v>11.69</v>
          </cell>
          <cell r="Q87">
            <v>4.99</v>
          </cell>
          <cell r="R87">
            <v>4.25</v>
          </cell>
          <cell r="S87">
            <v>27.55</v>
          </cell>
          <cell r="U87">
            <v>369</v>
          </cell>
          <cell r="V87">
            <v>433</v>
          </cell>
          <cell r="W87">
            <v>4.18</v>
          </cell>
        </row>
        <row r="88">
          <cell r="A88" t="str">
            <v>BGRIM</v>
          </cell>
          <cell r="B88">
            <v>87</v>
          </cell>
          <cell r="C88" t="str">
            <v> i | 1 | 2 | 3 </v>
          </cell>
          <cell r="E88">
            <v>50</v>
          </cell>
          <cell r="F88">
            <v>1.52</v>
          </cell>
          <cell r="G88">
            <v>23202500</v>
          </cell>
          <cell r="H88">
            <v>1163130</v>
          </cell>
          <cell r="I88">
            <v>130345</v>
          </cell>
          <cell r="J88">
            <v>64.91</v>
          </cell>
          <cell r="K88">
            <v>4.79</v>
          </cell>
          <cell r="L88">
            <v>3.28</v>
          </cell>
          <cell r="M88">
            <v>0.15</v>
          </cell>
          <cell r="N88">
            <v>0.77</v>
          </cell>
          <cell r="O88">
            <v>6.03</v>
          </cell>
          <cell r="P88">
            <v>8.52</v>
          </cell>
          <cell r="Q88">
            <v>4.71</v>
          </cell>
          <cell r="R88">
            <v>0.75</v>
          </cell>
          <cell r="S88">
            <v>34.619999999999997</v>
          </cell>
          <cell r="U88">
            <v>712</v>
          </cell>
          <cell r="V88">
            <v>710</v>
          </cell>
          <cell r="W88">
            <v>2.91</v>
          </cell>
        </row>
        <row r="89">
          <cell r="A89" t="str">
            <v>BGT</v>
          </cell>
          <cell r="B89">
            <v>88</v>
          </cell>
          <cell r="C89" t="str">
            <v> i | 1 | 2 | 3 </v>
          </cell>
          <cell r="E89">
            <v>1.06</v>
          </cell>
          <cell r="F89">
            <v>6</v>
          </cell>
          <cell r="G89">
            <v>22600</v>
          </cell>
          <cell r="H89">
            <v>23</v>
          </cell>
          <cell r="I89">
            <v>385</v>
          </cell>
          <cell r="K89">
            <v>0.96</v>
          </cell>
          <cell r="L89">
            <v>1.89</v>
          </cell>
          <cell r="N89">
            <v>0</v>
          </cell>
          <cell r="O89">
            <v>-4.71</v>
          </cell>
          <cell r="P89">
            <v>-13.75</v>
          </cell>
          <cell r="Q89">
            <v>-16.829999999999998</v>
          </cell>
          <cell r="S89">
            <v>37.68</v>
          </cell>
        </row>
        <row r="90">
          <cell r="A90" t="str">
            <v>BH</v>
          </cell>
          <cell r="B90">
            <v>89</v>
          </cell>
          <cell r="C90" t="str">
            <v> i | 1 | 2 | 3 </v>
          </cell>
          <cell r="E90">
            <v>126.5</v>
          </cell>
          <cell r="F90">
            <v>-1.56</v>
          </cell>
          <cell r="G90">
            <v>5393700</v>
          </cell>
          <cell r="H90">
            <v>677554</v>
          </cell>
          <cell r="I90">
            <v>100515</v>
          </cell>
          <cell r="J90">
            <v>52.51</v>
          </cell>
          <cell r="K90">
            <v>5.46</v>
          </cell>
          <cell r="L90">
            <v>0.28999999999999998</v>
          </cell>
          <cell r="M90">
            <v>1.1499999999999999</v>
          </cell>
          <cell r="N90">
            <v>2.41</v>
          </cell>
          <cell r="O90">
            <v>9.59</v>
          </cell>
          <cell r="P90">
            <v>10.210000000000001</v>
          </cell>
          <cell r="Q90">
            <v>10.73</v>
          </cell>
          <cell r="R90">
            <v>2.42</v>
          </cell>
          <cell r="S90">
            <v>45.37</v>
          </cell>
          <cell r="U90">
            <v>657</v>
          </cell>
          <cell r="V90">
            <v>581</v>
          </cell>
          <cell r="W90">
            <v>21.35</v>
          </cell>
        </row>
        <row r="91">
          <cell r="A91" t="str">
            <v>BIG</v>
          </cell>
          <cell r="B91">
            <v>90</v>
          </cell>
          <cell r="C91" t="str">
            <v> i | 1 | 2 | 3 </v>
          </cell>
          <cell r="E91">
            <v>0.57999999999999996</v>
          </cell>
          <cell r="F91">
            <v>5.45</v>
          </cell>
          <cell r="G91">
            <v>29612400</v>
          </cell>
          <cell r="H91">
            <v>16851</v>
          </cell>
          <cell r="I91">
            <v>2047</v>
          </cell>
          <cell r="J91">
            <v>332.21</v>
          </cell>
          <cell r="K91">
            <v>1.23</v>
          </cell>
          <cell r="L91">
            <v>0.72</v>
          </cell>
          <cell r="N91">
            <v>0</v>
          </cell>
          <cell r="O91">
            <v>0.81</v>
          </cell>
          <cell r="P91">
            <v>0.36</v>
          </cell>
          <cell r="Q91">
            <v>-2.2799999999999998</v>
          </cell>
          <cell r="R91">
            <v>5.45</v>
          </cell>
          <cell r="S91">
            <v>30.59</v>
          </cell>
          <cell r="U91">
            <v>957</v>
          </cell>
          <cell r="V91">
            <v>972</v>
          </cell>
          <cell r="W91">
            <v>-85.62</v>
          </cell>
        </row>
        <row r="92">
          <cell r="A92" t="str">
            <v>BIZ</v>
          </cell>
          <cell r="B92">
            <v>91</v>
          </cell>
          <cell r="C92" t="str">
            <v> i | 1 | 2 | 3 </v>
          </cell>
          <cell r="E92">
            <v>3.52</v>
          </cell>
          <cell r="F92">
            <v>0</v>
          </cell>
          <cell r="G92">
            <v>68100</v>
          </cell>
          <cell r="H92">
            <v>238</v>
          </cell>
          <cell r="I92">
            <v>1408</v>
          </cell>
          <cell r="J92">
            <v>33.450000000000003</v>
          </cell>
          <cell r="K92">
            <v>2.77</v>
          </cell>
          <cell r="L92">
            <v>2.4500000000000002</v>
          </cell>
          <cell r="M92">
            <v>0.25</v>
          </cell>
          <cell r="N92">
            <v>0.11</v>
          </cell>
          <cell r="O92">
            <v>3.72</v>
          </cell>
          <cell r="P92">
            <v>7.85</v>
          </cell>
          <cell r="Q92">
            <v>4.96</v>
          </cell>
          <cell r="R92">
            <v>7.1</v>
          </cell>
          <cell r="S92">
            <v>24.43</v>
          </cell>
          <cell r="U92">
            <v>666</v>
          </cell>
          <cell r="V92">
            <v>751</v>
          </cell>
          <cell r="W92">
            <v>0.44</v>
          </cell>
        </row>
        <row r="93">
          <cell r="A93" t="str">
            <v>BJC</v>
          </cell>
          <cell r="B93">
            <v>92</v>
          </cell>
          <cell r="C93" t="str">
            <v> i | 1 | 2 | 3 </v>
          </cell>
          <cell r="E93">
            <v>37.75</v>
          </cell>
          <cell r="F93">
            <v>0</v>
          </cell>
          <cell r="G93">
            <v>5686700</v>
          </cell>
          <cell r="H93">
            <v>213548</v>
          </cell>
          <cell r="I93">
            <v>151294</v>
          </cell>
          <cell r="J93">
            <v>29.55</v>
          </cell>
          <cell r="K93">
            <v>1.33</v>
          </cell>
          <cell r="L93">
            <v>1.86</v>
          </cell>
          <cell r="M93">
            <v>0.18</v>
          </cell>
          <cell r="N93">
            <v>1.28</v>
          </cell>
          <cell r="O93">
            <v>3.53</v>
          </cell>
          <cell r="P93">
            <v>4.54</v>
          </cell>
          <cell r="Q93">
            <v>2.2200000000000002</v>
          </cell>
          <cell r="R93">
            <v>2.41</v>
          </cell>
          <cell r="S93">
            <v>26.14</v>
          </cell>
          <cell r="U93">
            <v>740</v>
          </cell>
          <cell r="V93">
            <v>737</v>
          </cell>
          <cell r="W93">
            <v>1.07</v>
          </cell>
        </row>
        <row r="94">
          <cell r="A94" t="str">
            <v>BJCHI</v>
          </cell>
          <cell r="B94">
            <v>93</v>
          </cell>
          <cell r="C94" t="str">
            <v> i | 1 | 2 | 3 </v>
          </cell>
          <cell r="E94">
            <v>1.63</v>
          </cell>
          <cell r="F94">
            <v>2.52</v>
          </cell>
          <cell r="G94">
            <v>1403600</v>
          </cell>
          <cell r="H94">
            <v>2283</v>
          </cell>
          <cell r="I94">
            <v>2607</v>
          </cell>
          <cell r="K94">
            <v>0.78</v>
          </cell>
          <cell r="L94">
            <v>0.25</v>
          </cell>
          <cell r="N94">
            <v>0</v>
          </cell>
          <cell r="O94">
            <v>-1.48</v>
          </cell>
          <cell r="P94">
            <v>-2.1</v>
          </cell>
          <cell r="Q94">
            <v>-5.57</v>
          </cell>
          <cell r="R94">
            <v>8.18</v>
          </cell>
          <cell r="S94">
            <v>24.93</v>
          </cell>
        </row>
        <row r="95">
          <cell r="A95" t="str">
            <v>BKD</v>
          </cell>
          <cell r="B95">
            <v>94</v>
          </cell>
          <cell r="C95" t="str">
            <v> i | 1 | 2 | 3 </v>
          </cell>
          <cell r="E95">
            <v>1.91</v>
          </cell>
          <cell r="F95">
            <v>-2.0499999999999998</v>
          </cell>
          <cell r="G95">
            <v>225800</v>
          </cell>
          <cell r="H95">
            <v>431</v>
          </cell>
          <cell r="I95">
            <v>2056</v>
          </cell>
          <cell r="K95">
            <v>1.48</v>
          </cell>
          <cell r="L95">
            <v>0.22</v>
          </cell>
          <cell r="M95">
            <v>0.1</v>
          </cell>
          <cell r="N95">
            <v>0</v>
          </cell>
          <cell r="O95">
            <v>-1.55</v>
          </cell>
          <cell r="P95">
            <v>-1.62</v>
          </cell>
          <cell r="Q95">
            <v>-14.32</v>
          </cell>
          <cell r="R95">
            <v>5.13</v>
          </cell>
          <cell r="S95">
            <v>26.97</v>
          </cell>
        </row>
        <row r="96">
          <cell r="A96" t="str">
            <v>BKI</v>
          </cell>
          <cell r="B96">
            <v>95</v>
          </cell>
          <cell r="C96" t="str">
            <v> i | 1 | 2 | 3 </v>
          </cell>
          <cell r="D96" t="str">
            <v>XD</v>
          </cell>
          <cell r="E96">
            <v>275</v>
          </cell>
          <cell r="F96">
            <v>-0.36</v>
          </cell>
          <cell r="G96">
            <v>8400</v>
          </cell>
          <cell r="H96">
            <v>2313</v>
          </cell>
          <cell r="I96">
            <v>29279</v>
          </cell>
          <cell r="J96">
            <v>9.94</v>
          </cell>
          <cell r="K96">
            <v>1.08</v>
          </cell>
          <cell r="L96">
            <v>1</v>
          </cell>
          <cell r="M96">
            <v>3</v>
          </cell>
          <cell r="N96">
            <v>27.66</v>
          </cell>
          <cell r="O96">
            <v>6.36</v>
          </cell>
          <cell r="P96">
            <v>10.31</v>
          </cell>
          <cell r="Q96">
            <v>19.149999999999999</v>
          </cell>
          <cell r="R96">
            <v>5.07</v>
          </cell>
          <cell r="S96">
            <v>84.28</v>
          </cell>
          <cell r="U96">
            <v>299</v>
          </cell>
          <cell r="V96">
            <v>329</v>
          </cell>
          <cell r="W96">
            <v>8.61</v>
          </cell>
        </row>
        <row r="97">
          <cell r="A97" t="str">
            <v>BLA</v>
          </cell>
          <cell r="B97">
            <v>96</v>
          </cell>
          <cell r="C97" t="str">
            <v> i | 1 | 2 | 3 </v>
          </cell>
          <cell r="E97">
            <v>21.3</v>
          </cell>
          <cell r="F97">
            <v>1.43</v>
          </cell>
          <cell r="G97">
            <v>3165400</v>
          </cell>
          <cell r="H97">
            <v>67208</v>
          </cell>
          <cell r="I97">
            <v>36371</v>
          </cell>
          <cell r="J97">
            <v>17.329999999999998</v>
          </cell>
          <cell r="K97">
            <v>0.86</v>
          </cell>
          <cell r="L97">
            <v>7.1</v>
          </cell>
          <cell r="N97">
            <v>1.23</v>
          </cell>
          <cell r="O97">
            <v>0.7</v>
          </cell>
          <cell r="P97">
            <v>4.79</v>
          </cell>
          <cell r="Q97">
            <v>3.92</v>
          </cell>
          <cell r="R97">
            <v>3.05</v>
          </cell>
          <cell r="S97">
            <v>49.36</v>
          </cell>
          <cell r="U97">
            <v>623</v>
          </cell>
          <cell r="V97">
            <v>748</v>
          </cell>
          <cell r="W97">
            <v>3.38</v>
          </cell>
        </row>
        <row r="98">
          <cell r="A98" t="str">
            <v>BLAND</v>
          </cell>
          <cell r="B98">
            <v>97</v>
          </cell>
          <cell r="C98" t="str">
            <v> i | 1 | 2 | 3 </v>
          </cell>
          <cell r="E98">
            <v>1.04</v>
          </cell>
          <cell r="F98">
            <v>0</v>
          </cell>
          <cell r="G98">
            <v>14301300</v>
          </cell>
          <cell r="H98">
            <v>14859</v>
          </cell>
          <cell r="I98">
            <v>18069</v>
          </cell>
          <cell r="J98">
            <v>36.76</v>
          </cell>
          <cell r="K98">
            <v>0.4</v>
          </cell>
          <cell r="L98">
            <v>0.2</v>
          </cell>
          <cell r="M98">
            <v>0.02</v>
          </cell>
          <cell r="N98">
            <v>7.0000000000000007E-2</v>
          </cell>
          <cell r="O98">
            <v>2.88</v>
          </cell>
          <cell r="P98">
            <v>1.0900000000000001</v>
          </cell>
          <cell r="Q98">
            <v>-61.03</v>
          </cell>
          <cell r="R98">
            <v>5.77</v>
          </cell>
          <cell r="S98">
            <v>72.03</v>
          </cell>
          <cell r="U98">
            <v>867</v>
          </cell>
          <cell r="V98">
            <v>805</v>
          </cell>
          <cell r="W98">
            <v>-3.42</v>
          </cell>
        </row>
        <row r="99">
          <cell r="A99" t="str">
            <v>BLISS</v>
          </cell>
          <cell r="B99">
            <v>98</v>
          </cell>
          <cell r="C99" t="str">
            <v> i | 1 | 2 | 3 </v>
          </cell>
          <cell r="D99" t="str">
            <v>SPNPNC</v>
          </cell>
          <cell r="E99">
            <v>0.14000000000000001</v>
          </cell>
          <cell r="F99">
            <v>0</v>
          </cell>
          <cell r="G99">
            <v>0</v>
          </cell>
          <cell r="H99">
            <v>0</v>
          </cell>
          <cell r="I99">
            <v>963</v>
          </cell>
          <cell r="K99">
            <v>0.57999999999999996</v>
          </cell>
          <cell r="L99">
            <v>2.23</v>
          </cell>
          <cell r="N99">
            <v>0</v>
          </cell>
          <cell r="O99">
            <v>-39.9</v>
          </cell>
          <cell r="P99">
            <v>-82.79</v>
          </cell>
          <cell r="Q99">
            <v>-115.64</v>
          </cell>
          <cell r="S99">
            <v>79.05</v>
          </cell>
        </row>
        <row r="100">
          <cell r="A100" t="str">
            <v>BM</v>
          </cell>
          <cell r="B100">
            <v>99</v>
          </cell>
          <cell r="C100" t="str">
            <v> i | 1 | 2 | 3 </v>
          </cell>
          <cell r="E100">
            <v>2.48</v>
          </cell>
          <cell r="F100">
            <v>-0.8</v>
          </cell>
          <cell r="G100">
            <v>94500</v>
          </cell>
          <cell r="H100">
            <v>238</v>
          </cell>
          <cell r="I100">
            <v>1091</v>
          </cell>
          <cell r="J100">
            <v>22.1</v>
          </cell>
          <cell r="K100">
            <v>1.57</v>
          </cell>
          <cell r="L100">
            <v>0.74</v>
          </cell>
          <cell r="M100">
            <v>0.08</v>
          </cell>
          <cell r="N100">
            <v>0.11</v>
          </cell>
          <cell r="O100">
            <v>5.38</v>
          </cell>
          <cell r="P100">
            <v>7.18</v>
          </cell>
          <cell r="Q100">
            <v>5.66</v>
          </cell>
          <cell r="R100">
            <v>3.2</v>
          </cell>
          <cell r="S100">
            <v>39.979999999999997</v>
          </cell>
          <cell r="U100">
            <v>615</v>
          </cell>
          <cell r="V100">
            <v>610</v>
          </cell>
          <cell r="W100">
            <v>-2.4500000000000002</v>
          </cell>
        </row>
        <row r="101">
          <cell r="A101" t="str">
            <v>BOL</v>
          </cell>
          <cell r="B101">
            <v>100</v>
          </cell>
          <cell r="C101" t="str">
            <v> i | 1 | 2 | 3 </v>
          </cell>
          <cell r="E101">
            <v>6</v>
          </cell>
          <cell r="F101">
            <v>0.84</v>
          </cell>
          <cell r="G101">
            <v>195100</v>
          </cell>
          <cell r="H101">
            <v>1161</v>
          </cell>
          <cell r="I101">
            <v>4923</v>
          </cell>
          <cell r="J101">
            <v>28.13</v>
          </cell>
          <cell r="K101">
            <v>7.32</v>
          </cell>
          <cell r="L101">
            <v>0.47</v>
          </cell>
          <cell r="M101">
            <v>0.08</v>
          </cell>
          <cell r="N101">
            <v>0.21</v>
          </cell>
          <cell r="O101">
            <v>22.8</v>
          </cell>
          <cell r="P101">
            <v>30.29</v>
          </cell>
          <cell r="Q101">
            <v>31.07</v>
          </cell>
          <cell r="R101">
            <v>2.52</v>
          </cell>
          <cell r="S101">
            <v>27.58</v>
          </cell>
          <cell r="U101">
            <v>384</v>
          </cell>
          <cell r="V101">
            <v>378</v>
          </cell>
          <cell r="W101">
            <v>1.1399999999999999</v>
          </cell>
        </row>
        <row r="102">
          <cell r="A102" t="str">
            <v>BPP</v>
          </cell>
          <cell r="B102">
            <v>101</v>
          </cell>
          <cell r="C102" t="str">
            <v> i | 1 | 2 | 3 </v>
          </cell>
          <cell r="E102">
            <v>16.8</v>
          </cell>
          <cell r="F102">
            <v>4.3499999999999996</v>
          </cell>
          <cell r="G102">
            <v>10181300</v>
          </cell>
          <cell r="H102">
            <v>172035</v>
          </cell>
          <cell r="I102">
            <v>51257</v>
          </cell>
          <cell r="J102">
            <v>24.01</v>
          </cell>
          <cell r="K102">
            <v>1.25</v>
          </cell>
          <cell r="L102">
            <v>0.27</v>
          </cell>
          <cell r="M102">
            <v>0.3</v>
          </cell>
          <cell r="N102">
            <v>0.7</v>
          </cell>
          <cell r="O102">
            <v>5.46</v>
          </cell>
          <cell r="P102">
            <v>5.3</v>
          </cell>
          <cell r="Q102">
            <v>34.049999999999997</v>
          </cell>
          <cell r="R102">
            <v>4.04</v>
          </cell>
          <cell r="S102">
            <v>21.24</v>
          </cell>
          <cell r="U102">
            <v>686</v>
          </cell>
          <cell r="V102">
            <v>622</v>
          </cell>
          <cell r="W102">
            <v>-2.4</v>
          </cell>
        </row>
        <row r="103">
          <cell r="A103" t="str">
            <v>BR</v>
          </cell>
          <cell r="B103">
            <v>102</v>
          </cell>
          <cell r="C103" t="str">
            <v> i | 1 | 2 | 3 </v>
          </cell>
          <cell r="E103">
            <v>2.2000000000000002</v>
          </cell>
          <cell r="F103">
            <v>0</v>
          </cell>
          <cell r="G103">
            <v>1453200</v>
          </cell>
          <cell r="H103">
            <v>3212</v>
          </cell>
          <cell r="I103">
            <v>2010</v>
          </cell>
          <cell r="K103">
            <v>0.5</v>
          </cell>
          <cell r="L103">
            <v>1.74</v>
          </cell>
          <cell r="N103">
            <v>0</v>
          </cell>
          <cell r="O103">
            <v>-2.92</v>
          </cell>
          <cell r="P103">
            <v>-8.94</v>
          </cell>
          <cell r="Q103">
            <v>-3.64</v>
          </cell>
          <cell r="S103">
            <v>52.81</v>
          </cell>
        </row>
        <row r="104">
          <cell r="A104" t="str">
            <v>BROCK</v>
          </cell>
          <cell r="B104">
            <v>103</v>
          </cell>
          <cell r="C104" t="str">
            <v> i | 1 | 2 | 3 </v>
          </cell>
          <cell r="E104">
            <v>1.48</v>
          </cell>
          <cell r="F104">
            <v>0.68</v>
          </cell>
          <cell r="G104">
            <v>100</v>
          </cell>
          <cell r="H104">
            <v>0</v>
          </cell>
          <cell r="I104">
            <v>1517</v>
          </cell>
          <cell r="J104">
            <v>64.56</v>
          </cell>
          <cell r="K104">
            <v>1.22</v>
          </cell>
          <cell r="L104">
            <v>0.03</v>
          </cell>
          <cell r="M104">
            <v>0.02</v>
          </cell>
          <cell r="N104">
            <v>0.02</v>
          </cell>
          <cell r="O104">
            <v>2.74</v>
          </cell>
          <cell r="P104">
            <v>1.89</v>
          </cell>
          <cell r="Q104">
            <v>12.77</v>
          </cell>
          <cell r="R104">
            <v>1.36</v>
          </cell>
          <cell r="S104">
            <v>15.91</v>
          </cell>
          <cell r="U104">
            <v>900</v>
          </cell>
          <cell r="V104">
            <v>857</v>
          </cell>
          <cell r="W104">
            <v>0.76</v>
          </cell>
        </row>
        <row r="105">
          <cell r="A105" t="str">
            <v>BROOK</v>
          </cell>
          <cell r="B105">
            <v>104</v>
          </cell>
          <cell r="C105" t="str">
            <v> i | 1 | 2 | 3 </v>
          </cell>
          <cell r="D105" t="str">
            <v>XD</v>
          </cell>
          <cell r="E105">
            <v>0.4</v>
          </cell>
          <cell r="F105">
            <v>2.56</v>
          </cell>
          <cell r="G105">
            <v>5940500</v>
          </cell>
          <cell r="H105">
            <v>2324</v>
          </cell>
          <cell r="I105">
            <v>2656</v>
          </cell>
          <cell r="J105">
            <v>3.9</v>
          </cell>
          <cell r="K105">
            <v>1.1100000000000001</v>
          </cell>
          <cell r="L105">
            <v>0.04</v>
          </cell>
          <cell r="M105">
            <v>0.02</v>
          </cell>
          <cell r="N105">
            <v>0.1</v>
          </cell>
          <cell r="O105">
            <v>32.74</v>
          </cell>
          <cell r="P105">
            <v>31.68</v>
          </cell>
          <cell r="Q105">
            <v>-22.15</v>
          </cell>
          <cell r="R105">
            <v>15.62</v>
          </cell>
          <cell r="S105">
            <v>43.1</v>
          </cell>
          <cell r="U105">
            <v>23</v>
          </cell>
          <cell r="V105">
            <v>10</v>
          </cell>
        </row>
        <row r="106">
          <cell r="A106" t="str">
            <v>BRR</v>
          </cell>
          <cell r="B106">
            <v>105</v>
          </cell>
          <cell r="C106" t="str">
            <v> i | 1 | 2 | 3 </v>
          </cell>
          <cell r="E106">
            <v>3.1</v>
          </cell>
          <cell r="F106">
            <v>1.97</v>
          </cell>
          <cell r="G106">
            <v>51100</v>
          </cell>
          <cell r="H106">
            <v>157</v>
          </cell>
          <cell r="I106">
            <v>2518</v>
          </cell>
          <cell r="K106">
            <v>1.32</v>
          </cell>
          <cell r="L106">
            <v>3.51</v>
          </cell>
          <cell r="N106">
            <v>0</v>
          </cell>
          <cell r="O106">
            <v>0.04</v>
          </cell>
          <cell r="P106">
            <v>-17.78</v>
          </cell>
          <cell r="Q106">
            <v>1.6</v>
          </cell>
          <cell r="S106">
            <v>24.81</v>
          </cell>
        </row>
        <row r="107">
          <cell r="A107" t="str">
            <v>BSBM</v>
          </cell>
          <cell r="B107">
            <v>106</v>
          </cell>
          <cell r="C107" t="str">
            <v> i | 1 | 2 | 3 </v>
          </cell>
          <cell r="E107">
            <v>0.89</v>
          </cell>
          <cell r="F107">
            <v>1.1399999999999999</v>
          </cell>
          <cell r="G107">
            <v>237900</v>
          </cell>
          <cell r="H107">
            <v>211</v>
          </cell>
          <cell r="I107">
            <v>1008</v>
          </cell>
          <cell r="J107">
            <v>14.5</v>
          </cell>
          <cell r="K107">
            <v>0.53</v>
          </cell>
          <cell r="L107">
            <v>0.02</v>
          </cell>
          <cell r="M107">
            <v>0.04</v>
          </cell>
          <cell r="N107">
            <v>0.06</v>
          </cell>
          <cell r="O107">
            <v>4.43</v>
          </cell>
          <cell r="P107">
            <v>3.6</v>
          </cell>
          <cell r="Q107">
            <v>5.19</v>
          </cell>
          <cell r="R107">
            <v>4.59</v>
          </cell>
          <cell r="S107">
            <v>30.79</v>
          </cell>
          <cell r="U107">
            <v>612</v>
          </cell>
          <cell r="V107">
            <v>543</v>
          </cell>
          <cell r="W107">
            <v>-0.12</v>
          </cell>
        </row>
        <row r="108">
          <cell r="A108" t="str">
            <v>BSM</v>
          </cell>
          <cell r="B108">
            <v>107</v>
          </cell>
          <cell r="C108" t="str">
            <v> i | 1 | 2 | 3 </v>
          </cell>
          <cell r="E108">
            <v>0.24</v>
          </cell>
          <cell r="F108">
            <v>-7.69</v>
          </cell>
          <cell r="G108">
            <v>786600</v>
          </cell>
          <cell r="H108">
            <v>193</v>
          </cell>
          <cell r="I108">
            <v>511</v>
          </cell>
          <cell r="K108">
            <v>0.92</v>
          </cell>
          <cell r="L108">
            <v>2.37</v>
          </cell>
          <cell r="N108">
            <v>0</v>
          </cell>
          <cell r="O108">
            <v>-2.5299999999999998</v>
          </cell>
          <cell r="P108">
            <v>-14.4</v>
          </cell>
          <cell r="Q108">
            <v>-17.61</v>
          </cell>
          <cell r="S108">
            <v>50.02</v>
          </cell>
        </row>
        <row r="109">
          <cell r="A109" t="str">
            <v>BTNC</v>
          </cell>
          <cell r="B109">
            <v>108</v>
          </cell>
          <cell r="C109" t="str">
            <v> i | 1 | 2 | 3 </v>
          </cell>
          <cell r="E109">
            <v>10.8</v>
          </cell>
          <cell r="F109">
            <v>0</v>
          </cell>
          <cell r="G109">
            <v>100</v>
          </cell>
          <cell r="H109">
            <v>1</v>
          </cell>
          <cell r="I109">
            <v>130</v>
          </cell>
          <cell r="K109">
            <v>0.32</v>
          </cell>
          <cell r="L109">
            <v>0.87</v>
          </cell>
          <cell r="M109">
            <v>0.15</v>
          </cell>
          <cell r="N109">
            <v>0</v>
          </cell>
          <cell r="O109">
            <v>-6.88</v>
          </cell>
          <cell r="P109">
            <v>-12.06</v>
          </cell>
          <cell r="Q109">
            <v>-16.78</v>
          </cell>
          <cell r="R109">
            <v>1.39</v>
          </cell>
          <cell r="S109">
            <v>29.73</v>
          </cell>
        </row>
        <row r="110">
          <cell r="A110" t="str">
            <v>BTS</v>
          </cell>
          <cell r="B110">
            <v>109</v>
          </cell>
          <cell r="C110" t="str">
            <v> i | 1 | 2 | 3 </v>
          </cell>
          <cell r="E110">
            <v>10.4</v>
          </cell>
          <cell r="F110">
            <v>-0.95</v>
          </cell>
          <cell r="G110">
            <v>40072200</v>
          </cell>
          <cell r="H110">
            <v>419298</v>
          </cell>
          <cell r="I110">
            <v>136874</v>
          </cell>
          <cell r="J110">
            <v>19.02</v>
          </cell>
          <cell r="K110">
            <v>2.68</v>
          </cell>
          <cell r="L110">
            <v>2.41</v>
          </cell>
          <cell r="M110">
            <v>0.15</v>
          </cell>
          <cell r="N110">
            <v>0.65</v>
          </cell>
          <cell r="O110">
            <v>6.02</v>
          </cell>
          <cell r="P110">
            <v>14.18</v>
          </cell>
          <cell r="Q110">
            <v>5.81</v>
          </cell>
          <cell r="R110">
            <v>4.57</v>
          </cell>
          <cell r="S110">
            <v>59.66</v>
          </cell>
          <cell r="U110">
            <v>434</v>
          </cell>
          <cell r="V110">
            <v>546</v>
          </cell>
          <cell r="W110">
            <v>1.69</v>
          </cell>
        </row>
        <row r="111">
          <cell r="A111" t="str">
            <v>BTW</v>
          </cell>
          <cell r="B111">
            <v>110</v>
          </cell>
          <cell r="C111" t="str">
            <v> i | 1 | 2 | 3 </v>
          </cell>
          <cell r="E111">
            <v>0.79</v>
          </cell>
          <cell r="F111">
            <v>-1.25</v>
          </cell>
          <cell r="G111">
            <v>99400</v>
          </cell>
          <cell r="H111">
            <v>80</v>
          </cell>
          <cell r="I111">
            <v>597</v>
          </cell>
          <cell r="K111">
            <v>0.52</v>
          </cell>
          <cell r="L111">
            <v>0.59</v>
          </cell>
          <cell r="N111">
            <v>0</v>
          </cell>
          <cell r="O111">
            <v>-0.04</v>
          </cell>
          <cell r="P111">
            <v>-2.56</v>
          </cell>
          <cell r="Q111">
            <v>2.38</v>
          </cell>
          <cell r="S111">
            <v>34.090000000000003</v>
          </cell>
        </row>
        <row r="112">
          <cell r="A112" t="str">
            <v>BUI</v>
          </cell>
          <cell r="B112">
            <v>111</v>
          </cell>
          <cell r="C112" t="str">
            <v> i | 1 | 3 </v>
          </cell>
          <cell r="E112">
            <v>10</v>
          </cell>
          <cell r="F112">
            <v>-0.99</v>
          </cell>
          <cell r="G112">
            <v>1000</v>
          </cell>
          <cell r="H112">
            <v>10</v>
          </cell>
          <cell r="I112">
            <v>300</v>
          </cell>
          <cell r="J112">
            <v>55.72</v>
          </cell>
          <cell r="K112">
            <v>0.43</v>
          </cell>
          <cell r="L112">
            <v>1.74</v>
          </cell>
          <cell r="M112">
            <v>0.25</v>
          </cell>
          <cell r="N112">
            <v>0.18</v>
          </cell>
          <cell r="O112">
            <v>0.54</v>
          </cell>
          <cell r="P112">
            <v>0.76</v>
          </cell>
          <cell r="Q112">
            <v>3.87</v>
          </cell>
          <cell r="R112">
            <v>2.48</v>
          </cell>
          <cell r="S112">
            <v>33.61</v>
          </cell>
          <cell r="U112">
            <v>911</v>
          </cell>
          <cell r="V112">
            <v>946</v>
          </cell>
          <cell r="W112">
            <v>0.68</v>
          </cell>
        </row>
        <row r="113">
          <cell r="A113" t="str">
            <v>BWG</v>
          </cell>
          <cell r="B113">
            <v>112</v>
          </cell>
          <cell r="C113" t="str">
            <v> i | 1 | 2 | 3 </v>
          </cell>
          <cell r="E113">
            <v>0.48</v>
          </cell>
          <cell r="F113">
            <v>2.13</v>
          </cell>
          <cell r="G113">
            <v>37061000</v>
          </cell>
          <cell r="H113">
            <v>17784</v>
          </cell>
          <cell r="I113">
            <v>1993</v>
          </cell>
          <cell r="K113">
            <v>0.55000000000000004</v>
          </cell>
          <cell r="L113">
            <v>1.04</v>
          </cell>
          <cell r="N113">
            <v>0</v>
          </cell>
          <cell r="O113">
            <v>0.86</v>
          </cell>
          <cell r="P113">
            <v>-4.43</v>
          </cell>
          <cell r="Q113">
            <v>-8.92</v>
          </cell>
          <cell r="S113">
            <v>93.45</v>
          </cell>
        </row>
        <row r="114">
          <cell r="A114" t="str">
            <v>CAZ</v>
          </cell>
          <cell r="B114">
            <v>113</v>
          </cell>
          <cell r="C114" t="str">
            <v> i | 1 | 3 </v>
          </cell>
          <cell r="E114">
            <v>1.74</v>
          </cell>
          <cell r="F114">
            <v>0.57999999999999996</v>
          </cell>
          <cell r="G114">
            <v>212600</v>
          </cell>
          <cell r="H114">
            <v>368</v>
          </cell>
          <cell r="I114">
            <v>487</v>
          </cell>
          <cell r="J114">
            <v>7.31</v>
          </cell>
          <cell r="K114">
            <v>0.95</v>
          </cell>
          <cell r="L114">
            <v>2.1</v>
          </cell>
          <cell r="M114">
            <v>0.11</v>
          </cell>
          <cell r="N114">
            <v>0.24</v>
          </cell>
          <cell r="O114">
            <v>7.38</v>
          </cell>
          <cell r="P114">
            <v>13.43</v>
          </cell>
          <cell r="Q114">
            <v>3</v>
          </cell>
          <cell r="R114">
            <v>6.19</v>
          </cell>
          <cell r="S114">
            <v>39.090000000000003</v>
          </cell>
          <cell r="U114">
            <v>182</v>
          </cell>
          <cell r="V114">
            <v>233</v>
          </cell>
          <cell r="W114">
            <v>0.17</v>
          </cell>
        </row>
        <row r="115">
          <cell r="A115" t="str">
            <v>CBG</v>
          </cell>
          <cell r="B115">
            <v>114</v>
          </cell>
          <cell r="C115" t="str">
            <v> i | 1 | 2 | 3 </v>
          </cell>
          <cell r="E115">
            <v>120.5</v>
          </cell>
          <cell r="F115">
            <v>-1.23</v>
          </cell>
          <cell r="G115">
            <v>11827900</v>
          </cell>
          <cell r="H115">
            <v>1444679</v>
          </cell>
          <cell r="I115">
            <v>120500</v>
          </cell>
          <cell r="J115">
            <v>34.880000000000003</v>
          </cell>
          <cell r="K115">
            <v>13.26</v>
          </cell>
          <cell r="L115">
            <v>0.74</v>
          </cell>
          <cell r="M115">
            <v>0.9</v>
          </cell>
          <cell r="N115">
            <v>3.46</v>
          </cell>
          <cell r="O115">
            <v>27.88</v>
          </cell>
          <cell r="P115">
            <v>40.98</v>
          </cell>
          <cell r="Q115">
            <v>20.239999999999998</v>
          </cell>
          <cell r="R115">
            <v>1.39</v>
          </cell>
          <cell r="S115">
            <v>26.36</v>
          </cell>
          <cell r="U115">
            <v>401</v>
          </cell>
          <cell r="V115">
            <v>397</v>
          </cell>
          <cell r="W115">
            <v>1.25</v>
          </cell>
        </row>
        <row r="116">
          <cell r="A116" t="str">
            <v>CCET</v>
          </cell>
          <cell r="B116">
            <v>115</v>
          </cell>
          <cell r="C116" t="str">
            <v> i | 1 | 2 | 3 </v>
          </cell>
          <cell r="E116">
            <v>2.2999999999999998</v>
          </cell>
          <cell r="F116">
            <v>3.6</v>
          </cell>
          <cell r="G116">
            <v>13090000</v>
          </cell>
          <cell r="H116">
            <v>29844</v>
          </cell>
          <cell r="I116">
            <v>10476</v>
          </cell>
          <cell r="J116">
            <v>134.05000000000001</v>
          </cell>
          <cell r="K116">
            <v>0.65</v>
          </cell>
          <cell r="L116">
            <v>3.03</v>
          </cell>
          <cell r="M116">
            <v>0.02</v>
          </cell>
          <cell r="N116">
            <v>0.02</v>
          </cell>
          <cell r="O116">
            <v>1.45</v>
          </cell>
          <cell r="P116">
            <v>0.48</v>
          </cell>
          <cell r="Q116">
            <v>0.33</v>
          </cell>
          <cell r="R116">
            <v>4.05</v>
          </cell>
          <cell r="S116">
            <v>26.94</v>
          </cell>
          <cell r="U116">
            <v>946</v>
          </cell>
          <cell r="V116">
            <v>928</v>
          </cell>
          <cell r="W116">
            <v>-6.2</v>
          </cell>
        </row>
        <row r="117">
          <cell r="A117" t="str">
            <v>CCP</v>
          </cell>
          <cell r="B117">
            <v>116</v>
          </cell>
          <cell r="C117" t="str">
            <v> i | 1 | 2 | 3 </v>
          </cell>
          <cell r="E117">
            <v>0.47</v>
          </cell>
          <cell r="F117">
            <v>2.17</v>
          </cell>
          <cell r="G117">
            <v>14826500</v>
          </cell>
          <cell r="H117">
            <v>6960</v>
          </cell>
          <cell r="I117">
            <v>1301</v>
          </cell>
          <cell r="J117">
            <v>13.87</v>
          </cell>
          <cell r="K117">
            <v>0.98</v>
          </cell>
          <cell r="L117">
            <v>1.01</v>
          </cell>
          <cell r="N117">
            <v>0.03</v>
          </cell>
          <cell r="O117">
            <v>5.1100000000000003</v>
          </cell>
          <cell r="P117">
            <v>7.28</v>
          </cell>
          <cell r="Q117">
            <v>3.26</v>
          </cell>
          <cell r="R117">
            <v>2.17</v>
          </cell>
          <cell r="S117">
            <v>49.54</v>
          </cell>
          <cell r="U117">
            <v>496</v>
          </cell>
          <cell r="V117">
            <v>502</v>
          </cell>
          <cell r="W117">
            <v>-0.16</v>
          </cell>
        </row>
        <row r="118">
          <cell r="A118" t="str">
            <v>CEN</v>
          </cell>
          <cell r="B118">
            <v>117</v>
          </cell>
          <cell r="C118" t="str">
            <v> i | 1 | 2 | 3 </v>
          </cell>
          <cell r="E118">
            <v>0.57999999999999996</v>
          </cell>
          <cell r="F118">
            <v>1.75</v>
          </cell>
          <cell r="G118">
            <v>41800</v>
          </cell>
          <cell r="H118">
            <v>24</v>
          </cell>
          <cell r="I118">
            <v>432</v>
          </cell>
          <cell r="K118">
            <v>0.27</v>
          </cell>
          <cell r="L118">
            <v>0.6</v>
          </cell>
          <cell r="N118">
            <v>0</v>
          </cell>
          <cell r="O118">
            <v>-20.76</v>
          </cell>
          <cell r="P118">
            <v>-25.53</v>
          </cell>
          <cell r="Q118">
            <v>-0.78</v>
          </cell>
          <cell r="S118">
            <v>68.73</v>
          </cell>
        </row>
        <row r="119">
          <cell r="A119" t="str">
            <v>CENTEL</v>
          </cell>
          <cell r="B119">
            <v>118</v>
          </cell>
          <cell r="C119" t="str">
            <v> i | 1 | 2 | 3 </v>
          </cell>
          <cell r="E119">
            <v>25</v>
          </cell>
          <cell r="F119">
            <v>-1.96</v>
          </cell>
          <cell r="G119">
            <v>3155300</v>
          </cell>
          <cell r="H119">
            <v>79505</v>
          </cell>
          <cell r="I119">
            <v>33750</v>
          </cell>
          <cell r="K119">
            <v>2.97</v>
          </cell>
          <cell r="L119">
            <v>2.19</v>
          </cell>
          <cell r="N119">
            <v>0</v>
          </cell>
          <cell r="O119">
            <v>-1.57</v>
          </cell>
          <cell r="P119">
            <v>-7.62</v>
          </cell>
          <cell r="Q119">
            <v>-14.05</v>
          </cell>
          <cell r="S119">
            <v>74.349999999999994</v>
          </cell>
        </row>
        <row r="120">
          <cell r="A120" t="str">
            <v>CFRESH</v>
          </cell>
          <cell r="B120">
            <v>119</v>
          </cell>
          <cell r="C120" t="str">
            <v> i | 1 | 3 </v>
          </cell>
          <cell r="E120">
            <v>3.14</v>
          </cell>
          <cell r="F120">
            <v>-1.26</v>
          </cell>
          <cell r="G120">
            <v>574900</v>
          </cell>
          <cell r="H120">
            <v>1806</v>
          </cell>
          <cell r="I120">
            <v>1456</v>
          </cell>
          <cell r="K120">
            <v>1.02</v>
          </cell>
          <cell r="L120">
            <v>1.99</v>
          </cell>
          <cell r="N120">
            <v>0</v>
          </cell>
          <cell r="O120">
            <v>-2.15</v>
          </cell>
          <cell r="P120">
            <v>-16.97</v>
          </cell>
          <cell r="Q120">
            <v>-4.84</v>
          </cell>
          <cell r="S120">
            <v>32.01</v>
          </cell>
        </row>
        <row r="121">
          <cell r="A121" t="str">
            <v>CGD</v>
          </cell>
          <cell r="B121">
            <v>120</v>
          </cell>
          <cell r="C121" t="str">
            <v> i | 1 | 2 | 3 </v>
          </cell>
          <cell r="E121">
            <v>0.65</v>
          </cell>
          <cell r="F121">
            <v>0</v>
          </cell>
          <cell r="G121">
            <v>4266300</v>
          </cell>
          <cell r="H121">
            <v>2785</v>
          </cell>
          <cell r="I121">
            <v>5373</v>
          </cell>
          <cell r="K121">
            <v>1.27</v>
          </cell>
          <cell r="L121">
            <v>5.41</v>
          </cell>
          <cell r="N121">
            <v>0</v>
          </cell>
          <cell r="O121">
            <v>0.89</v>
          </cell>
          <cell r="P121">
            <v>-11.67</v>
          </cell>
          <cell r="Q121">
            <v>-19</v>
          </cell>
          <cell r="S121">
            <v>43.89</v>
          </cell>
        </row>
        <row r="122">
          <cell r="A122" t="str">
            <v>CGH</v>
          </cell>
          <cell r="B122">
            <v>121</v>
          </cell>
          <cell r="C122" t="str">
            <v> i | 1 | 2 | 3 </v>
          </cell>
          <cell r="E122">
            <v>0.68</v>
          </cell>
          <cell r="F122">
            <v>0</v>
          </cell>
          <cell r="G122">
            <v>396400</v>
          </cell>
          <cell r="H122">
            <v>270</v>
          </cell>
          <cell r="I122">
            <v>2949</v>
          </cell>
          <cell r="J122">
            <v>23.66</v>
          </cell>
          <cell r="K122">
            <v>0.52</v>
          </cell>
          <cell r="L122">
            <v>0.76</v>
          </cell>
          <cell r="N122">
            <v>0.03</v>
          </cell>
          <cell r="O122">
            <v>1.53</v>
          </cell>
          <cell r="P122">
            <v>2.09</v>
          </cell>
          <cell r="Q122">
            <v>10.7</v>
          </cell>
          <cell r="S122">
            <v>40.020000000000003</v>
          </cell>
          <cell r="U122">
            <v>776</v>
          </cell>
          <cell r="V122">
            <v>785</v>
          </cell>
          <cell r="W122">
            <v>1.59</v>
          </cell>
        </row>
        <row r="123">
          <cell r="A123" t="str">
            <v>CHARAN</v>
          </cell>
          <cell r="B123">
            <v>122</v>
          </cell>
          <cell r="C123" t="str">
            <v> i | 1 | 2 | 3 </v>
          </cell>
          <cell r="E123">
            <v>24</v>
          </cell>
          <cell r="F123">
            <v>0</v>
          </cell>
          <cell r="G123">
            <v>1000</v>
          </cell>
          <cell r="H123">
            <v>24</v>
          </cell>
          <cell r="I123">
            <v>288</v>
          </cell>
          <cell r="J123">
            <v>11.02</v>
          </cell>
          <cell r="K123">
            <v>0.55000000000000004</v>
          </cell>
          <cell r="L123">
            <v>0.53</v>
          </cell>
          <cell r="M123">
            <v>0.5</v>
          </cell>
          <cell r="N123">
            <v>2.1800000000000002</v>
          </cell>
          <cell r="O123">
            <v>3.95</v>
          </cell>
          <cell r="P123">
            <v>4.92</v>
          </cell>
          <cell r="Q123">
            <v>12.12</v>
          </cell>
          <cell r="R123">
            <v>2.08</v>
          </cell>
          <cell r="S123">
            <v>55.95</v>
          </cell>
          <cell r="U123">
            <v>485</v>
          </cell>
          <cell r="V123">
            <v>476</v>
          </cell>
          <cell r="W123">
            <v>-0.06</v>
          </cell>
        </row>
        <row r="124">
          <cell r="A124" t="str">
            <v>CHAYO</v>
          </cell>
          <cell r="B124">
            <v>123</v>
          </cell>
          <cell r="C124" t="str">
            <v> i | 1 | 2 | 3 </v>
          </cell>
          <cell r="E124">
            <v>7.6</v>
          </cell>
          <cell r="F124">
            <v>0.66</v>
          </cell>
          <cell r="G124">
            <v>4578700</v>
          </cell>
          <cell r="H124">
            <v>34973</v>
          </cell>
          <cell r="I124">
            <v>5363</v>
          </cell>
          <cell r="J124">
            <v>38.68</v>
          </cell>
          <cell r="K124">
            <v>4.97</v>
          </cell>
          <cell r="L124">
            <v>0.91</v>
          </cell>
          <cell r="N124">
            <v>0.2</v>
          </cell>
          <cell r="O124">
            <v>10.17</v>
          </cell>
          <cell r="P124">
            <v>13.53</v>
          </cell>
          <cell r="Q124">
            <v>31.42</v>
          </cell>
          <cell r="R124">
            <v>0.08</v>
          </cell>
          <cell r="S124">
            <v>37.380000000000003</v>
          </cell>
          <cell r="U124">
            <v>571</v>
          </cell>
          <cell r="V124">
            <v>548</v>
          </cell>
          <cell r="W124">
            <v>1</v>
          </cell>
        </row>
        <row r="125">
          <cell r="A125" t="str">
            <v>CHEWA</v>
          </cell>
          <cell r="B125">
            <v>124</v>
          </cell>
          <cell r="C125" t="str">
            <v> i | 1 | 2 | 3 </v>
          </cell>
          <cell r="E125">
            <v>0.51</v>
          </cell>
          <cell r="F125">
            <v>0</v>
          </cell>
          <cell r="G125">
            <v>1722100</v>
          </cell>
          <cell r="H125">
            <v>866</v>
          </cell>
          <cell r="I125">
            <v>650</v>
          </cell>
          <cell r="J125">
            <v>5.93</v>
          </cell>
          <cell r="K125">
            <v>0.35</v>
          </cell>
          <cell r="L125">
            <v>2.68</v>
          </cell>
          <cell r="N125">
            <v>0.09</v>
          </cell>
          <cell r="O125">
            <v>-1.4</v>
          </cell>
          <cell r="P125">
            <v>6.02</v>
          </cell>
          <cell r="Q125">
            <v>15.03</v>
          </cell>
          <cell r="S125">
            <v>25.91</v>
          </cell>
          <cell r="U125">
            <v>348</v>
          </cell>
          <cell r="W125">
            <v>0.33</v>
          </cell>
        </row>
        <row r="126">
          <cell r="A126" t="str">
            <v>CHG</v>
          </cell>
          <cell r="B126">
            <v>125</v>
          </cell>
          <cell r="C126" t="str">
            <v> i | 1 | 2 | 3 </v>
          </cell>
          <cell r="E126">
            <v>2.6</v>
          </cell>
          <cell r="F126">
            <v>-0.76</v>
          </cell>
          <cell r="G126">
            <v>29981600</v>
          </cell>
          <cell r="H126">
            <v>77908</v>
          </cell>
          <cell r="I126">
            <v>28600</v>
          </cell>
          <cell r="J126">
            <v>37.76</v>
          </cell>
          <cell r="K126">
            <v>7.65</v>
          </cell>
          <cell r="L126">
            <v>0.65</v>
          </cell>
          <cell r="M126">
            <v>0.02</v>
          </cell>
          <cell r="N126">
            <v>7.0000000000000007E-2</v>
          </cell>
          <cell r="O126">
            <v>15.19</v>
          </cell>
          <cell r="P126">
            <v>20.59</v>
          </cell>
          <cell r="Q126">
            <v>15.81</v>
          </cell>
          <cell r="R126">
            <v>1.91</v>
          </cell>
          <cell r="S126">
            <v>42.61</v>
          </cell>
          <cell r="U126">
            <v>483</v>
          </cell>
          <cell r="V126">
            <v>468</v>
          </cell>
          <cell r="W126">
            <v>5.32</v>
          </cell>
        </row>
        <row r="127">
          <cell r="A127" t="str">
            <v>CHO</v>
          </cell>
          <cell r="B127">
            <v>126</v>
          </cell>
          <cell r="C127" t="str">
            <v> i | 1 | 2 | 3 </v>
          </cell>
          <cell r="E127">
            <v>0.54</v>
          </cell>
          <cell r="F127">
            <v>8</v>
          </cell>
          <cell r="G127">
            <v>12610500</v>
          </cell>
          <cell r="H127">
            <v>6726</v>
          </cell>
          <cell r="I127">
            <v>714</v>
          </cell>
          <cell r="K127">
            <v>0.71</v>
          </cell>
          <cell r="L127">
            <v>2.2200000000000002</v>
          </cell>
          <cell r="N127">
            <v>0</v>
          </cell>
          <cell r="O127">
            <v>0.71</v>
          </cell>
          <cell r="P127">
            <v>-12.98</v>
          </cell>
          <cell r="Q127">
            <v>-26.71</v>
          </cell>
          <cell r="S127">
            <v>45.8</v>
          </cell>
        </row>
        <row r="128">
          <cell r="A128" t="str">
            <v>CHOTI</v>
          </cell>
          <cell r="B128">
            <v>127</v>
          </cell>
          <cell r="C128" t="str">
            <v> i | 1 | 3 </v>
          </cell>
          <cell r="E128">
            <v>66</v>
          </cell>
          <cell r="F128">
            <v>0.76</v>
          </cell>
          <cell r="G128">
            <v>800</v>
          </cell>
          <cell r="H128">
            <v>53</v>
          </cell>
          <cell r="I128">
            <v>495</v>
          </cell>
          <cell r="K128">
            <v>0.56000000000000005</v>
          </cell>
          <cell r="L128">
            <v>0.48</v>
          </cell>
          <cell r="N128">
            <v>0</v>
          </cell>
          <cell r="O128">
            <v>-7.35</v>
          </cell>
          <cell r="P128">
            <v>-11.47</v>
          </cell>
          <cell r="Q128">
            <v>-6.99</v>
          </cell>
          <cell r="S128">
            <v>20.12</v>
          </cell>
        </row>
        <row r="129">
          <cell r="A129" t="str">
            <v>CHOW</v>
          </cell>
          <cell r="B129">
            <v>128</v>
          </cell>
          <cell r="C129" t="str">
            <v> i | 1 | 2 | 3 </v>
          </cell>
          <cell r="E129">
            <v>2.1</v>
          </cell>
          <cell r="F129">
            <v>1.94</v>
          </cell>
          <cell r="G129">
            <v>189400</v>
          </cell>
          <cell r="H129">
            <v>388</v>
          </cell>
          <cell r="I129">
            <v>1680</v>
          </cell>
          <cell r="K129">
            <v>1.94</v>
          </cell>
          <cell r="L129">
            <v>11.22</v>
          </cell>
          <cell r="N129">
            <v>0</v>
          </cell>
          <cell r="O129">
            <v>-0.09</v>
          </cell>
          <cell r="P129">
            <v>-37.82</v>
          </cell>
          <cell r="Q129">
            <v>-24.58</v>
          </cell>
          <cell r="S129">
            <v>37.409999999999997</v>
          </cell>
        </row>
        <row r="130">
          <cell r="A130" t="str">
            <v>CI</v>
          </cell>
          <cell r="B130">
            <v>129</v>
          </cell>
          <cell r="C130" t="str">
            <v> i | 1 | 3 </v>
          </cell>
          <cell r="E130">
            <v>0.69</v>
          </cell>
          <cell r="F130">
            <v>1.47</v>
          </cell>
          <cell r="G130">
            <v>11100</v>
          </cell>
          <cell r="H130">
            <v>8</v>
          </cell>
          <cell r="I130">
            <v>736</v>
          </cell>
          <cell r="J130">
            <v>3.05</v>
          </cell>
          <cell r="K130">
            <v>0.47</v>
          </cell>
          <cell r="L130">
            <v>5.34</v>
          </cell>
          <cell r="M130">
            <v>0.02</v>
          </cell>
          <cell r="N130">
            <v>0.23</v>
          </cell>
          <cell r="O130">
            <v>4.1900000000000004</v>
          </cell>
          <cell r="P130">
            <v>16.05</v>
          </cell>
          <cell r="Q130">
            <v>-39.200000000000003</v>
          </cell>
          <cell r="R130">
            <v>2.2799999999999998</v>
          </cell>
          <cell r="S130">
            <v>30.16</v>
          </cell>
          <cell r="U130">
            <v>125</v>
          </cell>
          <cell r="V130">
            <v>344</v>
          </cell>
          <cell r="W130">
            <v>0.02</v>
          </cell>
        </row>
        <row r="131">
          <cell r="A131" t="str">
            <v>CIG</v>
          </cell>
          <cell r="B131">
            <v>130</v>
          </cell>
          <cell r="C131" t="str">
            <v> i | 1 | 2 | 3 </v>
          </cell>
          <cell r="E131">
            <v>0.21</v>
          </cell>
          <cell r="F131">
            <v>5</v>
          </cell>
          <cell r="G131">
            <v>389900</v>
          </cell>
          <cell r="H131">
            <v>82</v>
          </cell>
          <cell r="I131">
            <v>182</v>
          </cell>
          <cell r="K131">
            <v>0.48</v>
          </cell>
          <cell r="L131">
            <v>1.53</v>
          </cell>
          <cell r="N131">
            <v>0</v>
          </cell>
          <cell r="O131">
            <v>-26.39</v>
          </cell>
          <cell r="P131">
            <v>-54.35</v>
          </cell>
          <cell r="Q131">
            <v>-15.24</v>
          </cell>
          <cell r="S131">
            <v>70.14</v>
          </cell>
        </row>
        <row r="132">
          <cell r="A132" t="str">
            <v>CIMBT</v>
          </cell>
          <cell r="B132">
            <v>131</v>
          </cell>
          <cell r="C132" t="str">
            <v> i | 1 | 3 </v>
          </cell>
          <cell r="E132">
            <v>0.6</v>
          </cell>
          <cell r="F132">
            <v>-1.64</v>
          </cell>
          <cell r="G132">
            <v>6288100</v>
          </cell>
          <cell r="H132">
            <v>3792</v>
          </cell>
          <cell r="I132">
            <v>20893</v>
          </cell>
          <cell r="J132">
            <v>9.32</v>
          </cell>
          <cell r="K132">
            <v>0.5</v>
          </cell>
          <cell r="L132">
            <v>8.6</v>
          </cell>
          <cell r="M132">
            <v>0.01</v>
          </cell>
          <cell r="N132">
            <v>0.06</v>
          </cell>
          <cell r="O132">
            <v>0.67</v>
          </cell>
          <cell r="P132">
            <v>5.64</v>
          </cell>
          <cell r="Q132">
            <v>9.9700000000000006</v>
          </cell>
          <cell r="R132">
            <v>0.82</v>
          </cell>
          <cell r="S132">
            <v>5.17</v>
          </cell>
          <cell r="U132">
            <v>417</v>
          </cell>
          <cell r="V132">
            <v>565</v>
          </cell>
        </row>
        <row r="133">
          <cell r="A133" t="str">
            <v>CITY</v>
          </cell>
          <cell r="B133">
            <v>132</v>
          </cell>
          <cell r="C133" t="str">
            <v> i | 1 | 3 </v>
          </cell>
          <cell r="E133">
            <v>1.85</v>
          </cell>
          <cell r="F133">
            <v>0.54</v>
          </cell>
          <cell r="G133">
            <v>17400</v>
          </cell>
          <cell r="H133">
            <v>32</v>
          </cell>
          <cell r="I133">
            <v>555</v>
          </cell>
          <cell r="K133">
            <v>0.42</v>
          </cell>
          <cell r="L133">
            <v>0.01</v>
          </cell>
          <cell r="N133">
            <v>0</v>
          </cell>
          <cell r="O133">
            <v>-0.32</v>
          </cell>
          <cell r="P133">
            <v>-0.3</v>
          </cell>
          <cell r="Q133">
            <v>-1.45</v>
          </cell>
          <cell r="S133">
            <v>26.68</v>
          </cell>
        </row>
        <row r="134">
          <cell r="A134" t="str">
            <v>CK</v>
          </cell>
          <cell r="B134">
            <v>133</v>
          </cell>
          <cell r="C134" t="str">
            <v> i | 1 | 2 | 3 </v>
          </cell>
          <cell r="E134">
            <v>18.600000000000001</v>
          </cell>
          <cell r="F134">
            <v>0</v>
          </cell>
          <cell r="G134">
            <v>5810500</v>
          </cell>
          <cell r="H134">
            <v>108662</v>
          </cell>
          <cell r="I134">
            <v>31506</v>
          </cell>
          <cell r="J134">
            <v>31.44</v>
          </cell>
          <cell r="K134">
            <v>1.1599999999999999</v>
          </cell>
          <cell r="L134">
            <v>2.1800000000000002</v>
          </cell>
          <cell r="N134">
            <v>0.59</v>
          </cell>
          <cell r="O134">
            <v>2.66</v>
          </cell>
          <cell r="P134">
            <v>3.65</v>
          </cell>
          <cell r="Q134">
            <v>4.7699999999999996</v>
          </cell>
          <cell r="R134">
            <v>2.2000000000000002</v>
          </cell>
          <cell r="S134">
            <v>66.790000000000006</v>
          </cell>
          <cell r="U134">
            <v>772</v>
          </cell>
          <cell r="V134">
            <v>787</v>
          </cell>
          <cell r="W134">
            <v>-13.65</v>
          </cell>
        </row>
        <row r="135">
          <cell r="A135" t="str">
            <v>CKP</v>
          </cell>
          <cell r="B135">
            <v>134</v>
          </cell>
          <cell r="C135" t="str">
            <v> i | 1 | 2 | 3 </v>
          </cell>
          <cell r="E135">
            <v>5</v>
          </cell>
          <cell r="F135">
            <v>0.81</v>
          </cell>
          <cell r="G135">
            <v>25076200</v>
          </cell>
          <cell r="H135">
            <v>125611</v>
          </cell>
          <cell r="I135">
            <v>40647</v>
          </cell>
          <cell r="J135">
            <v>44.7</v>
          </cell>
          <cell r="K135">
            <v>1.74</v>
          </cell>
          <cell r="L135">
            <v>1.26</v>
          </cell>
          <cell r="N135">
            <v>0.11</v>
          </cell>
          <cell r="O135">
            <v>3.02</v>
          </cell>
          <cell r="P135">
            <v>3.93</v>
          </cell>
          <cell r="Q135">
            <v>6.88</v>
          </cell>
          <cell r="R135">
            <v>0.6</v>
          </cell>
          <cell r="S135">
            <v>23.81</v>
          </cell>
          <cell r="U135">
            <v>816</v>
          </cell>
          <cell r="V135">
            <v>823</v>
          </cell>
          <cell r="W135">
            <v>0.44</v>
          </cell>
        </row>
        <row r="136">
          <cell r="A136" t="str">
            <v>CM</v>
          </cell>
          <cell r="B136">
            <v>135</v>
          </cell>
          <cell r="C136" t="str">
            <v> i | 1 | 2 | 3 </v>
          </cell>
          <cell r="E136">
            <v>2.6</v>
          </cell>
          <cell r="F136">
            <v>0.78</v>
          </cell>
          <cell r="G136">
            <v>269000</v>
          </cell>
          <cell r="H136">
            <v>698</v>
          </cell>
          <cell r="I136">
            <v>991</v>
          </cell>
          <cell r="J136">
            <v>86.47</v>
          </cell>
          <cell r="K136">
            <v>0.72</v>
          </cell>
          <cell r="L136">
            <v>0.1</v>
          </cell>
          <cell r="M136">
            <v>0.06</v>
          </cell>
          <cell r="N136">
            <v>0.03</v>
          </cell>
          <cell r="O136">
            <v>0.87</v>
          </cell>
          <cell r="P136">
            <v>0.82</v>
          </cell>
          <cell r="Q136">
            <v>0.42</v>
          </cell>
          <cell r="R136">
            <v>2.33</v>
          </cell>
          <cell r="S136">
            <v>36.950000000000003</v>
          </cell>
          <cell r="U136">
            <v>927</v>
          </cell>
          <cell r="V136">
            <v>947</v>
          </cell>
          <cell r="W136">
            <v>-6</v>
          </cell>
        </row>
        <row r="137">
          <cell r="A137" t="str">
            <v>CMAN</v>
          </cell>
          <cell r="B137">
            <v>136</v>
          </cell>
          <cell r="C137" t="str">
            <v> i | 1 | 2 | 3 </v>
          </cell>
          <cell r="E137">
            <v>1.3</v>
          </cell>
          <cell r="F137">
            <v>2.36</v>
          </cell>
          <cell r="G137">
            <v>437500</v>
          </cell>
          <cell r="H137">
            <v>567</v>
          </cell>
          <cell r="I137">
            <v>1248</v>
          </cell>
          <cell r="K137">
            <v>0.59</v>
          </cell>
          <cell r="L137">
            <v>1.67</v>
          </cell>
          <cell r="N137">
            <v>0</v>
          </cell>
          <cell r="O137">
            <v>0.8</v>
          </cell>
          <cell r="P137">
            <v>-1.33</v>
          </cell>
          <cell r="Q137">
            <v>-1.57</v>
          </cell>
          <cell r="R137">
            <v>3.15</v>
          </cell>
          <cell r="S137">
            <v>38.229999999999997</v>
          </cell>
        </row>
        <row r="138">
          <cell r="A138" t="str">
            <v>CMC</v>
          </cell>
          <cell r="B138">
            <v>137</v>
          </cell>
          <cell r="C138" t="str">
            <v> i | 1 | 3 </v>
          </cell>
          <cell r="E138">
            <v>0.78</v>
          </cell>
          <cell r="F138">
            <v>2.63</v>
          </cell>
          <cell r="G138">
            <v>416100</v>
          </cell>
          <cell r="H138">
            <v>311</v>
          </cell>
          <cell r="I138">
            <v>780</v>
          </cell>
          <cell r="J138">
            <v>57.83</v>
          </cell>
          <cell r="K138">
            <v>0.3</v>
          </cell>
          <cell r="L138">
            <v>1.1599999999999999</v>
          </cell>
          <cell r="M138">
            <v>0.03</v>
          </cell>
          <cell r="N138">
            <v>0.01</v>
          </cell>
          <cell r="O138">
            <v>0.57999999999999996</v>
          </cell>
          <cell r="P138">
            <v>0.52</v>
          </cell>
          <cell r="Q138">
            <v>1.03</v>
          </cell>
          <cell r="R138">
            <v>3.29</v>
          </cell>
          <cell r="S138">
            <v>34.79</v>
          </cell>
          <cell r="U138">
            <v>917</v>
          </cell>
          <cell r="V138">
            <v>946</v>
          </cell>
          <cell r="W138">
            <v>-0.65</v>
          </cell>
        </row>
        <row r="139">
          <cell r="A139" t="str">
            <v>CMO</v>
          </cell>
          <cell r="B139">
            <v>138</v>
          </cell>
          <cell r="C139" t="str">
            <v> i | 1 | 2 | 3 </v>
          </cell>
          <cell r="E139">
            <v>0.92</v>
          </cell>
          <cell r="F139">
            <v>-1.08</v>
          </cell>
          <cell r="G139">
            <v>60000</v>
          </cell>
          <cell r="H139">
            <v>55</v>
          </cell>
          <cell r="I139">
            <v>235</v>
          </cell>
          <cell r="K139">
            <v>0.65</v>
          </cell>
          <cell r="L139">
            <v>1.71</v>
          </cell>
          <cell r="M139">
            <v>0.08</v>
          </cell>
          <cell r="N139">
            <v>0</v>
          </cell>
          <cell r="O139">
            <v>-3.18</v>
          </cell>
          <cell r="P139">
            <v>-11.49</v>
          </cell>
          <cell r="Q139">
            <v>-35.04</v>
          </cell>
          <cell r="R139">
            <v>22.04</v>
          </cell>
          <cell r="S139">
            <v>58.27</v>
          </cell>
        </row>
        <row r="140">
          <cell r="A140" t="str">
            <v>CMR</v>
          </cell>
          <cell r="B140">
            <v>139</v>
          </cell>
          <cell r="C140" t="str">
            <v> i | 1 | 2 | 3 </v>
          </cell>
          <cell r="E140">
            <v>1.77</v>
          </cell>
          <cell r="F140">
            <v>0</v>
          </cell>
          <cell r="G140">
            <v>238900</v>
          </cell>
          <cell r="H140">
            <v>421</v>
          </cell>
          <cell r="I140">
            <v>7121</v>
          </cell>
          <cell r="J140">
            <v>35.51</v>
          </cell>
          <cell r="K140">
            <v>2.0299999999999998</v>
          </cell>
          <cell r="L140">
            <v>1.5</v>
          </cell>
          <cell r="M140">
            <v>0.06</v>
          </cell>
          <cell r="N140">
            <v>0.05</v>
          </cell>
          <cell r="O140">
            <v>4.3099999999999996</v>
          </cell>
          <cell r="P140">
            <v>5.55</v>
          </cell>
          <cell r="Q140">
            <v>4.8099999999999996</v>
          </cell>
          <cell r="R140">
            <v>3.31</v>
          </cell>
          <cell r="S140">
            <v>15.12</v>
          </cell>
          <cell r="U140">
            <v>745</v>
          </cell>
          <cell r="V140">
            <v>736</v>
          </cell>
          <cell r="W140">
            <v>-1.74</v>
          </cell>
        </row>
        <row r="141">
          <cell r="A141" t="str">
            <v>CNT</v>
          </cell>
          <cell r="B141">
            <v>140</v>
          </cell>
          <cell r="C141" t="str">
            <v> i | 1 | 3 </v>
          </cell>
          <cell r="E141">
            <v>1.26</v>
          </cell>
          <cell r="F141">
            <v>2.44</v>
          </cell>
          <cell r="G141">
            <v>311800</v>
          </cell>
          <cell r="H141">
            <v>394</v>
          </cell>
          <cell r="I141">
            <v>1295</v>
          </cell>
          <cell r="J141">
            <v>13.37</v>
          </cell>
          <cell r="K141">
            <v>0.62</v>
          </cell>
          <cell r="L141">
            <v>1.83</v>
          </cell>
          <cell r="N141">
            <v>0.09</v>
          </cell>
          <cell r="O141">
            <v>2.13</v>
          </cell>
          <cell r="P141">
            <v>5.33</v>
          </cell>
          <cell r="Q141">
            <v>0.96</v>
          </cell>
          <cell r="R141">
            <v>3.25</v>
          </cell>
          <cell r="S141">
            <v>27.83</v>
          </cell>
          <cell r="U141">
            <v>534</v>
          </cell>
          <cell r="V141">
            <v>619</v>
          </cell>
          <cell r="W141">
            <v>-0.28000000000000003</v>
          </cell>
        </row>
        <row r="142">
          <cell r="A142" t="str">
            <v>COL</v>
          </cell>
          <cell r="B142">
            <v>141</v>
          </cell>
          <cell r="C142" t="str">
            <v> i | 1 | 2 | 3 </v>
          </cell>
          <cell r="E142">
            <v>18.8</v>
          </cell>
          <cell r="F142">
            <v>-0.53</v>
          </cell>
          <cell r="G142">
            <v>621900</v>
          </cell>
          <cell r="H142">
            <v>11698</v>
          </cell>
          <cell r="I142">
            <v>12032</v>
          </cell>
          <cell r="J142">
            <v>27.97</v>
          </cell>
          <cell r="K142">
            <v>1.78</v>
          </cell>
          <cell r="L142">
            <v>0.61</v>
          </cell>
          <cell r="N142">
            <v>0.67</v>
          </cell>
          <cell r="O142">
            <v>5.9</v>
          </cell>
          <cell r="P142">
            <v>6.53</v>
          </cell>
          <cell r="Q142">
            <v>3.51</v>
          </cell>
          <cell r="S142">
            <v>53.1</v>
          </cell>
          <cell r="U142">
            <v>678</v>
          </cell>
          <cell r="V142">
            <v>627</v>
          </cell>
          <cell r="W142">
            <v>1.43</v>
          </cell>
        </row>
        <row r="143">
          <cell r="A143" t="str">
            <v>COLOR</v>
          </cell>
          <cell r="B143">
            <v>142</v>
          </cell>
          <cell r="C143" t="str">
            <v> i | 1 | 2 | 3 </v>
          </cell>
          <cell r="E143">
            <v>1.2</v>
          </cell>
          <cell r="F143">
            <v>-0.83</v>
          </cell>
          <cell r="G143">
            <v>40100</v>
          </cell>
          <cell r="H143">
            <v>48</v>
          </cell>
          <cell r="I143">
            <v>707</v>
          </cell>
          <cell r="J143">
            <v>14.64</v>
          </cell>
          <cell r="K143">
            <v>0.93</v>
          </cell>
          <cell r="L143">
            <v>0.55000000000000004</v>
          </cell>
          <cell r="N143">
            <v>0.08</v>
          </cell>
          <cell r="O143">
            <v>4.53</v>
          </cell>
          <cell r="P143">
            <v>6.46</v>
          </cell>
          <cell r="Q143">
            <v>5.6</v>
          </cell>
          <cell r="R143">
            <v>3.31</v>
          </cell>
          <cell r="S143">
            <v>49.82</v>
          </cell>
          <cell r="U143">
            <v>536</v>
          </cell>
          <cell r="V143">
            <v>543</v>
          </cell>
          <cell r="W143">
            <v>-25.8</v>
          </cell>
        </row>
        <row r="144">
          <cell r="A144" t="str">
            <v>COM7</v>
          </cell>
          <cell r="B144">
            <v>143</v>
          </cell>
          <cell r="C144" t="str">
            <v> i | 1 | 2 | 3 </v>
          </cell>
          <cell r="E144">
            <v>40.25</v>
          </cell>
          <cell r="F144">
            <v>5.92</v>
          </cell>
          <cell r="G144">
            <v>15273900</v>
          </cell>
          <cell r="H144">
            <v>604876</v>
          </cell>
          <cell r="I144">
            <v>48300</v>
          </cell>
          <cell r="J144">
            <v>36.6</v>
          </cell>
          <cell r="K144">
            <v>14.64</v>
          </cell>
          <cell r="L144">
            <v>1.98</v>
          </cell>
          <cell r="M144">
            <v>0.8</v>
          </cell>
          <cell r="N144">
            <v>1.1000000000000001</v>
          </cell>
          <cell r="O144">
            <v>19.760000000000002</v>
          </cell>
          <cell r="P144">
            <v>41.88</v>
          </cell>
          <cell r="Q144">
            <v>3.74</v>
          </cell>
          <cell r="R144">
            <v>2.11</v>
          </cell>
          <cell r="S144">
            <v>46.42</v>
          </cell>
          <cell r="U144">
            <v>413</v>
          </cell>
          <cell r="V144">
            <v>431</v>
          </cell>
          <cell r="W144">
            <v>0.8</v>
          </cell>
        </row>
        <row r="145">
          <cell r="A145" t="str">
            <v>COMAN</v>
          </cell>
          <cell r="B145">
            <v>144</v>
          </cell>
          <cell r="C145" t="str">
            <v> i | 1 | 2 | 3 </v>
          </cell>
          <cell r="E145">
            <v>2.38</v>
          </cell>
          <cell r="F145">
            <v>-0.83</v>
          </cell>
          <cell r="G145">
            <v>321400</v>
          </cell>
          <cell r="H145">
            <v>752</v>
          </cell>
          <cell r="I145">
            <v>319</v>
          </cell>
          <cell r="J145">
            <v>656.77</v>
          </cell>
          <cell r="K145">
            <v>0.77</v>
          </cell>
          <cell r="L145">
            <v>0.18</v>
          </cell>
          <cell r="N145">
            <v>0</v>
          </cell>
          <cell r="O145">
            <v>1.76</v>
          </cell>
          <cell r="P145">
            <v>0.11</v>
          </cell>
          <cell r="Q145">
            <v>-9.27</v>
          </cell>
          <cell r="R145">
            <v>4.17</v>
          </cell>
          <cell r="S145">
            <v>42.86</v>
          </cell>
          <cell r="U145">
            <v>967</v>
          </cell>
          <cell r="V145">
            <v>935</v>
          </cell>
          <cell r="W145">
            <v>-21</v>
          </cell>
        </row>
        <row r="146">
          <cell r="A146" t="str">
            <v>COTTO</v>
          </cell>
          <cell r="B146">
            <v>145</v>
          </cell>
          <cell r="C146" t="str">
            <v> i | 1 | 3 </v>
          </cell>
          <cell r="E146">
            <v>1.28</v>
          </cell>
          <cell r="F146">
            <v>0</v>
          </cell>
          <cell r="G146">
            <v>1322800</v>
          </cell>
          <cell r="H146">
            <v>1678</v>
          </cell>
          <cell r="I146">
            <v>7632</v>
          </cell>
          <cell r="J146">
            <v>28.61</v>
          </cell>
          <cell r="K146">
            <v>0.88</v>
          </cell>
          <cell r="L146">
            <v>0.28999999999999998</v>
          </cell>
          <cell r="M146">
            <v>0.01</v>
          </cell>
          <cell r="N146">
            <v>0.04</v>
          </cell>
          <cell r="O146">
            <v>3.08</v>
          </cell>
          <cell r="P146">
            <v>3.07</v>
          </cell>
          <cell r="Q146">
            <v>4.38</v>
          </cell>
          <cell r="R146">
            <v>0.94</v>
          </cell>
          <cell r="S146">
            <v>6.8</v>
          </cell>
          <cell r="U146">
            <v>779</v>
          </cell>
          <cell r="V146">
            <v>754</v>
          </cell>
          <cell r="W146">
            <v>0.04</v>
          </cell>
        </row>
        <row r="147">
          <cell r="A147" t="str">
            <v>CPALL</v>
          </cell>
          <cell r="B147">
            <v>146</v>
          </cell>
          <cell r="C147" t="str">
            <v> i | 1 | 2 | 3 </v>
          </cell>
          <cell r="E147">
            <v>61.75</v>
          </cell>
          <cell r="F147">
            <v>-0.8</v>
          </cell>
          <cell r="G147">
            <v>19579900</v>
          </cell>
          <cell r="H147">
            <v>1211903</v>
          </cell>
          <cell r="I147">
            <v>554707</v>
          </cell>
          <cell r="J147">
            <v>29.67</v>
          </cell>
          <cell r="K147">
            <v>5.96</v>
          </cell>
          <cell r="L147">
            <v>3.61</v>
          </cell>
          <cell r="N147">
            <v>2.08</v>
          </cell>
          <cell r="O147">
            <v>7.37</v>
          </cell>
          <cell r="P147">
            <v>20.62</v>
          </cell>
          <cell r="Q147">
            <v>3.06</v>
          </cell>
          <cell r="R147">
            <v>2.0099999999999998</v>
          </cell>
          <cell r="S147">
            <v>56.65</v>
          </cell>
          <cell r="U147">
            <v>440</v>
          </cell>
          <cell r="V147">
            <v>578</v>
          </cell>
          <cell r="W147">
            <v>2.23</v>
          </cell>
        </row>
        <row r="148">
          <cell r="A148" t="str">
            <v>CPF</v>
          </cell>
          <cell r="B148">
            <v>147</v>
          </cell>
          <cell r="C148" t="str">
            <v> i | 1 | 2 | 3 </v>
          </cell>
          <cell r="E148">
            <v>29.25</v>
          </cell>
          <cell r="F148">
            <v>0.86</v>
          </cell>
          <cell r="G148">
            <v>34191400</v>
          </cell>
          <cell r="H148">
            <v>1003849</v>
          </cell>
          <cell r="I148">
            <v>251879</v>
          </cell>
          <cell r="J148">
            <v>10.42</v>
          </cell>
          <cell r="K148">
            <v>1.28</v>
          </cell>
          <cell r="L148">
            <v>2.78</v>
          </cell>
          <cell r="M148">
            <v>0.4</v>
          </cell>
          <cell r="N148">
            <v>2.81</v>
          </cell>
          <cell r="O148">
            <v>8.7100000000000009</v>
          </cell>
          <cell r="P148">
            <v>13.28</v>
          </cell>
          <cell r="Q148">
            <v>4.3499999999999996</v>
          </cell>
          <cell r="R148">
            <v>2.4700000000000002</v>
          </cell>
          <cell r="S148">
            <v>45.65</v>
          </cell>
          <cell r="U148">
            <v>264</v>
          </cell>
          <cell r="V148">
            <v>271</v>
          </cell>
          <cell r="W148">
            <v>0.73</v>
          </cell>
        </row>
        <row r="149">
          <cell r="A149" t="str">
            <v>CPH</v>
          </cell>
          <cell r="B149">
            <v>148</v>
          </cell>
          <cell r="C149" t="str">
            <v> i | 1 | 3 </v>
          </cell>
          <cell r="E149">
            <v>3.5</v>
          </cell>
          <cell r="F149">
            <v>-7.89</v>
          </cell>
          <cell r="G149">
            <v>10400</v>
          </cell>
          <cell r="H149">
            <v>38</v>
          </cell>
          <cell r="I149">
            <v>140</v>
          </cell>
          <cell r="K149">
            <v>0.2</v>
          </cell>
          <cell r="L149">
            <v>1.4</v>
          </cell>
          <cell r="N149">
            <v>0</v>
          </cell>
          <cell r="O149">
            <v>-10.31</v>
          </cell>
          <cell r="P149">
            <v>-27.5</v>
          </cell>
          <cell r="Q149">
            <v>2.29</v>
          </cell>
          <cell r="S149">
            <v>40.67</v>
          </cell>
        </row>
        <row r="150">
          <cell r="A150" t="str">
            <v>CPI</v>
          </cell>
          <cell r="B150">
            <v>149</v>
          </cell>
          <cell r="C150" t="str">
            <v> i | 1 | 2 | 3 </v>
          </cell>
          <cell r="E150">
            <v>1.63</v>
          </cell>
          <cell r="F150">
            <v>1.24</v>
          </cell>
          <cell r="G150">
            <v>601400</v>
          </cell>
          <cell r="H150">
            <v>977</v>
          </cell>
          <cell r="I150">
            <v>1031</v>
          </cell>
          <cell r="J150">
            <v>14.56</v>
          </cell>
          <cell r="K150">
            <v>0.55000000000000004</v>
          </cell>
          <cell r="L150">
            <v>1.25</v>
          </cell>
          <cell r="N150">
            <v>0.11</v>
          </cell>
          <cell r="O150">
            <v>3.29</v>
          </cell>
          <cell r="P150">
            <v>3.79</v>
          </cell>
          <cell r="Q150">
            <v>2.74</v>
          </cell>
          <cell r="R150">
            <v>4.41</v>
          </cell>
          <cell r="S150">
            <v>50.51</v>
          </cell>
          <cell r="U150">
            <v>607</v>
          </cell>
          <cell r="V150">
            <v>599</v>
          </cell>
          <cell r="W150">
            <v>-0.04</v>
          </cell>
        </row>
        <row r="151">
          <cell r="A151" t="str">
            <v>CPL</v>
          </cell>
          <cell r="B151">
            <v>150</v>
          </cell>
          <cell r="C151" t="str">
            <v> i | 1 | 2 | 3 </v>
          </cell>
          <cell r="E151">
            <v>1.1000000000000001</v>
          </cell>
          <cell r="F151">
            <v>0</v>
          </cell>
          <cell r="G151">
            <v>83700</v>
          </cell>
          <cell r="H151">
            <v>92</v>
          </cell>
          <cell r="I151">
            <v>484</v>
          </cell>
          <cell r="K151">
            <v>0.52</v>
          </cell>
          <cell r="L151">
            <v>1.41</v>
          </cell>
          <cell r="N151">
            <v>0</v>
          </cell>
          <cell r="O151">
            <v>-1.53</v>
          </cell>
          <cell r="P151">
            <v>-8.85</v>
          </cell>
          <cell r="Q151">
            <v>1.1499999999999999</v>
          </cell>
          <cell r="S151">
            <v>28.98</v>
          </cell>
        </row>
        <row r="152">
          <cell r="A152" t="str">
            <v>CPN</v>
          </cell>
          <cell r="B152">
            <v>151</v>
          </cell>
          <cell r="C152" t="str">
            <v> i | 1 | 2 | 3 </v>
          </cell>
          <cell r="E152">
            <v>54.25</v>
          </cell>
          <cell r="F152">
            <v>-0.91</v>
          </cell>
          <cell r="G152">
            <v>8441900</v>
          </cell>
          <cell r="H152">
            <v>460882</v>
          </cell>
          <cell r="I152">
            <v>243474</v>
          </cell>
          <cell r="J152">
            <v>21.63</v>
          </cell>
          <cell r="K152">
            <v>3.66</v>
          </cell>
          <cell r="L152">
            <v>2.2200000000000002</v>
          </cell>
          <cell r="M152">
            <v>0.8</v>
          </cell>
          <cell r="N152">
            <v>2.5099999999999998</v>
          </cell>
          <cell r="O152">
            <v>7.74</v>
          </cell>
          <cell r="P152">
            <v>16.63</v>
          </cell>
          <cell r="Q152">
            <v>29.63</v>
          </cell>
          <cell r="R152">
            <v>1.46</v>
          </cell>
          <cell r="S152">
            <v>62.76</v>
          </cell>
          <cell r="U152">
            <v>432</v>
          </cell>
          <cell r="V152">
            <v>508</v>
          </cell>
          <cell r="W152">
            <v>1.68</v>
          </cell>
        </row>
        <row r="153">
          <cell r="A153" t="str">
            <v>CPR</v>
          </cell>
          <cell r="B153">
            <v>152</v>
          </cell>
          <cell r="C153" t="str">
            <v> i | 1 | 3 </v>
          </cell>
          <cell r="E153">
            <v>2.6</v>
          </cell>
          <cell r="F153">
            <v>0</v>
          </cell>
          <cell r="G153">
            <v>23200</v>
          </cell>
          <cell r="H153">
            <v>60</v>
          </cell>
          <cell r="I153">
            <v>517</v>
          </cell>
          <cell r="J153">
            <v>26.85</v>
          </cell>
          <cell r="K153">
            <v>1</v>
          </cell>
          <cell r="L153">
            <v>0.13</v>
          </cell>
          <cell r="M153">
            <v>0.13</v>
          </cell>
          <cell r="N153">
            <v>0.1</v>
          </cell>
          <cell r="O153">
            <v>4</v>
          </cell>
          <cell r="P153">
            <v>3.54</v>
          </cell>
          <cell r="Q153">
            <v>2.0699999999999998</v>
          </cell>
          <cell r="R153">
            <v>13.89</v>
          </cell>
          <cell r="S153">
            <v>18.21</v>
          </cell>
          <cell r="U153">
            <v>754</v>
          </cell>
          <cell r="V153">
            <v>703</v>
          </cell>
          <cell r="W153">
            <v>3.53</v>
          </cell>
        </row>
        <row r="154">
          <cell r="A154" t="str">
            <v>CPT</v>
          </cell>
          <cell r="B154">
            <v>153</v>
          </cell>
          <cell r="C154" t="str">
            <v> i | 1 | 2 | 3 </v>
          </cell>
          <cell r="E154">
            <v>0.83</v>
          </cell>
          <cell r="F154">
            <v>1.22</v>
          </cell>
          <cell r="G154">
            <v>497700</v>
          </cell>
          <cell r="H154">
            <v>413</v>
          </cell>
          <cell r="I154">
            <v>747</v>
          </cell>
          <cell r="K154">
            <v>0.75</v>
          </cell>
          <cell r="L154">
            <v>0.31</v>
          </cell>
          <cell r="N154">
            <v>0</v>
          </cell>
          <cell r="O154">
            <v>-0.3</v>
          </cell>
          <cell r="P154">
            <v>-0.35</v>
          </cell>
          <cell r="Q154">
            <v>0.06</v>
          </cell>
          <cell r="S154">
            <v>45.87</v>
          </cell>
        </row>
        <row r="155">
          <cell r="A155" t="str">
            <v>CPW</v>
          </cell>
          <cell r="B155">
            <v>154</v>
          </cell>
          <cell r="C155" t="str">
            <v> i | 1 | 3 </v>
          </cell>
          <cell r="E155">
            <v>2.36</v>
          </cell>
          <cell r="F155">
            <v>8.26</v>
          </cell>
          <cell r="G155">
            <v>20006100</v>
          </cell>
          <cell r="H155">
            <v>45771</v>
          </cell>
          <cell r="I155">
            <v>1416</v>
          </cell>
          <cell r="J155">
            <v>24.66</v>
          </cell>
          <cell r="K155">
            <v>2.17</v>
          </cell>
          <cell r="L155">
            <v>0.57999999999999996</v>
          </cell>
          <cell r="M155">
            <v>0.06</v>
          </cell>
          <cell r="N155">
            <v>0.1</v>
          </cell>
          <cell r="O155">
            <v>9.19</v>
          </cell>
          <cell r="P155">
            <v>12.25</v>
          </cell>
          <cell r="Q155">
            <v>0.8</v>
          </cell>
          <cell r="R155">
            <v>3.67</v>
          </cell>
          <cell r="S155">
            <v>31.8</v>
          </cell>
          <cell r="U155">
            <v>519</v>
          </cell>
          <cell r="V155">
            <v>498</v>
          </cell>
        </row>
        <row r="156">
          <cell r="A156" t="str">
            <v>CRANE</v>
          </cell>
          <cell r="B156">
            <v>155</v>
          </cell>
          <cell r="C156" t="str">
            <v> i | 1 | 2 | 3 </v>
          </cell>
          <cell r="E156">
            <v>1.44</v>
          </cell>
          <cell r="F156">
            <v>1.41</v>
          </cell>
          <cell r="G156">
            <v>2394800</v>
          </cell>
          <cell r="H156">
            <v>3437</v>
          </cell>
          <cell r="I156">
            <v>1092</v>
          </cell>
          <cell r="J156">
            <v>19.93</v>
          </cell>
          <cell r="K156">
            <v>1.01</v>
          </cell>
          <cell r="L156">
            <v>1.46</v>
          </cell>
          <cell r="N156">
            <v>7.0000000000000007E-2</v>
          </cell>
          <cell r="O156">
            <v>3.35</v>
          </cell>
          <cell r="P156">
            <v>5.17</v>
          </cell>
          <cell r="Q156">
            <v>-2.23</v>
          </cell>
          <cell r="S156">
            <v>49.76</v>
          </cell>
          <cell r="U156">
            <v>656</v>
          </cell>
          <cell r="V156">
            <v>680</v>
          </cell>
          <cell r="W156">
            <v>-0.23</v>
          </cell>
        </row>
        <row r="157">
          <cell r="A157" t="str">
            <v>CRC</v>
          </cell>
          <cell r="B157">
            <v>156</v>
          </cell>
          <cell r="C157" t="str">
            <v> i | 1 | 3 </v>
          </cell>
          <cell r="E157">
            <v>33.75</v>
          </cell>
          <cell r="F157">
            <v>2.27</v>
          </cell>
          <cell r="G157">
            <v>17420600</v>
          </cell>
          <cell r="H157">
            <v>584180</v>
          </cell>
          <cell r="I157">
            <v>203546</v>
          </cell>
          <cell r="J157">
            <v>40.950000000000003</v>
          </cell>
          <cell r="K157">
            <v>3.49</v>
          </cell>
          <cell r="L157">
            <v>3.25</v>
          </cell>
          <cell r="N157">
            <v>0.82</v>
          </cell>
          <cell r="O157">
            <v>3.97</v>
          </cell>
          <cell r="P157">
            <v>8.7899999999999991</v>
          </cell>
          <cell r="Q157">
            <v>-0.7</v>
          </cell>
          <cell r="S157">
            <v>52.51</v>
          </cell>
          <cell r="U157">
            <v>666</v>
          </cell>
          <cell r="V157">
            <v>771</v>
          </cell>
        </row>
        <row r="158">
          <cell r="A158" t="str">
            <v>CRD</v>
          </cell>
          <cell r="B158">
            <v>157</v>
          </cell>
          <cell r="C158" t="str">
            <v> i | 1 | 2 | 3 </v>
          </cell>
          <cell r="E158">
            <v>0.45</v>
          </cell>
          <cell r="F158">
            <v>2.27</v>
          </cell>
          <cell r="G158">
            <v>77800</v>
          </cell>
          <cell r="H158">
            <v>35</v>
          </cell>
          <cell r="I158">
            <v>225</v>
          </cell>
          <cell r="K158">
            <v>0.6</v>
          </cell>
          <cell r="L158">
            <v>1.1499999999999999</v>
          </cell>
          <cell r="N158">
            <v>0</v>
          </cell>
          <cell r="O158">
            <v>-11.1</v>
          </cell>
          <cell r="P158">
            <v>-21.96</v>
          </cell>
          <cell r="Q158">
            <v>-10.18</v>
          </cell>
          <cell r="R158">
            <v>2.73</v>
          </cell>
          <cell r="S158">
            <v>25.96</v>
          </cell>
        </row>
        <row r="159">
          <cell r="A159" t="str">
            <v>CSC</v>
          </cell>
          <cell r="B159">
            <v>158</v>
          </cell>
          <cell r="C159" t="str">
            <v> i | 1 | 3 </v>
          </cell>
          <cell r="E159">
            <v>54.75</v>
          </cell>
          <cell r="F159">
            <v>1.39</v>
          </cell>
          <cell r="G159">
            <v>13400</v>
          </cell>
          <cell r="H159">
            <v>730</v>
          </cell>
          <cell r="I159">
            <v>2847</v>
          </cell>
          <cell r="J159">
            <v>10.76</v>
          </cell>
          <cell r="K159">
            <v>0.79</v>
          </cell>
          <cell r="L159">
            <v>0.22</v>
          </cell>
          <cell r="M159">
            <v>0.65</v>
          </cell>
          <cell r="N159">
            <v>5.09</v>
          </cell>
          <cell r="O159">
            <v>7.16</v>
          </cell>
          <cell r="P159">
            <v>7.44</v>
          </cell>
          <cell r="Q159">
            <v>9.3699999999999992</v>
          </cell>
          <cell r="R159">
            <v>7.22</v>
          </cell>
          <cell r="S159">
            <v>38.07</v>
          </cell>
          <cell r="U159">
            <v>404</v>
          </cell>
          <cell r="V159">
            <v>336</v>
          </cell>
          <cell r="W159">
            <v>2.14</v>
          </cell>
        </row>
        <row r="160">
          <cell r="A160" t="str">
            <v>CSP</v>
          </cell>
          <cell r="B160">
            <v>159</v>
          </cell>
          <cell r="C160" t="str">
            <v> i | 1 | 2 | 3 </v>
          </cell>
          <cell r="E160">
            <v>0.56000000000000005</v>
          </cell>
          <cell r="F160">
            <v>0</v>
          </cell>
          <cell r="G160">
            <v>205800</v>
          </cell>
          <cell r="H160">
            <v>119</v>
          </cell>
          <cell r="I160">
            <v>278</v>
          </cell>
          <cell r="K160">
            <v>0.56000000000000005</v>
          </cell>
          <cell r="L160">
            <v>2.93</v>
          </cell>
          <cell r="N160">
            <v>0</v>
          </cell>
          <cell r="O160">
            <v>1.47</v>
          </cell>
          <cell r="P160">
            <v>-3.21</v>
          </cell>
          <cell r="Q160">
            <v>0.97</v>
          </cell>
          <cell r="S160">
            <v>16.28</v>
          </cell>
        </row>
        <row r="161">
          <cell r="A161" t="str">
            <v>CSR</v>
          </cell>
          <cell r="B161">
            <v>160</v>
          </cell>
          <cell r="C161" t="str">
            <v> i | 1 | 2 | 3 </v>
          </cell>
          <cell r="E161">
            <v>69</v>
          </cell>
          <cell r="F161">
            <v>0</v>
          </cell>
          <cell r="G161">
            <v>0</v>
          </cell>
          <cell r="H161">
            <v>0</v>
          </cell>
          <cell r="I161">
            <v>1415</v>
          </cell>
          <cell r="J161">
            <v>43.96</v>
          </cell>
          <cell r="K161">
            <v>1.1000000000000001</v>
          </cell>
          <cell r="L161">
            <v>0.15</v>
          </cell>
          <cell r="M161">
            <v>1.6</v>
          </cell>
          <cell r="N161">
            <v>1.57</v>
          </cell>
          <cell r="O161">
            <v>2.68</v>
          </cell>
          <cell r="P161">
            <v>2.4900000000000002</v>
          </cell>
          <cell r="Q161">
            <v>19.61</v>
          </cell>
          <cell r="R161">
            <v>2.3199999999999998</v>
          </cell>
          <cell r="S161">
            <v>21.08</v>
          </cell>
          <cell r="U161">
            <v>855</v>
          </cell>
          <cell r="V161">
            <v>836</v>
          </cell>
          <cell r="W161">
            <v>-6.05</v>
          </cell>
        </row>
        <row r="162">
          <cell r="A162" t="str">
            <v>CSS</v>
          </cell>
          <cell r="B162">
            <v>161</v>
          </cell>
          <cell r="C162" t="str">
            <v> i | 1 | 2 | 3 </v>
          </cell>
          <cell r="E162">
            <v>1.44</v>
          </cell>
          <cell r="F162">
            <v>0.7</v>
          </cell>
          <cell r="G162">
            <v>1120900</v>
          </cell>
          <cell r="H162">
            <v>1618</v>
          </cell>
          <cell r="I162">
            <v>1693</v>
          </cell>
          <cell r="J162">
            <v>13.08</v>
          </cell>
          <cell r="K162">
            <v>1.04</v>
          </cell>
          <cell r="L162">
            <v>0.83</v>
          </cell>
          <cell r="M162">
            <v>0.03</v>
          </cell>
          <cell r="N162">
            <v>0.11</v>
          </cell>
          <cell r="O162">
            <v>5.15</v>
          </cell>
          <cell r="P162">
            <v>8.14</v>
          </cell>
          <cell r="Q162">
            <v>3.45</v>
          </cell>
          <cell r="R162">
            <v>2.1</v>
          </cell>
          <cell r="S162">
            <v>69.72</v>
          </cell>
          <cell r="U162">
            <v>449</v>
          </cell>
          <cell r="V162">
            <v>479</v>
          </cell>
          <cell r="W162">
            <v>-0.64</v>
          </cell>
        </row>
        <row r="163">
          <cell r="A163" t="str">
            <v>CTW</v>
          </cell>
          <cell r="B163">
            <v>162</v>
          </cell>
          <cell r="C163" t="str">
            <v> i | 1 | 2 | 3 </v>
          </cell>
          <cell r="E163">
            <v>6.5</v>
          </cell>
          <cell r="F163">
            <v>1.56</v>
          </cell>
          <cell r="G163">
            <v>106800</v>
          </cell>
          <cell r="H163">
            <v>691</v>
          </cell>
          <cell r="I163">
            <v>2586</v>
          </cell>
          <cell r="J163">
            <v>9.7200000000000006</v>
          </cell>
          <cell r="K163">
            <v>0.59</v>
          </cell>
          <cell r="L163">
            <v>0.24</v>
          </cell>
          <cell r="M163">
            <v>0.2</v>
          </cell>
          <cell r="N163">
            <v>0.67</v>
          </cell>
          <cell r="O163">
            <v>5.47</v>
          </cell>
          <cell r="P163">
            <v>6.18</v>
          </cell>
          <cell r="Q163">
            <v>6.47</v>
          </cell>
          <cell r="R163">
            <v>3.13</v>
          </cell>
          <cell r="S163">
            <v>26.81</v>
          </cell>
          <cell r="U163">
            <v>406</v>
          </cell>
          <cell r="V163">
            <v>364</v>
          </cell>
          <cell r="W163">
            <v>-0.08</v>
          </cell>
        </row>
        <row r="164">
          <cell r="A164" t="str">
            <v>CWT</v>
          </cell>
          <cell r="B164">
            <v>163</v>
          </cell>
          <cell r="C164" t="str">
            <v> i | 1 | 2 | 3 </v>
          </cell>
          <cell r="E164">
            <v>2.48</v>
          </cell>
          <cell r="F164">
            <v>-0.8</v>
          </cell>
          <cell r="G164">
            <v>8888400</v>
          </cell>
          <cell r="H164">
            <v>22569</v>
          </cell>
          <cell r="I164">
            <v>1563</v>
          </cell>
          <cell r="J164">
            <v>24.43</v>
          </cell>
          <cell r="K164">
            <v>1.06</v>
          </cell>
          <cell r="L164">
            <v>1.41</v>
          </cell>
          <cell r="N164">
            <v>0.1</v>
          </cell>
          <cell r="O164">
            <v>4.47</v>
          </cell>
          <cell r="P164">
            <v>4.3499999999999996</v>
          </cell>
          <cell r="Q164">
            <v>3.83</v>
          </cell>
          <cell r="S164">
            <v>55.24</v>
          </cell>
          <cell r="U164">
            <v>714</v>
          </cell>
          <cell r="V164">
            <v>668</v>
          </cell>
          <cell r="W164">
            <v>0.94</v>
          </cell>
        </row>
        <row r="165">
          <cell r="A165" t="str">
            <v>D</v>
          </cell>
          <cell r="B165">
            <v>164</v>
          </cell>
          <cell r="C165" t="str">
            <v> i | 1 | 2 | 3 </v>
          </cell>
          <cell r="E165">
            <v>3.78</v>
          </cell>
          <cell r="F165">
            <v>-0.53</v>
          </cell>
          <cell r="G165">
            <v>214300</v>
          </cell>
          <cell r="H165">
            <v>804</v>
          </cell>
          <cell r="I165">
            <v>907</v>
          </cell>
          <cell r="K165">
            <v>1.88</v>
          </cell>
          <cell r="L165">
            <v>1.37</v>
          </cell>
          <cell r="N165">
            <v>0</v>
          </cell>
          <cell r="O165">
            <v>-0.56999999999999995</v>
          </cell>
          <cell r="P165">
            <v>-5.22</v>
          </cell>
          <cell r="Q165">
            <v>-0.76</v>
          </cell>
          <cell r="S165">
            <v>33.9</v>
          </cell>
        </row>
        <row r="166">
          <cell r="A166" t="str">
            <v>DCC</v>
          </cell>
          <cell r="B166">
            <v>165</v>
          </cell>
          <cell r="C166" t="str">
            <v> i | 1 | 2 | 3 </v>
          </cell>
          <cell r="E166">
            <v>2.2599999999999998</v>
          </cell>
          <cell r="F166">
            <v>0.89</v>
          </cell>
          <cell r="G166">
            <v>5990300</v>
          </cell>
          <cell r="H166">
            <v>13446</v>
          </cell>
          <cell r="I166">
            <v>18530</v>
          </cell>
          <cell r="J166">
            <v>12.67</v>
          </cell>
          <cell r="K166">
            <v>3.9</v>
          </cell>
          <cell r="L166">
            <v>0.85</v>
          </cell>
          <cell r="M166">
            <v>0.05</v>
          </cell>
          <cell r="N166">
            <v>0.18</v>
          </cell>
          <cell r="O166">
            <v>21.3</v>
          </cell>
          <cell r="P166">
            <v>31.1</v>
          </cell>
          <cell r="Q166">
            <v>18.32</v>
          </cell>
          <cell r="R166">
            <v>4.1100000000000003</v>
          </cell>
          <cell r="S166">
            <v>45.28</v>
          </cell>
          <cell r="U166">
            <v>193</v>
          </cell>
          <cell r="V166">
            <v>193</v>
          </cell>
          <cell r="W166">
            <v>-1.64</v>
          </cell>
        </row>
        <row r="167">
          <cell r="A167" t="str">
            <v>DCON</v>
          </cell>
          <cell r="B167">
            <v>166</v>
          </cell>
          <cell r="C167" t="str">
            <v> i | 1 | 2 | 3 </v>
          </cell>
          <cell r="E167">
            <v>0.31</v>
          </cell>
          <cell r="F167">
            <v>0</v>
          </cell>
          <cell r="G167">
            <v>4524100</v>
          </cell>
          <cell r="H167">
            <v>1398</v>
          </cell>
          <cell r="I167">
            <v>1670</v>
          </cell>
          <cell r="J167">
            <v>21.04</v>
          </cell>
          <cell r="K167">
            <v>0.7</v>
          </cell>
          <cell r="L167">
            <v>0.15</v>
          </cell>
          <cell r="M167">
            <v>0.02</v>
          </cell>
          <cell r="N167">
            <v>0.01</v>
          </cell>
          <cell r="O167">
            <v>3.87</v>
          </cell>
          <cell r="P167">
            <v>3.35</v>
          </cell>
          <cell r="Q167">
            <v>7.75</v>
          </cell>
          <cell r="R167">
            <v>4.84</v>
          </cell>
          <cell r="S167">
            <v>28.28</v>
          </cell>
          <cell r="U167">
            <v>717</v>
          </cell>
          <cell r="V167">
            <v>669</v>
          </cell>
          <cell r="W167">
            <v>-13.53</v>
          </cell>
        </row>
        <row r="168">
          <cell r="A168" t="str">
            <v>DCORP</v>
          </cell>
          <cell r="B168">
            <v>167</v>
          </cell>
          <cell r="C168" t="str">
            <v> i | 1 | 2 | 3 </v>
          </cell>
          <cell r="E168">
            <v>0.31</v>
          </cell>
          <cell r="F168">
            <v>0</v>
          </cell>
          <cell r="G168">
            <v>975</v>
          </cell>
          <cell r="H168">
            <v>30</v>
          </cell>
          <cell r="I168">
            <v>443</v>
          </cell>
          <cell r="K168">
            <v>0.91</v>
          </cell>
          <cell r="L168">
            <v>0.12</v>
          </cell>
          <cell r="N168">
            <v>0</v>
          </cell>
        </row>
        <row r="169">
          <cell r="A169" t="str">
            <v>DDD</v>
          </cell>
          <cell r="B169">
            <v>168</v>
          </cell>
          <cell r="C169" t="str">
            <v> i | 1 | 2 | 3 </v>
          </cell>
          <cell r="E169">
            <v>17</v>
          </cell>
          <cell r="F169">
            <v>3.66</v>
          </cell>
          <cell r="G169">
            <v>1828600</v>
          </cell>
          <cell r="H169">
            <v>30835</v>
          </cell>
          <cell r="I169">
            <v>5404</v>
          </cell>
          <cell r="K169">
            <v>1.19</v>
          </cell>
          <cell r="L169">
            <v>7.0000000000000007E-2</v>
          </cell>
          <cell r="M169">
            <v>0.36</v>
          </cell>
          <cell r="N169">
            <v>0</v>
          </cell>
          <cell r="O169">
            <v>-1.79</v>
          </cell>
          <cell r="P169">
            <v>-1.92</v>
          </cell>
          <cell r="Q169">
            <v>-4.33</v>
          </cell>
          <cell r="R169">
            <v>0.76</v>
          </cell>
          <cell r="S169">
            <v>25.52</v>
          </cell>
        </row>
        <row r="170">
          <cell r="A170" t="str">
            <v>DELTA</v>
          </cell>
          <cell r="B170">
            <v>169</v>
          </cell>
          <cell r="C170" t="str">
            <v> i | 1 | 2 | 3 </v>
          </cell>
          <cell r="E170">
            <v>236</v>
          </cell>
          <cell r="F170">
            <v>4.8899999999999997</v>
          </cell>
          <cell r="G170">
            <v>8990000</v>
          </cell>
          <cell r="H170">
            <v>2146777</v>
          </cell>
          <cell r="I170">
            <v>294382</v>
          </cell>
          <cell r="J170">
            <v>49.87</v>
          </cell>
          <cell r="K170">
            <v>7.98</v>
          </cell>
          <cell r="L170">
            <v>0.51</v>
          </cell>
          <cell r="M170">
            <v>1.8</v>
          </cell>
          <cell r="N170">
            <v>4.7300000000000004</v>
          </cell>
          <cell r="O170">
            <v>11.62</v>
          </cell>
          <cell r="P170">
            <v>16.899999999999999</v>
          </cell>
          <cell r="Q170">
            <v>12.13</v>
          </cell>
          <cell r="R170">
            <v>0.8</v>
          </cell>
          <cell r="S170">
            <v>22.35</v>
          </cell>
          <cell r="U170">
            <v>545</v>
          </cell>
          <cell r="V170">
            <v>543</v>
          </cell>
          <cell r="W170">
            <v>-2.99</v>
          </cell>
        </row>
        <row r="171">
          <cell r="A171" t="str">
            <v>DEMCO</v>
          </cell>
          <cell r="B171">
            <v>170</v>
          </cell>
          <cell r="C171" t="str">
            <v> i | 1 | 2 | 3 </v>
          </cell>
          <cell r="E171">
            <v>2.7</v>
          </cell>
          <cell r="F171">
            <v>0.75</v>
          </cell>
          <cell r="G171">
            <v>432600</v>
          </cell>
          <cell r="H171">
            <v>1162</v>
          </cell>
          <cell r="I171">
            <v>1972</v>
          </cell>
          <cell r="K171">
            <v>0.43</v>
          </cell>
          <cell r="L171">
            <v>0.65</v>
          </cell>
          <cell r="N171">
            <v>0</v>
          </cell>
          <cell r="O171">
            <v>1.18</v>
          </cell>
          <cell r="P171">
            <v>-0.85</v>
          </cell>
          <cell r="Q171">
            <v>-0.3</v>
          </cell>
          <cell r="R171">
            <v>1.1200000000000001</v>
          </cell>
          <cell r="S171">
            <v>66.83</v>
          </cell>
        </row>
        <row r="172">
          <cell r="A172" t="str">
            <v>DHOUSE</v>
          </cell>
          <cell r="B172">
            <v>171</v>
          </cell>
          <cell r="C172" t="str">
            <v> i </v>
          </cell>
          <cell r="E172">
            <v>0.56000000000000005</v>
          </cell>
          <cell r="F172">
            <v>-1.75</v>
          </cell>
          <cell r="G172">
            <v>4782600</v>
          </cell>
          <cell r="H172">
            <v>2713</v>
          </cell>
          <cell r="I172">
            <v>470</v>
          </cell>
          <cell r="J172">
            <v>25.96</v>
          </cell>
          <cell r="L172">
            <v>0.99</v>
          </cell>
          <cell r="N172">
            <v>0</v>
          </cell>
          <cell r="S172">
            <v>25.14</v>
          </cell>
        </row>
        <row r="173">
          <cell r="A173" t="str">
            <v>DIMET</v>
          </cell>
          <cell r="B173">
            <v>172</v>
          </cell>
          <cell r="C173" t="str">
            <v> i | 1 | 2 | 3 </v>
          </cell>
          <cell r="D173" t="str">
            <v>C</v>
          </cell>
          <cell r="E173">
            <v>0.14000000000000001</v>
          </cell>
          <cell r="F173">
            <v>7.69</v>
          </cell>
          <cell r="G173">
            <v>1381600</v>
          </cell>
          <cell r="H173">
            <v>187</v>
          </cell>
          <cell r="I173">
            <v>226</v>
          </cell>
          <cell r="K173">
            <v>0.7</v>
          </cell>
          <cell r="L173">
            <v>1.85</v>
          </cell>
          <cell r="N173">
            <v>0</v>
          </cell>
          <cell r="O173">
            <v>-28.37</v>
          </cell>
          <cell r="P173">
            <v>-58.53</v>
          </cell>
          <cell r="Q173">
            <v>-64.3</v>
          </cell>
          <cell r="S173">
            <v>59.9</v>
          </cell>
        </row>
        <row r="174">
          <cell r="A174" t="str">
            <v>DOD</v>
          </cell>
          <cell r="B174">
            <v>173</v>
          </cell>
          <cell r="C174" t="str">
            <v> i | 1 | 2 | 3 </v>
          </cell>
          <cell r="E174">
            <v>9.0500000000000007</v>
          </cell>
          <cell r="F174">
            <v>2.2599999999999998</v>
          </cell>
          <cell r="G174">
            <v>7498700</v>
          </cell>
          <cell r="H174">
            <v>67697</v>
          </cell>
          <cell r="I174">
            <v>3711</v>
          </cell>
          <cell r="J174">
            <v>20.52</v>
          </cell>
          <cell r="K174">
            <v>2.98</v>
          </cell>
          <cell r="L174">
            <v>0.39</v>
          </cell>
          <cell r="N174">
            <v>0.44</v>
          </cell>
          <cell r="O174">
            <v>10.8</v>
          </cell>
          <cell r="P174">
            <v>14.45</v>
          </cell>
          <cell r="Q174">
            <v>14.78</v>
          </cell>
          <cell r="R174">
            <v>3.95</v>
          </cell>
          <cell r="S174">
            <v>39.130000000000003</v>
          </cell>
          <cell r="U174">
            <v>449</v>
          </cell>
          <cell r="V174">
            <v>428</v>
          </cell>
          <cell r="W174">
            <v>0.95</v>
          </cell>
        </row>
        <row r="175">
          <cell r="A175" t="str">
            <v>DOHOME</v>
          </cell>
          <cell r="B175">
            <v>174</v>
          </cell>
          <cell r="C175" t="str">
            <v> i | 1 | 3 </v>
          </cell>
          <cell r="E175">
            <v>13.4</v>
          </cell>
          <cell r="F175">
            <v>-0.74</v>
          </cell>
          <cell r="G175">
            <v>5112000</v>
          </cell>
          <cell r="H175">
            <v>68692</v>
          </cell>
          <cell r="I175">
            <v>29018</v>
          </cell>
          <cell r="J175">
            <v>43.72</v>
          </cell>
          <cell r="K175">
            <v>4.2300000000000004</v>
          </cell>
          <cell r="L175">
            <v>1.97</v>
          </cell>
          <cell r="M175">
            <v>0.02</v>
          </cell>
          <cell r="N175">
            <v>0.31</v>
          </cell>
          <cell r="O175">
            <v>5.5</v>
          </cell>
          <cell r="P175">
            <v>10.06</v>
          </cell>
          <cell r="Q175">
            <v>3.64</v>
          </cell>
          <cell r="R175">
            <v>0.12</v>
          </cell>
          <cell r="S175">
            <v>27.47</v>
          </cell>
          <cell r="U175">
            <v>649</v>
          </cell>
          <cell r="V175">
            <v>706</v>
          </cell>
          <cell r="W175">
            <v>0.67</v>
          </cell>
        </row>
        <row r="176">
          <cell r="A176" t="str">
            <v>DRT</v>
          </cell>
          <cell r="B176">
            <v>175</v>
          </cell>
          <cell r="C176" t="str">
            <v> i | 1 | 2 | 3 </v>
          </cell>
          <cell r="E176">
            <v>5.95</v>
          </cell>
          <cell r="F176">
            <v>-0.83</v>
          </cell>
          <cell r="G176">
            <v>203300</v>
          </cell>
          <cell r="H176">
            <v>1213</v>
          </cell>
          <cell r="I176">
            <v>5640</v>
          </cell>
          <cell r="J176">
            <v>9.09</v>
          </cell>
          <cell r="K176">
            <v>2.75</v>
          </cell>
          <cell r="L176">
            <v>0.84</v>
          </cell>
          <cell r="M176">
            <v>0.2</v>
          </cell>
          <cell r="N176">
            <v>0.65</v>
          </cell>
          <cell r="O176">
            <v>20.86</v>
          </cell>
          <cell r="P176">
            <v>27.67</v>
          </cell>
          <cell r="Q176">
            <v>13.39</v>
          </cell>
          <cell r="R176">
            <v>7.39</v>
          </cell>
          <cell r="S176">
            <v>36.89</v>
          </cell>
          <cell r="U176">
            <v>98</v>
          </cell>
          <cell r="V176">
            <v>90</v>
          </cell>
          <cell r="W176">
            <v>0.59</v>
          </cell>
        </row>
        <row r="177">
          <cell r="A177" t="str">
            <v>DTAC</v>
          </cell>
          <cell r="B177">
            <v>176</v>
          </cell>
          <cell r="C177" t="str">
            <v> i | 1 | 2 | 3 </v>
          </cell>
          <cell r="E177">
            <v>37.75</v>
          </cell>
          <cell r="F177">
            <v>-0.66</v>
          </cell>
          <cell r="G177">
            <v>5538000</v>
          </cell>
          <cell r="H177">
            <v>210288</v>
          </cell>
          <cell r="I177">
            <v>89385</v>
          </cell>
          <cell r="J177">
            <v>16.78</v>
          </cell>
          <cell r="K177">
            <v>3.72</v>
          </cell>
          <cell r="L177">
            <v>5.68</v>
          </cell>
          <cell r="N177">
            <v>2.25</v>
          </cell>
          <cell r="O177">
            <v>6.5</v>
          </cell>
          <cell r="P177">
            <v>22</v>
          </cell>
          <cell r="Q177">
            <v>8.2200000000000006</v>
          </cell>
          <cell r="R177">
            <v>7.55</v>
          </cell>
          <cell r="S177">
            <v>29.37</v>
          </cell>
          <cell r="U177">
            <v>308</v>
          </cell>
          <cell r="V177">
            <v>490</v>
          </cell>
          <cell r="W177">
            <v>-0.11</v>
          </cell>
        </row>
        <row r="178">
          <cell r="A178" t="str">
            <v>DTC</v>
          </cell>
          <cell r="B178">
            <v>177</v>
          </cell>
          <cell r="C178" t="str">
            <v> i | 1 | 2 | 3 </v>
          </cell>
          <cell r="E178">
            <v>7.65</v>
          </cell>
          <cell r="F178">
            <v>-0.65</v>
          </cell>
          <cell r="G178">
            <v>135400</v>
          </cell>
          <cell r="H178">
            <v>1038</v>
          </cell>
          <cell r="I178">
            <v>6503</v>
          </cell>
          <cell r="K178">
            <v>1.77</v>
          </cell>
          <cell r="L178">
            <v>4.58</v>
          </cell>
          <cell r="N178">
            <v>0</v>
          </cell>
          <cell r="O178">
            <v>-1.64</v>
          </cell>
          <cell r="P178">
            <v>-14.3</v>
          </cell>
          <cell r="Q178">
            <v>-38.35</v>
          </cell>
          <cell r="R178">
            <v>2.4700000000000002</v>
          </cell>
          <cell r="S178">
            <v>26.72</v>
          </cell>
        </row>
        <row r="179">
          <cell r="A179" t="str">
            <v>DTCI</v>
          </cell>
          <cell r="B179">
            <v>178</v>
          </cell>
          <cell r="C179" t="str">
            <v> i | 1 | 3 </v>
          </cell>
          <cell r="E179">
            <v>28.75</v>
          </cell>
          <cell r="F179">
            <v>0.88</v>
          </cell>
          <cell r="G179">
            <v>500</v>
          </cell>
          <cell r="H179">
            <v>14</v>
          </cell>
          <cell r="I179">
            <v>288</v>
          </cell>
          <cell r="J179">
            <v>22.89</v>
          </cell>
          <cell r="K179">
            <v>0.78</v>
          </cell>
          <cell r="L179">
            <v>0.27</v>
          </cell>
          <cell r="N179">
            <v>1.26</v>
          </cell>
          <cell r="O179">
            <v>4.16</v>
          </cell>
          <cell r="P179">
            <v>3.45</v>
          </cell>
          <cell r="Q179">
            <v>5.66</v>
          </cell>
          <cell r="R179">
            <v>0.88</v>
          </cell>
          <cell r="S179">
            <v>27.49</v>
          </cell>
          <cell r="U179">
            <v>729</v>
          </cell>
          <cell r="V179">
            <v>669</v>
          </cell>
          <cell r="W179">
            <v>-1.79</v>
          </cell>
        </row>
        <row r="180">
          <cell r="A180" t="str">
            <v>DV8</v>
          </cell>
          <cell r="B180">
            <v>179</v>
          </cell>
          <cell r="C180" t="str">
            <v> i | 2 </v>
          </cell>
          <cell r="D180" t="str">
            <v>C</v>
          </cell>
          <cell r="E180">
            <v>0.3</v>
          </cell>
          <cell r="F180">
            <v>0</v>
          </cell>
          <cell r="G180">
            <v>11000</v>
          </cell>
          <cell r="H180">
            <v>3</v>
          </cell>
          <cell r="I180">
            <v>429</v>
          </cell>
          <cell r="K180">
            <v>0.91</v>
          </cell>
          <cell r="L180">
            <v>0.24</v>
          </cell>
          <cell r="N180">
            <v>0</v>
          </cell>
          <cell r="O180">
            <v>-17.59</v>
          </cell>
          <cell r="P180">
            <v>-20.420000000000002</v>
          </cell>
          <cell r="Q180">
            <v>-8.02</v>
          </cell>
          <cell r="S180">
            <v>42.61</v>
          </cell>
        </row>
        <row r="181">
          <cell r="A181" t="str">
            <v>EA</v>
          </cell>
          <cell r="B181">
            <v>180</v>
          </cell>
          <cell r="C181" t="str">
            <v> i | 1 | 2 | 3 </v>
          </cell>
          <cell r="E181">
            <v>46</v>
          </cell>
          <cell r="F181">
            <v>-0.54</v>
          </cell>
          <cell r="G181">
            <v>11311800</v>
          </cell>
          <cell r="H181">
            <v>523323</v>
          </cell>
          <cell r="I181">
            <v>171580</v>
          </cell>
          <cell r="J181">
            <v>31.37</v>
          </cell>
          <cell r="K181">
            <v>6.44</v>
          </cell>
          <cell r="L181">
            <v>1.83</v>
          </cell>
          <cell r="M181">
            <v>0.3</v>
          </cell>
          <cell r="N181">
            <v>1.47</v>
          </cell>
          <cell r="O181">
            <v>9.7200000000000006</v>
          </cell>
          <cell r="P181">
            <v>22.77</v>
          </cell>
          <cell r="Q181">
            <v>29.02</v>
          </cell>
          <cell r="R181">
            <v>0.65</v>
          </cell>
          <cell r="S181">
            <v>39.67</v>
          </cell>
          <cell r="U181">
            <v>429</v>
          </cell>
          <cell r="V181">
            <v>517</v>
          </cell>
          <cell r="W181">
            <v>1.38</v>
          </cell>
        </row>
        <row r="182">
          <cell r="A182" t="str">
            <v>EASON</v>
          </cell>
          <cell r="B182">
            <v>181</v>
          </cell>
          <cell r="C182" t="str">
            <v> i | 1 | 2 | 3 </v>
          </cell>
          <cell r="E182">
            <v>1.34</v>
          </cell>
          <cell r="F182">
            <v>-2.19</v>
          </cell>
          <cell r="G182">
            <v>348700</v>
          </cell>
          <cell r="H182">
            <v>468</v>
          </cell>
          <cell r="I182">
            <v>759</v>
          </cell>
          <cell r="J182">
            <v>299.52999999999997</v>
          </cell>
          <cell r="K182">
            <v>0.66</v>
          </cell>
          <cell r="L182">
            <v>0.22</v>
          </cell>
          <cell r="N182">
            <v>0</v>
          </cell>
          <cell r="O182">
            <v>1.44</v>
          </cell>
          <cell r="P182">
            <v>0.22</v>
          </cell>
          <cell r="Q182">
            <v>9.24</v>
          </cell>
          <cell r="S182">
            <v>52.03</v>
          </cell>
          <cell r="U182">
            <v>959</v>
          </cell>
          <cell r="V182">
            <v>936</v>
          </cell>
          <cell r="W182">
            <v>-7.95</v>
          </cell>
        </row>
        <row r="183">
          <cell r="A183" t="str">
            <v>EASTW</v>
          </cell>
          <cell r="B183">
            <v>182</v>
          </cell>
          <cell r="C183" t="str">
            <v> i | 1 | 2 | 3 </v>
          </cell>
          <cell r="E183">
            <v>9.5</v>
          </cell>
          <cell r="F183">
            <v>2.15</v>
          </cell>
          <cell r="G183">
            <v>1840300</v>
          </cell>
          <cell r="H183">
            <v>17348</v>
          </cell>
          <cell r="I183">
            <v>15805</v>
          </cell>
          <cell r="J183">
            <v>19.47</v>
          </cell>
          <cell r="K183">
            <v>1.47</v>
          </cell>
          <cell r="L183">
            <v>1.07</v>
          </cell>
          <cell r="M183">
            <v>0.16</v>
          </cell>
          <cell r="N183">
            <v>0.49</v>
          </cell>
          <cell r="O183">
            <v>5.7</v>
          </cell>
          <cell r="P183">
            <v>7.6</v>
          </cell>
          <cell r="Q183">
            <v>19.03</v>
          </cell>
          <cell r="R183">
            <v>5.05</v>
          </cell>
          <cell r="S183">
            <v>41.03</v>
          </cell>
          <cell r="U183">
            <v>577</v>
          </cell>
          <cell r="V183">
            <v>567</v>
          </cell>
          <cell r="W183">
            <v>-1.99</v>
          </cell>
        </row>
        <row r="184">
          <cell r="A184" t="str">
            <v>ECF</v>
          </cell>
          <cell r="B184">
            <v>183</v>
          </cell>
          <cell r="C184" t="str">
            <v> i | 1 | 2 | 3 </v>
          </cell>
          <cell r="E184">
            <v>1.34</v>
          </cell>
          <cell r="F184">
            <v>1.52</v>
          </cell>
          <cell r="G184">
            <v>21565200</v>
          </cell>
          <cell r="H184">
            <v>28931</v>
          </cell>
          <cell r="I184">
            <v>1286</v>
          </cell>
          <cell r="J184">
            <v>22.87</v>
          </cell>
          <cell r="K184">
            <v>1.03</v>
          </cell>
          <cell r="L184">
            <v>1.81</v>
          </cell>
          <cell r="N184">
            <v>0.06</v>
          </cell>
          <cell r="O184">
            <v>5.05</v>
          </cell>
          <cell r="P184">
            <v>4.2300000000000004</v>
          </cell>
          <cell r="Q184">
            <v>3.56</v>
          </cell>
          <cell r="R184">
            <v>1.27</v>
          </cell>
          <cell r="S184">
            <v>49.71</v>
          </cell>
          <cell r="U184">
            <v>703</v>
          </cell>
          <cell r="V184">
            <v>627</v>
          </cell>
          <cell r="W184">
            <v>-2.64</v>
          </cell>
        </row>
        <row r="185">
          <cell r="A185" t="str">
            <v>ECL</v>
          </cell>
          <cell r="B185">
            <v>184</v>
          </cell>
          <cell r="C185" t="str">
            <v> i | 1 | 2 | 3 </v>
          </cell>
          <cell r="E185">
            <v>0.87</v>
          </cell>
          <cell r="F185">
            <v>3.57</v>
          </cell>
          <cell r="G185">
            <v>9346700</v>
          </cell>
          <cell r="H185">
            <v>8030</v>
          </cell>
          <cell r="I185">
            <v>965</v>
          </cell>
          <cell r="J185">
            <v>13.45</v>
          </cell>
          <cell r="K185">
            <v>0.56000000000000005</v>
          </cell>
          <cell r="L185">
            <v>2.83</v>
          </cell>
          <cell r="N185">
            <v>0.06</v>
          </cell>
          <cell r="O185">
            <v>1.3</v>
          </cell>
          <cell r="P185">
            <v>4.01</v>
          </cell>
          <cell r="Q185">
            <v>5.26</v>
          </cell>
          <cell r="S185">
            <v>47.81</v>
          </cell>
          <cell r="U185">
            <v>575</v>
          </cell>
          <cell r="V185">
            <v>651</v>
          </cell>
          <cell r="W185">
            <v>0.15</v>
          </cell>
        </row>
        <row r="186">
          <cell r="A186" t="str">
            <v>EE</v>
          </cell>
          <cell r="B186">
            <v>185</v>
          </cell>
          <cell r="C186" t="str">
            <v> i | 1 | 2 | 3 </v>
          </cell>
          <cell r="E186">
            <v>0.62</v>
          </cell>
          <cell r="F186">
            <v>0</v>
          </cell>
          <cell r="G186">
            <v>1066100</v>
          </cell>
          <cell r="H186">
            <v>651</v>
          </cell>
          <cell r="I186">
            <v>1724</v>
          </cell>
          <cell r="K186">
            <v>1.22</v>
          </cell>
          <cell r="L186">
            <v>0.11</v>
          </cell>
          <cell r="N186">
            <v>0</v>
          </cell>
          <cell r="O186">
            <v>-0.77</v>
          </cell>
          <cell r="P186">
            <v>-0.89</v>
          </cell>
          <cell r="Q186">
            <v>-493.27</v>
          </cell>
          <cell r="S186">
            <v>31.38</v>
          </cell>
        </row>
        <row r="187">
          <cell r="A187" t="str">
            <v>EFORL</v>
          </cell>
          <cell r="B187">
            <v>186</v>
          </cell>
          <cell r="C187" t="str">
            <v> i | 1 | 2 | 3 </v>
          </cell>
          <cell r="D187" t="str">
            <v>C</v>
          </cell>
          <cell r="E187">
            <v>0.04</v>
          </cell>
          <cell r="F187">
            <v>0</v>
          </cell>
          <cell r="G187">
            <v>16415600</v>
          </cell>
          <cell r="H187">
            <v>643</v>
          </cell>
          <cell r="I187">
            <v>1289</v>
          </cell>
          <cell r="K187">
            <v>2</v>
          </cell>
          <cell r="L187">
            <v>3.19</v>
          </cell>
          <cell r="N187">
            <v>0</v>
          </cell>
          <cell r="O187">
            <v>-50.18</v>
          </cell>
          <cell r="P187">
            <v>-85.88</v>
          </cell>
          <cell r="Q187">
            <v>-26.07</v>
          </cell>
          <cell r="S187">
            <v>51.38</v>
          </cell>
        </row>
        <row r="188">
          <cell r="A188" t="str">
            <v>EGCO</v>
          </cell>
          <cell r="B188">
            <v>187</v>
          </cell>
          <cell r="C188" t="str">
            <v> i | 1 | 2 | 3 </v>
          </cell>
          <cell r="E188">
            <v>218</v>
          </cell>
          <cell r="F188">
            <v>6.34</v>
          </cell>
          <cell r="G188">
            <v>6926300</v>
          </cell>
          <cell r="H188">
            <v>1483928</v>
          </cell>
          <cell r="I188">
            <v>114769</v>
          </cell>
          <cell r="J188">
            <v>12.12</v>
          </cell>
          <cell r="K188">
            <v>1.1299999999999999</v>
          </cell>
          <cell r="L188">
            <v>1.1399999999999999</v>
          </cell>
          <cell r="M188">
            <v>3</v>
          </cell>
          <cell r="N188">
            <v>17.98</v>
          </cell>
          <cell r="O188">
            <v>7.55</v>
          </cell>
          <cell r="P188">
            <v>9.25</v>
          </cell>
          <cell r="Q188">
            <v>20.22</v>
          </cell>
          <cell r="R188">
            <v>3.17</v>
          </cell>
          <cell r="S188">
            <v>50.01</v>
          </cell>
          <cell r="U188">
            <v>396</v>
          </cell>
          <cell r="V188">
            <v>362</v>
          </cell>
          <cell r="W188">
            <v>0.28000000000000003</v>
          </cell>
        </row>
        <row r="189">
          <cell r="A189" t="str">
            <v>EKH</v>
          </cell>
          <cell r="B189">
            <v>188</v>
          </cell>
          <cell r="C189" t="str">
            <v> i | 1 | 2 | 3 </v>
          </cell>
          <cell r="E189">
            <v>5.25</v>
          </cell>
          <cell r="F189">
            <v>0.96</v>
          </cell>
          <cell r="G189">
            <v>1757000</v>
          </cell>
          <cell r="H189">
            <v>9210</v>
          </cell>
          <cell r="I189">
            <v>3150</v>
          </cell>
          <cell r="J189">
            <v>55.55</v>
          </cell>
          <cell r="K189">
            <v>3.95</v>
          </cell>
          <cell r="L189">
            <v>0.2</v>
          </cell>
          <cell r="M189">
            <v>0.21</v>
          </cell>
          <cell r="N189">
            <v>0.09</v>
          </cell>
          <cell r="O189">
            <v>6.5</v>
          </cell>
          <cell r="P189">
            <v>6.69</v>
          </cell>
          <cell r="Q189">
            <v>5.79</v>
          </cell>
          <cell r="R189">
            <v>4.08</v>
          </cell>
          <cell r="S189">
            <v>55.62</v>
          </cell>
          <cell r="U189">
            <v>758</v>
          </cell>
          <cell r="V189">
            <v>686</v>
          </cell>
          <cell r="W189">
            <v>1.55</v>
          </cell>
        </row>
        <row r="190">
          <cell r="A190" t="str">
            <v>EMC</v>
          </cell>
          <cell r="B190">
            <v>189</v>
          </cell>
          <cell r="C190" t="str">
            <v> i | 1 | 2 | 3 </v>
          </cell>
          <cell r="E190">
            <v>0.15</v>
          </cell>
          <cell r="F190">
            <v>0</v>
          </cell>
          <cell r="G190">
            <v>219300</v>
          </cell>
          <cell r="H190">
            <v>33</v>
          </cell>
          <cell r="I190">
            <v>1265</v>
          </cell>
          <cell r="J190">
            <v>122.1</v>
          </cell>
          <cell r="K190">
            <v>0.63</v>
          </cell>
          <cell r="L190">
            <v>0.73</v>
          </cell>
          <cell r="N190">
            <v>0</v>
          </cell>
          <cell r="O190">
            <v>0.99</v>
          </cell>
          <cell r="P190">
            <v>0.51</v>
          </cell>
          <cell r="Q190">
            <v>2.4900000000000002</v>
          </cell>
          <cell r="S190">
            <v>31.93</v>
          </cell>
          <cell r="U190">
            <v>943</v>
          </cell>
          <cell r="V190">
            <v>949</v>
          </cell>
          <cell r="W190">
            <v>-4.26</v>
          </cell>
        </row>
        <row r="191">
          <cell r="A191" t="str">
            <v>EP</v>
          </cell>
          <cell r="B191">
            <v>190</v>
          </cell>
          <cell r="C191" t="str">
            <v> i | 1 | 2 | 3 </v>
          </cell>
          <cell r="E191">
            <v>4.9400000000000004</v>
          </cell>
          <cell r="F191">
            <v>0.82</v>
          </cell>
          <cell r="G191">
            <v>4646100</v>
          </cell>
          <cell r="H191">
            <v>23108</v>
          </cell>
          <cell r="I191">
            <v>4553</v>
          </cell>
          <cell r="J191">
            <v>3.16</v>
          </cell>
          <cell r="K191">
            <v>1.22</v>
          </cell>
          <cell r="L191">
            <v>1.18</v>
          </cell>
          <cell r="M191">
            <v>0.2</v>
          </cell>
          <cell r="N191">
            <v>1.57</v>
          </cell>
          <cell r="O191">
            <v>21.08</v>
          </cell>
          <cell r="P191">
            <v>44.1</v>
          </cell>
          <cell r="Q191">
            <v>41.28</v>
          </cell>
          <cell r="R191">
            <v>4.08</v>
          </cell>
          <cell r="S191">
            <v>38.01</v>
          </cell>
          <cell r="U191">
            <v>10</v>
          </cell>
          <cell r="V191">
            <v>24</v>
          </cell>
          <cell r="W191">
            <v>7.0000000000000007E-2</v>
          </cell>
        </row>
        <row r="192">
          <cell r="A192" t="str">
            <v>EPG</v>
          </cell>
          <cell r="B192">
            <v>191</v>
          </cell>
          <cell r="C192" t="str">
            <v> i | 1 | 2 | 3 </v>
          </cell>
          <cell r="E192">
            <v>5.85</v>
          </cell>
          <cell r="F192">
            <v>-1.68</v>
          </cell>
          <cell r="G192">
            <v>6680200</v>
          </cell>
          <cell r="H192">
            <v>39296</v>
          </cell>
          <cell r="I192">
            <v>16380</v>
          </cell>
          <cell r="J192">
            <v>19.420000000000002</v>
          </cell>
          <cell r="K192">
            <v>1.58</v>
          </cell>
          <cell r="L192">
            <v>0.37</v>
          </cell>
          <cell r="M192">
            <v>0.09</v>
          </cell>
          <cell r="N192">
            <v>0.36</v>
          </cell>
          <cell r="O192">
            <v>6.58</v>
          </cell>
          <cell r="P192">
            <v>8.15</v>
          </cell>
          <cell r="Q192">
            <v>8.77</v>
          </cell>
          <cell r="R192">
            <v>3.7</v>
          </cell>
          <cell r="S192">
            <v>25.9</v>
          </cell>
          <cell r="U192">
            <v>560</v>
          </cell>
          <cell r="V192">
            <v>530</v>
          </cell>
          <cell r="W192">
            <v>-1.48</v>
          </cell>
        </row>
        <row r="193">
          <cell r="A193" t="str">
            <v>ERW</v>
          </cell>
          <cell r="B193">
            <v>192</v>
          </cell>
          <cell r="C193" t="str">
            <v> i | 1 | 2 | 3 </v>
          </cell>
          <cell r="E193">
            <v>3.6</v>
          </cell>
          <cell r="F193">
            <v>-0.55000000000000004</v>
          </cell>
          <cell r="G193">
            <v>13664400</v>
          </cell>
          <cell r="H193">
            <v>49127</v>
          </cell>
          <cell r="I193">
            <v>9063</v>
          </cell>
          <cell r="K193">
            <v>2.0499999999999998</v>
          </cell>
          <cell r="L193">
            <v>3.76</v>
          </cell>
          <cell r="N193">
            <v>0</v>
          </cell>
          <cell r="O193">
            <v>-2.9</v>
          </cell>
          <cell r="P193">
            <v>-21.3</v>
          </cell>
          <cell r="Q193">
            <v>-71.37</v>
          </cell>
          <cell r="R193">
            <v>1.93</v>
          </cell>
          <cell r="S193">
            <v>62.27</v>
          </cell>
        </row>
        <row r="194">
          <cell r="A194" t="str">
            <v>ESSO</v>
          </cell>
          <cell r="B194">
            <v>193</v>
          </cell>
          <cell r="C194" t="str">
            <v> i | 1 | 2 | 3 </v>
          </cell>
          <cell r="E194">
            <v>7.35</v>
          </cell>
          <cell r="F194">
            <v>-1.34</v>
          </cell>
          <cell r="G194">
            <v>21107200</v>
          </cell>
          <cell r="H194">
            <v>156477</v>
          </cell>
          <cell r="I194">
            <v>25437</v>
          </cell>
          <cell r="K194">
            <v>1.89</v>
          </cell>
          <cell r="L194">
            <v>3.42</v>
          </cell>
          <cell r="N194">
            <v>0</v>
          </cell>
          <cell r="O194">
            <v>-21.57</v>
          </cell>
          <cell r="P194">
            <v>-54.16</v>
          </cell>
          <cell r="Q194">
            <v>-8.83</v>
          </cell>
          <cell r="S194">
            <v>34.01</v>
          </cell>
        </row>
        <row r="195">
          <cell r="A195" t="str">
            <v>ESTAR</v>
          </cell>
          <cell r="B195">
            <v>194</v>
          </cell>
          <cell r="C195" t="str">
            <v> i | 1 | 3 </v>
          </cell>
          <cell r="E195">
            <v>0.4</v>
          </cell>
          <cell r="F195">
            <v>0</v>
          </cell>
          <cell r="G195">
            <v>2304500</v>
          </cell>
          <cell r="H195">
            <v>915</v>
          </cell>
          <cell r="I195">
            <v>2009</v>
          </cell>
          <cell r="J195">
            <v>12.09</v>
          </cell>
          <cell r="K195">
            <v>0.42</v>
          </cell>
          <cell r="L195">
            <v>0.55000000000000004</v>
          </cell>
          <cell r="N195">
            <v>0.03</v>
          </cell>
          <cell r="O195">
            <v>3.03</v>
          </cell>
          <cell r="P195">
            <v>3.56</v>
          </cell>
          <cell r="Q195">
            <v>7.63</v>
          </cell>
          <cell r="S195">
            <v>39.65</v>
          </cell>
          <cell r="U195">
            <v>557</v>
          </cell>
          <cell r="V195">
            <v>551</v>
          </cell>
          <cell r="W195">
            <v>1.78</v>
          </cell>
        </row>
        <row r="196">
          <cell r="A196" t="str">
            <v>ETC</v>
          </cell>
          <cell r="B196">
            <v>195</v>
          </cell>
          <cell r="C196" t="str">
            <v> i | 1 | 3 </v>
          </cell>
          <cell r="E196">
            <v>1.93</v>
          </cell>
          <cell r="F196">
            <v>-0.52</v>
          </cell>
          <cell r="G196">
            <v>13118700</v>
          </cell>
          <cell r="H196">
            <v>25334</v>
          </cell>
          <cell r="I196">
            <v>4323</v>
          </cell>
          <cell r="J196">
            <v>32.409999999999997</v>
          </cell>
          <cell r="K196">
            <v>1.74</v>
          </cell>
          <cell r="L196">
            <v>0.62</v>
          </cell>
          <cell r="N196">
            <v>0.06</v>
          </cell>
          <cell r="O196">
            <v>5.47</v>
          </cell>
          <cell r="P196">
            <v>5.83</v>
          </cell>
          <cell r="Q196">
            <v>26.98</v>
          </cell>
          <cell r="S196">
            <v>29.46</v>
          </cell>
          <cell r="U196">
            <v>724</v>
          </cell>
          <cell r="V196">
            <v>668</v>
          </cell>
        </row>
        <row r="197">
          <cell r="A197" t="str">
            <v>ETE</v>
          </cell>
          <cell r="B197">
            <v>196</v>
          </cell>
          <cell r="C197" t="str">
            <v> i | 1 | 2 | 3 </v>
          </cell>
          <cell r="E197">
            <v>1</v>
          </cell>
          <cell r="F197">
            <v>0</v>
          </cell>
          <cell r="G197">
            <v>122400</v>
          </cell>
          <cell r="H197">
            <v>124</v>
          </cell>
          <cell r="I197">
            <v>560</v>
          </cell>
          <cell r="J197">
            <v>12.39</v>
          </cell>
          <cell r="K197">
            <v>0.65</v>
          </cell>
          <cell r="L197">
            <v>1.21</v>
          </cell>
          <cell r="N197">
            <v>0.08</v>
          </cell>
          <cell r="O197">
            <v>3.98</v>
          </cell>
          <cell r="P197">
            <v>5.42</v>
          </cell>
          <cell r="Q197">
            <v>3.21</v>
          </cell>
          <cell r="S197">
            <v>44.06</v>
          </cell>
          <cell r="U197">
            <v>514</v>
          </cell>
          <cell r="V197">
            <v>518</v>
          </cell>
          <cell r="W197">
            <v>-0.17</v>
          </cell>
        </row>
        <row r="198">
          <cell r="A198" t="str">
            <v>EVER</v>
          </cell>
          <cell r="B198">
            <v>197</v>
          </cell>
          <cell r="C198" t="str">
            <v> i | 1 | 2 | 3 </v>
          </cell>
          <cell r="E198">
            <v>0.21</v>
          </cell>
          <cell r="F198">
            <v>0</v>
          </cell>
          <cell r="G198">
            <v>189000</v>
          </cell>
          <cell r="H198">
            <v>40</v>
          </cell>
          <cell r="I198">
            <v>816</v>
          </cell>
          <cell r="K198">
            <v>0.32</v>
          </cell>
          <cell r="L198">
            <v>3.11</v>
          </cell>
          <cell r="N198">
            <v>0</v>
          </cell>
          <cell r="O198">
            <v>1.94</v>
          </cell>
          <cell r="P198">
            <v>-1.37</v>
          </cell>
          <cell r="Q198">
            <v>5.75</v>
          </cell>
          <cell r="S198">
            <v>68.8</v>
          </cell>
        </row>
        <row r="199">
          <cell r="A199" t="str">
            <v>F&amp;D</v>
          </cell>
          <cell r="B199">
            <v>198</v>
          </cell>
          <cell r="C199" t="str">
            <v> i | 1 | 3 </v>
          </cell>
          <cell r="E199">
            <v>21.3</v>
          </cell>
          <cell r="F199">
            <v>6.5</v>
          </cell>
          <cell r="G199">
            <v>100</v>
          </cell>
          <cell r="H199">
            <v>2</v>
          </cell>
          <cell r="I199">
            <v>375</v>
          </cell>
          <cell r="J199">
            <v>18.21</v>
          </cell>
          <cell r="K199">
            <v>0.35</v>
          </cell>
          <cell r="L199">
            <v>0.4</v>
          </cell>
          <cell r="N199">
            <v>1.17</v>
          </cell>
          <cell r="O199">
            <v>2.37</v>
          </cell>
          <cell r="P199">
            <v>1.93</v>
          </cell>
          <cell r="Q199">
            <v>4.53</v>
          </cell>
          <cell r="S199">
            <v>27.09</v>
          </cell>
          <cell r="U199">
            <v>720</v>
          </cell>
          <cell r="V199">
            <v>696</v>
          </cell>
          <cell r="W199">
            <v>-0.3</v>
          </cell>
        </row>
        <row r="200">
          <cell r="A200" t="str">
            <v>FANCY</v>
          </cell>
          <cell r="B200">
            <v>199</v>
          </cell>
          <cell r="C200" t="str">
            <v> i | 1 | 3 </v>
          </cell>
          <cell r="E200">
            <v>0.49</v>
          </cell>
          <cell r="F200">
            <v>2.08</v>
          </cell>
          <cell r="G200">
            <v>1297700</v>
          </cell>
          <cell r="H200">
            <v>627</v>
          </cell>
          <cell r="I200">
            <v>301</v>
          </cell>
          <cell r="K200">
            <v>0.31</v>
          </cell>
          <cell r="L200">
            <v>0.1</v>
          </cell>
          <cell r="N200">
            <v>0</v>
          </cell>
          <cell r="O200">
            <v>-4.57</v>
          </cell>
          <cell r="P200">
            <v>-5.3</v>
          </cell>
          <cell r="Q200">
            <v>-15.99</v>
          </cell>
          <cell r="S200">
            <v>51.43</v>
          </cell>
        </row>
        <row r="201">
          <cell r="A201" t="str">
            <v>FE</v>
          </cell>
          <cell r="B201">
            <v>200</v>
          </cell>
          <cell r="C201" t="str">
            <v> i | 1 | 2 | 3 </v>
          </cell>
          <cell r="E201">
            <v>190</v>
          </cell>
          <cell r="F201">
            <v>0</v>
          </cell>
          <cell r="G201">
            <v>0</v>
          </cell>
          <cell r="H201">
            <v>0</v>
          </cell>
          <cell r="I201">
            <v>1495</v>
          </cell>
          <cell r="J201">
            <v>17.989999999999998</v>
          </cell>
          <cell r="K201">
            <v>1.1299999999999999</v>
          </cell>
          <cell r="L201">
            <v>0.22</v>
          </cell>
          <cell r="N201">
            <v>10.56</v>
          </cell>
          <cell r="O201">
            <v>6.31</v>
          </cell>
          <cell r="P201">
            <v>6.6</v>
          </cell>
          <cell r="Q201">
            <v>3.26</v>
          </cell>
          <cell r="R201">
            <v>5.26</v>
          </cell>
          <cell r="S201">
            <v>21.79</v>
          </cell>
          <cell r="U201">
            <v>587</v>
          </cell>
          <cell r="V201">
            <v>518</v>
          </cell>
          <cell r="W201">
            <v>-20.21</v>
          </cell>
        </row>
        <row r="202">
          <cell r="A202" t="str">
            <v>FLOYD</v>
          </cell>
          <cell r="B202">
            <v>201</v>
          </cell>
          <cell r="C202" t="str">
            <v> i | 1 | 2 | 3 </v>
          </cell>
          <cell r="E202">
            <v>0.97</v>
          </cell>
          <cell r="F202">
            <v>1.04</v>
          </cell>
          <cell r="G202">
            <v>43000</v>
          </cell>
          <cell r="H202">
            <v>42</v>
          </cell>
          <cell r="I202">
            <v>349</v>
          </cell>
          <cell r="J202">
            <v>59.15</v>
          </cell>
          <cell r="K202">
            <v>0.87</v>
          </cell>
          <cell r="L202">
            <v>0.26</v>
          </cell>
          <cell r="M202">
            <v>0.09</v>
          </cell>
          <cell r="N202">
            <v>0.02</v>
          </cell>
          <cell r="O202">
            <v>1.31</v>
          </cell>
          <cell r="P202">
            <v>1.43</v>
          </cell>
          <cell r="Q202">
            <v>2.04</v>
          </cell>
          <cell r="R202">
            <v>9.3800000000000008</v>
          </cell>
          <cell r="S202">
            <v>25.83</v>
          </cell>
          <cell r="U202">
            <v>903</v>
          </cell>
          <cell r="V202">
            <v>910</v>
          </cell>
          <cell r="W202">
            <v>1.1000000000000001</v>
          </cell>
        </row>
        <row r="203">
          <cell r="A203" t="str">
            <v>FMT</v>
          </cell>
          <cell r="B203">
            <v>202</v>
          </cell>
          <cell r="C203" t="str">
            <v> i | 1 | 2 | 3 </v>
          </cell>
          <cell r="E203">
            <v>18.899999999999999</v>
          </cell>
          <cell r="F203">
            <v>-1.56</v>
          </cell>
          <cell r="G203">
            <v>9600</v>
          </cell>
          <cell r="H203">
            <v>184</v>
          </cell>
          <cell r="I203">
            <v>907</v>
          </cell>
          <cell r="J203">
            <v>24.46</v>
          </cell>
          <cell r="K203">
            <v>0.59</v>
          </cell>
          <cell r="L203">
            <v>0.97</v>
          </cell>
          <cell r="N203">
            <v>0.77</v>
          </cell>
          <cell r="O203">
            <v>1.85</v>
          </cell>
          <cell r="P203">
            <v>2.39</v>
          </cell>
          <cell r="Q203">
            <v>0.09</v>
          </cell>
          <cell r="R203">
            <v>8.4600000000000009</v>
          </cell>
          <cell r="S203">
            <v>35.25</v>
          </cell>
          <cell r="U203">
            <v>777</v>
          </cell>
          <cell r="V203">
            <v>782</v>
          </cell>
          <cell r="W203">
            <v>3.51</v>
          </cell>
        </row>
        <row r="204">
          <cell r="A204" t="str">
            <v>FN</v>
          </cell>
          <cell r="B204">
            <v>203</v>
          </cell>
          <cell r="C204" t="str">
            <v> i | 1 | 2 | 3 </v>
          </cell>
          <cell r="E204">
            <v>1.28</v>
          </cell>
          <cell r="F204">
            <v>0</v>
          </cell>
          <cell r="G204">
            <v>3501400</v>
          </cell>
          <cell r="H204">
            <v>4495</v>
          </cell>
          <cell r="I204">
            <v>1280</v>
          </cell>
          <cell r="J204">
            <v>222.17</v>
          </cell>
          <cell r="K204">
            <v>0.87</v>
          </cell>
          <cell r="L204">
            <v>0.24</v>
          </cell>
          <cell r="N204">
            <v>0.01</v>
          </cell>
          <cell r="O204">
            <v>0.73</v>
          </cell>
          <cell r="P204">
            <v>0.39</v>
          </cell>
          <cell r="Q204">
            <v>0.67</v>
          </cell>
          <cell r="R204">
            <v>0.28999999999999998</v>
          </cell>
          <cell r="S204">
            <v>32.82</v>
          </cell>
          <cell r="U204">
            <v>952</v>
          </cell>
          <cell r="V204">
            <v>970</v>
          </cell>
          <cell r="W204">
            <v>-3.76</v>
          </cell>
        </row>
        <row r="205">
          <cell r="A205" t="str">
            <v>FNS</v>
          </cell>
          <cell r="B205">
            <v>204</v>
          </cell>
          <cell r="C205" t="str">
            <v> i | 1 | 2 | 3 </v>
          </cell>
          <cell r="E205">
            <v>3.8</v>
          </cell>
          <cell r="F205">
            <v>2.15</v>
          </cell>
          <cell r="G205">
            <v>1262500</v>
          </cell>
          <cell r="H205">
            <v>4862</v>
          </cell>
          <cell r="I205">
            <v>1314</v>
          </cell>
          <cell r="J205">
            <v>6.46</v>
          </cell>
          <cell r="K205">
            <v>0.46</v>
          </cell>
          <cell r="L205">
            <v>0.51</v>
          </cell>
          <cell r="M205">
            <v>0.15</v>
          </cell>
          <cell r="N205">
            <v>0.59</v>
          </cell>
          <cell r="O205">
            <v>5.97</v>
          </cell>
          <cell r="P205">
            <v>7.29</v>
          </cell>
          <cell r="Q205">
            <v>39.11</v>
          </cell>
          <cell r="S205">
            <v>46.28</v>
          </cell>
          <cell r="U205">
            <v>314</v>
          </cell>
          <cell r="V205">
            <v>282</v>
          </cell>
          <cell r="W205">
            <v>-7.0000000000000007E-2</v>
          </cell>
        </row>
        <row r="206">
          <cell r="A206" t="str">
            <v>FORTH</v>
          </cell>
          <cell r="B206">
            <v>205</v>
          </cell>
          <cell r="C206" t="str">
            <v> i | 1 | 3 </v>
          </cell>
          <cell r="E206">
            <v>6.05</v>
          </cell>
          <cell r="F206">
            <v>0</v>
          </cell>
          <cell r="G206">
            <v>60000</v>
          </cell>
          <cell r="H206">
            <v>361</v>
          </cell>
          <cell r="I206">
            <v>5808</v>
          </cell>
          <cell r="J206">
            <v>17.760000000000002</v>
          </cell>
          <cell r="K206">
            <v>5.08</v>
          </cell>
          <cell r="L206">
            <v>5.13</v>
          </cell>
          <cell r="M206">
            <v>0.12</v>
          </cell>
          <cell r="N206">
            <v>0.34</v>
          </cell>
          <cell r="O206">
            <v>9.4499999999999993</v>
          </cell>
          <cell r="P206">
            <v>24.87</v>
          </cell>
          <cell r="Q206">
            <v>5.01</v>
          </cell>
          <cell r="R206">
            <v>6.99</v>
          </cell>
          <cell r="S206">
            <v>33.29</v>
          </cell>
          <cell r="U206">
            <v>310</v>
          </cell>
          <cell r="V206">
            <v>416</v>
          </cell>
          <cell r="W206">
            <v>6.75</v>
          </cell>
        </row>
        <row r="207">
          <cell r="A207" t="str">
            <v>FPI</v>
          </cell>
          <cell r="B207">
            <v>206</v>
          </cell>
          <cell r="C207" t="str">
            <v> i | 1 | 2 | 3 </v>
          </cell>
          <cell r="E207">
            <v>1.44</v>
          </cell>
          <cell r="F207">
            <v>-0.69</v>
          </cell>
          <cell r="G207">
            <v>254500</v>
          </cell>
          <cell r="H207">
            <v>366</v>
          </cell>
          <cell r="I207">
            <v>2179</v>
          </cell>
          <cell r="J207">
            <v>54.74</v>
          </cell>
          <cell r="K207">
            <v>1.35</v>
          </cell>
          <cell r="L207">
            <v>0.92</v>
          </cell>
          <cell r="N207">
            <v>0.03</v>
          </cell>
          <cell r="O207">
            <v>3.03</v>
          </cell>
          <cell r="P207">
            <v>2.46</v>
          </cell>
          <cell r="Q207">
            <v>-0.6</v>
          </cell>
          <cell r="R207">
            <v>6.55</v>
          </cell>
          <cell r="S207">
            <v>22.18</v>
          </cell>
          <cell r="U207">
            <v>872</v>
          </cell>
          <cell r="V207">
            <v>835</v>
          </cell>
          <cell r="W207">
            <v>7.24</v>
          </cell>
        </row>
        <row r="208">
          <cell r="A208" t="str">
            <v>FPT</v>
          </cell>
          <cell r="B208">
            <v>207</v>
          </cell>
          <cell r="C208" t="str">
            <v> i | 1 | 2 | 3 </v>
          </cell>
          <cell r="E208">
            <v>12.2</v>
          </cell>
          <cell r="F208">
            <v>3.39</v>
          </cell>
          <cell r="G208">
            <v>357500</v>
          </cell>
          <cell r="H208">
            <v>4296</v>
          </cell>
          <cell r="I208">
            <v>28295</v>
          </cell>
          <cell r="J208">
            <v>10.130000000000001</v>
          </cell>
          <cell r="K208">
            <v>0.88</v>
          </cell>
          <cell r="L208">
            <v>1.89</v>
          </cell>
          <cell r="M208">
            <v>0.6</v>
          </cell>
          <cell r="N208">
            <v>1.34</v>
          </cell>
          <cell r="O208">
            <v>4.96</v>
          </cell>
          <cell r="P208">
            <v>9.39</v>
          </cell>
          <cell r="Q208">
            <v>13.62</v>
          </cell>
          <cell r="R208">
            <v>5.08</v>
          </cell>
          <cell r="S208">
            <v>17.63</v>
          </cell>
          <cell r="U208">
            <v>328</v>
          </cell>
          <cell r="V208">
            <v>398</v>
          </cell>
          <cell r="W208">
            <v>0.18</v>
          </cell>
        </row>
        <row r="209">
          <cell r="A209" t="str">
            <v>FSMART</v>
          </cell>
          <cell r="B209">
            <v>208</v>
          </cell>
          <cell r="C209" t="str">
            <v> i | 1 | 2 | 3 </v>
          </cell>
          <cell r="E209">
            <v>7.4</v>
          </cell>
          <cell r="F209">
            <v>0</v>
          </cell>
          <cell r="G209">
            <v>1930800</v>
          </cell>
          <cell r="H209">
            <v>14386</v>
          </cell>
          <cell r="I209">
            <v>5920</v>
          </cell>
          <cell r="J209">
            <v>11.16</v>
          </cell>
          <cell r="K209">
            <v>5.44</v>
          </cell>
          <cell r="L209">
            <v>2.15</v>
          </cell>
          <cell r="M209">
            <v>0.3</v>
          </cell>
          <cell r="N209">
            <v>0.66</v>
          </cell>
          <cell r="O209">
            <v>17.399999999999999</v>
          </cell>
          <cell r="P209">
            <v>45.15</v>
          </cell>
          <cell r="Q209">
            <v>15.18</v>
          </cell>
          <cell r="R209">
            <v>9.19</v>
          </cell>
          <cell r="S209">
            <v>35.020000000000003</v>
          </cell>
          <cell r="U209">
            <v>137</v>
          </cell>
          <cell r="V209">
            <v>170</v>
          </cell>
          <cell r="W209">
            <v>0.49</v>
          </cell>
        </row>
        <row r="210">
          <cell r="A210" t="str">
            <v>FSS</v>
          </cell>
          <cell r="B210">
            <v>209</v>
          </cell>
          <cell r="C210" t="str">
            <v> i | 1 | 2 | 3 </v>
          </cell>
          <cell r="E210">
            <v>1.72</v>
          </cell>
          <cell r="F210">
            <v>2.38</v>
          </cell>
          <cell r="G210">
            <v>856400</v>
          </cell>
          <cell r="H210">
            <v>1464</v>
          </cell>
          <cell r="I210">
            <v>1000</v>
          </cell>
          <cell r="K210">
            <v>0.42</v>
          </cell>
          <cell r="L210">
            <v>0.99</v>
          </cell>
          <cell r="N210">
            <v>0</v>
          </cell>
          <cell r="O210">
            <v>-0.11</v>
          </cell>
          <cell r="P210">
            <v>-0.31</v>
          </cell>
          <cell r="Q210">
            <v>4.0199999999999996</v>
          </cell>
          <cell r="S210">
            <v>36.15</v>
          </cell>
        </row>
        <row r="211">
          <cell r="A211" t="str">
            <v>FTE</v>
          </cell>
          <cell r="B211">
            <v>210</v>
          </cell>
          <cell r="C211" t="str">
            <v> i | 1 | 2 | 3 </v>
          </cell>
          <cell r="E211">
            <v>1.57</v>
          </cell>
          <cell r="F211">
            <v>1.29</v>
          </cell>
          <cell r="G211">
            <v>184500</v>
          </cell>
          <cell r="H211">
            <v>288</v>
          </cell>
          <cell r="I211">
            <v>942</v>
          </cell>
          <cell r="J211">
            <v>12.43</v>
          </cell>
          <cell r="K211">
            <v>1.33</v>
          </cell>
          <cell r="L211">
            <v>0.43</v>
          </cell>
          <cell r="M211">
            <v>0.02</v>
          </cell>
          <cell r="N211">
            <v>0.13</v>
          </cell>
          <cell r="O211">
            <v>9.9600000000000009</v>
          </cell>
          <cell r="P211">
            <v>10.78</v>
          </cell>
          <cell r="Q211">
            <v>5.91</v>
          </cell>
          <cell r="R211">
            <v>10.32</v>
          </cell>
          <cell r="S211">
            <v>35.18</v>
          </cell>
          <cell r="U211">
            <v>374</v>
          </cell>
          <cell r="V211">
            <v>305</v>
          </cell>
          <cell r="W211">
            <v>0.99</v>
          </cell>
        </row>
        <row r="212">
          <cell r="A212" t="str">
            <v>FVC</v>
          </cell>
          <cell r="B212">
            <v>211</v>
          </cell>
          <cell r="C212" t="str">
            <v> i | 1 | 2 | 3 </v>
          </cell>
          <cell r="E212">
            <v>0.39</v>
          </cell>
          <cell r="F212">
            <v>0</v>
          </cell>
          <cell r="G212">
            <v>760900</v>
          </cell>
          <cell r="H212">
            <v>297</v>
          </cell>
          <cell r="I212">
            <v>220</v>
          </cell>
          <cell r="K212">
            <v>0.63</v>
          </cell>
          <cell r="L212">
            <v>1.24</v>
          </cell>
          <cell r="N212">
            <v>0</v>
          </cell>
          <cell r="O212">
            <v>-25.43</v>
          </cell>
          <cell r="P212">
            <v>-54.6</v>
          </cell>
          <cell r="Q212">
            <v>-9.44</v>
          </cell>
          <cell r="S212">
            <v>74.05</v>
          </cell>
        </row>
        <row r="213">
          <cell r="A213" t="str">
            <v>GBX</v>
          </cell>
          <cell r="B213">
            <v>212</v>
          </cell>
          <cell r="C213" t="str">
            <v> i | 1 | 2 | 3 </v>
          </cell>
          <cell r="E213">
            <v>0.45</v>
          </cell>
          <cell r="F213">
            <v>2.27</v>
          </cell>
          <cell r="G213">
            <v>1037300</v>
          </cell>
          <cell r="H213">
            <v>457</v>
          </cell>
          <cell r="I213">
            <v>490</v>
          </cell>
          <cell r="J213">
            <v>34.880000000000003</v>
          </cell>
          <cell r="K213">
            <v>0.35</v>
          </cell>
          <cell r="L213">
            <v>1.04</v>
          </cell>
          <cell r="N213">
            <v>0.01</v>
          </cell>
          <cell r="O213">
            <v>0.53</v>
          </cell>
          <cell r="P213">
            <v>1</v>
          </cell>
          <cell r="Q213">
            <v>0.04</v>
          </cell>
          <cell r="S213">
            <v>58.69</v>
          </cell>
          <cell r="U213">
            <v>854</v>
          </cell>
          <cell r="V213">
            <v>893</v>
          </cell>
          <cell r="W213">
            <v>0.22</v>
          </cell>
        </row>
        <row r="214">
          <cell r="A214" t="str">
            <v>GC</v>
          </cell>
          <cell r="B214">
            <v>213</v>
          </cell>
          <cell r="C214" t="str">
            <v> i | 1 | 2 | 3 </v>
          </cell>
          <cell r="E214">
            <v>5.65</v>
          </cell>
          <cell r="F214">
            <v>-0.88</v>
          </cell>
          <cell r="G214">
            <v>144300</v>
          </cell>
          <cell r="H214">
            <v>820</v>
          </cell>
          <cell r="I214">
            <v>1130</v>
          </cell>
          <cell r="J214">
            <v>9.44</v>
          </cell>
          <cell r="K214">
            <v>2.36</v>
          </cell>
          <cell r="L214">
            <v>1.76</v>
          </cell>
          <cell r="M214">
            <v>0.18</v>
          </cell>
          <cell r="N214">
            <v>0.6</v>
          </cell>
          <cell r="O214">
            <v>11.91</v>
          </cell>
          <cell r="P214">
            <v>25.87</v>
          </cell>
          <cell r="Q214">
            <v>3.54</v>
          </cell>
          <cell r="R214">
            <v>8.77</v>
          </cell>
          <cell r="S214">
            <v>33.61</v>
          </cell>
          <cell r="U214">
            <v>114</v>
          </cell>
          <cell r="V214">
            <v>176</v>
          </cell>
          <cell r="W214">
            <v>0.88</v>
          </cell>
        </row>
        <row r="215">
          <cell r="A215" t="str">
            <v>GCAP</v>
          </cell>
          <cell r="B215">
            <v>214</v>
          </cell>
          <cell r="C215" t="str">
            <v> i | 1 | 2 | 3 </v>
          </cell>
          <cell r="E215">
            <v>1.36</v>
          </cell>
          <cell r="F215">
            <v>0</v>
          </cell>
          <cell r="G215">
            <v>845800</v>
          </cell>
          <cell r="H215">
            <v>1156</v>
          </cell>
          <cell r="I215">
            <v>408</v>
          </cell>
          <cell r="J215">
            <v>32.07</v>
          </cell>
          <cell r="K215">
            <v>0.79</v>
          </cell>
          <cell r="L215">
            <v>3.72</v>
          </cell>
          <cell r="M215">
            <v>0.1</v>
          </cell>
          <cell r="N215">
            <v>0.04</v>
          </cell>
          <cell r="O215">
            <v>0.65</v>
          </cell>
          <cell r="P215">
            <v>2.41</v>
          </cell>
          <cell r="Q215">
            <v>0.38</v>
          </cell>
          <cell r="R215">
            <v>12.5</v>
          </cell>
          <cell r="S215">
            <v>74.739999999999995</v>
          </cell>
          <cell r="U215">
            <v>815</v>
          </cell>
          <cell r="V215">
            <v>878</v>
          </cell>
          <cell r="W215">
            <v>3.2</v>
          </cell>
        </row>
        <row r="216">
          <cell r="A216" t="str">
            <v>GEL</v>
          </cell>
          <cell r="B216">
            <v>215</v>
          </cell>
          <cell r="C216" t="str">
            <v> i | 1 | 2 | 3 </v>
          </cell>
          <cell r="E216">
            <v>0.21</v>
          </cell>
          <cell r="F216">
            <v>-4.55</v>
          </cell>
          <cell r="G216">
            <v>11682800</v>
          </cell>
          <cell r="H216">
            <v>2371</v>
          </cell>
          <cell r="I216">
            <v>1134</v>
          </cell>
          <cell r="K216">
            <v>0.31</v>
          </cell>
          <cell r="L216">
            <v>0.63</v>
          </cell>
          <cell r="N216">
            <v>0</v>
          </cell>
          <cell r="O216">
            <v>-3.92</v>
          </cell>
          <cell r="P216">
            <v>-7.73</v>
          </cell>
          <cell r="Q216">
            <v>-13.86</v>
          </cell>
          <cell r="S216">
            <v>82.96</v>
          </cell>
        </row>
        <row r="217">
          <cell r="A217" t="str">
            <v>GENCO</v>
          </cell>
          <cell r="B217">
            <v>216</v>
          </cell>
          <cell r="C217" t="str">
            <v> i | 1 | 3 </v>
          </cell>
          <cell r="E217">
            <v>0.5</v>
          </cell>
          <cell r="F217">
            <v>0</v>
          </cell>
          <cell r="G217">
            <v>288000</v>
          </cell>
          <cell r="H217">
            <v>141</v>
          </cell>
          <cell r="I217">
            <v>561</v>
          </cell>
          <cell r="K217">
            <v>0.42</v>
          </cell>
          <cell r="L217">
            <v>0.16</v>
          </cell>
          <cell r="N217">
            <v>0</v>
          </cell>
          <cell r="O217">
            <v>-2.67</v>
          </cell>
          <cell r="P217">
            <v>-3.58</v>
          </cell>
          <cell r="Q217">
            <v>-12.01</v>
          </cell>
          <cell r="S217">
            <v>71.81</v>
          </cell>
        </row>
        <row r="218">
          <cell r="A218" t="str">
            <v>GFPT</v>
          </cell>
          <cell r="B218">
            <v>217</v>
          </cell>
          <cell r="C218" t="str">
            <v> i | 1 | 2 | 3 </v>
          </cell>
          <cell r="E218">
            <v>13.6</v>
          </cell>
          <cell r="F218">
            <v>3.82</v>
          </cell>
          <cell r="G218">
            <v>10371200</v>
          </cell>
          <cell r="H218">
            <v>139931</v>
          </cell>
          <cell r="I218">
            <v>17052</v>
          </cell>
          <cell r="J218">
            <v>14.96</v>
          </cell>
          <cell r="K218">
            <v>1.21</v>
          </cell>
          <cell r="L218">
            <v>0.4</v>
          </cell>
          <cell r="M218">
            <v>0.2</v>
          </cell>
          <cell r="N218">
            <v>0.91</v>
          </cell>
          <cell r="O218">
            <v>7.62</v>
          </cell>
          <cell r="P218">
            <v>8.34</v>
          </cell>
          <cell r="Q218">
            <v>7.99</v>
          </cell>
          <cell r="R218">
            <v>1.53</v>
          </cell>
          <cell r="S218">
            <v>57.84</v>
          </cell>
          <cell r="U218">
            <v>485</v>
          </cell>
          <cell r="V218">
            <v>418</v>
          </cell>
          <cell r="W218">
            <v>3.24</v>
          </cell>
        </row>
        <row r="219">
          <cell r="A219" t="str">
            <v>GGC</v>
          </cell>
          <cell r="B219">
            <v>218</v>
          </cell>
          <cell r="C219" t="str">
            <v> i | 1 | 2 | 3 </v>
          </cell>
          <cell r="E219">
            <v>9.25</v>
          </cell>
          <cell r="F219">
            <v>-1.07</v>
          </cell>
          <cell r="G219">
            <v>280900</v>
          </cell>
          <cell r="H219">
            <v>2613</v>
          </cell>
          <cell r="I219">
            <v>9469</v>
          </cell>
          <cell r="J219">
            <v>50.95</v>
          </cell>
          <cell r="K219">
            <v>1</v>
          </cell>
          <cell r="L219">
            <v>0.34</v>
          </cell>
          <cell r="M219">
            <v>0.2</v>
          </cell>
          <cell r="N219">
            <v>0.18</v>
          </cell>
          <cell r="O219">
            <v>3.19</v>
          </cell>
          <cell r="P219">
            <v>1.97</v>
          </cell>
          <cell r="Q219">
            <v>-0.04</v>
          </cell>
          <cell r="R219">
            <v>3.74</v>
          </cell>
          <cell r="S219">
            <v>27.69</v>
          </cell>
          <cell r="U219">
            <v>881</v>
          </cell>
          <cell r="V219">
            <v>822</v>
          </cell>
          <cell r="W219">
            <v>-0.32</v>
          </cell>
        </row>
        <row r="220">
          <cell r="A220" t="str">
            <v>GIFT</v>
          </cell>
          <cell r="B220">
            <v>219</v>
          </cell>
          <cell r="C220" t="str">
            <v> i | 1 | 2 | 3 </v>
          </cell>
          <cell r="E220">
            <v>1.89</v>
          </cell>
          <cell r="F220">
            <v>5</v>
          </cell>
          <cell r="G220">
            <v>137500</v>
          </cell>
          <cell r="H220">
            <v>254</v>
          </cell>
          <cell r="I220">
            <v>780</v>
          </cell>
          <cell r="J220">
            <v>12.4</v>
          </cell>
          <cell r="K220">
            <v>1.02</v>
          </cell>
          <cell r="L220">
            <v>0.15</v>
          </cell>
          <cell r="N220">
            <v>0.15</v>
          </cell>
          <cell r="O220">
            <v>7.58</v>
          </cell>
          <cell r="P220">
            <v>7.22</v>
          </cell>
          <cell r="Q220">
            <v>6.42</v>
          </cell>
          <cell r="S220">
            <v>40.54</v>
          </cell>
          <cell r="U220">
            <v>465</v>
          </cell>
          <cell r="V220">
            <v>369</v>
          </cell>
          <cell r="W220">
            <v>2.29</v>
          </cell>
        </row>
        <row r="221">
          <cell r="A221" t="str">
            <v>GJS</v>
          </cell>
          <cell r="B221">
            <v>220</v>
          </cell>
          <cell r="C221" t="str">
            <v> i | 1 | 2 | 3 </v>
          </cell>
          <cell r="E221">
            <v>0.15</v>
          </cell>
          <cell r="F221">
            <v>15.38</v>
          </cell>
          <cell r="G221">
            <v>40815100</v>
          </cell>
          <cell r="H221">
            <v>5507</v>
          </cell>
          <cell r="I221">
            <v>3823</v>
          </cell>
          <cell r="K221">
            <v>0.31</v>
          </cell>
          <cell r="L221">
            <v>0.2</v>
          </cell>
          <cell r="N221">
            <v>0</v>
          </cell>
          <cell r="O221">
            <v>-5.38</v>
          </cell>
          <cell r="P221">
            <v>-8.3699999999999992</v>
          </cell>
          <cell r="Q221">
            <v>-7.89</v>
          </cell>
          <cell r="S221">
            <v>30.91</v>
          </cell>
        </row>
        <row r="222">
          <cell r="A222" t="str">
            <v>GL</v>
          </cell>
          <cell r="B222">
            <v>221</v>
          </cell>
          <cell r="C222" t="str">
            <v> i | 1 | 2 | 3 </v>
          </cell>
          <cell r="D222" t="str">
            <v>SP</v>
          </cell>
          <cell r="E222">
            <v>1.2</v>
          </cell>
          <cell r="F222">
            <v>0</v>
          </cell>
          <cell r="G222">
            <v>0</v>
          </cell>
          <cell r="H222">
            <v>0</v>
          </cell>
          <cell r="I222">
            <v>1831</v>
          </cell>
          <cell r="K222">
            <v>0.34</v>
          </cell>
          <cell r="L222">
            <v>1.27</v>
          </cell>
          <cell r="N222">
            <v>0</v>
          </cell>
          <cell r="O222">
            <v>-0.87</v>
          </cell>
          <cell r="P222">
            <v>-3.57</v>
          </cell>
          <cell r="Q222">
            <v>-5.59</v>
          </cell>
          <cell r="S222">
            <v>35.590000000000003</v>
          </cell>
        </row>
        <row r="223">
          <cell r="A223" t="str">
            <v>GLAND</v>
          </cell>
          <cell r="B223">
            <v>222</v>
          </cell>
          <cell r="C223" t="str">
            <v> i | 1 | 2 | 3 </v>
          </cell>
          <cell r="E223">
            <v>2.2799999999999998</v>
          </cell>
          <cell r="F223">
            <v>0</v>
          </cell>
          <cell r="G223">
            <v>118700</v>
          </cell>
          <cell r="H223">
            <v>272</v>
          </cell>
          <cell r="I223">
            <v>14820</v>
          </cell>
          <cell r="J223">
            <v>9.59</v>
          </cell>
          <cell r="K223">
            <v>1.07</v>
          </cell>
          <cell r="L223">
            <v>1.05</v>
          </cell>
          <cell r="N223">
            <v>0.24</v>
          </cell>
          <cell r="O223">
            <v>7.86</v>
          </cell>
          <cell r="P223">
            <v>11.98</v>
          </cell>
          <cell r="Q223">
            <v>53.19</v>
          </cell>
          <cell r="S223">
            <v>5.09</v>
          </cell>
          <cell r="U223">
            <v>263</v>
          </cell>
          <cell r="V223">
            <v>265</v>
          </cell>
          <cell r="W223">
            <v>0.42</v>
          </cell>
        </row>
        <row r="224">
          <cell r="A224" t="str">
            <v>GLOBAL</v>
          </cell>
          <cell r="B224">
            <v>223</v>
          </cell>
          <cell r="C224" t="str">
            <v> i | 1 | 2 | 3 </v>
          </cell>
          <cell r="E224">
            <v>17.399999999999999</v>
          </cell>
          <cell r="F224">
            <v>0.57999999999999996</v>
          </cell>
          <cell r="G224">
            <v>6571200</v>
          </cell>
          <cell r="H224">
            <v>113979</v>
          </cell>
          <cell r="I224">
            <v>76588</v>
          </cell>
          <cell r="J224">
            <v>35.26</v>
          </cell>
          <cell r="K224">
            <v>4.5999999999999996</v>
          </cell>
          <cell r="L224">
            <v>1.1399999999999999</v>
          </cell>
          <cell r="M224">
            <v>0.21</v>
          </cell>
          <cell r="N224">
            <v>0.49</v>
          </cell>
          <cell r="O224">
            <v>8.57</v>
          </cell>
          <cell r="P224">
            <v>13.59</v>
          </cell>
          <cell r="Q224">
            <v>7.65</v>
          </cell>
          <cell r="R224">
            <v>1.1299999999999999</v>
          </cell>
          <cell r="S224">
            <v>30.96</v>
          </cell>
          <cell r="U224">
            <v>551</v>
          </cell>
          <cell r="V224">
            <v>567</v>
          </cell>
          <cell r="W224">
            <v>1.33</v>
          </cell>
        </row>
        <row r="225">
          <cell r="A225" t="str">
            <v>GLOCON</v>
          </cell>
          <cell r="B225">
            <v>224</v>
          </cell>
          <cell r="C225" t="str">
            <v> i | 1 | 2 | 3 </v>
          </cell>
          <cell r="E225">
            <v>0.97</v>
          </cell>
          <cell r="F225">
            <v>2.11</v>
          </cell>
          <cell r="G225">
            <v>3358000</v>
          </cell>
          <cell r="H225">
            <v>3286</v>
          </cell>
          <cell r="I225">
            <v>1855</v>
          </cell>
          <cell r="K225">
            <v>1.76</v>
          </cell>
          <cell r="L225">
            <v>0.54</v>
          </cell>
          <cell r="N225">
            <v>0</v>
          </cell>
          <cell r="O225">
            <v>-0.88</v>
          </cell>
          <cell r="P225">
            <v>-3.61</v>
          </cell>
          <cell r="Q225">
            <v>-1.35</v>
          </cell>
          <cell r="S225">
            <v>58.16</v>
          </cell>
        </row>
        <row r="226">
          <cell r="A226" t="str">
            <v>GOLD</v>
          </cell>
          <cell r="B226">
            <v>225</v>
          </cell>
          <cell r="C226" t="str">
            <v> i | 1 | 3 </v>
          </cell>
          <cell r="E226">
            <v>6.55</v>
          </cell>
          <cell r="F226">
            <v>-9.66</v>
          </cell>
          <cell r="G226">
            <v>148000</v>
          </cell>
          <cell r="H226">
            <v>976</v>
          </cell>
          <cell r="I226">
            <v>15220</v>
          </cell>
          <cell r="J226">
            <v>8.69</v>
          </cell>
          <cell r="K226">
            <v>0.88</v>
          </cell>
          <cell r="L226">
            <v>1.82</v>
          </cell>
          <cell r="M226">
            <v>0.48</v>
          </cell>
          <cell r="N226">
            <v>0.75</v>
          </cell>
          <cell r="R226">
            <v>6.62</v>
          </cell>
          <cell r="W226">
            <v>0.22</v>
          </cell>
        </row>
        <row r="227">
          <cell r="A227" t="str">
            <v>GPI</v>
          </cell>
          <cell r="B227">
            <v>226</v>
          </cell>
          <cell r="C227" t="str">
            <v> i | 1 | 2 | 3 </v>
          </cell>
          <cell r="D227" t="str">
            <v>XD</v>
          </cell>
          <cell r="E227">
            <v>1.38</v>
          </cell>
          <cell r="F227">
            <v>-0.72</v>
          </cell>
          <cell r="G227">
            <v>635200</v>
          </cell>
          <cell r="H227">
            <v>875</v>
          </cell>
          <cell r="I227">
            <v>828</v>
          </cell>
          <cell r="J227">
            <v>34.020000000000003</v>
          </cell>
          <cell r="K227">
            <v>1.04</v>
          </cell>
          <cell r="L227">
            <v>0.1</v>
          </cell>
          <cell r="M227">
            <v>0.03</v>
          </cell>
          <cell r="N227">
            <v>0.04</v>
          </cell>
          <cell r="O227">
            <v>3.77</v>
          </cell>
          <cell r="P227">
            <v>3</v>
          </cell>
          <cell r="Q227">
            <v>14.22</v>
          </cell>
          <cell r="R227">
            <v>12.95</v>
          </cell>
          <cell r="S227">
            <v>40.15</v>
          </cell>
          <cell r="U227">
            <v>804</v>
          </cell>
          <cell r="V227">
            <v>751</v>
          </cell>
          <cell r="W227">
            <v>-2.42</v>
          </cell>
        </row>
        <row r="228">
          <cell r="A228" t="str">
            <v>GPSC</v>
          </cell>
          <cell r="B228">
            <v>227</v>
          </cell>
          <cell r="C228" t="str">
            <v> i | 1 | 2 | 3 </v>
          </cell>
          <cell r="E228">
            <v>72.5</v>
          </cell>
          <cell r="F228">
            <v>2.4700000000000002</v>
          </cell>
          <cell r="G228">
            <v>36218600</v>
          </cell>
          <cell r="H228">
            <v>2608143</v>
          </cell>
          <cell r="I228">
            <v>204430</v>
          </cell>
          <cell r="J228">
            <v>28.42</v>
          </cell>
          <cell r="K228">
            <v>2.02</v>
          </cell>
          <cell r="L228">
            <v>1.43</v>
          </cell>
          <cell r="M228">
            <v>0.5</v>
          </cell>
          <cell r="N228">
            <v>2.5499999999999998</v>
          </cell>
          <cell r="O228">
            <v>5.23</v>
          </cell>
          <cell r="P228">
            <v>11.14</v>
          </cell>
          <cell r="Q228">
            <v>11.03</v>
          </cell>
          <cell r="R228">
            <v>1.51</v>
          </cell>
          <cell r="S228">
            <v>24.74</v>
          </cell>
          <cell r="U228">
            <v>566</v>
          </cell>
          <cell r="V228">
            <v>660</v>
          </cell>
          <cell r="W228">
            <v>1.32</v>
          </cell>
        </row>
        <row r="229">
          <cell r="A229" t="str">
            <v>GRAMMY</v>
          </cell>
          <cell r="B229">
            <v>228</v>
          </cell>
          <cell r="C229" t="str">
            <v> i | 1 | 2 | 3 </v>
          </cell>
          <cell r="E229">
            <v>9.15</v>
          </cell>
          <cell r="F229">
            <v>1.67</v>
          </cell>
          <cell r="G229">
            <v>39700</v>
          </cell>
          <cell r="H229">
            <v>364</v>
          </cell>
          <cell r="I229">
            <v>7503</v>
          </cell>
          <cell r="J229">
            <v>31.61</v>
          </cell>
          <cell r="K229">
            <v>6.88</v>
          </cell>
          <cell r="L229">
            <v>2.39</v>
          </cell>
          <cell r="N229">
            <v>0.28999999999999998</v>
          </cell>
          <cell r="O229">
            <v>9.14</v>
          </cell>
          <cell r="P229">
            <v>22.36</v>
          </cell>
          <cell r="Q229">
            <v>2.4900000000000002</v>
          </cell>
          <cell r="R229">
            <v>3.33</v>
          </cell>
          <cell r="S229">
            <v>20.57</v>
          </cell>
          <cell r="U229">
            <v>435</v>
          </cell>
          <cell r="V229">
            <v>536</v>
          </cell>
          <cell r="W229">
            <v>7.0000000000000007E-2</v>
          </cell>
        </row>
        <row r="230">
          <cell r="A230" t="str">
            <v>GRAND</v>
          </cell>
          <cell r="B230">
            <v>229</v>
          </cell>
          <cell r="C230" t="str">
            <v> i | 1 | 2 | 3 </v>
          </cell>
          <cell r="E230">
            <v>0.61</v>
          </cell>
          <cell r="F230">
            <v>1.67</v>
          </cell>
          <cell r="G230">
            <v>231100</v>
          </cell>
          <cell r="H230">
            <v>139</v>
          </cell>
          <cell r="I230">
            <v>2206</v>
          </cell>
          <cell r="K230">
            <v>0.66</v>
          </cell>
          <cell r="L230">
            <v>3.15</v>
          </cell>
          <cell r="N230">
            <v>0</v>
          </cell>
          <cell r="O230">
            <v>-3.17</v>
          </cell>
          <cell r="P230">
            <v>-20.51</v>
          </cell>
          <cell r="Q230">
            <v>-83.95</v>
          </cell>
          <cell r="S230">
            <v>36.35</v>
          </cell>
        </row>
        <row r="231">
          <cell r="A231" t="str">
            <v>GREEN</v>
          </cell>
          <cell r="B231">
            <v>230</v>
          </cell>
          <cell r="C231" t="str">
            <v> i | 1 | 2 | 3 </v>
          </cell>
          <cell r="E231">
            <v>1.1000000000000001</v>
          </cell>
          <cell r="F231">
            <v>0.92</v>
          </cell>
          <cell r="G231">
            <v>178600</v>
          </cell>
          <cell r="H231">
            <v>194</v>
          </cell>
          <cell r="I231">
            <v>900</v>
          </cell>
          <cell r="J231">
            <v>68.31</v>
          </cell>
          <cell r="K231">
            <v>1.18</v>
          </cell>
          <cell r="L231">
            <v>0.38</v>
          </cell>
          <cell r="N231">
            <v>0.02</v>
          </cell>
          <cell r="O231">
            <v>2.85</v>
          </cell>
          <cell r="P231">
            <v>1.75</v>
          </cell>
          <cell r="Q231">
            <v>6.14</v>
          </cell>
          <cell r="S231">
            <v>48.66</v>
          </cell>
          <cell r="U231">
            <v>906</v>
          </cell>
          <cell r="V231">
            <v>855</v>
          </cell>
          <cell r="W231">
            <v>-0.68</v>
          </cell>
        </row>
        <row r="232">
          <cell r="A232" t="str">
            <v>GSC</v>
          </cell>
          <cell r="B232">
            <v>231</v>
          </cell>
          <cell r="C232" t="str">
            <v> i | 1 | 3 </v>
          </cell>
          <cell r="E232">
            <v>1.24</v>
          </cell>
          <cell r="F232">
            <v>5.98</v>
          </cell>
          <cell r="G232">
            <v>326300</v>
          </cell>
          <cell r="H232">
            <v>396</v>
          </cell>
          <cell r="I232">
            <v>310</v>
          </cell>
          <cell r="K232">
            <v>1.36</v>
          </cell>
          <cell r="L232">
            <v>0.16</v>
          </cell>
          <cell r="N232">
            <v>0</v>
          </cell>
          <cell r="O232">
            <v>-0.8</v>
          </cell>
          <cell r="P232">
            <v>-1.24</v>
          </cell>
          <cell r="Q232">
            <v>-4.07</v>
          </cell>
          <cell r="R232">
            <v>3.08</v>
          </cell>
          <cell r="S232">
            <v>36</v>
          </cell>
        </row>
        <row r="233">
          <cell r="A233" t="str">
            <v>GSTEEL</v>
          </cell>
          <cell r="B233">
            <v>232</v>
          </cell>
          <cell r="C233" t="str">
            <v> i | 1 | 2 | 3 </v>
          </cell>
          <cell r="D233" t="str">
            <v>SPNC</v>
          </cell>
          <cell r="E233">
            <v>0.09</v>
          </cell>
          <cell r="F233">
            <v>0</v>
          </cell>
          <cell r="G233">
            <v>0</v>
          </cell>
          <cell r="H233">
            <v>0</v>
          </cell>
          <cell r="I233">
            <v>617</v>
          </cell>
          <cell r="L233">
            <v>1.78</v>
          </cell>
          <cell r="N233">
            <v>0</v>
          </cell>
          <cell r="O233">
            <v>9.24</v>
          </cell>
          <cell r="P233">
            <v>104.16</v>
          </cell>
          <cell r="Q233">
            <v>-7.45</v>
          </cell>
          <cell r="S233">
            <v>26.08</v>
          </cell>
        </row>
        <row r="234">
          <cell r="A234" t="str">
            <v>GTB</v>
          </cell>
          <cell r="B234">
            <v>233</v>
          </cell>
          <cell r="C234" t="str">
            <v> i | 1 | 2 | 3 </v>
          </cell>
          <cell r="E234">
            <v>0.73</v>
          </cell>
          <cell r="F234">
            <v>0</v>
          </cell>
          <cell r="G234">
            <v>42300</v>
          </cell>
          <cell r="H234">
            <v>31</v>
          </cell>
          <cell r="I234">
            <v>701</v>
          </cell>
          <cell r="J234">
            <v>12.18</v>
          </cell>
          <cell r="K234">
            <v>0.96</v>
          </cell>
          <cell r="L234">
            <v>0.39</v>
          </cell>
          <cell r="N234">
            <v>0.06</v>
          </cell>
          <cell r="O234">
            <v>7.26</v>
          </cell>
          <cell r="P234">
            <v>7.95</v>
          </cell>
          <cell r="Q234">
            <v>3.48</v>
          </cell>
          <cell r="R234">
            <v>6.85</v>
          </cell>
          <cell r="S234">
            <v>24.75</v>
          </cell>
          <cell r="U234">
            <v>435</v>
          </cell>
          <cell r="V234">
            <v>377</v>
          </cell>
        </row>
        <row r="235">
          <cell r="A235" t="str">
            <v>GULF</v>
          </cell>
          <cell r="B235">
            <v>234</v>
          </cell>
          <cell r="C235" t="str">
            <v> i | 1 | 2 | 3 </v>
          </cell>
          <cell r="E235">
            <v>36.25</v>
          </cell>
          <cell r="F235">
            <v>-1.36</v>
          </cell>
          <cell r="G235">
            <v>48074600</v>
          </cell>
          <cell r="H235">
            <v>1749119</v>
          </cell>
          <cell r="I235">
            <v>425327</v>
          </cell>
          <cell r="J235">
            <v>127.24</v>
          </cell>
          <cell r="K235">
            <v>7.28</v>
          </cell>
          <cell r="L235">
            <v>2.67</v>
          </cell>
          <cell r="M235">
            <v>1.3</v>
          </cell>
          <cell r="N235">
            <v>0.28000000000000003</v>
          </cell>
          <cell r="O235">
            <v>4.66</v>
          </cell>
          <cell r="P235">
            <v>6.95</v>
          </cell>
          <cell r="Q235">
            <v>9.5500000000000007</v>
          </cell>
          <cell r="R235">
            <v>0.64</v>
          </cell>
          <cell r="S235">
            <v>26.71</v>
          </cell>
          <cell r="U235">
            <v>776</v>
          </cell>
          <cell r="V235">
            <v>794</v>
          </cell>
          <cell r="W235">
            <v>5.18</v>
          </cell>
        </row>
        <row r="236">
          <cell r="A236" t="str">
            <v>GUNKUL</v>
          </cell>
          <cell r="B236">
            <v>235</v>
          </cell>
          <cell r="C236" t="str">
            <v> i | 1 | 2 | 3 </v>
          </cell>
          <cell r="E236">
            <v>2.48</v>
          </cell>
          <cell r="F236">
            <v>1.64</v>
          </cell>
          <cell r="G236">
            <v>31722400</v>
          </cell>
          <cell r="H236">
            <v>78270</v>
          </cell>
          <cell r="I236">
            <v>22029</v>
          </cell>
          <cell r="J236">
            <v>9.6999999999999993</v>
          </cell>
          <cell r="K236">
            <v>2</v>
          </cell>
          <cell r="L236">
            <v>2.82</v>
          </cell>
          <cell r="M236">
            <v>0.14000000000000001</v>
          </cell>
          <cell r="N236">
            <v>0.26</v>
          </cell>
          <cell r="O236">
            <v>8.06</v>
          </cell>
          <cell r="P236">
            <v>21.23</v>
          </cell>
          <cell r="Q236">
            <v>24.53</v>
          </cell>
          <cell r="R236">
            <v>5.57</v>
          </cell>
          <cell r="S236">
            <v>44.03</v>
          </cell>
          <cell r="U236">
            <v>143</v>
          </cell>
          <cell r="V236">
            <v>264</v>
          </cell>
          <cell r="W236">
            <v>0.23</v>
          </cell>
        </row>
        <row r="237">
          <cell r="A237" t="str">
            <v>GYT</v>
          </cell>
          <cell r="B237">
            <v>236</v>
          </cell>
          <cell r="C237" t="str">
            <v> i | 1 | 3 </v>
          </cell>
          <cell r="E237">
            <v>221</v>
          </cell>
          <cell r="F237">
            <v>0</v>
          </cell>
          <cell r="G237">
            <v>0</v>
          </cell>
          <cell r="H237">
            <v>0</v>
          </cell>
          <cell r="I237">
            <v>1635</v>
          </cell>
          <cell r="K237">
            <v>0.46</v>
          </cell>
          <cell r="L237">
            <v>0.82</v>
          </cell>
          <cell r="N237">
            <v>0</v>
          </cell>
          <cell r="O237">
            <v>-1.32</v>
          </cell>
          <cell r="P237">
            <v>-4.24</v>
          </cell>
          <cell r="Q237">
            <v>-8.89</v>
          </cell>
          <cell r="S237">
            <v>25.59</v>
          </cell>
        </row>
        <row r="238">
          <cell r="A238" t="str">
            <v>HANA</v>
          </cell>
          <cell r="B238">
            <v>237</v>
          </cell>
          <cell r="C238" t="str">
            <v> i | 1 | 2 | 3 </v>
          </cell>
          <cell r="E238">
            <v>43.5</v>
          </cell>
          <cell r="F238">
            <v>4.82</v>
          </cell>
          <cell r="G238">
            <v>23822000</v>
          </cell>
          <cell r="H238">
            <v>1021013</v>
          </cell>
          <cell r="I238">
            <v>35012</v>
          </cell>
          <cell r="J238">
            <v>19.84</v>
          </cell>
          <cell r="K238">
            <v>1.6</v>
          </cell>
          <cell r="L238">
            <v>0.17</v>
          </cell>
          <cell r="M238">
            <v>0.65</v>
          </cell>
          <cell r="N238">
            <v>2.19</v>
          </cell>
          <cell r="O238">
            <v>7.69</v>
          </cell>
          <cell r="P238">
            <v>8.25</v>
          </cell>
          <cell r="Q238">
            <v>8.3699999999999992</v>
          </cell>
          <cell r="R238">
            <v>3.13</v>
          </cell>
          <cell r="S238">
            <v>50.46</v>
          </cell>
          <cell r="U238">
            <v>567</v>
          </cell>
          <cell r="V238">
            <v>496</v>
          </cell>
          <cell r="W238">
            <v>-29.18</v>
          </cell>
        </row>
        <row r="239">
          <cell r="A239" t="str">
            <v>HARN</v>
          </cell>
          <cell r="B239">
            <v>238</v>
          </cell>
          <cell r="C239" t="str">
            <v> i | 1 | 2 | 3 </v>
          </cell>
          <cell r="E239">
            <v>2.16</v>
          </cell>
          <cell r="F239">
            <v>0.93</v>
          </cell>
          <cell r="G239">
            <v>309000</v>
          </cell>
          <cell r="H239">
            <v>665</v>
          </cell>
          <cell r="I239">
            <v>1263</v>
          </cell>
          <cell r="J239">
            <v>10.1</v>
          </cell>
          <cell r="K239">
            <v>0.97</v>
          </cell>
          <cell r="L239">
            <v>0.17</v>
          </cell>
          <cell r="M239">
            <v>0.18</v>
          </cell>
          <cell r="N239">
            <v>0.21</v>
          </cell>
          <cell r="O239">
            <v>10.26</v>
          </cell>
          <cell r="P239">
            <v>9.7100000000000009</v>
          </cell>
          <cell r="Q239">
            <v>8.8699999999999992</v>
          </cell>
          <cell r="R239">
            <v>8.41</v>
          </cell>
          <cell r="S239">
            <v>32.83</v>
          </cell>
          <cell r="U239">
            <v>318</v>
          </cell>
          <cell r="V239">
            <v>221</v>
          </cell>
          <cell r="W239">
            <v>0.18</v>
          </cell>
        </row>
        <row r="240">
          <cell r="A240" t="str">
            <v>HFT</v>
          </cell>
          <cell r="B240">
            <v>239</v>
          </cell>
          <cell r="C240" t="str">
            <v> i | 1 | 2 | 3 </v>
          </cell>
          <cell r="E240">
            <v>4.4000000000000004</v>
          </cell>
          <cell r="F240">
            <v>2.33</v>
          </cell>
          <cell r="G240">
            <v>2579400</v>
          </cell>
          <cell r="H240">
            <v>11360</v>
          </cell>
          <cell r="I240">
            <v>2897</v>
          </cell>
          <cell r="J240">
            <v>7.92</v>
          </cell>
          <cell r="K240">
            <v>0.93</v>
          </cell>
          <cell r="L240">
            <v>0.19</v>
          </cell>
          <cell r="M240">
            <v>0.15</v>
          </cell>
          <cell r="N240">
            <v>0.56000000000000005</v>
          </cell>
          <cell r="O240">
            <v>12.37</v>
          </cell>
          <cell r="P240">
            <v>12.26</v>
          </cell>
          <cell r="Q240">
            <v>14.37</v>
          </cell>
          <cell r="R240">
            <v>3.37</v>
          </cell>
          <cell r="S240">
            <v>47.18</v>
          </cell>
          <cell r="U240">
            <v>217</v>
          </cell>
          <cell r="V240">
            <v>133</v>
          </cell>
          <cell r="W240">
            <v>-1.04</v>
          </cell>
        </row>
        <row r="241">
          <cell r="A241" t="str">
            <v>HMPRO</v>
          </cell>
          <cell r="B241">
            <v>240</v>
          </cell>
          <cell r="C241" t="str">
            <v> i | 1 | 2 | 3 </v>
          </cell>
          <cell r="E241">
            <v>15.1</v>
          </cell>
          <cell r="F241">
            <v>0</v>
          </cell>
          <cell r="G241">
            <v>13028800</v>
          </cell>
          <cell r="H241">
            <v>197230</v>
          </cell>
          <cell r="I241">
            <v>198583</v>
          </cell>
          <cell r="J241">
            <v>37.07</v>
          </cell>
          <cell r="K241">
            <v>9.93</v>
          </cell>
          <cell r="L241">
            <v>1.73</v>
          </cell>
          <cell r="M241">
            <v>0.1</v>
          </cell>
          <cell r="N241">
            <v>0.41</v>
          </cell>
          <cell r="O241">
            <v>13.27</v>
          </cell>
          <cell r="P241">
            <v>27.13</v>
          </cell>
          <cell r="Q241">
            <v>7.89</v>
          </cell>
          <cell r="R241">
            <v>2.52</v>
          </cell>
          <cell r="S241">
            <v>45.87</v>
          </cell>
          <cell r="U241">
            <v>440</v>
          </cell>
          <cell r="V241">
            <v>481</v>
          </cell>
          <cell r="W241">
            <v>2.42</v>
          </cell>
        </row>
        <row r="242">
          <cell r="A242" t="str">
            <v>HPT</v>
          </cell>
          <cell r="B242">
            <v>241</v>
          </cell>
          <cell r="C242" t="str">
            <v> i | 1 | 2 | 3 </v>
          </cell>
          <cell r="E242">
            <v>0.74</v>
          </cell>
          <cell r="F242">
            <v>0</v>
          </cell>
          <cell r="G242">
            <v>11800</v>
          </cell>
          <cell r="H242">
            <v>9</v>
          </cell>
          <cell r="I242">
            <v>409</v>
          </cell>
          <cell r="J242">
            <v>511.23</v>
          </cell>
          <cell r="K242">
            <v>1.64</v>
          </cell>
          <cell r="L242">
            <v>0.13</v>
          </cell>
          <cell r="N242">
            <v>0</v>
          </cell>
          <cell r="O242">
            <v>0.34</v>
          </cell>
          <cell r="P242">
            <v>0.32</v>
          </cell>
          <cell r="Q242">
            <v>-5.45</v>
          </cell>
          <cell r="R242">
            <v>2.4500000000000002</v>
          </cell>
          <cell r="S242">
            <v>22.98</v>
          </cell>
          <cell r="U242">
            <v>962</v>
          </cell>
          <cell r="V242">
            <v>995</v>
          </cell>
          <cell r="W242">
            <v>28.48</v>
          </cell>
        </row>
        <row r="243">
          <cell r="A243" t="str">
            <v>HTC</v>
          </cell>
          <cell r="B243">
            <v>242</v>
          </cell>
          <cell r="C243" t="str">
            <v> i | 1 | 2 | 3 </v>
          </cell>
          <cell r="E243">
            <v>36</v>
          </cell>
          <cell r="F243">
            <v>3.6</v>
          </cell>
          <cell r="G243">
            <v>1474100</v>
          </cell>
          <cell r="H243">
            <v>52783</v>
          </cell>
          <cell r="I243">
            <v>7235</v>
          </cell>
          <cell r="J243">
            <v>14.2</v>
          </cell>
          <cell r="K243">
            <v>2.38</v>
          </cell>
          <cell r="L243">
            <v>0.61</v>
          </cell>
          <cell r="M243">
            <v>0.78</v>
          </cell>
          <cell r="N243">
            <v>2.5299999999999998</v>
          </cell>
          <cell r="O243">
            <v>12.01</v>
          </cell>
          <cell r="P243">
            <v>17.18</v>
          </cell>
          <cell r="Q243">
            <v>9.66</v>
          </cell>
          <cell r="R243">
            <v>5.05</v>
          </cell>
          <cell r="S243">
            <v>31.49</v>
          </cell>
          <cell r="U243">
            <v>318</v>
          </cell>
          <cell r="V243">
            <v>305</v>
          </cell>
          <cell r="W243">
            <v>0.26</v>
          </cell>
        </row>
        <row r="244">
          <cell r="A244" t="str">
            <v>HTECH</v>
          </cell>
          <cell r="B244">
            <v>243</v>
          </cell>
          <cell r="C244" t="str">
            <v> i | 1 | 2 | 3 </v>
          </cell>
          <cell r="E244">
            <v>3.02</v>
          </cell>
          <cell r="F244">
            <v>-0.66</v>
          </cell>
          <cell r="G244">
            <v>288100</v>
          </cell>
          <cell r="H244">
            <v>868</v>
          </cell>
          <cell r="I244">
            <v>906</v>
          </cell>
          <cell r="J244">
            <v>17</v>
          </cell>
          <cell r="K244">
            <v>0.82</v>
          </cell>
          <cell r="L244">
            <v>0.42</v>
          </cell>
          <cell r="M244">
            <v>0.04</v>
          </cell>
          <cell r="N244">
            <v>0.18</v>
          </cell>
          <cell r="O244">
            <v>4.8899999999999997</v>
          </cell>
          <cell r="P244">
            <v>4.9000000000000004</v>
          </cell>
          <cell r="Q244">
            <v>6.94</v>
          </cell>
          <cell r="R244">
            <v>2.63</v>
          </cell>
          <cell r="S244">
            <v>74.930000000000007</v>
          </cell>
          <cell r="U244">
            <v>614</v>
          </cell>
          <cell r="V244">
            <v>563</v>
          </cell>
          <cell r="W244">
            <v>1.1499999999999999</v>
          </cell>
        </row>
        <row r="245">
          <cell r="A245" t="str">
            <v>HUMAN</v>
          </cell>
          <cell r="B245">
            <v>244</v>
          </cell>
          <cell r="C245" t="str">
            <v> i | 1 | 2 | 3 </v>
          </cell>
          <cell r="E245">
            <v>8.9499999999999993</v>
          </cell>
          <cell r="F245">
            <v>0.56000000000000005</v>
          </cell>
          <cell r="G245">
            <v>1014700</v>
          </cell>
          <cell r="H245">
            <v>9009</v>
          </cell>
          <cell r="I245">
            <v>6086</v>
          </cell>
          <cell r="J245">
            <v>37.58</v>
          </cell>
          <cell r="K245">
            <v>5</v>
          </cell>
          <cell r="L245">
            <v>0.26</v>
          </cell>
          <cell r="M245">
            <v>0.06</v>
          </cell>
          <cell r="N245">
            <v>0.24</v>
          </cell>
          <cell r="O245">
            <v>12.92</v>
          </cell>
          <cell r="P245">
            <v>13.59</v>
          </cell>
          <cell r="Q245">
            <v>22.39</v>
          </cell>
          <cell r="R245">
            <v>1.35</v>
          </cell>
          <cell r="S245">
            <v>46.68</v>
          </cell>
          <cell r="U245">
            <v>563</v>
          </cell>
          <cell r="V245">
            <v>487</v>
          </cell>
          <cell r="W245">
            <v>1.54</v>
          </cell>
        </row>
        <row r="246">
          <cell r="A246" t="str">
            <v>HYDRO</v>
          </cell>
          <cell r="B246">
            <v>245</v>
          </cell>
          <cell r="C246" t="str">
            <v> i | 1 | 2 | 3 </v>
          </cell>
          <cell r="D246" t="str">
            <v>C</v>
          </cell>
          <cell r="E246">
            <v>0.24</v>
          </cell>
          <cell r="F246">
            <v>9.09</v>
          </cell>
          <cell r="G246">
            <v>124700</v>
          </cell>
          <cell r="H246">
            <v>28</v>
          </cell>
          <cell r="I246">
            <v>307</v>
          </cell>
          <cell r="L246">
            <v>-18.100000000000001</v>
          </cell>
          <cell r="N246">
            <v>0</v>
          </cell>
          <cell r="O246">
            <v>-28.28</v>
          </cell>
          <cell r="P246">
            <v>-1345.24</v>
          </cell>
          <cell r="Q246">
            <v>-59.49</v>
          </cell>
          <cell r="S246">
            <v>35.020000000000003</v>
          </cell>
        </row>
        <row r="247">
          <cell r="A247" t="str">
            <v>ICC</v>
          </cell>
          <cell r="B247">
            <v>246</v>
          </cell>
          <cell r="C247" t="str">
            <v> i | 1 | 2 | 3 </v>
          </cell>
          <cell r="E247">
            <v>29</v>
          </cell>
          <cell r="F247">
            <v>2.65</v>
          </cell>
          <cell r="G247">
            <v>1100</v>
          </cell>
          <cell r="H247">
            <v>31</v>
          </cell>
          <cell r="I247">
            <v>8428</v>
          </cell>
          <cell r="K247">
            <v>0.31</v>
          </cell>
          <cell r="L247">
            <v>0.19</v>
          </cell>
          <cell r="M247">
            <v>0.7</v>
          </cell>
          <cell r="N247">
            <v>0</v>
          </cell>
          <cell r="O247">
            <v>0.23</v>
          </cell>
          <cell r="P247">
            <v>-0.22</v>
          </cell>
          <cell r="Q247">
            <v>-1.5</v>
          </cell>
          <cell r="R247">
            <v>2.48</v>
          </cell>
          <cell r="S247">
            <v>27.39</v>
          </cell>
        </row>
        <row r="248">
          <cell r="A248" t="str">
            <v>ICHI</v>
          </cell>
          <cell r="B248">
            <v>247</v>
          </cell>
          <cell r="C248" t="str">
            <v> i | 1 | 2 | 3 </v>
          </cell>
          <cell r="E248">
            <v>11.1</v>
          </cell>
          <cell r="F248">
            <v>0</v>
          </cell>
          <cell r="G248">
            <v>19377100</v>
          </cell>
          <cell r="H248">
            <v>219628</v>
          </cell>
          <cell r="I248">
            <v>14430</v>
          </cell>
          <cell r="J248">
            <v>28</v>
          </cell>
          <cell r="K248">
            <v>2.33</v>
          </cell>
          <cell r="L248">
            <v>0.19</v>
          </cell>
          <cell r="M248">
            <v>0.35</v>
          </cell>
          <cell r="N248">
            <v>0.4</v>
          </cell>
          <cell r="O248">
            <v>7.28</v>
          </cell>
          <cell r="P248">
            <v>8.36</v>
          </cell>
          <cell r="Q248">
            <v>11.05</v>
          </cell>
          <cell r="R248">
            <v>3.15</v>
          </cell>
          <cell r="S248">
            <v>41.89</v>
          </cell>
          <cell r="U248">
            <v>624</v>
          </cell>
          <cell r="V248">
            <v>577</v>
          </cell>
          <cell r="W248">
            <v>0.17</v>
          </cell>
        </row>
        <row r="249">
          <cell r="A249" t="str">
            <v>ICN</v>
          </cell>
          <cell r="B249">
            <v>248</v>
          </cell>
          <cell r="C249" t="str">
            <v> i | 1 | 2 | 3 </v>
          </cell>
          <cell r="D249" t="str">
            <v>XD</v>
          </cell>
          <cell r="E249">
            <v>2.36</v>
          </cell>
          <cell r="F249">
            <v>1.72</v>
          </cell>
          <cell r="G249">
            <v>1136500</v>
          </cell>
          <cell r="H249">
            <v>2671</v>
          </cell>
          <cell r="I249">
            <v>1062</v>
          </cell>
          <cell r="J249">
            <v>9.26</v>
          </cell>
          <cell r="K249">
            <v>1.83</v>
          </cell>
          <cell r="L249">
            <v>1.37</v>
          </cell>
          <cell r="M249">
            <v>0.1</v>
          </cell>
          <cell r="N249">
            <v>0.25</v>
          </cell>
          <cell r="O249">
            <v>12.63</v>
          </cell>
          <cell r="P249">
            <v>20.53</v>
          </cell>
          <cell r="Q249">
            <v>7.6</v>
          </cell>
          <cell r="R249">
            <v>6.47</v>
          </cell>
          <cell r="S249">
            <v>56.53</v>
          </cell>
          <cell r="U249">
            <v>147</v>
          </cell>
          <cell r="V249">
            <v>155</v>
          </cell>
          <cell r="W249">
            <v>0.15</v>
          </cell>
        </row>
        <row r="250">
          <cell r="A250" t="str">
            <v>IFEC</v>
          </cell>
          <cell r="B250">
            <v>249</v>
          </cell>
          <cell r="C250" t="str">
            <v> i | 1 | 2 | 3 </v>
          </cell>
          <cell r="D250" t="str">
            <v>SPNPNC</v>
          </cell>
          <cell r="E250">
            <v>0.35</v>
          </cell>
          <cell r="F250">
            <v>0</v>
          </cell>
          <cell r="G250">
            <v>0</v>
          </cell>
          <cell r="H250">
            <v>0</v>
          </cell>
          <cell r="I250">
            <v>707</v>
          </cell>
          <cell r="K250">
            <v>0.21</v>
          </cell>
          <cell r="L250">
            <v>2.9</v>
          </cell>
          <cell r="M250">
            <v>0.12</v>
          </cell>
          <cell r="N250">
            <v>0</v>
          </cell>
          <cell r="O250">
            <v>-10.9</v>
          </cell>
          <cell r="P250">
            <v>-43.89</v>
          </cell>
          <cell r="Q250">
            <v>-98</v>
          </cell>
          <cell r="S250">
            <v>88.18</v>
          </cell>
        </row>
        <row r="251">
          <cell r="A251" t="str">
            <v>IFS</v>
          </cell>
          <cell r="B251">
            <v>250</v>
          </cell>
          <cell r="C251" t="str">
            <v> i | 1 | 3 </v>
          </cell>
          <cell r="E251">
            <v>2.34</v>
          </cell>
          <cell r="F251">
            <v>0</v>
          </cell>
          <cell r="G251">
            <v>749800</v>
          </cell>
          <cell r="H251">
            <v>1756</v>
          </cell>
          <cell r="I251">
            <v>1155</v>
          </cell>
          <cell r="J251">
            <v>7.68</v>
          </cell>
          <cell r="K251">
            <v>0.77</v>
          </cell>
          <cell r="L251">
            <v>1.03</v>
          </cell>
          <cell r="M251">
            <v>0.24</v>
          </cell>
          <cell r="N251">
            <v>0.3</v>
          </cell>
          <cell r="O251">
            <v>5.41</v>
          </cell>
          <cell r="P251">
            <v>10.18</v>
          </cell>
          <cell r="Q251">
            <v>34.49</v>
          </cell>
          <cell r="R251">
            <v>10.039999999999999</v>
          </cell>
          <cell r="S251">
            <v>26.81</v>
          </cell>
          <cell r="U251">
            <v>256</v>
          </cell>
          <cell r="V251">
            <v>328</v>
          </cell>
          <cell r="W251">
            <v>0.41</v>
          </cell>
        </row>
        <row r="252">
          <cell r="A252" t="str">
            <v>IHL</v>
          </cell>
          <cell r="B252">
            <v>251</v>
          </cell>
          <cell r="C252" t="str">
            <v> i | 1 | 2 | 3 </v>
          </cell>
          <cell r="E252">
            <v>3.6</v>
          </cell>
          <cell r="F252">
            <v>-2.7</v>
          </cell>
          <cell r="G252">
            <v>2569100</v>
          </cell>
          <cell r="H252">
            <v>9410</v>
          </cell>
          <cell r="I252">
            <v>2134</v>
          </cell>
          <cell r="K252">
            <v>1.4</v>
          </cell>
          <cell r="L252">
            <v>1.39</v>
          </cell>
          <cell r="M252">
            <v>0.1</v>
          </cell>
          <cell r="N252">
            <v>0</v>
          </cell>
          <cell r="O252">
            <v>-0.48</v>
          </cell>
          <cell r="P252">
            <v>-2.92</v>
          </cell>
          <cell r="Q252">
            <v>-6.09</v>
          </cell>
          <cell r="R252">
            <v>6.68</v>
          </cell>
          <cell r="S252">
            <v>44.81</v>
          </cell>
        </row>
        <row r="253">
          <cell r="A253" t="str">
            <v>IIG</v>
          </cell>
          <cell r="B253">
            <v>252</v>
          </cell>
          <cell r="C253" t="str">
            <v> i </v>
          </cell>
          <cell r="E253">
            <v>21.8</v>
          </cell>
          <cell r="F253">
            <v>10.1</v>
          </cell>
          <cell r="G253">
            <v>5259200</v>
          </cell>
          <cell r="H253">
            <v>110622</v>
          </cell>
          <cell r="I253">
            <v>2180</v>
          </cell>
          <cell r="J253">
            <v>35.39</v>
          </cell>
          <cell r="K253">
            <v>4.71</v>
          </cell>
          <cell r="L253">
            <v>0.39</v>
          </cell>
          <cell r="N253">
            <v>0.62</v>
          </cell>
          <cell r="O253">
            <v>9.58</v>
          </cell>
          <cell r="P253">
            <v>10.57</v>
          </cell>
          <cell r="Q253">
            <v>9.59</v>
          </cell>
          <cell r="S253">
            <v>31.13</v>
          </cell>
          <cell r="U253">
            <v>610</v>
          </cell>
          <cell r="V253">
            <v>543</v>
          </cell>
        </row>
        <row r="254">
          <cell r="A254" t="str">
            <v>III</v>
          </cell>
          <cell r="B254">
            <v>253</v>
          </cell>
          <cell r="C254" t="str">
            <v> i | 1 | 2 | 3 </v>
          </cell>
          <cell r="E254">
            <v>4.66</v>
          </cell>
          <cell r="F254">
            <v>0</v>
          </cell>
          <cell r="G254">
            <v>890200</v>
          </cell>
          <cell r="H254">
            <v>4162</v>
          </cell>
          <cell r="I254">
            <v>2839</v>
          </cell>
          <cell r="J254">
            <v>19.649999999999999</v>
          </cell>
          <cell r="K254">
            <v>2.25</v>
          </cell>
          <cell r="L254">
            <v>0.92</v>
          </cell>
          <cell r="M254">
            <v>0.15</v>
          </cell>
          <cell r="N254">
            <v>0.24</v>
          </cell>
          <cell r="O254">
            <v>6.9</v>
          </cell>
          <cell r="P254">
            <v>11.4</v>
          </cell>
          <cell r="Q254">
            <v>9.2799999999999994</v>
          </cell>
          <cell r="R254">
            <v>3.26</v>
          </cell>
          <cell r="S254">
            <v>35.86</v>
          </cell>
          <cell r="U254">
            <v>489</v>
          </cell>
          <cell r="V254">
            <v>528</v>
          </cell>
          <cell r="W254">
            <v>0.84</v>
          </cell>
        </row>
        <row r="255">
          <cell r="A255" t="str">
            <v>ILINK</v>
          </cell>
          <cell r="B255">
            <v>254</v>
          </cell>
          <cell r="C255" t="str">
            <v> i | 1 | 2 | 3 </v>
          </cell>
          <cell r="E255">
            <v>4.58</v>
          </cell>
          <cell r="F255">
            <v>0</v>
          </cell>
          <cell r="G255">
            <v>1381200</v>
          </cell>
          <cell r="H255">
            <v>6342</v>
          </cell>
          <cell r="I255">
            <v>2490</v>
          </cell>
          <cell r="J255">
            <v>10.73</v>
          </cell>
          <cell r="K255">
            <v>0.86</v>
          </cell>
          <cell r="L255">
            <v>2.17</v>
          </cell>
          <cell r="M255">
            <v>0.01</v>
          </cell>
          <cell r="N255">
            <v>0.43</v>
          </cell>
          <cell r="O255">
            <v>5.44</v>
          </cell>
          <cell r="P255">
            <v>8.1199999999999992</v>
          </cell>
          <cell r="Q255">
            <v>4.5599999999999996</v>
          </cell>
          <cell r="R255">
            <v>0.84</v>
          </cell>
          <cell r="S255">
            <v>48.25</v>
          </cell>
          <cell r="U255">
            <v>383</v>
          </cell>
          <cell r="V255">
            <v>400</v>
          </cell>
          <cell r="W255">
            <v>0.06</v>
          </cell>
        </row>
        <row r="256">
          <cell r="A256" t="str">
            <v>ILM</v>
          </cell>
          <cell r="B256">
            <v>255</v>
          </cell>
          <cell r="C256" t="str">
            <v> i | 1 | 3 </v>
          </cell>
          <cell r="E256">
            <v>14.1</v>
          </cell>
          <cell r="F256">
            <v>0</v>
          </cell>
          <cell r="G256">
            <v>2044000</v>
          </cell>
          <cell r="H256">
            <v>29029</v>
          </cell>
          <cell r="I256">
            <v>7121</v>
          </cell>
          <cell r="J256">
            <v>17</v>
          </cell>
          <cell r="K256">
            <v>1.44</v>
          </cell>
          <cell r="L256">
            <v>1.67</v>
          </cell>
          <cell r="M256">
            <v>0.15</v>
          </cell>
          <cell r="N256">
            <v>0.83</v>
          </cell>
          <cell r="O256">
            <v>6.02</v>
          </cell>
          <cell r="P256">
            <v>8.58</v>
          </cell>
          <cell r="Q256">
            <v>4.58</v>
          </cell>
          <cell r="R256">
            <v>3.26</v>
          </cell>
          <cell r="S256">
            <v>25.07</v>
          </cell>
          <cell r="U256">
            <v>508</v>
          </cell>
          <cell r="V256">
            <v>509</v>
          </cell>
          <cell r="W256">
            <v>1.74</v>
          </cell>
        </row>
        <row r="257">
          <cell r="A257" t="str">
            <v>IMH</v>
          </cell>
          <cell r="B257">
            <v>256</v>
          </cell>
          <cell r="C257" t="str">
            <v> i | 1 | 3 </v>
          </cell>
          <cell r="E257">
            <v>2.12</v>
          </cell>
          <cell r="F257">
            <v>0</v>
          </cell>
          <cell r="G257">
            <v>95200</v>
          </cell>
          <cell r="H257">
            <v>202</v>
          </cell>
          <cell r="I257">
            <v>456</v>
          </cell>
          <cell r="K257">
            <v>1.07</v>
          </cell>
          <cell r="L257">
            <v>0.14000000000000001</v>
          </cell>
          <cell r="N257">
            <v>0</v>
          </cell>
          <cell r="O257">
            <v>-5.12</v>
          </cell>
          <cell r="P257">
            <v>-6.84</v>
          </cell>
          <cell r="Q257">
            <v>-15.24</v>
          </cell>
          <cell r="S257">
            <v>27.22</v>
          </cell>
        </row>
        <row r="258">
          <cell r="A258" t="str">
            <v>INET</v>
          </cell>
          <cell r="B258">
            <v>257</v>
          </cell>
          <cell r="C258" t="str">
            <v> i | 1 | 2 | 3 </v>
          </cell>
          <cell r="E258">
            <v>3.5</v>
          </cell>
          <cell r="F258">
            <v>0.56999999999999995</v>
          </cell>
          <cell r="G258">
            <v>1570500</v>
          </cell>
          <cell r="H258">
            <v>5479</v>
          </cell>
          <cell r="I258">
            <v>1750</v>
          </cell>
          <cell r="J258">
            <v>11.51</v>
          </cell>
          <cell r="K258">
            <v>0.89</v>
          </cell>
          <cell r="L258">
            <v>2.63</v>
          </cell>
          <cell r="N258">
            <v>0.3</v>
          </cell>
          <cell r="O258">
            <v>5.41</v>
          </cell>
          <cell r="P258">
            <v>8.0500000000000007</v>
          </cell>
          <cell r="Q258">
            <v>4.7</v>
          </cell>
          <cell r="S258">
            <v>50.51</v>
          </cell>
          <cell r="U258">
            <v>411</v>
          </cell>
          <cell r="V258">
            <v>429</v>
          </cell>
          <cell r="W258">
            <v>0.11</v>
          </cell>
        </row>
        <row r="259">
          <cell r="A259" t="str">
            <v>INGRS</v>
          </cell>
          <cell r="B259">
            <v>258</v>
          </cell>
          <cell r="C259" t="str">
            <v> i | 1 | 2 | 3 </v>
          </cell>
          <cell r="E259">
            <v>0.44</v>
          </cell>
          <cell r="F259">
            <v>0</v>
          </cell>
          <cell r="G259">
            <v>1424700</v>
          </cell>
          <cell r="H259">
            <v>629</v>
          </cell>
          <cell r="I259">
            <v>637</v>
          </cell>
          <cell r="K259">
            <v>0.45</v>
          </cell>
          <cell r="L259">
            <v>1.47</v>
          </cell>
          <cell r="N259">
            <v>0</v>
          </cell>
          <cell r="O259">
            <v>-3.12</v>
          </cell>
          <cell r="P259">
            <v>-15.78</v>
          </cell>
          <cell r="Q259">
            <v>-17.73</v>
          </cell>
          <cell r="R259">
            <v>5.91</v>
          </cell>
          <cell r="S259">
            <v>39.43</v>
          </cell>
        </row>
        <row r="260">
          <cell r="A260" t="str">
            <v>INOX</v>
          </cell>
          <cell r="B260">
            <v>259</v>
          </cell>
          <cell r="C260" t="str">
            <v> i | 1 | 3 </v>
          </cell>
          <cell r="E260">
            <v>0.43</v>
          </cell>
          <cell r="F260">
            <v>-2.27</v>
          </cell>
          <cell r="G260">
            <v>7205300</v>
          </cell>
          <cell r="H260">
            <v>3086</v>
          </cell>
          <cell r="I260">
            <v>3352</v>
          </cell>
          <cell r="K260">
            <v>0.38</v>
          </cell>
          <cell r="L260">
            <v>0.33</v>
          </cell>
          <cell r="N260">
            <v>0</v>
          </cell>
          <cell r="O260">
            <v>-1.05</v>
          </cell>
          <cell r="P260">
            <v>-1.1200000000000001</v>
          </cell>
          <cell r="Q260">
            <v>-0.59</v>
          </cell>
          <cell r="S260">
            <v>15.31</v>
          </cell>
        </row>
        <row r="261">
          <cell r="A261" t="str">
            <v>INSET</v>
          </cell>
          <cell r="B261">
            <v>260</v>
          </cell>
          <cell r="C261" t="str">
            <v> i | 1 | 3 </v>
          </cell>
          <cell r="E261">
            <v>3.64</v>
          </cell>
          <cell r="F261">
            <v>0</v>
          </cell>
          <cell r="G261">
            <v>3709700</v>
          </cell>
          <cell r="H261">
            <v>13449</v>
          </cell>
          <cell r="I261">
            <v>2038</v>
          </cell>
          <cell r="J261">
            <v>16.25</v>
          </cell>
          <cell r="K261">
            <v>2.56</v>
          </cell>
          <cell r="L261">
            <v>0.64</v>
          </cell>
          <cell r="M261">
            <v>0.04</v>
          </cell>
          <cell r="N261">
            <v>0.22</v>
          </cell>
          <cell r="O261">
            <v>14.75</v>
          </cell>
          <cell r="P261">
            <v>21.03</v>
          </cell>
          <cell r="Q261">
            <v>9.64</v>
          </cell>
          <cell r="R261">
            <v>4.12</v>
          </cell>
          <cell r="S261">
            <v>39.06</v>
          </cell>
          <cell r="U261">
            <v>309</v>
          </cell>
          <cell r="V261">
            <v>302</v>
          </cell>
        </row>
        <row r="262">
          <cell r="A262" t="str">
            <v>INSURE</v>
          </cell>
          <cell r="B262">
            <v>261</v>
          </cell>
          <cell r="C262" t="str">
            <v> i | 1 | 3 </v>
          </cell>
          <cell r="E262">
            <v>31</v>
          </cell>
          <cell r="F262">
            <v>0</v>
          </cell>
          <cell r="G262">
            <v>0</v>
          </cell>
          <cell r="H262">
            <v>0</v>
          </cell>
          <cell r="I262">
            <v>310</v>
          </cell>
          <cell r="K262">
            <v>1.86</v>
          </cell>
          <cell r="L262">
            <v>3.68</v>
          </cell>
          <cell r="N262">
            <v>0</v>
          </cell>
          <cell r="O262">
            <v>-3.53</v>
          </cell>
          <cell r="P262">
            <v>-16.2</v>
          </cell>
          <cell r="Q262">
            <v>-13.4</v>
          </cell>
          <cell r="S262">
            <v>24.92</v>
          </cell>
        </row>
        <row r="263">
          <cell r="A263" t="str">
            <v>INTUCH</v>
          </cell>
          <cell r="B263">
            <v>262</v>
          </cell>
          <cell r="C263" t="str">
            <v> i | 1 | 2 | 3 </v>
          </cell>
          <cell r="E263">
            <v>55.25</v>
          </cell>
          <cell r="F263">
            <v>-0.45</v>
          </cell>
          <cell r="G263">
            <v>8083000</v>
          </cell>
          <cell r="H263">
            <v>446910</v>
          </cell>
          <cell r="I263">
            <v>177160</v>
          </cell>
          <cell r="J263">
            <v>17.239999999999998</v>
          </cell>
          <cell r="K263">
            <v>5</v>
          </cell>
          <cell r="L263">
            <v>0.25</v>
          </cell>
          <cell r="M263">
            <v>1.1499999999999999</v>
          </cell>
          <cell r="N263">
            <v>3.2</v>
          </cell>
          <cell r="O263">
            <v>19.66</v>
          </cell>
          <cell r="P263">
            <v>30.25</v>
          </cell>
          <cell r="Q263">
            <v>69.37</v>
          </cell>
          <cell r="R263">
            <v>4.7699999999999996</v>
          </cell>
          <cell r="S263">
            <v>78.989999999999995</v>
          </cell>
          <cell r="U263">
            <v>277</v>
          </cell>
          <cell r="V263">
            <v>283</v>
          </cell>
          <cell r="W263">
            <v>-2.39</v>
          </cell>
        </row>
        <row r="264">
          <cell r="A264" t="str">
            <v>IP</v>
          </cell>
          <cell r="B264">
            <v>263</v>
          </cell>
          <cell r="C264" t="str">
            <v> i | 1 | 3 </v>
          </cell>
          <cell r="E264">
            <v>12.8</v>
          </cell>
          <cell r="F264">
            <v>4.07</v>
          </cell>
          <cell r="G264">
            <v>3572900</v>
          </cell>
          <cell r="H264">
            <v>45183</v>
          </cell>
          <cell r="I264">
            <v>2637</v>
          </cell>
          <cell r="J264">
            <v>42.56</v>
          </cell>
          <cell r="K264">
            <v>5.66</v>
          </cell>
          <cell r="L264">
            <v>0.18</v>
          </cell>
          <cell r="M264">
            <v>0.19</v>
          </cell>
          <cell r="N264">
            <v>0.3</v>
          </cell>
          <cell r="O264">
            <v>22.31</v>
          </cell>
          <cell r="P264">
            <v>20.61</v>
          </cell>
          <cell r="Q264">
            <v>15.85</v>
          </cell>
          <cell r="R264">
            <v>1.5</v>
          </cell>
          <cell r="S264">
            <v>42.66</v>
          </cell>
          <cell r="U264">
            <v>494</v>
          </cell>
          <cell r="V264">
            <v>439</v>
          </cell>
        </row>
        <row r="265">
          <cell r="A265" t="str">
            <v>IRC</v>
          </cell>
          <cell r="B265">
            <v>264</v>
          </cell>
          <cell r="C265" t="str">
            <v> i | 1 | 2 | 3 </v>
          </cell>
          <cell r="E265">
            <v>13.5</v>
          </cell>
          <cell r="F265">
            <v>0</v>
          </cell>
          <cell r="G265">
            <v>113800</v>
          </cell>
          <cell r="H265">
            <v>1536</v>
          </cell>
          <cell r="I265">
            <v>2700</v>
          </cell>
          <cell r="J265">
            <v>11.85</v>
          </cell>
          <cell r="K265">
            <v>0.73</v>
          </cell>
          <cell r="L265">
            <v>0.28999999999999998</v>
          </cell>
          <cell r="M265">
            <v>0.56999999999999995</v>
          </cell>
          <cell r="N265">
            <v>1.1200000000000001</v>
          </cell>
          <cell r="O265">
            <v>5.6</v>
          </cell>
          <cell r="P265">
            <v>6.14</v>
          </cell>
          <cell r="Q265">
            <v>4.9400000000000004</v>
          </cell>
          <cell r="R265">
            <v>4.22</v>
          </cell>
          <cell r="S265">
            <v>27.55</v>
          </cell>
          <cell r="U265">
            <v>478</v>
          </cell>
          <cell r="V265">
            <v>427</v>
          </cell>
          <cell r="W265">
            <v>-0.68</v>
          </cell>
        </row>
        <row r="266">
          <cell r="A266" t="str">
            <v>IRCP</v>
          </cell>
          <cell r="B266">
            <v>265</v>
          </cell>
          <cell r="C266" t="str">
            <v> i | 1 | 2 | 3 </v>
          </cell>
          <cell r="E266">
            <v>0.72</v>
          </cell>
          <cell r="F266">
            <v>1.41</v>
          </cell>
          <cell r="G266">
            <v>225800</v>
          </cell>
          <cell r="H266">
            <v>163</v>
          </cell>
          <cell r="I266">
            <v>183</v>
          </cell>
          <cell r="K266">
            <v>1.0900000000000001</v>
          </cell>
          <cell r="L266">
            <v>5.86</v>
          </cell>
          <cell r="N266">
            <v>0</v>
          </cell>
          <cell r="O266">
            <v>-3.32</v>
          </cell>
          <cell r="P266">
            <v>-42.12</v>
          </cell>
          <cell r="Q266">
            <v>-1.93</v>
          </cell>
          <cell r="S266">
            <v>80.790000000000006</v>
          </cell>
        </row>
        <row r="267">
          <cell r="A267" t="str">
            <v>IRPC</v>
          </cell>
          <cell r="B267">
            <v>266</v>
          </cell>
          <cell r="C267" t="str">
            <v> i | 1 | 2 | 3 </v>
          </cell>
          <cell r="E267">
            <v>2.82</v>
          </cell>
          <cell r="F267">
            <v>-2.08</v>
          </cell>
          <cell r="G267">
            <v>164523600</v>
          </cell>
          <cell r="H267">
            <v>466806</v>
          </cell>
          <cell r="I267">
            <v>57625</v>
          </cell>
          <cell r="K267">
            <v>0.78</v>
          </cell>
          <cell r="L267">
            <v>1.45</v>
          </cell>
          <cell r="M267">
            <v>0.1</v>
          </cell>
          <cell r="N267">
            <v>0</v>
          </cell>
          <cell r="O267">
            <v>-4.8600000000000003</v>
          </cell>
          <cell r="P267">
            <v>-10.42</v>
          </cell>
          <cell r="Q267">
            <v>-6.03</v>
          </cell>
          <cell r="R267">
            <v>3.47</v>
          </cell>
          <cell r="S267">
            <v>52.44</v>
          </cell>
        </row>
        <row r="268">
          <cell r="A268" t="str">
            <v>IT</v>
          </cell>
          <cell r="B268">
            <v>267</v>
          </cell>
          <cell r="C268" t="str">
            <v> i | 1 | 2 | 3 </v>
          </cell>
          <cell r="E268">
            <v>2.48</v>
          </cell>
          <cell r="F268">
            <v>-0.8</v>
          </cell>
          <cell r="G268">
            <v>40300</v>
          </cell>
          <cell r="H268">
            <v>100</v>
          </cell>
          <cell r="I268">
            <v>909</v>
          </cell>
          <cell r="J268">
            <v>30.2</v>
          </cell>
          <cell r="K268">
            <v>0.88</v>
          </cell>
          <cell r="L268">
            <v>2.73</v>
          </cell>
          <cell r="M268">
            <v>0.03</v>
          </cell>
          <cell r="N268">
            <v>0.08</v>
          </cell>
          <cell r="O268">
            <v>2.79</v>
          </cell>
          <cell r="P268">
            <v>3.25</v>
          </cell>
          <cell r="Q268">
            <v>0.27</v>
          </cell>
          <cell r="R268">
            <v>1.2</v>
          </cell>
          <cell r="S268">
            <v>40.5</v>
          </cell>
          <cell r="U268">
            <v>780</v>
          </cell>
          <cell r="V268">
            <v>775</v>
          </cell>
          <cell r="W268">
            <v>0.59</v>
          </cell>
        </row>
        <row r="269">
          <cell r="A269" t="str">
            <v>ITD</v>
          </cell>
          <cell r="B269">
            <v>268</v>
          </cell>
          <cell r="C269" t="str">
            <v> i | 1 | 2 | 3 </v>
          </cell>
          <cell r="E269">
            <v>1.1599999999999999</v>
          </cell>
          <cell r="F269">
            <v>3.57</v>
          </cell>
          <cell r="G269">
            <v>33420600</v>
          </cell>
          <cell r="H269">
            <v>38528</v>
          </cell>
          <cell r="I269">
            <v>6125</v>
          </cell>
          <cell r="K269">
            <v>0.5</v>
          </cell>
          <cell r="L269">
            <v>7.45</v>
          </cell>
          <cell r="N269">
            <v>0</v>
          </cell>
          <cell r="O269">
            <v>2.2999999999999998</v>
          </cell>
          <cell r="P269">
            <v>-4.55</v>
          </cell>
          <cell r="Q269">
            <v>-2.41</v>
          </cell>
          <cell r="S269">
            <v>77.06</v>
          </cell>
        </row>
        <row r="270">
          <cell r="A270" t="str">
            <v>ITEL</v>
          </cell>
          <cell r="B270">
            <v>269</v>
          </cell>
          <cell r="C270" t="str">
            <v> i | 1 | 3 </v>
          </cell>
          <cell r="E270">
            <v>2.94</v>
          </cell>
          <cell r="F270">
            <v>1.38</v>
          </cell>
          <cell r="G270">
            <v>7357300</v>
          </cell>
          <cell r="H270">
            <v>21620</v>
          </cell>
          <cell r="I270">
            <v>2940</v>
          </cell>
          <cell r="J270">
            <v>15.12</v>
          </cell>
          <cell r="K270">
            <v>1.58</v>
          </cell>
          <cell r="L270">
            <v>2.64</v>
          </cell>
          <cell r="N270">
            <v>0.19</v>
          </cell>
          <cell r="O270">
            <v>5.98</v>
          </cell>
          <cell r="P270">
            <v>11.04</v>
          </cell>
          <cell r="Q270">
            <v>10.57</v>
          </cell>
          <cell r="S270">
            <v>36.590000000000003</v>
          </cell>
          <cell r="U270">
            <v>428</v>
          </cell>
          <cell r="V270">
            <v>486</v>
          </cell>
          <cell r="W270">
            <v>0.25</v>
          </cell>
        </row>
        <row r="271">
          <cell r="A271" t="str">
            <v>IVL</v>
          </cell>
          <cell r="B271">
            <v>270</v>
          </cell>
          <cell r="C271" t="str">
            <v> i | 1 | 2 | 3 </v>
          </cell>
          <cell r="E271">
            <v>30.25</v>
          </cell>
          <cell r="F271">
            <v>0</v>
          </cell>
          <cell r="G271">
            <v>28896300</v>
          </cell>
          <cell r="H271">
            <v>867954</v>
          </cell>
          <cell r="I271">
            <v>169840</v>
          </cell>
          <cell r="K271">
            <v>1.32</v>
          </cell>
          <cell r="L271">
            <v>2.5</v>
          </cell>
          <cell r="M271">
            <v>0.18</v>
          </cell>
          <cell r="N271">
            <v>0</v>
          </cell>
          <cell r="O271">
            <v>1.7</v>
          </cell>
          <cell r="P271">
            <v>-0.31</v>
          </cell>
          <cell r="Q271">
            <v>0.44</v>
          </cell>
          <cell r="R271">
            <v>4.05</v>
          </cell>
          <cell r="S271">
            <v>35.11</v>
          </cell>
        </row>
        <row r="272">
          <cell r="A272" t="str">
            <v>J</v>
          </cell>
          <cell r="B272">
            <v>271</v>
          </cell>
          <cell r="C272" t="str">
            <v> i | 1 | 3 </v>
          </cell>
          <cell r="E272">
            <v>1.3</v>
          </cell>
          <cell r="F272">
            <v>1.56</v>
          </cell>
          <cell r="G272">
            <v>3064100</v>
          </cell>
          <cell r="H272">
            <v>3981</v>
          </cell>
          <cell r="I272">
            <v>1032</v>
          </cell>
          <cell r="J272">
            <v>10.45</v>
          </cell>
          <cell r="K272">
            <v>0.77</v>
          </cell>
          <cell r="L272">
            <v>1.35</v>
          </cell>
          <cell r="N272">
            <v>0.12</v>
          </cell>
          <cell r="O272">
            <v>5.59</v>
          </cell>
          <cell r="P272">
            <v>7.71</v>
          </cell>
          <cell r="Q272">
            <v>12.09</v>
          </cell>
          <cell r="S272">
            <v>22.56</v>
          </cell>
          <cell r="U272">
            <v>390</v>
          </cell>
          <cell r="V272">
            <v>387</v>
          </cell>
          <cell r="W272">
            <v>-0.06</v>
          </cell>
        </row>
        <row r="273">
          <cell r="A273" t="str">
            <v>JAS</v>
          </cell>
          <cell r="B273">
            <v>272</v>
          </cell>
          <cell r="C273" t="str">
            <v> i | 1 | 2 | 3 </v>
          </cell>
          <cell r="E273">
            <v>3.34</v>
          </cell>
          <cell r="F273">
            <v>-1.18</v>
          </cell>
          <cell r="G273">
            <v>61981400</v>
          </cell>
          <cell r="H273">
            <v>207490</v>
          </cell>
          <cell r="I273">
            <v>28700</v>
          </cell>
          <cell r="J273">
            <v>14.77</v>
          </cell>
          <cell r="K273">
            <v>4.3899999999999997</v>
          </cell>
          <cell r="L273">
            <v>14.5</v>
          </cell>
          <cell r="M273">
            <v>0.2</v>
          </cell>
          <cell r="N273">
            <v>0.23</v>
          </cell>
          <cell r="O273">
            <v>18.91</v>
          </cell>
          <cell r="P273">
            <v>15.55</v>
          </cell>
          <cell r="Q273">
            <v>-14.43</v>
          </cell>
          <cell r="R273">
            <v>50.81</v>
          </cell>
          <cell r="S273">
            <v>44.61</v>
          </cell>
          <cell r="U273">
            <v>344</v>
          </cell>
          <cell r="V273">
            <v>249</v>
          </cell>
          <cell r="W273">
            <v>1.51</v>
          </cell>
        </row>
        <row r="274">
          <cell r="A274" t="str">
            <v>JCK</v>
          </cell>
          <cell r="B274">
            <v>273</v>
          </cell>
          <cell r="C274" t="str">
            <v> i | 1 | 2 | 3 </v>
          </cell>
          <cell r="E274">
            <v>1.47</v>
          </cell>
          <cell r="F274">
            <v>-2</v>
          </cell>
          <cell r="G274">
            <v>24551400</v>
          </cell>
          <cell r="H274">
            <v>36294</v>
          </cell>
          <cell r="I274">
            <v>3156</v>
          </cell>
          <cell r="K274">
            <v>1.62</v>
          </cell>
          <cell r="L274">
            <v>3.24</v>
          </cell>
          <cell r="N274">
            <v>0</v>
          </cell>
          <cell r="O274">
            <v>0.36</v>
          </cell>
          <cell r="P274">
            <v>-18.87</v>
          </cell>
          <cell r="Q274">
            <v>-86.26</v>
          </cell>
          <cell r="S274">
            <v>44.17</v>
          </cell>
        </row>
        <row r="275">
          <cell r="A275" t="str">
            <v>JCKH</v>
          </cell>
          <cell r="B275">
            <v>274</v>
          </cell>
          <cell r="C275" t="str">
            <v> i | 1 | 2 | 3 </v>
          </cell>
          <cell r="D275" t="str">
            <v>C</v>
          </cell>
          <cell r="E275">
            <v>0.31</v>
          </cell>
          <cell r="F275">
            <v>10.71</v>
          </cell>
          <cell r="G275">
            <v>817800</v>
          </cell>
          <cell r="H275">
            <v>248</v>
          </cell>
          <cell r="I275">
            <v>239</v>
          </cell>
          <cell r="K275">
            <v>7.75</v>
          </cell>
          <cell r="L275">
            <v>32.049999999999997</v>
          </cell>
          <cell r="N275">
            <v>0</v>
          </cell>
          <cell r="O275">
            <v>-10.6</v>
          </cell>
          <cell r="P275">
            <v>-557.92999999999995</v>
          </cell>
          <cell r="Q275">
            <v>-20.09</v>
          </cell>
          <cell r="S275">
            <v>55.06</v>
          </cell>
        </row>
        <row r="276">
          <cell r="A276" t="str">
            <v>JCT</v>
          </cell>
          <cell r="B276">
            <v>275</v>
          </cell>
          <cell r="C276" t="str">
            <v> i | 1 | 2 | 3 </v>
          </cell>
          <cell r="E276">
            <v>79.25</v>
          </cell>
          <cell r="F276">
            <v>-0.63</v>
          </cell>
          <cell r="G276">
            <v>100</v>
          </cell>
          <cell r="H276">
            <v>8</v>
          </cell>
          <cell r="I276">
            <v>1070</v>
          </cell>
          <cell r="J276">
            <v>15.51</v>
          </cell>
          <cell r="K276">
            <v>0.91</v>
          </cell>
          <cell r="L276">
            <v>0.15</v>
          </cell>
          <cell r="M276">
            <v>4.2</v>
          </cell>
          <cell r="N276">
            <v>5.1100000000000003</v>
          </cell>
          <cell r="O276">
            <v>6.12</v>
          </cell>
          <cell r="P276">
            <v>5.86</v>
          </cell>
          <cell r="Q276">
            <v>8.06</v>
          </cell>
          <cell r="R276">
            <v>5.27</v>
          </cell>
          <cell r="S276">
            <v>25.51</v>
          </cell>
          <cell r="U276">
            <v>574</v>
          </cell>
          <cell r="V276">
            <v>490</v>
          </cell>
          <cell r="W276">
            <v>-24.62</v>
          </cell>
        </row>
        <row r="277">
          <cell r="A277" t="str">
            <v>JKN</v>
          </cell>
          <cell r="B277">
            <v>276</v>
          </cell>
          <cell r="C277" t="str">
            <v> i | 1 | 2 | 3 </v>
          </cell>
          <cell r="E277">
            <v>9.0500000000000007</v>
          </cell>
          <cell r="F277">
            <v>3.43</v>
          </cell>
          <cell r="G277">
            <v>23273400</v>
          </cell>
          <cell r="H277">
            <v>208511</v>
          </cell>
          <cell r="I277">
            <v>5498</v>
          </cell>
          <cell r="J277">
            <v>17.48</v>
          </cell>
          <cell r="K277">
            <v>2.13</v>
          </cell>
          <cell r="L277">
            <v>1.1399999999999999</v>
          </cell>
          <cell r="M277">
            <v>0.14000000000000001</v>
          </cell>
          <cell r="N277">
            <v>0.52</v>
          </cell>
          <cell r="O277">
            <v>11.74</v>
          </cell>
          <cell r="P277">
            <v>13.27</v>
          </cell>
          <cell r="Q277">
            <v>19.899999999999999</v>
          </cell>
          <cell r="R277">
            <v>1.42</v>
          </cell>
          <cell r="S277">
            <v>35.14</v>
          </cell>
          <cell r="U277">
            <v>420</v>
          </cell>
          <cell r="V277">
            <v>365</v>
          </cell>
          <cell r="W277">
            <v>1.08</v>
          </cell>
        </row>
        <row r="278">
          <cell r="A278" t="str">
            <v>JMART</v>
          </cell>
          <cell r="B278">
            <v>277</v>
          </cell>
          <cell r="C278" t="str">
            <v> i | 1 | 2 | 3 </v>
          </cell>
          <cell r="E278">
            <v>17.3</v>
          </cell>
          <cell r="F278">
            <v>1.76</v>
          </cell>
          <cell r="G278">
            <v>17285900</v>
          </cell>
          <cell r="H278">
            <v>298059</v>
          </cell>
          <cell r="I278">
            <v>15941</v>
          </cell>
          <cell r="J278">
            <v>23.42</v>
          </cell>
          <cell r="K278">
            <v>4.59</v>
          </cell>
          <cell r="L278">
            <v>5.86</v>
          </cell>
          <cell r="M278">
            <v>0.45</v>
          </cell>
          <cell r="N278">
            <v>0.74</v>
          </cell>
          <cell r="O278">
            <v>8.09</v>
          </cell>
          <cell r="P278">
            <v>20.39</v>
          </cell>
          <cell r="Q278">
            <v>6.33</v>
          </cell>
          <cell r="R278">
            <v>1.51</v>
          </cell>
          <cell r="S278">
            <v>53.92</v>
          </cell>
          <cell r="U278">
            <v>410</v>
          </cell>
          <cell r="V278">
            <v>513</v>
          </cell>
          <cell r="W278">
            <v>-0.23</v>
          </cell>
        </row>
        <row r="279">
          <cell r="A279" t="str">
            <v>JMT</v>
          </cell>
          <cell r="B279">
            <v>278</v>
          </cell>
          <cell r="C279" t="str">
            <v> i | 1 | 2 | 3 </v>
          </cell>
          <cell r="E279">
            <v>33</v>
          </cell>
          <cell r="F279">
            <v>1.54</v>
          </cell>
          <cell r="G279">
            <v>4112300</v>
          </cell>
          <cell r="H279">
            <v>135326</v>
          </cell>
          <cell r="I279">
            <v>32211</v>
          </cell>
          <cell r="J279">
            <v>35.17</v>
          </cell>
          <cell r="K279">
            <v>5.86</v>
          </cell>
          <cell r="L279">
            <v>1.95</v>
          </cell>
          <cell r="M279">
            <v>0.45</v>
          </cell>
          <cell r="N279">
            <v>0.94</v>
          </cell>
          <cell r="O279">
            <v>8.9600000000000009</v>
          </cell>
          <cell r="P279">
            <v>22.31</v>
          </cell>
          <cell r="Q279">
            <v>30.96</v>
          </cell>
          <cell r="R279">
            <v>1.62</v>
          </cell>
          <cell r="S279">
            <v>47.09</v>
          </cell>
          <cell r="U279">
            <v>451</v>
          </cell>
          <cell r="V279">
            <v>553</v>
          </cell>
          <cell r="W279">
            <v>0.46</v>
          </cell>
        </row>
        <row r="280">
          <cell r="A280" t="str">
            <v>JSP</v>
          </cell>
          <cell r="B280">
            <v>279</v>
          </cell>
          <cell r="C280" t="str">
            <v> i | 1 | 2 | 3 </v>
          </cell>
          <cell r="E280">
            <v>0.23</v>
          </cell>
          <cell r="F280">
            <v>0</v>
          </cell>
          <cell r="G280">
            <v>2792500</v>
          </cell>
          <cell r="H280">
            <v>617</v>
          </cell>
          <cell r="I280">
            <v>966</v>
          </cell>
          <cell r="K280">
            <v>0.22</v>
          </cell>
          <cell r="L280">
            <v>0.78</v>
          </cell>
          <cell r="M280">
            <v>0.01</v>
          </cell>
          <cell r="N280">
            <v>0</v>
          </cell>
          <cell r="O280">
            <v>-5.79</v>
          </cell>
          <cell r="P280">
            <v>-13.19</v>
          </cell>
          <cell r="Q280">
            <v>-82.28</v>
          </cell>
          <cell r="S280">
            <v>56.68</v>
          </cell>
        </row>
        <row r="281">
          <cell r="A281" t="str">
            <v>JTS</v>
          </cell>
          <cell r="B281">
            <v>280</v>
          </cell>
          <cell r="C281" t="str">
            <v> i | 1 | 3 </v>
          </cell>
          <cell r="E281">
            <v>2.2599999999999998</v>
          </cell>
          <cell r="F281">
            <v>0</v>
          </cell>
          <cell r="G281">
            <v>223300</v>
          </cell>
          <cell r="H281">
            <v>507</v>
          </cell>
          <cell r="I281">
            <v>1597</v>
          </cell>
          <cell r="J281">
            <v>55</v>
          </cell>
          <cell r="K281">
            <v>1.59</v>
          </cell>
          <cell r="L281">
            <v>0.4</v>
          </cell>
          <cell r="N281">
            <v>0.04</v>
          </cell>
          <cell r="O281">
            <v>2.52</v>
          </cell>
          <cell r="P281">
            <v>2.93</v>
          </cell>
          <cell r="Q281">
            <v>11.31</v>
          </cell>
          <cell r="S281">
            <v>34.15</v>
          </cell>
          <cell r="U281">
            <v>861</v>
          </cell>
          <cell r="V281">
            <v>858</v>
          </cell>
          <cell r="W281">
            <v>-1.71</v>
          </cell>
        </row>
        <row r="282">
          <cell r="A282" t="str">
            <v>JUBILE</v>
          </cell>
          <cell r="B282">
            <v>281</v>
          </cell>
          <cell r="C282" t="str">
            <v> i | 1 | 2 | 3 </v>
          </cell>
          <cell r="E282">
            <v>21.3</v>
          </cell>
          <cell r="F282">
            <v>-0.93</v>
          </cell>
          <cell r="G282">
            <v>23100</v>
          </cell>
          <cell r="H282">
            <v>493</v>
          </cell>
          <cell r="I282">
            <v>3712</v>
          </cell>
          <cell r="J282">
            <v>14.32</v>
          </cell>
          <cell r="K282">
            <v>3.31</v>
          </cell>
          <cell r="L282">
            <v>0.71</v>
          </cell>
          <cell r="M282">
            <v>0.18</v>
          </cell>
          <cell r="N282">
            <v>1.49</v>
          </cell>
          <cell r="O282">
            <v>20.45</v>
          </cell>
          <cell r="P282">
            <v>24.69</v>
          </cell>
          <cell r="Q282">
            <v>15.7</v>
          </cell>
          <cell r="R282">
            <v>4.2300000000000004</v>
          </cell>
          <cell r="S282">
            <v>45</v>
          </cell>
          <cell r="U282">
            <v>256</v>
          </cell>
          <cell r="V282">
            <v>236</v>
          </cell>
          <cell r="W282">
            <v>0.73</v>
          </cell>
        </row>
        <row r="283">
          <cell r="A283" t="str">
            <v>JUTHA</v>
          </cell>
          <cell r="B283">
            <v>282</v>
          </cell>
          <cell r="C283" t="str">
            <v> i | 1 | 2 | 3 </v>
          </cell>
          <cell r="D283" t="str">
            <v>C</v>
          </cell>
          <cell r="E283">
            <v>0.43</v>
          </cell>
          <cell r="F283">
            <v>-4.4400000000000004</v>
          </cell>
          <cell r="G283">
            <v>3700</v>
          </cell>
          <cell r="H283">
            <v>2</v>
          </cell>
          <cell r="I283">
            <v>59</v>
          </cell>
          <cell r="K283">
            <v>1.23</v>
          </cell>
          <cell r="L283">
            <v>29.14</v>
          </cell>
          <cell r="N283">
            <v>0</v>
          </cell>
          <cell r="O283">
            <v>-0.06</v>
          </cell>
          <cell r="P283">
            <v>-56.59</v>
          </cell>
          <cell r="Q283">
            <v>-50.76</v>
          </cell>
          <cell r="S283">
            <v>52.52</v>
          </cell>
        </row>
        <row r="284">
          <cell r="A284" t="str">
            <v>JWD</v>
          </cell>
          <cell r="B284">
            <v>283</v>
          </cell>
          <cell r="C284" t="str">
            <v> i | 1 | 2 | 3 </v>
          </cell>
          <cell r="E284">
            <v>8.3000000000000007</v>
          </cell>
          <cell r="F284">
            <v>2.4700000000000002</v>
          </cell>
          <cell r="G284">
            <v>8514900</v>
          </cell>
          <cell r="H284">
            <v>70829</v>
          </cell>
          <cell r="I284">
            <v>8466</v>
          </cell>
          <cell r="J284">
            <v>25.43</v>
          </cell>
          <cell r="K284">
            <v>2.73</v>
          </cell>
          <cell r="L284">
            <v>1.95</v>
          </cell>
          <cell r="M284">
            <v>0.25</v>
          </cell>
          <cell r="N284">
            <v>0.33</v>
          </cell>
          <cell r="O284">
            <v>6.44</v>
          </cell>
          <cell r="P284">
            <v>10.77</v>
          </cell>
          <cell r="Q284">
            <v>7.3</v>
          </cell>
          <cell r="R284">
            <v>3.09</v>
          </cell>
          <cell r="S284">
            <v>41.21</v>
          </cell>
          <cell r="U284">
            <v>552</v>
          </cell>
          <cell r="V284">
            <v>590</v>
          </cell>
          <cell r="W284">
            <v>-0.01</v>
          </cell>
        </row>
        <row r="285">
          <cell r="A285" t="str">
            <v>K</v>
          </cell>
          <cell r="B285">
            <v>284</v>
          </cell>
          <cell r="C285" t="str">
            <v> i | 1 | 2 | 3 </v>
          </cell>
          <cell r="E285">
            <v>0.79</v>
          </cell>
          <cell r="F285">
            <v>0</v>
          </cell>
          <cell r="G285">
            <v>49800</v>
          </cell>
          <cell r="H285">
            <v>39</v>
          </cell>
          <cell r="I285">
            <v>190</v>
          </cell>
          <cell r="K285">
            <v>1</v>
          </cell>
          <cell r="L285">
            <v>3.03</v>
          </cell>
          <cell r="N285">
            <v>0</v>
          </cell>
          <cell r="O285">
            <v>-11.71</v>
          </cell>
          <cell r="P285">
            <v>-30.61</v>
          </cell>
          <cell r="Q285">
            <v>-23.77</v>
          </cell>
          <cell r="S285">
            <v>45.71</v>
          </cell>
        </row>
        <row r="286">
          <cell r="A286" t="str">
            <v>KAMART</v>
          </cell>
          <cell r="B286">
            <v>285</v>
          </cell>
          <cell r="C286" t="str">
            <v> i | 1 | 2 | 3 </v>
          </cell>
          <cell r="E286">
            <v>3.68</v>
          </cell>
          <cell r="F286">
            <v>-1.6</v>
          </cell>
          <cell r="G286">
            <v>1246300</v>
          </cell>
          <cell r="H286">
            <v>4609</v>
          </cell>
          <cell r="I286">
            <v>3238</v>
          </cell>
          <cell r="J286">
            <v>19.96</v>
          </cell>
          <cell r="K286">
            <v>3.26</v>
          </cell>
          <cell r="L286">
            <v>0.59</v>
          </cell>
          <cell r="M286">
            <v>0.04</v>
          </cell>
          <cell r="N286">
            <v>0.18</v>
          </cell>
          <cell r="O286">
            <v>13.73</v>
          </cell>
          <cell r="P286">
            <v>16.41</v>
          </cell>
          <cell r="Q286">
            <v>9.9499999999999993</v>
          </cell>
          <cell r="R286">
            <v>7.49</v>
          </cell>
          <cell r="S286">
            <v>72.61</v>
          </cell>
          <cell r="U286">
            <v>422</v>
          </cell>
          <cell r="V286">
            <v>373</v>
          </cell>
          <cell r="W286">
            <v>2.42</v>
          </cell>
        </row>
        <row r="287">
          <cell r="A287" t="str">
            <v>KASET</v>
          </cell>
          <cell r="B287">
            <v>286</v>
          </cell>
          <cell r="C287" t="str">
            <v> i | 1 | 2 | 3 </v>
          </cell>
          <cell r="E287">
            <v>1.1200000000000001</v>
          </cell>
          <cell r="F287">
            <v>0</v>
          </cell>
          <cell r="G287">
            <v>140400</v>
          </cell>
          <cell r="H287">
            <v>154</v>
          </cell>
          <cell r="I287">
            <v>311</v>
          </cell>
          <cell r="K287">
            <v>0.99</v>
          </cell>
          <cell r="L287">
            <v>0.83</v>
          </cell>
          <cell r="N287">
            <v>0</v>
          </cell>
          <cell r="O287">
            <v>-4.49</v>
          </cell>
          <cell r="P287">
            <v>-8.92</v>
          </cell>
          <cell r="Q287">
            <v>-2.21</v>
          </cell>
          <cell r="S287">
            <v>27.09</v>
          </cell>
        </row>
        <row r="288">
          <cell r="A288" t="str">
            <v>KBANK</v>
          </cell>
          <cell r="B288">
            <v>287</v>
          </cell>
          <cell r="C288" t="str">
            <v> i | 1 | 3 </v>
          </cell>
          <cell r="E288">
            <v>113.5</v>
          </cell>
          <cell r="F288">
            <v>-0.87</v>
          </cell>
          <cell r="G288">
            <v>18929900</v>
          </cell>
          <cell r="H288">
            <v>2152284</v>
          </cell>
          <cell r="I288">
            <v>268919</v>
          </cell>
          <cell r="J288">
            <v>10.75</v>
          </cell>
          <cell r="K288">
            <v>0.66</v>
          </cell>
          <cell r="L288">
            <v>7.56</v>
          </cell>
          <cell r="N288">
            <v>10.56</v>
          </cell>
          <cell r="O288">
            <v>1.03</v>
          </cell>
          <cell r="P288">
            <v>6.18</v>
          </cell>
          <cell r="Q288">
            <v>12.07</v>
          </cell>
          <cell r="R288">
            <v>4.37</v>
          </cell>
          <cell r="S288">
            <v>74.48</v>
          </cell>
          <cell r="U288">
            <v>439</v>
          </cell>
          <cell r="V288">
            <v>588</v>
          </cell>
          <cell r="W288">
            <v>-716.67</v>
          </cell>
        </row>
        <row r="289">
          <cell r="A289" t="str">
            <v>KBS</v>
          </cell>
          <cell r="B289">
            <v>288</v>
          </cell>
          <cell r="C289" t="str">
            <v> i | 1 | 2 | 3 </v>
          </cell>
          <cell r="E289">
            <v>3.08</v>
          </cell>
          <cell r="F289">
            <v>-0.65</v>
          </cell>
          <cell r="G289">
            <v>36100</v>
          </cell>
          <cell r="H289">
            <v>111</v>
          </cell>
          <cell r="I289">
            <v>1848</v>
          </cell>
          <cell r="K289">
            <v>0.57999999999999996</v>
          </cell>
          <cell r="L289">
            <v>2.33</v>
          </cell>
          <cell r="N289">
            <v>0</v>
          </cell>
          <cell r="O289">
            <v>-2.76</v>
          </cell>
          <cell r="P289">
            <v>-12.76</v>
          </cell>
          <cell r="Q289">
            <v>-8.7200000000000006</v>
          </cell>
          <cell r="R289">
            <v>1.94</v>
          </cell>
          <cell r="S289">
            <v>40.07</v>
          </cell>
        </row>
        <row r="290">
          <cell r="A290" t="str">
            <v>KC</v>
          </cell>
          <cell r="B290">
            <v>289</v>
          </cell>
          <cell r="C290" t="str">
            <v> i | 1 | 2 | 3 </v>
          </cell>
          <cell r="D290" t="str">
            <v>SPNPNC</v>
          </cell>
          <cell r="E290">
            <v>0.18</v>
          </cell>
          <cell r="F290">
            <v>0</v>
          </cell>
          <cell r="G290">
            <v>0</v>
          </cell>
          <cell r="H290">
            <v>0</v>
          </cell>
          <cell r="I290">
            <v>158</v>
          </cell>
          <cell r="K290">
            <v>0.24</v>
          </cell>
          <cell r="L290">
            <v>2.77</v>
          </cell>
          <cell r="N290">
            <v>0</v>
          </cell>
          <cell r="O290">
            <v>-10.92</v>
          </cell>
          <cell r="P290">
            <v>-48.5</v>
          </cell>
          <cell r="Q290">
            <v>-54.75</v>
          </cell>
          <cell r="S290">
            <v>62.46</v>
          </cell>
        </row>
        <row r="291">
          <cell r="A291" t="str">
            <v>KCAR</v>
          </cell>
          <cell r="B291">
            <v>290</v>
          </cell>
          <cell r="C291" t="str">
            <v> i | 1 | 2 | 3 </v>
          </cell>
          <cell r="E291">
            <v>8.85</v>
          </cell>
          <cell r="F291">
            <v>0</v>
          </cell>
          <cell r="G291">
            <v>103300</v>
          </cell>
          <cell r="H291">
            <v>916</v>
          </cell>
          <cell r="I291">
            <v>2213</v>
          </cell>
          <cell r="J291">
            <v>9.7200000000000006</v>
          </cell>
          <cell r="K291">
            <v>1.06</v>
          </cell>
          <cell r="L291">
            <v>1.55</v>
          </cell>
          <cell r="M291">
            <v>0.22</v>
          </cell>
          <cell r="N291">
            <v>0.91</v>
          </cell>
          <cell r="O291">
            <v>3.35</v>
          </cell>
          <cell r="P291">
            <v>11.15</v>
          </cell>
          <cell r="Q291">
            <v>10.39</v>
          </cell>
          <cell r="R291">
            <v>7.91</v>
          </cell>
          <cell r="S291">
            <v>26.5</v>
          </cell>
          <cell r="U291">
            <v>282</v>
          </cell>
          <cell r="V291">
            <v>458</v>
          </cell>
          <cell r="W291">
            <v>1.44</v>
          </cell>
        </row>
        <row r="292">
          <cell r="A292" t="str">
            <v>KCE</v>
          </cell>
          <cell r="B292">
            <v>291</v>
          </cell>
          <cell r="C292" t="str">
            <v> i | 1 | 2 | 3 </v>
          </cell>
          <cell r="E292">
            <v>40</v>
          </cell>
          <cell r="F292">
            <v>3.9</v>
          </cell>
          <cell r="G292">
            <v>24048100</v>
          </cell>
          <cell r="H292">
            <v>952646</v>
          </cell>
          <cell r="I292">
            <v>47017</v>
          </cell>
          <cell r="J292">
            <v>47.11</v>
          </cell>
          <cell r="K292">
            <v>4.07</v>
          </cell>
          <cell r="L292">
            <v>0.45</v>
          </cell>
          <cell r="M292">
            <v>0.4</v>
          </cell>
          <cell r="N292">
            <v>0.85</v>
          </cell>
          <cell r="O292">
            <v>6.77</v>
          </cell>
          <cell r="P292">
            <v>8.65</v>
          </cell>
          <cell r="Q292">
            <v>8.9600000000000009</v>
          </cell>
          <cell r="R292">
            <v>2.0699999999999998</v>
          </cell>
          <cell r="S292">
            <v>58.08</v>
          </cell>
          <cell r="U292">
            <v>683</v>
          </cell>
          <cell r="V292">
            <v>667</v>
          </cell>
          <cell r="W292">
            <v>-3.42</v>
          </cell>
        </row>
        <row r="293">
          <cell r="A293" t="str">
            <v>KCM</v>
          </cell>
          <cell r="B293">
            <v>292</v>
          </cell>
          <cell r="C293" t="str">
            <v> i | 1 | 3 </v>
          </cell>
          <cell r="E293">
            <v>0.47</v>
          </cell>
          <cell r="F293">
            <v>-2.08</v>
          </cell>
          <cell r="G293">
            <v>1487700</v>
          </cell>
          <cell r="H293">
            <v>702</v>
          </cell>
          <cell r="I293">
            <v>320</v>
          </cell>
          <cell r="J293">
            <v>94.35</v>
          </cell>
          <cell r="K293">
            <v>0.7</v>
          </cell>
          <cell r="L293">
            <v>0.3</v>
          </cell>
          <cell r="N293">
            <v>0</v>
          </cell>
          <cell r="O293">
            <v>0.95</v>
          </cell>
          <cell r="P293">
            <v>0.74</v>
          </cell>
          <cell r="Q293">
            <v>3.82</v>
          </cell>
          <cell r="S293">
            <v>29.38</v>
          </cell>
          <cell r="U293">
            <v>933</v>
          </cell>
          <cell r="V293">
            <v>945</v>
          </cell>
          <cell r="W293">
            <v>-0.93</v>
          </cell>
        </row>
        <row r="294">
          <cell r="A294" t="str">
            <v>KDH</v>
          </cell>
          <cell r="B294">
            <v>293</v>
          </cell>
          <cell r="C294" t="str">
            <v> i | 1 | 3 </v>
          </cell>
          <cell r="E294">
            <v>85.75</v>
          </cell>
          <cell r="F294">
            <v>0</v>
          </cell>
          <cell r="G294">
            <v>0</v>
          </cell>
          <cell r="H294">
            <v>0</v>
          </cell>
          <cell r="I294">
            <v>1662</v>
          </cell>
          <cell r="K294">
            <v>3.59</v>
          </cell>
          <cell r="L294">
            <v>0.26</v>
          </cell>
          <cell r="N294">
            <v>0</v>
          </cell>
          <cell r="O294">
            <v>-2.06</v>
          </cell>
          <cell r="P294">
            <v>-2.62</v>
          </cell>
          <cell r="Q294">
            <v>-2.61</v>
          </cell>
          <cell r="S294">
            <v>35.94</v>
          </cell>
        </row>
        <row r="295">
          <cell r="A295" t="str">
            <v>KGI</v>
          </cell>
          <cell r="B295">
            <v>294</v>
          </cell>
          <cell r="C295" t="str">
            <v> i | 1 | 2 | 3 </v>
          </cell>
          <cell r="E295">
            <v>3.78</v>
          </cell>
          <cell r="F295">
            <v>1.07</v>
          </cell>
          <cell r="G295">
            <v>2373800</v>
          </cell>
          <cell r="H295">
            <v>8927</v>
          </cell>
          <cell r="I295">
            <v>7529</v>
          </cell>
          <cell r="J295">
            <v>19.12</v>
          </cell>
          <cell r="K295">
            <v>1.31</v>
          </cell>
          <cell r="L295">
            <v>1.0900000000000001</v>
          </cell>
          <cell r="N295">
            <v>0.2</v>
          </cell>
          <cell r="O295">
            <v>3.37</v>
          </cell>
          <cell r="P295">
            <v>6.71</v>
          </cell>
          <cell r="Q295">
            <v>9.8699999999999992</v>
          </cell>
          <cell r="R295">
            <v>9.1199999999999992</v>
          </cell>
          <cell r="S295">
            <v>65.02</v>
          </cell>
          <cell r="U295">
            <v>599</v>
          </cell>
          <cell r="V295">
            <v>664</v>
          </cell>
          <cell r="W295">
            <v>1.05</v>
          </cell>
        </row>
        <row r="296">
          <cell r="A296" t="str">
            <v>KIAT</v>
          </cell>
          <cell r="B296">
            <v>295</v>
          </cell>
          <cell r="C296" t="str">
            <v> i | 1 | 2 | 3 </v>
          </cell>
          <cell r="D296" t="str">
            <v>XD</v>
          </cell>
          <cell r="E296">
            <v>0.6</v>
          </cell>
          <cell r="F296">
            <v>3.45</v>
          </cell>
          <cell r="G296">
            <v>13385100</v>
          </cell>
          <cell r="H296">
            <v>7899</v>
          </cell>
          <cell r="I296">
            <v>1686</v>
          </cell>
          <cell r="J296">
            <v>10.210000000000001</v>
          </cell>
          <cell r="K296">
            <v>1.67</v>
          </cell>
          <cell r="L296">
            <v>0.1</v>
          </cell>
          <cell r="M296">
            <v>0.01</v>
          </cell>
          <cell r="N296">
            <v>0.06</v>
          </cell>
          <cell r="O296">
            <v>16.96</v>
          </cell>
          <cell r="P296">
            <v>15.15</v>
          </cell>
          <cell r="Q296">
            <v>19.47</v>
          </cell>
          <cell r="R296">
            <v>6.9</v>
          </cell>
          <cell r="S296">
            <v>45.72</v>
          </cell>
          <cell r="U296">
            <v>227</v>
          </cell>
          <cell r="V296">
            <v>134</v>
          </cell>
          <cell r="W296">
            <v>0.03</v>
          </cell>
        </row>
        <row r="297">
          <cell r="A297" t="str">
            <v>KK</v>
          </cell>
          <cell r="B297">
            <v>296</v>
          </cell>
          <cell r="C297" t="str">
            <v> i </v>
          </cell>
          <cell r="E297">
            <v>1.45</v>
          </cell>
          <cell r="F297">
            <v>0</v>
          </cell>
          <cell r="G297">
            <v>1065200</v>
          </cell>
          <cell r="H297">
            <v>1551</v>
          </cell>
          <cell r="I297">
            <v>334</v>
          </cell>
          <cell r="J297">
            <v>22.52</v>
          </cell>
          <cell r="L297">
            <v>2.56</v>
          </cell>
          <cell r="N297">
            <v>0</v>
          </cell>
          <cell r="S297">
            <v>33.72</v>
          </cell>
        </row>
        <row r="298">
          <cell r="A298" t="str">
            <v>KKC</v>
          </cell>
          <cell r="B298">
            <v>297</v>
          </cell>
          <cell r="C298" t="str">
            <v> i | 1 | 3 </v>
          </cell>
          <cell r="E298">
            <v>0.57999999999999996</v>
          </cell>
          <cell r="F298">
            <v>3.57</v>
          </cell>
          <cell r="G298">
            <v>450800</v>
          </cell>
          <cell r="H298">
            <v>257</v>
          </cell>
          <cell r="I298">
            <v>870</v>
          </cell>
          <cell r="K298">
            <v>0.76</v>
          </cell>
          <cell r="L298">
            <v>4.88</v>
          </cell>
          <cell r="N298">
            <v>0</v>
          </cell>
          <cell r="O298">
            <v>-8.74</v>
          </cell>
          <cell r="P298">
            <v>-74.17</v>
          </cell>
          <cell r="Q298">
            <v>-12.33</v>
          </cell>
          <cell r="S298">
            <v>48.15</v>
          </cell>
        </row>
        <row r="299">
          <cell r="A299" t="str">
            <v>KKP</v>
          </cell>
          <cell r="B299">
            <v>298</v>
          </cell>
          <cell r="C299" t="str">
            <v> i | 1 | 2 | 3 </v>
          </cell>
          <cell r="E299">
            <v>49.5</v>
          </cell>
          <cell r="F299">
            <v>2.59</v>
          </cell>
          <cell r="G299">
            <v>10936000</v>
          </cell>
          <cell r="H299">
            <v>536354</v>
          </cell>
          <cell r="I299">
            <v>41914</v>
          </cell>
          <cell r="J299">
            <v>7.36</v>
          </cell>
          <cell r="K299">
            <v>0.93</v>
          </cell>
          <cell r="L299">
            <v>6.95</v>
          </cell>
          <cell r="N299">
            <v>6.73</v>
          </cell>
          <cell r="O299">
            <v>2.13</v>
          </cell>
          <cell r="P299">
            <v>13.01</v>
          </cell>
          <cell r="Q299">
            <v>21.37</v>
          </cell>
          <cell r="R299">
            <v>8.81</v>
          </cell>
          <cell r="S299">
            <v>86.89</v>
          </cell>
          <cell r="U299">
            <v>195</v>
          </cell>
          <cell r="V299">
            <v>460</v>
          </cell>
          <cell r="W299">
            <v>0.39</v>
          </cell>
        </row>
        <row r="300">
          <cell r="A300" t="str">
            <v>KOOL</v>
          </cell>
          <cell r="B300">
            <v>299</v>
          </cell>
          <cell r="C300" t="str">
            <v> i | 1 | 2 | 3 </v>
          </cell>
          <cell r="E300">
            <v>0.87</v>
          </cell>
          <cell r="F300">
            <v>0</v>
          </cell>
          <cell r="G300">
            <v>963600</v>
          </cell>
          <cell r="H300">
            <v>849</v>
          </cell>
          <cell r="I300">
            <v>418</v>
          </cell>
          <cell r="J300">
            <v>75.63</v>
          </cell>
          <cell r="K300">
            <v>2.02</v>
          </cell>
          <cell r="L300">
            <v>1.3</v>
          </cell>
          <cell r="N300">
            <v>0.01</v>
          </cell>
          <cell r="O300">
            <v>3.37</v>
          </cell>
          <cell r="P300">
            <v>2.67</v>
          </cell>
          <cell r="Q300">
            <v>1.91</v>
          </cell>
          <cell r="S300">
            <v>47.87</v>
          </cell>
          <cell r="U300">
            <v>886</v>
          </cell>
          <cell r="V300">
            <v>836</v>
          </cell>
          <cell r="W300">
            <v>0.44</v>
          </cell>
        </row>
        <row r="301">
          <cell r="A301" t="str">
            <v>KSL</v>
          </cell>
          <cell r="B301">
            <v>300</v>
          </cell>
          <cell r="C301" t="str">
            <v> i | 1 | 2 | 3 </v>
          </cell>
          <cell r="E301">
            <v>2.34</v>
          </cell>
          <cell r="F301">
            <v>0</v>
          </cell>
          <cell r="G301">
            <v>1589300</v>
          </cell>
          <cell r="H301">
            <v>3693</v>
          </cell>
          <cell r="I301">
            <v>10320</v>
          </cell>
          <cell r="K301">
            <v>0.56999999999999995</v>
          </cell>
          <cell r="L301">
            <v>1.31</v>
          </cell>
          <cell r="M301">
            <v>0.05</v>
          </cell>
          <cell r="N301">
            <v>0</v>
          </cell>
          <cell r="O301">
            <v>0.86</v>
          </cell>
          <cell r="P301">
            <v>-0.45</v>
          </cell>
          <cell r="Q301">
            <v>-1.8</v>
          </cell>
          <cell r="R301">
            <v>2.14</v>
          </cell>
          <cell r="S301">
            <v>27.52</v>
          </cell>
        </row>
        <row r="302">
          <cell r="A302" t="str">
            <v>KTB</v>
          </cell>
          <cell r="B302">
            <v>301</v>
          </cell>
          <cell r="C302" t="str">
            <v> i | 1 | 2 | 3 </v>
          </cell>
          <cell r="E302">
            <v>11.2</v>
          </cell>
          <cell r="F302">
            <v>-0.88</v>
          </cell>
          <cell r="G302">
            <v>36146700</v>
          </cell>
          <cell r="H302">
            <v>403622</v>
          </cell>
          <cell r="I302">
            <v>156532</v>
          </cell>
          <cell r="J302">
            <v>7.55</v>
          </cell>
          <cell r="K302">
            <v>0.46</v>
          </cell>
          <cell r="L302">
            <v>8.1300000000000008</v>
          </cell>
          <cell r="M302">
            <v>0.75</v>
          </cell>
          <cell r="N302">
            <v>1.48</v>
          </cell>
          <cell r="O302">
            <v>0.95</v>
          </cell>
          <cell r="P302">
            <v>6.15</v>
          </cell>
          <cell r="Q302">
            <v>11.75</v>
          </cell>
          <cell r="R302">
            <v>6.66</v>
          </cell>
          <cell r="S302">
            <v>44.93</v>
          </cell>
          <cell r="U302">
            <v>361</v>
          </cell>
          <cell r="V302">
            <v>510</v>
          </cell>
          <cell r="W302">
            <v>2.4</v>
          </cell>
        </row>
        <row r="303">
          <cell r="A303" t="str">
            <v>KTC</v>
          </cell>
          <cell r="B303">
            <v>302</v>
          </cell>
          <cell r="C303" t="str">
            <v> i | 1 | 2 | 3 </v>
          </cell>
          <cell r="E303">
            <v>51.75</v>
          </cell>
          <cell r="F303">
            <v>8.3800000000000008</v>
          </cell>
          <cell r="G303">
            <v>15117200</v>
          </cell>
          <cell r="H303">
            <v>767615</v>
          </cell>
          <cell r="I303">
            <v>133429</v>
          </cell>
          <cell r="J303">
            <v>25.04</v>
          </cell>
          <cell r="K303">
            <v>6.22</v>
          </cell>
          <cell r="L303">
            <v>2.9</v>
          </cell>
          <cell r="N303">
            <v>2.0699999999999998</v>
          </cell>
          <cell r="O303">
            <v>8.19</v>
          </cell>
          <cell r="P303">
            <v>26.72</v>
          </cell>
          <cell r="Q303">
            <v>28.31</v>
          </cell>
          <cell r="R303">
            <v>1.84</v>
          </cell>
          <cell r="S303">
            <v>35.630000000000003</v>
          </cell>
          <cell r="U303">
            <v>379</v>
          </cell>
          <cell r="V303">
            <v>524</v>
          </cell>
          <cell r="W303">
            <v>0.86</v>
          </cell>
        </row>
        <row r="304">
          <cell r="A304" t="str">
            <v>KTECH</v>
          </cell>
          <cell r="B304">
            <v>303</v>
          </cell>
          <cell r="C304" t="str">
            <v> i | 1 | 2 | 3 </v>
          </cell>
          <cell r="E304">
            <v>0.02</v>
          </cell>
          <cell r="F304">
            <v>0</v>
          </cell>
          <cell r="G304">
            <v>79516400</v>
          </cell>
          <cell r="H304">
            <v>1413</v>
          </cell>
          <cell r="I304">
            <v>39</v>
          </cell>
          <cell r="K304">
            <v>0.1</v>
          </cell>
          <cell r="L304">
            <v>1.1299999999999999</v>
          </cell>
          <cell r="N304">
            <v>0</v>
          </cell>
        </row>
        <row r="305">
          <cell r="A305" t="str">
            <v>KTIS</v>
          </cell>
          <cell r="B305">
            <v>304</v>
          </cell>
          <cell r="C305" t="str">
            <v> i | 1 | 2 | 3 </v>
          </cell>
          <cell r="E305">
            <v>2.88</v>
          </cell>
          <cell r="F305">
            <v>1.41</v>
          </cell>
          <cell r="G305">
            <v>119300</v>
          </cell>
          <cell r="H305">
            <v>340</v>
          </cell>
          <cell r="I305">
            <v>11117</v>
          </cell>
          <cell r="J305">
            <v>15.04</v>
          </cell>
          <cell r="K305">
            <v>1.43</v>
          </cell>
          <cell r="L305">
            <v>1.45</v>
          </cell>
          <cell r="M305">
            <v>0.15</v>
          </cell>
          <cell r="N305">
            <v>0.19</v>
          </cell>
          <cell r="O305">
            <v>5.23</v>
          </cell>
          <cell r="P305">
            <v>9.57</v>
          </cell>
          <cell r="Q305">
            <v>0.16</v>
          </cell>
          <cell r="R305">
            <v>5.28</v>
          </cell>
          <cell r="S305">
            <v>20.73</v>
          </cell>
          <cell r="U305">
            <v>456</v>
          </cell>
          <cell r="V305">
            <v>517</v>
          </cell>
          <cell r="W305">
            <v>-0.16</v>
          </cell>
        </row>
        <row r="306">
          <cell r="A306" t="str">
            <v>KUMWEL</v>
          </cell>
          <cell r="B306">
            <v>305</v>
          </cell>
          <cell r="C306" t="str">
            <v> i | 1 | 3 </v>
          </cell>
          <cell r="E306">
            <v>1.1299999999999999</v>
          </cell>
          <cell r="F306">
            <v>0.89</v>
          </cell>
          <cell r="G306">
            <v>419300</v>
          </cell>
          <cell r="H306">
            <v>469</v>
          </cell>
          <cell r="I306">
            <v>486</v>
          </cell>
          <cell r="J306">
            <v>13.58</v>
          </cell>
          <cell r="K306">
            <v>1</v>
          </cell>
          <cell r="L306">
            <v>0.24</v>
          </cell>
          <cell r="N306">
            <v>0.08</v>
          </cell>
          <cell r="O306">
            <v>8.2200000000000006</v>
          </cell>
          <cell r="P306">
            <v>7.37</v>
          </cell>
          <cell r="Q306">
            <v>10.210000000000001</v>
          </cell>
          <cell r="R306">
            <v>6.25</v>
          </cell>
          <cell r="S306">
            <v>33.090000000000003</v>
          </cell>
          <cell r="U306">
            <v>487</v>
          </cell>
          <cell r="V306">
            <v>373</v>
          </cell>
          <cell r="W306">
            <v>-0.44</v>
          </cell>
        </row>
        <row r="307">
          <cell r="A307" t="str">
            <v>KUN</v>
          </cell>
          <cell r="B307">
            <v>306</v>
          </cell>
          <cell r="C307" t="str">
            <v> i | 1 | 3 </v>
          </cell>
          <cell r="E307">
            <v>0.9</v>
          </cell>
          <cell r="F307">
            <v>-1.1000000000000001</v>
          </cell>
          <cell r="G307">
            <v>448400</v>
          </cell>
          <cell r="H307">
            <v>403</v>
          </cell>
          <cell r="I307">
            <v>562</v>
          </cell>
          <cell r="J307">
            <v>10.01</v>
          </cell>
          <cell r="K307">
            <v>1.2</v>
          </cell>
          <cell r="L307">
            <v>1.27</v>
          </cell>
          <cell r="M307">
            <v>0.03</v>
          </cell>
          <cell r="N307">
            <v>0.09</v>
          </cell>
          <cell r="O307">
            <v>7.14</v>
          </cell>
          <cell r="P307">
            <v>14.83</v>
          </cell>
          <cell r="Q307">
            <v>8.56</v>
          </cell>
          <cell r="R307">
            <v>2.11</v>
          </cell>
          <cell r="S307">
            <v>40.96</v>
          </cell>
          <cell r="U307">
            <v>223</v>
          </cell>
          <cell r="V307">
            <v>309</v>
          </cell>
        </row>
        <row r="308">
          <cell r="A308" t="str">
            <v>KWC</v>
          </cell>
          <cell r="B308">
            <v>307</v>
          </cell>
          <cell r="C308" t="str">
            <v> i | 1 | 3 </v>
          </cell>
          <cell r="E308">
            <v>270</v>
          </cell>
          <cell r="F308">
            <v>0</v>
          </cell>
          <cell r="G308">
            <v>300</v>
          </cell>
          <cell r="H308">
            <v>81</v>
          </cell>
          <cell r="I308">
            <v>1620</v>
          </cell>
          <cell r="J308">
            <v>18.73</v>
          </cell>
          <cell r="K308">
            <v>2.44</v>
          </cell>
          <cell r="L308">
            <v>0.22</v>
          </cell>
          <cell r="N308">
            <v>14.42</v>
          </cell>
          <cell r="O308">
            <v>14.37</v>
          </cell>
          <cell r="P308">
            <v>13.3</v>
          </cell>
          <cell r="Q308">
            <v>20.53</v>
          </cell>
          <cell r="R308">
            <v>3.52</v>
          </cell>
          <cell r="S308">
            <v>64.56</v>
          </cell>
          <cell r="U308">
            <v>439</v>
          </cell>
          <cell r="V308">
            <v>346</v>
          </cell>
          <cell r="W308">
            <v>1.1499999999999999</v>
          </cell>
        </row>
        <row r="309">
          <cell r="A309" t="str">
            <v>KWG</v>
          </cell>
          <cell r="B309">
            <v>308</v>
          </cell>
          <cell r="C309" t="str">
            <v> i | 1 | 2 | 3 </v>
          </cell>
          <cell r="E309">
            <v>0.69</v>
          </cell>
          <cell r="F309">
            <v>-1.43</v>
          </cell>
          <cell r="G309">
            <v>35500</v>
          </cell>
          <cell r="H309">
            <v>25</v>
          </cell>
          <cell r="I309">
            <v>909</v>
          </cell>
          <cell r="K309">
            <v>0.39</v>
          </cell>
          <cell r="L309">
            <v>2.21</v>
          </cell>
          <cell r="N309">
            <v>0</v>
          </cell>
          <cell r="O309">
            <v>-3.58</v>
          </cell>
          <cell r="P309">
            <v>-12.97</v>
          </cell>
          <cell r="Q309">
            <v>-151.05000000000001</v>
          </cell>
          <cell r="S309">
            <v>14.13</v>
          </cell>
        </row>
        <row r="310">
          <cell r="A310" t="str">
            <v>KWM</v>
          </cell>
          <cell r="B310">
            <v>309</v>
          </cell>
          <cell r="C310" t="str">
            <v> i | 1 | 3 </v>
          </cell>
          <cell r="E310">
            <v>1.0900000000000001</v>
          </cell>
          <cell r="F310">
            <v>0.93</v>
          </cell>
          <cell r="G310">
            <v>164400</v>
          </cell>
          <cell r="H310">
            <v>180</v>
          </cell>
          <cell r="I310">
            <v>458</v>
          </cell>
          <cell r="J310">
            <v>11.78</v>
          </cell>
          <cell r="K310">
            <v>1.3</v>
          </cell>
          <cell r="L310">
            <v>0.24</v>
          </cell>
          <cell r="M310">
            <v>0.06</v>
          </cell>
          <cell r="N310">
            <v>0.09</v>
          </cell>
          <cell r="O310">
            <v>10.48</v>
          </cell>
          <cell r="P310">
            <v>11.18</v>
          </cell>
          <cell r="Q310">
            <v>12.8</v>
          </cell>
          <cell r="R310">
            <v>5.56</v>
          </cell>
          <cell r="S310">
            <v>26.4</v>
          </cell>
          <cell r="U310">
            <v>343</v>
          </cell>
          <cell r="V310">
            <v>274</v>
          </cell>
          <cell r="W310">
            <v>-0.98</v>
          </cell>
        </row>
        <row r="311">
          <cell r="A311" t="str">
            <v>KYE</v>
          </cell>
          <cell r="B311">
            <v>310</v>
          </cell>
          <cell r="C311" t="str">
            <v> i | 1 | 3 </v>
          </cell>
          <cell r="E311">
            <v>356</v>
          </cell>
          <cell r="F311">
            <v>0.85</v>
          </cell>
          <cell r="G311">
            <v>2600</v>
          </cell>
          <cell r="H311">
            <v>931</v>
          </cell>
          <cell r="I311">
            <v>7049</v>
          </cell>
          <cell r="J311">
            <v>6.39</v>
          </cell>
          <cell r="K311">
            <v>1.17</v>
          </cell>
          <cell r="L311">
            <v>0.28000000000000003</v>
          </cell>
          <cell r="M311">
            <v>15.7</v>
          </cell>
          <cell r="N311">
            <v>31.38</v>
          </cell>
          <cell r="O311">
            <v>16.809999999999999</v>
          </cell>
          <cell r="P311">
            <v>19.489999999999998</v>
          </cell>
          <cell r="Q311">
            <v>14.17</v>
          </cell>
          <cell r="R311">
            <v>4.45</v>
          </cell>
          <cell r="S311">
            <v>29.5</v>
          </cell>
          <cell r="U311">
            <v>101</v>
          </cell>
          <cell r="V311">
            <v>61</v>
          </cell>
          <cell r="W311">
            <v>-0.31</v>
          </cell>
        </row>
        <row r="312">
          <cell r="A312" t="str">
            <v>L&amp;E</v>
          </cell>
          <cell r="B312">
            <v>311</v>
          </cell>
          <cell r="C312" t="str">
            <v> i | 1 | 2 | 3 </v>
          </cell>
          <cell r="E312">
            <v>1.8</v>
          </cell>
          <cell r="F312">
            <v>2.27</v>
          </cell>
          <cell r="G312">
            <v>10500</v>
          </cell>
          <cell r="H312">
            <v>18</v>
          </cell>
          <cell r="I312">
            <v>886</v>
          </cell>
          <cell r="J312">
            <v>12.38</v>
          </cell>
          <cell r="K312">
            <v>0.77</v>
          </cell>
          <cell r="L312">
            <v>1.45</v>
          </cell>
          <cell r="M312">
            <v>0.14000000000000001</v>
          </cell>
          <cell r="N312">
            <v>0.15</v>
          </cell>
          <cell r="O312">
            <v>4.71</v>
          </cell>
          <cell r="P312">
            <v>6.15</v>
          </cell>
          <cell r="Q312">
            <v>1.24</v>
          </cell>
          <cell r="R312">
            <v>7.95</v>
          </cell>
          <cell r="S312">
            <v>31.39</v>
          </cell>
          <cell r="U312">
            <v>493</v>
          </cell>
          <cell r="V312">
            <v>482</v>
          </cell>
          <cell r="W312">
            <v>0.92</v>
          </cell>
        </row>
        <row r="313">
          <cell r="A313" t="str">
            <v>LALIN</v>
          </cell>
          <cell r="B313">
            <v>312</v>
          </cell>
          <cell r="C313" t="str">
            <v> i | 1 | 2 | 3 </v>
          </cell>
          <cell r="E313">
            <v>6.55</v>
          </cell>
          <cell r="F313">
            <v>3.15</v>
          </cell>
          <cell r="G313">
            <v>1166700</v>
          </cell>
          <cell r="H313">
            <v>7532</v>
          </cell>
          <cell r="I313">
            <v>6059</v>
          </cell>
          <cell r="J313">
            <v>5.04</v>
          </cell>
          <cell r="K313">
            <v>0.85</v>
          </cell>
          <cell r="L313">
            <v>0.73</v>
          </cell>
          <cell r="M313">
            <v>0.25</v>
          </cell>
          <cell r="N313">
            <v>1.3</v>
          </cell>
          <cell r="O313">
            <v>12.75</v>
          </cell>
          <cell r="P313">
            <v>17.91</v>
          </cell>
          <cell r="Q313">
            <v>22.81</v>
          </cell>
          <cell r="R313">
            <v>6.06</v>
          </cell>
          <cell r="S313">
            <v>29.85</v>
          </cell>
          <cell r="U313">
            <v>109</v>
          </cell>
          <cell r="V313">
            <v>91</v>
          </cell>
          <cell r="W313">
            <v>0.19</v>
          </cell>
        </row>
        <row r="314">
          <cell r="A314" t="str">
            <v>LANNA</v>
          </cell>
          <cell r="B314">
            <v>313</v>
          </cell>
          <cell r="C314" t="str">
            <v> i | 1 | 2 | 3 </v>
          </cell>
          <cell r="E314">
            <v>7.1</v>
          </cell>
          <cell r="F314">
            <v>4.41</v>
          </cell>
          <cell r="G314">
            <v>1849700</v>
          </cell>
          <cell r="H314">
            <v>13134</v>
          </cell>
          <cell r="I314">
            <v>3727</v>
          </cell>
          <cell r="J314">
            <v>13.95</v>
          </cell>
          <cell r="K314">
            <v>0.83</v>
          </cell>
          <cell r="L314">
            <v>0.74</v>
          </cell>
          <cell r="M314">
            <v>0.15</v>
          </cell>
          <cell r="N314">
            <v>0.51</v>
          </cell>
          <cell r="O314">
            <v>6.74</v>
          </cell>
          <cell r="P314">
            <v>5.94</v>
          </cell>
          <cell r="Q314">
            <v>3.21</v>
          </cell>
          <cell r="R314">
            <v>8.82</v>
          </cell>
          <cell r="S314">
            <v>24.4</v>
          </cell>
          <cell r="U314">
            <v>540</v>
          </cell>
          <cell r="V314">
            <v>442</v>
          </cell>
          <cell r="W314">
            <v>0.51</v>
          </cell>
        </row>
        <row r="315">
          <cell r="A315" t="str">
            <v>LDC</v>
          </cell>
          <cell r="B315">
            <v>314</v>
          </cell>
          <cell r="C315" t="str">
            <v> i | 1 | 2 | 3 </v>
          </cell>
          <cell r="E315">
            <v>1.35</v>
          </cell>
          <cell r="F315">
            <v>0</v>
          </cell>
          <cell r="G315">
            <v>304100</v>
          </cell>
          <cell r="H315">
            <v>412</v>
          </cell>
          <cell r="I315">
            <v>810</v>
          </cell>
          <cell r="K315">
            <v>3.46</v>
          </cell>
          <cell r="L315">
            <v>1.21</v>
          </cell>
          <cell r="N315">
            <v>0</v>
          </cell>
          <cell r="O315">
            <v>-6.77</v>
          </cell>
          <cell r="P315">
            <v>-13.52</v>
          </cell>
          <cell r="Q315">
            <v>-5.6</v>
          </cell>
          <cell r="S315">
            <v>37.97</v>
          </cell>
        </row>
        <row r="316">
          <cell r="A316" t="str">
            <v>LEE</v>
          </cell>
          <cell r="B316">
            <v>315</v>
          </cell>
          <cell r="C316" t="str">
            <v> i | 1 | 2 | 3 </v>
          </cell>
          <cell r="E316">
            <v>2.3199999999999998</v>
          </cell>
          <cell r="F316">
            <v>0.87</v>
          </cell>
          <cell r="G316">
            <v>286900</v>
          </cell>
          <cell r="H316">
            <v>665</v>
          </cell>
          <cell r="I316">
            <v>2139</v>
          </cell>
          <cell r="J316">
            <v>11.15</v>
          </cell>
          <cell r="K316">
            <v>0.81</v>
          </cell>
          <cell r="L316">
            <v>0.15</v>
          </cell>
          <cell r="N316">
            <v>0.21</v>
          </cell>
          <cell r="O316">
            <v>8.1</v>
          </cell>
          <cell r="P316">
            <v>7.39</v>
          </cell>
          <cell r="Q316">
            <v>6.04</v>
          </cell>
          <cell r="R316">
            <v>5.22</v>
          </cell>
          <cell r="S316">
            <v>48.57</v>
          </cell>
          <cell r="U316">
            <v>422</v>
          </cell>
          <cell r="V316">
            <v>311</v>
          </cell>
          <cell r="W316">
            <v>0.61</v>
          </cell>
        </row>
        <row r="317">
          <cell r="A317" t="str">
            <v>LEO</v>
          </cell>
          <cell r="B317">
            <v>316</v>
          </cell>
          <cell r="C317" t="str">
            <v> i </v>
          </cell>
          <cell r="E317">
            <v>6</v>
          </cell>
          <cell r="F317">
            <v>-0.83</v>
          </cell>
          <cell r="G317">
            <v>26123200</v>
          </cell>
          <cell r="H317">
            <v>158535</v>
          </cell>
          <cell r="I317">
            <v>1920</v>
          </cell>
          <cell r="J317">
            <v>38.380000000000003</v>
          </cell>
          <cell r="L317">
            <v>2</v>
          </cell>
          <cell r="N317">
            <v>0</v>
          </cell>
          <cell r="S317">
            <v>40.99</v>
          </cell>
        </row>
        <row r="318">
          <cell r="A318" t="str">
            <v>LH</v>
          </cell>
          <cell r="B318">
            <v>317</v>
          </cell>
          <cell r="C318" t="str">
            <v> i | 1 | 2 | 3 </v>
          </cell>
          <cell r="E318">
            <v>8.1</v>
          </cell>
          <cell r="F318">
            <v>1.89</v>
          </cell>
          <cell r="G318">
            <v>75495900</v>
          </cell>
          <cell r="H318">
            <v>611904</v>
          </cell>
          <cell r="I318">
            <v>96793</v>
          </cell>
          <cell r="J318">
            <v>10.83</v>
          </cell>
          <cell r="K318">
            <v>2.04</v>
          </cell>
          <cell r="L318">
            <v>1.54</v>
          </cell>
          <cell r="M318">
            <v>0.2</v>
          </cell>
          <cell r="N318">
            <v>0.75</v>
          </cell>
          <cell r="O318">
            <v>9.5399999999999991</v>
          </cell>
          <cell r="P318">
            <v>18.5</v>
          </cell>
          <cell r="Q318">
            <v>19.37</v>
          </cell>
          <cell r="R318">
            <v>8.81</v>
          </cell>
          <cell r="S318">
            <v>69.400000000000006</v>
          </cell>
          <cell r="U318">
            <v>211</v>
          </cell>
          <cell r="V318">
            <v>263</v>
          </cell>
          <cell r="W318">
            <v>1.66</v>
          </cell>
        </row>
        <row r="319">
          <cell r="A319" t="str">
            <v>LHFG</v>
          </cell>
          <cell r="B319">
            <v>318</v>
          </cell>
          <cell r="C319" t="str">
            <v> i | 1 | 2 | 3 </v>
          </cell>
          <cell r="E319">
            <v>1.0900000000000001</v>
          </cell>
          <cell r="F319">
            <v>0</v>
          </cell>
          <cell r="G319">
            <v>3812500</v>
          </cell>
          <cell r="H319">
            <v>4157</v>
          </cell>
          <cell r="I319">
            <v>23090</v>
          </cell>
          <cell r="J319">
            <v>8.34</v>
          </cell>
          <cell r="K319">
            <v>0.59</v>
          </cell>
          <cell r="L319">
            <v>5.4</v>
          </cell>
          <cell r="N319">
            <v>0.13</v>
          </cell>
          <cell r="O319">
            <v>1.36</v>
          </cell>
          <cell r="P319">
            <v>6.78</v>
          </cell>
          <cell r="Q319">
            <v>23.99</v>
          </cell>
          <cell r="R319">
            <v>7.38</v>
          </cell>
          <cell r="S319">
            <v>16.84</v>
          </cell>
          <cell r="U319">
            <v>360</v>
          </cell>
          <cell r="V319">
            <v>509</v>
          </cell>
          <cell r="W319">
            <v>0.4</v>
          </cell>
        </row>
        <row r="320">
          <cell r="A320" t="str">
            <v>LHK</v>
          </cell>
          <cell r="B320">
            <v>319</v>
          </cell>
          <cell r="C320" t="str">
            <v> i | 1 | 2 | 3 </v>
          </cell>
          <cell r="D320" t="str">
            <v>XD</v>
          </cell>
          <cell r="E320">
            <v>2.52</v>
          </cell>
          <cell r="F320">
            <v>0</v>
          </cell>
          <cell r="G320">
            <v>244900</v>
          </cell>
          <cell r="H320">
            <v>614</v>
          </cell>
          <cell r="I320">
            <v>965</v>
          </cell>
          <cell r="J320">
            <v>16.3</v>
          </cell>
          <cell r="K320">
            <v>0.69</v>
          </cell>
          <cell r="L320">
            <v>0.28999999999999998</v>
          </cell>
          <cell r="M320">
            <v>0.12</v>
          </cell>
          <cell r="N320">
            <v>0.23</v>
          </cell>
          <cell r="O320">
            <v>4.9400000000000004</v>
          </cell>
          <cell r="P320">
            <v>4.22</v>
          </cell>
          <cell r="Q320">
            <v>1.32</v>
          </cell>
          <cell r="R320">
            <v>8.73</v>
          </cell>
          <cell r="S320">
            <v>32.35</v>
          </cell>
          <cell r="U320">
            <v>623</v>
          </cell>
          <cell r="V320">
            <v>551</v>
          </cell>
          <cell r="W320">
            <v>0.72</v>
          </cell>
        </row>
        <row r="321">
          <cell r="A321" t="str">
            <v>LIT</v>
          </cell>
          <cell r="B321">
            <v>320</v>
          </cell>
          <cell r="C321" t="str">
            <v> i | 1 | 2 | 3 </v>
          </cell>
          <cell r="E321">
            <v>3.22</v>
          </cell>
          <cell r="F321">
            <v>-0.62</v>
          </cell>
          <cell r="G321">
            <v>143500</v>
          </cell>
          <cell r="H321">
            <v>464</v>
          </cell>
          <cell r="I321">
            <v>713</v>
          </cell>
          <cell r="J321">
            <v>13.64</v>
          </cell>
          <cell r="K321">
            <v>0.68</v>
          </cell>
          <cell r="L321">
            <v>1.47</v>
          </cell>
          <cell r="N321">
            <v>0.24</v>
          </cell>
          <cell r="O321">
            <v>3.29</v>
          </cell>
          <cell r="P321">
            <v>4.78</v>
          </cell>
          <cell r="Q321">
            <v>16.98</v>
          </cell>
          <cell r="R321">
            <v>7.41</v>
          </cell>
          <cell r="S321">
            <v>57.28</v>
          </cell>
          <cell r="U321">
            <v>566</v>
          </cell>
          <cell r="V321">
            <v>580</v>
          </cell>
          <cell r="W321">
            <v>0.92</v>
          </cell>
        </row>
        <row r="322">
          <cell r="A322" t="str">
            <v>LOXLEY</v>
          </cell>
          <cell r="B322">
            <v>321</v>
          </cell>
          <cell r="C322" t="str">
            <v> i | 1 | 2 | 3 </v>
          </cell>
          <cell r="E322">
            <v>1.45</v>
          </cell>
          <cell r="F322">
            <v>3.57</v>
          </cell>
          <cell r="G322">
            <v>2691300</v>
          </cell>
          <cell r="H322">
            <v>3836</v>
          </cell>
          <cell r="I322">
            <v>3284</v>
          </cell>
          <cell r="K322">
            <v>0.67</v>
          </cell>
          <cell r="L322">
            <v>2.0099999999999998</v>
          </cell>
          <cell r="N322">
            <v>0</v>
          </cell>
          <cell r="O322">
            <v>1.26</v>
          </cell>
          <cell r="P322">
            <v>-0.4</v>
          </cell>
          <cell r="Q322">
            <v>-0.86</v>
          </cell>
          <cell r="S322">
            <v>62.77</v>
          </cell>
        </row>
        <row r="323">
          <cell r="A323" t="str">
            <v>LPH</v>
          </cell>
          <cell r="B323">
            <v>322</v>
          </cell>
          <cell r="C323" t="str">
            <v> i | 1 | 2 | 3 </v>
          </cell>
          <cell r="E323">
            <v>4.5999999999999996</v>
          </cell>
          <cell r="F323">
            <v>0.44</v>
          </cell>
          <cell r="G323">
            <v>51200</v>
          </cell>
          <cell r="H323">
            <v>235</v>
          </cell>
          <cell r="I323">
            <v>3450</v>
          </cell>
          <cell r="J323">
            <v>27.49</v>
          </cell>
          <cell r="K323">
            <v>2.38</v>
          </cell>
          <cell r="L323">
            <v>0.52</v>
          </cell>
          <cell r="M323">
            <v>0.05</v>
          </cell>
          <cell r="N323">
            <v>0.17</v>
          </cell>
          <cell r="O323">
            <v>7.33</v>
          </cell>
          <cell r="P323">
            <v>8.64</v>
          </cell>
          <cell r="Q323">
            <v>6.83</v>
          </cell>
          <cell r="R323">
            <v>2.73</v>
          </cell>
          <cell r="S323">
            <v>51.32</v>
          </cell>
          <cell r="U323">
            <v>612</v>
          </cell>
          <cell r="V323">
            <v>568</v>
          </cell>
          <cell r="W323">
            <v>3.56</v>
          </cell>
        </row>
        <row r="324">
          <cell r="A324" t="str">
            <v>LPN</v>
          </cell>
          <cell r="B324">
            <v>323</v>
          </cell>
          <cell r="C324" t="str">
            <v> i | 1 | 2 | 3 </v>
          </cell>
          <cell r="E324">
            <v>4.92</v>
          </cell>
          <cell r="F324">
            <v>6.96</v>
          </cell>
          <cell r="G324">
            <v>47935500</v>
          </cell>
          <cell r="H324">
            <v>235199</v>
          </cell>
          <cell r="I324">
            <v>7260</v>
          </cell>
          <cell r="J324">
            <v>6.59</v>
          </cell>
          <cell r="K324">
            <v>0.62</v>
          </cell>
          <cell r="L324">
            <v>1.0900000000000001</v>
          </cell>
          <cell r="M324">
            <v>1</v>
          </cell>
          <cell r="N324">
            <v>0.75</v>
          </cell>
          <cell r="O324">
            <v>5.98</v>
          </cell>
          <cell r="P324">
            <v>9.01</v>
          </cell>
          <cell r="Q324">
            <v>9.8800000000000008</v>
          </cell>
          <cell r="R324">
            <v>13.04</v>
          </cell>
          <cell r="S324">
            <v>91.11</v>
          </cell>
          <cell r="U324">
            <v>264</v>
          </cell>
          <cell r="V324">
            <v>282</v>
          </cell>
          <cell r="W324">
            <v>-0.65</v>
          </cell>
        </row>
        <row r="325">
          <cell r="A325" t="str">
            <v>LRH</v>
          </cell>
          <cell r="B325">
            <v>324</v>
          </cell>
          <cell r="C325" t="str">
            <v> i | 1 | 3 </v>
          </cell>
          <cell r="E325">
            <v>27.5</v>
          </cell>
          <cell r="F325">
            <v>1.85</v>
          </cell>
          <cell r="G325">
            <v>6600</v>
          </cell>
          <cell r="H325">
            <v>179</v>
          </cell>
          <cell r="I325">
            <v>4584</v>
          </cell>
          <cell r="K325">
            <v>0.42</v>
          </cell>
          <cell r="L325">
            <v>1.1000000000000001</v>
          </cell>
          <cell r="M325">
            <v>3</v>
          </cell>
          <cell r="N325">
            <v>0</v>
          </cell>
          <cell r="O325">
            <v>0.51</v>
          </cell>
          <cell r="P325">
            <v>-3.19</v>
          </cell>
          <cell r="Q325">
            <v>-55.67</v>
          </cell>
          <cell r="R325">
            <v>44.44</v>
          </cell>
          <cell r="S325">
            <v>12.16</v>
          </cell>
        </row>
        <row r="326">
          <cell r="A326" t="str">
            <v>LST</v>
          </cell>
          <cell r="B326">
            <v>325</v>
          </cell>
          <cell r="C326" t="str">
            <v> i | 1 | 3 </v>
          </cell>
          <cell r="E326">
            <v>4.54</v>
          </cell>
          <cell r="F326">
            <v>1.34</v>
          </cell>
          <cell r="G326">
            <v>243000</v>
          </cell>
          <cell r="H326">
            <v>1087</v>
          </cell>
          <cell r="I326">
            <v>3723</v>
          </cell>
          <cell r="J326">
            <v>10.26</v>
          </cell>
          <cell r="K326">
            <v>0.98</v>
          </cell>
          <cell r="L326">
            <v>0.42</v>
          </cell>
          <cell r="M326">
            <v>0.4</v>
          </cell>
          <cell r="N326">
            <v>0.44</v>
          </cell>
          <cell r="O326">
            <v>8.9600000000000009</v>
          </cell>
          <cell r="P326">
            <v>9.6300000000000008</v>
          </cell>
          <cell r="Q326">
            <v>4.53</v>
          </cell>
          <cell r="R326">
            <v>8.93</v>
          </cell>
          <cell r="S326">
            <v>23.94</v>
          </cell>
          <cell r="U326">
            <v>330</v>
          </cell>
          <cell r="V326">
            <v>256</v>
          </cell>
          <cell r="W326">
            <v>0.84</v>
          </cell>
        </row>
        <row r="327">
          <cell r="A327" t="str">
            <v>M</v>
          </cell>
          <cell r="B327">
            <v>326</v>
          </cell>
          <cell r="C327" t="str">
            <v> i | 1 | 2 | 3 </v>
          </cell>
          <cell r="E327">
            <v>55.75</v>
          </cell>
          <cell r="F327">
            <v>1.36</v>
          </cell>
          <cell r="G327">
            <v>1009300</v>
          </cell>
          <cell r="H327">
            <v>56090</v>
          </cell>
          <cell r="I327">
            <v>51339</v>
          </cell>
          <cell r="J327">
            <v>42.29</v>
          </cell>
          <cell r="K327">
            <v>3.89</v>
          </cell>
          <cell r="L327">
            <v>0.47</v>
          </cell>
          <cell r="M327">
            <v>0.5</v>
          </cell>
          <cell r="N327">
            <v>1.32</v>
          </cell>
          <cell r="O327">
            <v>8.5</v>
          </cell>
          <cell r="P327">
            <v>9.01</v>
          </cell>
          <cell r="Q327">
            <v>5.62</v>
          </cell>
          <cell r="R327">
            <v>4.7300000000000004</v>
          </cell>
          <cell r="S327">
            <v>27.34</v>
          </cell>
          <cell r="U327">
            <v>662</v>
          </cell>
          <cell r="V327">
            <v>595</v>
          </cell>
          <cell r="W327">
            <v>4.71</v>
          </cell>
        </row>
        <row r="328">
          <cell r="A328" t="str">
            <v>M-CHAI</v>
          </cell>
          <cell r="B328">
            <v>327</v>
          </cell>
          <cell r="C328" t="str">
            <v> i | 1 | 2 | 3 </v>
          </cell>
          <cell r="E328">
            <v>185</v>
          </cell>
          <cell r="F328">
            <v>-1.6</v>
          </cell>
          <cell r="G328">
            <v>400</v>
          </cell>
          <cell r="H328">
            <v>75</v>
          </cell>
          <cell r="I328">
            <v>2960</v>
          </cell>
          <cell r="J328">
            <v>50.68</v>
          </cell>
          <cell r="K328">
            <v>2.1800000000000002</v>
          </cell>
          <cell r="L328">
            <v>6</v>
          </cell>
          <cell r="M328">
            <v>3</v>
          </cell>
          <cell r="N328">
            <v>3.65</v>
          </cell>
          <cell r="O328">
            <v>0.05</v>
          </cell>
          <cell r="P328">
            <v>4.22</v>
          </cell>
          <cell r="Q328">
            <v>1.21</v>
          </cell>
          <cell r="R328">
            <v>1.6</v>
          </cell>
          <cell r="S328">
            <v>39.770000000000003</v>
          </cell>
          <cell r="U328">
            <v>814</v>
          </cell>
          <cell r="V328">
            <v>953</v>
          </cell>
          <cell r="W328">
            <v>-5.9</v>
          </cell>
        </row>
        <row r="329">
          <cell r="A329" t="str">
            <v>MACO</v>
          </cell>
          <cell r="B329">
            <v>328</v>
          </cell>
          <cell r="C329" t="str">
            <v> i | 1 | 2 | 3 </v>
          </cell>
          <cell r="E329">
            <v>0.63</v>
          </cell>
          <cell r="F329">
            <v>0</v>
          </cell>
          <cell r="G329">
            <v>2422300</v>
          </cell>
          <cell r="H329">
            <v>1525</v>
          </cell>
          <cell r="I329">
            <v>3410</v>
          </cell>
          <cell r="K329">
            <v>0.91</v>
          </cell>
          <cell r="L329">
            <v>1.42</v>
          </cell>
          <cell r="N329">
            <v>0</v>
          </cell>
          <cell r="O329">
            <v>-6.66</v>
          </cell>
          <cell r="P329">
            <v>-9.57</v>
          </cell>
          <cell r="Q329">
            <v>-32.99</v>
          </cell>
          <cell r="R329">
            <v>4.0599999999999996</v>
          </cell>
          <cell r="S329">
            <v>30.13</v>
          </cell>
        </row>
        <row r="330">
          <cell r="A330" t="str">
            <v>MAJOR</v>
          </cell>
          <cell r="B330">
            <v>329</v>
          </cell>
          <cell r="C330" t="str">
            <v> i | 1 | 2 | 3 </v>
          </cell>
          <cell r="E330">
            <v>19.100000000000001</v>
          </cell>
          <cell r="F330">
            <v>0.53</v>
          </cell>
          <cell r="G330">
            <v>4040400</v>
          </cell>
          <cell r="H330">
            <v>77249</v>
          </cell>
          <cell r="I330">
            <v>17088</v>
          </cell>
          <cell r="K330">
            <v>2.77</v>
          </cell>
          <cell r="L330">
            <v>1.77</v>
          </cell>
          <cell r="M330">
            <v>0.35</v>
          </cell>
          <cell r="N330">
            <v>0</v>
          </cell>
          <cell r="O330">
            <v>-2.57</v>
          </cell>
          <cell r="P330">
            <v>-9.5500000000000007</v>
          </cell>
          <cell r="Q330">
            <v>-29.69</v>
          </cell>
          <cell r="R330">
            <v>5.26</v>
          </cell>
          <cell r="S330">
            <v>49.7</v>
          </cell>
        </row>
        <row r="331">
          <cell r="A331" t="str">
            <v>MAKRO</v>
          </cell>
          <cell r="B331">
            <v>330</v>
          </cell>
          <cell r="C331" t="str">
            <v> i | 1 | 3 </v>
          </cell>
          <cell r="E331">
            <v>42</v>
          </cell>
          <cell r="F331">
            <v>1.82</v>
          </cell>
          <cell r="G331">
            <v>2084500</v>
          </cell>
          <cell r="H331">
            <v>86988</v>
          </cell>
          <cell r="I331">
            <v>201600</v>
          </cell>
          <cell r="J331">
            <v>31.05</v>
          </cell>
          <cell r="K331">
            <v>9.93</v>
          </cell>
          <cell r="L331">
            <v>2.3199999999999998</v>
          </cell>
          <cell r="M331">
            <v>0.4</v>
          </cell>
          <cell r="N331">
            <v>1.35</v>
          </cell>
          <cell r="O331">
            <v>13.97</v>
          </cell>
          <cell r="P331">
            <v>33.67</v>
          </cell>
          <cell r="Q331">
            <v>2.74</v>
          </cell>
          <cell r="R331">
            <v>2.33</v>
          </cell>
          <cell r="S331">
            <v>6.92</v>
          </cell>
          <cell r="U331">
            <v>387</v>
          </cell>
          <cell r="V331">
            <v>442</v>
          </cell>
          <cell r="W331">
            <v>7.74</v>
          </cell>
        </row>
        <row r="332">
          <cell r="A332" t="str">
            <v>MALEE</v>
          </cell>
          <cell r="B332">
            <v>331</v>
          </cell>
          <cell r="C332" t="str">
            <v> i | 1 | 2 | 3 </v>
          </cell>
          <cell r="E332">
            <v>6.55</v>
          </cell>
          <cell r="F332">
            <v>3.15</v>
          </cell>
          <cell r="G332">
            <v>596600</v>
          </cell>
          <cell r="H332">
            <v>3881</v>
          </cell>
          <cell r="I332">
            <v>1834</v>
          </cell>
          <cell r="K332">
            <v>2.17</v>
          </cell>
          <cell r="L332">
            <v>3.93</v>
          </cell>
          <cell r="N332">
            <v>0</v>
          </cell>
          <cell r="O332">
            <v>-2.86</v>
          </cell>
          <cell r="P332">
            <v>-15.71</v>
          </cell>
          <cell r="Q332">
            <v>-2.42</v>
          </cell>
          <cell r="S332">
            <v>48.48</v>
          </cell>
        </row>
        <row r="333">
          <cell r="A333" t="str">
            <v>MANRIN</v>
          </cell>
          <cell r="B333">
            <v>332</v>
          </cell>
          <cell r="C333" t="str">
            <v> i | 1 | 3 </v>
          </cell>
          <cell r="E333">
            <v>23.9</v>
          </cell>
          <cell r="F333">
            <v>0.42</v>
          </cell>
          <cell r="G333">
            <v>6700</v>
          </cell>
          <cell r="H333">
            <v>160</v>
          </cell>
          <cell r="I333">
            <v>643</v>
          </cell>
          <cell r="K333">
            <v>1.41</v>
          </cell>
          <cell r="L333">
            <v>0.86</v>
          </cell>
          <cell r="M333">
            <v>0.47</v>
          </cell>
          <cell r="N333">
            <v>0</v>
          </cell>
          <cell r="O333">
            <v>-6.37</v>
          </cell>
          <cell r="P333">
            <v>-10.96</v>
          </cell>
          <cell r="Q333">
            <v>-68.099999999999994</v>
          </cell>
          <cell r="R333">
            <v>1.97</v>
          </cell>
          <cell r="S333">
            <v>35.11</v>
          </cell>
        </row>
        <row r="334">
          <cell r="A334" t="str">
            <v>MATCH</v>
          </cell>
          <cell r="B334">
            <v>333</v>
          </cell>
          <cell r="C334" t="str">
            <v> i | 1 | 2 | 3 </v>
          </cell>
          <cell r="E334">
            <v>1.55</v>
          </cell>
          <cell r="F334">
            <v>0</v>
          </cell>
          <cell r="G334">
            <v>0</v>
          </cell>
          <cell r="H334">
            <v>0</v>
          </cell>
          <cell r="I334">
            <v>1212</v>
          </cell>
          <cell r="K334">
            <v>0.89</v>
          </cell>
          <cell r="L334">
            <v>0.21</v>
          </cell>
          <cell r="N334">
            <v>0</v>
          </cell>
          <cell r="O334">
            <v>-8.64</v>
          </cell>
          <cell r="P334">
            <v>-10.38</v>
          </cell>
          <cell r="Q334">
            <v>-71.22</v>
          </cell>
          <cell r="S334">
            <v>12.39</v>
          </cell>
        </row>
        <row r="335">
          <cell r="A335" t="str">
            <v>MATI</v>
          </cell>
          <cell r="B335">
            <v>334</v>
          </cell>
          <cell r="C335" t="str">
            <v> i | 1 | 2 | 3 </v>
          </cell>
          <cell r="E335">
            <v>4.4000000000000004</v>
          </cell>
          <cell r="F335">
            <v>0.92</v>
          </cell>
          <cell r="G335">
            <v>45000</v>
          </cell>
          <cell r="H335">
            <v>197</v>
          </cell>
          <cell r="I335">
            <v>816</v>
          </cell>
          <cell r="K335">
            <v>0.61</v>
          </cell>
          <cell r="L335">
            <v>0.32</v>
          </cell>
          <cell r="N335">
            <v>0</v>
          </cell>
          <cell r="O335">
            <v>-2.5</v>
          </cell>
          <cell r="P335">
            <v>-2.62</v>
          </cell>
          <cell r="Q335">
            <v>1.56</v>
          </cell>
          <cell r="R335">
            <v>2.29</v>
          </cell>
          <cell r="S335">
            <v>33.630000000000003</v>
          </cell>
        </row>
        <row r="336">
          <cell r="A336" t="str">
            <v>MAX</v>
          </cell>
          <cell r="B336">
            <v>335</v>
          </cell>
          <cell r="C336" t="str">
            <v> i | 1 | 2 | 3 </v>
          </cell>
          <cell r="E336">
            <v>0.01</v>
          </cell>
          <cell r="F336">
            <v>0</v>
          </cell>
          <cell r="G336">
            <v>22013200</v>
          </cell>
          <cell r="H336">
            <v>243</v>
          </cell>
          <cell r="I336">
            <v>857</v>
          </cell>
          <cell r="K336">
            <v>0.5</v>
          </cell>
          <cell r="L336">
            <v>0.44</v>
          </cell>
          <cell r="N336">
            <v>0</v>
          </cell>
          <cell r="O336">
            <v>-2.21</v>
          </cell>
          <cell r="P336">
            <v>-4.59</v>
          </cell>
          <cell r="Q336">
            <v>-5.23</v>
          </cell>
          <cell r="S336">
            <v>86.88</v>
          </cell>
        </row>
        <row r="337">
          <cell r="A337" t="str">
            <v>MBAX</v>
          </cell>
          <cell r="B337">
            <v>336</v>
          </cell>
          <cell r="C337" t="str">
            <v> i | 1 | 2 | 3 </v>
          </cell>
          <cell r="E337">
            <v>7.15</v>
          </cell>
          <cell r="F337">
            <v>-2.72</v>
          </cell>
          <cell r="G337">
            <v>2624800</v>
          </cell>
          <cell r="H337">
            <v>18860</v>
          </cell>
          <cell r="I337">
            <v>1372</v>
          </cell>
          <cell r="J337">
            <v>7.54</v>
          </cell>
          <cell r="K337">
            <v>2.37</v>
          </cell>
          <cell r="L337">
            <v>1.41</v>
          </cell>
          <cell r="M337">
            <v>0.32</v>
          </cell>
          <cell r="N337">
            <v>0.95</v>
          </cell>
          <cell r="O337">
            <v>17.88</v>
          </cell>
          <cell r="P337">
            <v>34.25</v>
          </cell>
          <cell r="Q337">
            <v>10.82</v>
          </cell>
          <cell r="R337">
            <v>3.4</v>
          </cell>
          <cell r="S337">
            <v>53</v>
          </cell>
          <cell r="U337">
            <v>45</v>
          </cell>
          <cell r="V337">
            <v>68</v>
          </cell>
          <cell r="W337">
            <v>-1.41</v>
          </cell>
        </row>
        <row r="338">
          <cell r="A338" t="str">
            <v>MBK</v>
          </cell>
          <cell r="B338">
            <v>337</v>
          </cell>
          <cell r="C338" t="str">
            <v> i | 1 | 2 | 3 </v>
          </cell>
          <cell r="E338">
            <v>13.7</v>
          </cell>
          <cell r="F338">
            <v>0</v>
          </cell>
          <cell r="G338">
            <v>4460000</v>
          </cell>
          <cell r="H338">
            <v>61626</v>
          </cell>
          <cell r="I338">
            <v>23220</v>
          </cell>
          <cell r="J338">
            <v>17.97</v>
          </cell>
          <cell r="K338">
            <v>1.1200000000000001</v>
          </cell>
          <cell r="L338">
            <v>1.78</v>
          </cell>
          <cell r="N338">
            <v>0.76</v>
          </cell>
          <cell r="O338">
            <v>4.92</v>
          </cell>
          <cell r="P338">
            <v>5.95</v>
          </cell>
          <cell r="Q338">
            <v>1.42</v>
          </cell>
          <cell r="R338">
            <v>5.84</v>
          </cell>
          <cell r="S338">
            <v>45.61</v>
          </cell>
          <cell r="U338">
            <v>604</v>
          </cell>
          <cell r="V338">
            <v>578</v>
          </cell>
          <cell r="W338">
            <v>1.27</v>
          </cell>
        </row>
        <row r="339">
          <cell r="A339" t="str">
            <v>MBKET</v>
          </cell>
          <cell r="B339">
            <v>338</v>
          </cell>
          <cell r="C339" t="str">
            <v> i | 1 | 3 </v>
          </cell>
          <cell r="E339">
            <v>8.65</v>
          </cell>
          <cell r="F339">
            <v>0.57999999999999996</v>
          </cell>
          <cell r="G339">
            <v>36500</v>
          </cell>
          <cell r="H339">
            <v>317</v>
          </cell>
          <cell r="I339">
            <v>4938</v>
          </cell>
          <cell r="J339">
            <v>11.87</v>
          </cell>
          <cell r="K339">
            <v>1.1100000000000001</v>
          </cell>
          <cell r="L339">
            <v>2.33</v>
          </cell>
          <cell r="M339">
            <v>0.1</v>
          </cell>
          <cell r="N339">
            <v>0.73</v>
          </cell>
          <cell r="O339">
            <v>3.34</v>
          </cell>
          <cell r="P339">
            <v>9.68</v>
          </cell>
          <cell r="Q339">
            <v>15.41</v>
          </cell>
          <cell r="R339">
            <v>10</v>
          </cell>
          <cell r="S339">
            <v>16.75</v>
          </cell>
          <cell r="U339">
            <v>380</v>
          </cell>
          <cell r="V339">
            <v>529</v>
          </cell>
          <cell r="W339">
            <v>-0.42</v>
          </cell>
        </row>
        <row r="340">
          <cell r="A340" t="str">
            <v>MC</v>
          </cell>
          <cell r="B340">
            <v>339</v>
          </cell>
          <cell r="C340" t="str">
            <v> i | 1 | 2 | 3 </v>
          </cell>
          <cell r="E340">
            <v>10.6</v>
          </cell>
          <cell r="F340">
            <v>-1.85</v>
          </cell>
          <cell r="G340">
            <v>1243600</v>
          </cell>
          <cell r="H340">
            <v>13269</v>
          </cell>
          <cell r="I340">
            <v>8480</v>
          </cell>
          <cell r="J340">
            <v>18.59</v>
          </cell>
          <cell r="K340">
            <v>2.27</v>
          </cell>
          <cell r="L340">
            <v>0.47</v>
          </cell>
          <cell r="M340">
            <v>0.2</v>
          </cell>
          <cell r="N340">
            <v>0.51</v>
          </cell>
          <cell r="O340">
            <v>10.6</v>
          </cell>
          <cell r="P340">
            <v>12.14</v>
          </cell>
          <cell r="Q340">
            <v>13.84</v>
          </cell>
          <cell r="R340">
            <v>5.09</v>
          </cell>
          <cell r="S340">
            <v>42.76</v>
          </cell>
          <cell r="U340">
            <v>458</v>
          </cell>
          <cell r="V340">
            <v>403</v>
          </cell>
          <cell r="W340">
            <v>-0.67</v>
          </cell>
        </row>
        <row r="341">
          <cell r="A341" t="str">
            <v>MCOT</v>
          </cell>
          <cell r="B341">
            <v>340</v>
          </cell>
          <cell r="C341" t="str">
            <v> i | 1 | 3 </v>
          </cell>
          <cell r="E341">
            <v>4.8</v>
          </cell>
          <cell r="F341">
            <v>29.73</v>
          </cell>
          <cell r="G341">
            <v>12125000</v>
          </cell>
          <cell r="H341">
            <v>53788</v>
          </cell>
          <cell r="I341">
            <v>3298</v>
          </cell>
          <cell r="K341">
            <v>1.63</v>
          </cell>
          <cell r="L341">
            <v>0.84</v>
          </cell>
          <cell r="N341">
            <v>0</v>
          </cell>
          <cell r="O341">
            <v>-26.3</v>
          </cell>
          <cell r="P341">
            <v>-59.47</v>
          </cell>
          <cell r="Q341">
            <v>-97.95</v>
          </cell>
          <cell r="S341">
            <v>22.71</v>
          </cell>
        </row>
        <row r="342">
          <cell r="A342" t="str">
            <v>MCS</v>
          </cell>
          <cell r="B342">
            <v>341</v>
          </cell>
          <cell r="C342" t="str">
            <v> i | 1 | 2 | 3 </v>
          </cell>
          <cell r="E342">
            <v>13</v>
          </cell>
          <cell r="F342">
            <v>0.78</v>
          </cell>
          <cell r="G342">
            <v>811300</v>
          </cell>
          <cell r="H342">
            <v>10459</v>
          </cell>
          <cell r="I342">
            <v>6201</v>
          </cell>
          <cell r="J342">
            <v>6.52</v>
          </cell>
          <cell r="K342">
            <v>1.74</v>
          </cell>
          <cell r="L342">
            <v>0.64</v>
          </cell>
          <cell r="M342">
            <v>0.4</v>
          </cell>
          <cell r="N342">
            <v>1.99</v>
          </cell>
          <cell r="O342">
            <v>20.84</v>
          </cell>
          <cell r="P342">
            <v>29.08</v>
          </cell>
          <cell r="Q342">
            <v>20.75</v>
          </cell>
          <cell r="R342">
            <v>5.04</v>
          </cell>
          <cell r="S342">
            <v>76.63</v>
          </cell>
          <cell r="U342">
            <v>49</v>
          </cell>
          <cell r="V342">
            <v>44</v>
          </cell>
          <cell r="W342">
            <v>0.38</v>
          </cell>
        </row>
        <row r="343">
          <cell r="A343" t="str">
            <v>MDX</v>
          </cell>
          <cell r="B343">
            <v>342</v>
          </cell>
          <cell r="C343" t="str">
            <v> i | 1 | 3 </v>
          </cell>
          <cell r="E343">
            <v>2.56</v>
          </cell>
          <cell r="F343">
            <v>1.59</v>
          </cell>
          <cell r="G343">
            <v>639500</v>
          </cell>
          <cell r="H343">
            <v>1656</v>
          </cell>
          <cell r="I343">
            <v>1218</v>
          </cell>
          <cell r="J343">
            <v>17.71</v>
          </cell>
          <cell r="K343">
            <v>0.34</v>
          </cell>
          <cell r="L343">
            <v>0.18</v>
          </cell>
          <cell r="N343">
            <v>0.14000000000000001</v>
          </cell>
          <cell r="O343">
            <v>1.89</v>
          </cell>
          <cell r="P343">
            <v>2.4</v>
          </cell>
          <cell r="Q343">
            <v>19.52</v>
          </cell>
          <cell r="S343">
            <v>71.37</v>
          </cell>
          <cell r="U343">
            <v>698</v>
          </cell>
          <cell r="V343">
            <v>702</v>
          </cell>
          <cell r="W343">
            <v>0.34</v>
          </cell>
        </row>
        <row r="344">
          <cell r="A344" t="str">
            <v>MEGA</v>
          </cell>
          <cell r="B344">
            <v>343</v>
          </cell>
          <cell r="C344" t="str">
            <v> i | 1 | 2 | 3 </v>
          </cell>
          <cell r="E344">
            <v>36</v>
          </cell>
          <cell r="F344">
            <v>-0.69</v>
          </cell>
          <cell r="G344">
            <v>1554500</v>
          </cell>
          <cell r="H344">
            <v>56037</v>
          </cell>
          <cell r="I344">
            <v>31387</v>
          </cell>
          <cell r="J344">
            <v>23.29</v>
          </cell>
          <cell r="K344">
            <v>4.7300000000000004</v>
          </cell>
          <cell r="L344">
            <v>0.76</v>
          </cell>
          <cell r="M344">
            <v>0.36</v>
          </cell>
          <cell r="N344">
            <v>1.55</v>
          </cell>
          <cell r="O344">
            <v>14.84</v>
          </cell>
          <cell r="P344">
            <v>21.69</v>
          </cell>
          <cell r="Q344">
            <v>10.54</v>
          </cell>
          <cell r="R344">
            <v>1.99</v>
          </cell>
          <cell r="S344">
            <v>38.75</v>
          </cell>
          <cell r="U344">
            <v>392</v>
          </cell>
          <cell r="V344">
            <v>388</v>
          </cell>
          <cell r="W344">
            <v>1.63</v>
          </cell>
        </row>
        <row r="345">
          <cell r="A345" t="str">
            <v>META</v>
          </cell>
          <cell r="B345">
            <v>344</v>
          </cell>
          <cell r="C345" t="str">
            <v> i | 1 | 2 | 3 </v>
          </cell>
          <cell r="E345">
            <v>0.39</v>
          </cell>
          <cell r="F345">
            <v>0</v>
          </cell>
          <cell r="G345">
            <v>1655200</v>
          </cell>
          <cell r="H345">
            <v>644</v>
          </cell>
          <cell r="I345">
            <v>497</v>
          </cell>
          <cell r="K345">
            <v>0.27</v>
          </cell>
          <cell r="L345">
            <v>1.57</v>
          </cell>
          <cell r="N345">
            <v>0</v>
          </cell>
          <cell r="O345">
            <v>-1.1200000000000001</v>
          </cell>
          <cell r="P345">
            <v>-4.93</v>
          </cell>
          <cell r="Q345">
            <v>-68.67</v>
          </cell>
          <cell r="S345">
            <v>65.94</v>
          </cell>
        </row>
        <row r="346">
          <cell r="A346" t="str">
            <v>METCO</v>
          </cell>
          <cell r="B346">
            <v>345</v>
          </cell>
          <cell r="C346" t="str">
            <v> i | 1 | 2 | 3 </v>
          </cell>
          <cell r="E346">
            <v>182</v>
          </cell>
          <cell r="F346">
            <v>8.66</v>
          </cell>
          <cell r="G346">
            <v>32700</v>
          </cell>
          <cell r="H346">
            <v>5826</v>
          </cell>
          <cell r="I346">
            <v>3803</v>
          </cell>
          <cell r="J346">
            <v>24.33</v>
          </cell>
          <cell r="K346">
            <v>0.7</v>
          </cell>
          <cell r="L346">
            <v>0.39</v>
          </cell>
          <cell r="M346">
            <v>10</v>
          </cell>
          <cell r="N346">
            <v>7.48</v>
          </cell>
          <cell r="O346">
            <v>2.46</v>
          </cell>
          <cell r="P346">
            <v>2.87</v>
          </cell>
          <cell r="Q346">
            <v>1.76</v>
          </cell>
          <cell r="R346">
            <v>5.97</v>
          </cell>
          <cell r="S346">
            <v>22.81</v>
          </cell>
          <cell r="U346">
            <v>757</v>
          </cell>
          <cell r="V346">
            <v>755</v>
          </cell>
          <cell r="W346">
            <v>-0.28000000000000003</v>
          </cell>
        </row>
        <row r="347">
          <cell r="A347" t="str">
            <v>MFC</v>
          </cell>
          <cell r="B347">
            <v>346</v>
          </cell>
          <cell r="C347" t="str">
            <v> i | 1 | 3 </v>
          </cell>
          <cell r="E347">
            <v>14.2</v>
          </cell>
          <cell r="F347">
            <v>-0.7</v>
          </cell>
          <cell r="G347">
            <v>22100</v>
          </cell>
          <cell r="H347">
            <v>314</v>
          </cell>
          <cell r="I347">
            <v>1784</v>
          </cell>
          <cell r="J347">
            <v>13.49</v>
          </cell>
          <cell r="K347">
            <v>1.76</v>
          </cell>
          <cell r="L347">
            <v>0.36</v>
          </cell>
          <cell r="M347">
            <v>1</v>
          </cell>
          <cell r="N347">
            <v>1.05</v>
          </cell>
          <cell r="O347">
            <v>12.32</v>
          </cell>
          <cell r="P347">
            <v>12.58</v>
          </cell>
          <cell r="Q347">
            <v>16.079999999999998</v>
          </cell>
          <cell r="R347">
            <v>6.99</v>
          </cell>
          <cell r="S347">
            <v>34.119999999999997</v>
          </cell>
          <cell r="U347">
            <v>361</v>
          </cell>
          <cell r="V347">
            <v>283</v>
          </cell>
          <cell r="W347">
            <v>-1.86</v>
          </cell>
        </row>
        <row r="348">
          <cell r="A348" t="str">
            <v>MFEC</v>
          </cell>
          <cell r="B348">
            <v>347</v>
          </cell>
          <cell r="C348" t="str">
            <v> i | 1 | 2 | 3 </v>
          </cell>
          <cell r="E348">
            <v>4.9000000000000004</v>
          </cell>
          <cell r="F348">
            <v>-0.81</v>
          </cell>
          <cell r="G348">
            <v>180300</v>
          </cell>
          <cell r="H348">
            <v>885</v>
          </cell>
          <cell r="I348">
            <v>2163</v>
          </cell>
          <cell r="J348">
            <v>8.56</v>
          </cell>
          <cell r="K348">
            <v>1.2</v>
          </cell>
          <cell r="L348">
            <v>1.17</v>
          </cell>
          <cell r="M348">
            <v>0.35</v>
          </cell>
          <cell r="N348">
            <v>0.56999999999999995</v>
          </cell>
          <cell r="O348">
            <v>8.91</v>
          </cell>
          <cell r="P348">
            <v>14.33</v>
          </cell>
          <cell r="Q348">
            <v>4.7</v>
          </cell>
          <cell r="R348">
            <v>7.09</v>
          </cell>
          <cell r="S348">
            <v>68.459999999999994</v>
          </cell>
          <cell r="U348">
            <v>202</v>
          </cell>
          <cell r="V348">
            <v>217</v>
          </cell>
          <cell r="W348">
            <v>-7.0000000000000007E-2</v>
          </cell>
        </row>
        <row r="349">
          <cell r="A349" t="str">
            <v>MGT</v>
          </cell>
          <cell r="B349">
            <v>348</v>
          </cell>
          <cell r="C349" t="str">
            <v> i | 1 | 3 </v>
          </cell>
          <cell r="E349">
            <v>2.3199999999999998</v>
          </cell>
          <cell r="F349">
            <v>-0.85</v>
          </cell>
          <cell r="G349">
            <v>1165200</v>
          </cell>
          <cell r="H349">
            <v>2727</v>
          </cell>
          <cell r="I349">
            <v>928</v>
          </cell>
          <cell r="J349">
            <v>8.9700000000000006</v>
          </cell>
          <cell r="K349">
            <v>2.02</v>
          </cell>
          <cell r="L349">
            <v>0.17</v>
          </cell>
          <cell r="M349">
            <v>0.03</v>
          </cell>
          <cell r="N349">
            <v>0.26</v>
          </cell>
          <cell r="O349">
            <v>23.99</v>
          </cell>
          <cell r="P349">
            <v>24.03</v>
          </cell>
          <cell r="Q349">
            <v>13.74</v>
          </cell>
          <cell r="R349">
            <v>3.85</v>
          </cell>
          <cell r="S349">
            <v>24.95</v>
          </cell>
          <cell r="U349">
            <v>114</v>
          </cell>
          <cell r="V349">
            <v>77</v>
          </cell>
          <cell r="W349">
            <v>0.28000000000000003</v>
          </cell>
        </row>
        <row r="350">
          <cell r="A350" t="str">
            <v>MICRO</v>
          </cell>
          <cell r="B350">
            <v>349</v>
          </cell>
          <cell r="C350" t="str">
            <v> i </v>
          </cell>
          <cell r="E350">
            <v>4.9800000000000004</v>
          </cell>
          <cell r="F350">
            <v>-1.39</v>
          </cell>
          <cell r="G350">
            <v>12714300</v>
          </cell>
          <cell r="H350">
            <v>64252</v>
          </cell>
          <cell r="I350">
            <v>4656</v>
          </cell>
          <cell r="J350">
            <v>36.53</v>
          </cell>
          <cell r="L350">
            <v>0.68</v>
          </cell>
          <cell r="N350">
            <v>0</v>
          </cell>
          <cell r="S350">
            <v>34.229999999999997</v>
          </cell>
        </row>
        <row r="351">
          <cell r="A351" t="str">
            <v>MIDA</v>
          </cell>
          <cell r="B351">
            <v>350</v>
          </cell>
          <cell r="C351" t="str">
            <v> i | 1 | 2 | 3 </v>
          </cell>
          <cell r="E351">
            <v>0.52</v>
          </cell>
          <cell r="F351">
            <v>4</v>
          </cell>
          <cell r="G351">
            <v>619700</v>
          </cell>
          <cell r="H351">
            <v>325</v>
          </cell>
          <cell r="I351">
            <v>1302</v>
          </cell>
          <cell r="K351">
            <v>0.34</v>
          </cell>
          <cell r="L351">
            <v>1.46</v>
          </cell>
          <cell r="N351">
            <v>0</v>
          </cell>
          <cell r="O351">
            <v>2.72</v>
          </cell>
          <cell r="P351">
            <v>-2.37</v>
          </cell>
          <cell r="Q351">
            <v>-4.93</v>
          </cell>
          <cell r="S351">
            <v>54.52</v>
          </cell>
        </row>
        <row r="352">
          <cell r="A352" t="str">
            <v>MILL</v>
          </cell>
          <cell r="B352">
            <v>351</v>
          </cell>
          <cell r="C352" t="str">
            <v> i | 1 | 2 | 3 </v>
          </cell>
          <cell r="E352">
            <v>0.7</v>
          </cell>
          <cell r="F352">
            <v>0</v>
          </cell>
          <cell r="G352">
            <v>694200</v>
          </cell>
          <cell r="H352">
            <v>493</v>
          </cell>
          <cell r="I352">
            <v>3168</v>
          </cell>
          <cell r="J352">
            <v>21.42</v>
          </cell>
          <cell r="K352">
            <v>0.53</v>
          </cell>
          <cell r="L352">
            <v>2.95</v>
          </cell>
          <cell r="M352">
            <v>0.02</v>
          </cell>
          <cell r="N352">
            <v>0.03</v>
          </cell>
          <cell r="O352">
            <v>3.46</v>
          </cell>
          <cell r="P352">
            <v>2.48</v>
          </cell>
          <cell r="Q352">
            <v>0.64</v>
          </cell>
          <cell r="R352">
            <v>2.86</v>
          </cell>
          <cell r="S352">
            <v>29.38</v>
          </cell>
          <cell r="U352">
            <v>742</v>
          </cell>
          <cell r="V352">
            <v>685</v>
          </cell>
          <cell r="W352">
            <v>-0.15</v>
          </cell>
        </row>
        <row r="353">
          <cell r="A353" t="str">
            <v>MINT</v>
          </cell>
          <cell r="B353">
            <v>352</v>
          </cell>
          <cell r="C353" t="str">
            <v> i | 1 | 2 | 3 </v>
          </cell>
          <cell r="E353">
            <v>25.5</v>
          </cell>
          <cell r="F353">
            <v>0</v>
          </cell>
          <cell r="G353">
            <v>49136100</v>
          </cell>
          <cell r="H353">
            <v>1251990</v>
          </cell>
          <cell r="I353">
            <v>132150</v>
          </cell>
          <cell r="K353">
            <v>1.81</v>
          </cell>
          <cell r="L353">
            <v>4.03</v>
          </cell>
          <cell r="N353">
            <v>0</v>
          </cell>
          <cell r="O353">
            <v>-2.2599999999999998</v>
          </cell>
          <cell r="P353">
            <v>-16.54</v>
          </cell>
          <cell r="Q353">
            <v>-35.229999999999997</v>
          </cell>
          <cell r="S353">
            <v>61.55</v>
          </cell>
        </row>
        <row r="354">
          <cell r="A354" t="str">
            <v>MITSIB</v>
          </cell>
          <cell r="B354">
            <v>353</v>
          </cell>
          <cell r="C354" t="str">
            <v> i | 1 | 3 </v>
          </cell>
          <cell r="E354">
            <v>0.99</v>
          </cell>
          <cell r="F354">
            <v>-1</v>
          </cell>
          <cell r="G354">
            <v>161500</v>
          </cell>
          <cell r="H354">
            <v>162</v>
          </cell>
          <cell r="I354">
            <v>707</v>
          </cell>
          <cell r="J354">
            <v>36.68</v>
          </cell>
          <cell r="K354">
            <v>0.97</v>
          </cell>
          <cell r="L354">
            <v>1.02</v>
          </cell>
          <cell r="N354">
            <v>0.03</v>
          </cell>
          <cell r="O354">
            <v>2.17</v>
          </cell>
          <cell r="P354">
            <v>2.67</v>
          </cell>
          <cell r="Q354">
            <v>2.21</v>
          </cell>
          <cell r="R354">
            <v>0.37</v>
          </cell>
          <cell r="S354">
            <v>81.93</v>
          </cell>
          <cell r="U354">
            <v>829</v>
          </cell>
          <cell r="V354">
            <v>833</v>
          </cell>
          <cell r="W354">
            <v>2.2599999999999998</v>
          </cell>
        </row>
        <row r="355">
          <cell r="A355" t="str">
            <v>MJD</v>
          </cell>
          <cell r="B355">
            <v>354</v>
          </cell>
          <cell r="C355" t="str">
            <v> i | 1 | 2 | 3 </v>
          </cell>
          <cell r="E355">
            <v>1.67</v>
          </cell>
          <cell r="F355">
            <v>8.44</v>
          </cell>
          <cell r="G355">
            <v>2929100</v>
          </cell>
          <cell r="H355">
            <v>4710</v>
          </cell>
          <cell r="I355">
            <v>1437</v>
          </cell>
          <cell r="J355">
            <v>15.28</v>
          </cell>
          <cell r="K355">
            <v>0.26</v>
          </cell>
          <cell r="L355">
            <v>2.21</v>
          </cell>
          <cell r="N355">
            <v>0.11</v>
          </cell>
          <cell r="O355">
            <v>3.4</v>
          </cell>
          <cell r="P355">
            <v>1.71</v>
          </cell>
          <cell r="Q355">
            <v>2.0499999999999998</v>
          </cell>
          <cell r="S355">
            <v>32.54</v>
          </cell>
          <cell r="U355">
            <v>680</v>
          </cell>
          <cell r="V355">
            <v>601</v>
          </cell>
          <cell r="W355">
            <v>-0.13</v>
          </cell>
        </row>
        <row r="356">
          <cell r="A356" t="str">
            <v>MK</v>
          </cell>
          <cell r="B356">
            <v>355</v>
          </cell>
          <cell r="C356" t="str">
            <v> i | 1 | 2 | 3 </v>
          </cell>
          <cell r="E356">
            <v>3.1</v>
          </cell>
          <cell r="F356">
            <v>0</v>
          </cell>
          <cell r="G356">
            <v>213100</v>
          </cell>
          <cell r="H356">
            <v>656</v>
          </cell>
          <cell r="I356">
            <v>3383</v>
          </cell>
          <cell r="K356">
            <v>0.5</v>
          </cell>
          <cell r="L356">
            <v>1.51</v>
          </cell>
          <cell r="M356">
            <v>0.11</v>
          </cell>
          <cell r="N356">
            <v>0</v>
          </cell>
          <cell r="O356">
            <v>2.46</v>
          </cell>
          <cell r="P356">
            <v>-0.37</v>
          </cell>
          <cell r="Q356">
            <v>1.17</v>
          </cell>
          <cell r="S356">
            <v>57.75</v>
          </cell>
        </row>
        <row r="357">
          <cell r="A357" t="str">
            <v>ML</v>
          </cell>
          <cell r="B357">
            <v>356</v>
          </cell>
          <cell r="C357" t="str">
            <v> i | 1 | 2 | 3 </v>
          </cell>
          <cell r="E357">
            <v>0.85</v>
          </cell>
          <cell r="F357">
            <v>0</v>
          </cell>
          <cell r="G357">
            <v>16000</v>
          </cell>
          <cell r="H357">
            <v>14</v>
          </cell>
          <cell r="I357">
            <v>905</v>
          </cell>
          <cell r="J357">
            <v>7.92</v>
          </cell>
          <cell r="K357">
            <v>0.46</v>
          </cell>
          <cell r="L357">
            <v>0.95</v>
          </cell>
          <cell r="M357">
            <v>0.03</v>
          </cell>
          <cell r="N357">
            <v>0.11</v>
          </cell>
          <cell r="O357">
            <v>3.87</v>
          </cell>
          <cell r="P357">
            <v>5.98</v>
          </cell>
          <cell r="Q357">
            <v>18.350000000000001</v>
          </cell>
          <cell r="R357">
            <v>3.53</v>
          </cell>
          <cell r="S357">
            <v>44.64</v>
          </cell>
          <cell r="U357">
            <v>378</v>
          </cell>
          <cell r="V357">
            <v>401</v>
          </cell>
          <cell r="W357">
            <v>-19.440000000000001</v>
          </cell>
        </row>
        <row r="358">
          <cell r="A358" t="str">
            <v>MM</v>
          </cell>
          <cell r="B358">
            <v>357</v>
          </cell>
          <cell r="C358" t="str">
            <v> i | 1 | 3 </v>
          </cell>
          <cell r="E358">
            <v>2</v>
          </cell>
          <cell r="F358">
            <v>0</v>
          </cell>
          <cell r="G358">
            <v>51800</v>
          </cell>
          <cell r="H358">
            <v>104</v>
          </cell>
          <cell r="I358">
            <v>2110</v>
          </cell>
          <cell r="K358">
            <v>0.83</v>
          </cell>
          <cell r="L358">
            <v>1.04</v>
          </cell>
          <cell r="M358">
            <v>0.06</v>
          </cell>
          <cell r="N358">
            <v>0</v>
          </cell>
          <cell r="O358">
            <v>-1.1499999999999999</v>
          </cell>
          <cell r="P358">
            <v>-3.98</v>
          </cell>
          <cell r="Q358">
            <v>-6.97</v>
          </cell>
          <cell r="R358">
            <v>2.9</v>
          </cell>
          <cell r="S358">
            <v>19.84</v>
          </cell>
        </row>
        <row r="359">
          <cell r="A359" t="str">
            <v>MODERN</v>
          </cell>
          <cell r="B359">
            <v>358</v>
          </cell>
          <cell r="C359" t="str">
            <v> i | 1 | 2 | 3 </v>
          </cell>
          <cell r="E359">
            <v>2.68</v>
          </cell>
          <cell r="F359">
            <v>0</v>
          </cell>
          <cell r="G359">
            <v>66700</v>
          </cell>
          <cell r="H359">
            <v>178</v>
          </cell>
          <cell r="I359">
            <v>2010</v>
          </cell>
          <cell r="J359">
            <v>15.28</v>
          </cell>
          <cell r="K359">
            <v>0.89</v>
          </cell>
          <cell r="L359">
            <v>0.51</v>
          </cell>
          <cell r="M359">
            <v>0.05</v>
          </cell>
          <cell r="N359">
            <v>0.18</v>
          </cell>
          <cell r="O359">
            <v>5.19</v>
          </cell>
          <cell r="P359">
            <v>5.76</v>
          </cell>
          <cell r="Q359">
            <v>4.1900000000000004</v>
          </cell>
          <cell r="R359">
            <v>6.34</v>
          </cell>
          <cell r="S359">
            <v>70.7</v>
          </cell>
          <cell r="U359">
            <v>571</v>
          </cell>
          <cell r="V359">
            <v>527</v>
          </cell>
          <cell r="W359">
            <v>-0.65</v>
          </cell>
        </row>
        <row r="360">
          <cell r="A360" t="str">
            <v>MONO</v>
          </cell>
          <cell r="B360">
            <v>359</v>
          </cell>
          <cell r="C360" t="str">
            <v> i | 1 | 2 | 3 </v>
          </cell>
          <cell r="E360">
            <v>2.52</v>
          </cell>
          <cell r="F360">
            <v>0</v>
          </cell>
          <cell r="G360">
            <v>3517600</v>
          </cell>
          <cell r="H360">
            <v>9001</v>
          </cell>
          <cell r="I360">
            <v>8747</v>
          </cell>
          <cell r="K360">
            <v>6.46</v>
          </cell>
          <cell r="L360">
            <v>2.2200000000000002</v>
          </cell>
          <cell r="N360">
            <v>0</v>
          </cell>
          <cell r="O360">
            <v>-18.53</v>
          </cell>
          <cell r="P360">
            <v>-50.28</v>
          </cell>
          <cell r="Q360">
            <v>-58.34</v>
          </cell>
          <cell r="S360">
            <v>27.3</v>
          </cell>
        </row>
        <row r="361">
          <cell r="A361" t="str">
            <v>MOONG</v>
          </cell>
          <cell r="B361">
            <v>360</v>
          </cell>
          <cell r="C361" t="str">
            <v> i | 1 | 2 | 3 </v>
          </cell>
          <cell r="E361">
            <v>4.18</v>
          </cell>
          <cell r="F361">
            <v>-0.48</v>
          </cell>
          <cell r="G361">
            <v>153500</v>
          </cell>
          <cell r="H361">
            <v>645</v>
          </cell>
          <cell r="I361">
            <v>705</v>
          </cell>
          <cell r="J361">
            <v>10.35</v>
          </cell>
          <cell r="K361">
            <v>0.9</v>
          </cell>
          <cell r="L361">
            <v>0.3</v>
          </cell>
          <cell r="M361">
            <v>0.26</v>
          </cell>
          <cell r="N361">
            <v>0.4</v>
          </cell>
          <cell r="O361">
            <v>7.24</v>
          </cell>
          <cell r="P361">
            <v>8.8800000000000008</v>
          </cell>
          <cell r="Q361">
            <v>6.78</v>
          </cell>
          <cell r="R361">
            <v>6.19</v>
          </cell>
          <cell r="S361">
            <v>31.47</v>
          </cell>
          <cell r="U361">
            <v>348</v>
          </cell>
          <cell r="V361">
            <v>322</v>
          </cell>
          <cell r="W361">
            <v>1.0900000000000001</v>
          </cell>
        </row>
        <row r="362">
          <cell r="A362" t="str">
            <v>MORE</v>
          </cell>
          <cell r="B362">
            <v>361</v>
          </cell>
          <cell r="C362" t="str">
            <v> i | 1 | 2 | 3 </v>
          </cell>
          <cell r="E362">
            <v>0.77</v>
          </cell>
          <cell r="F362">
            <v>-2.5299999999999998</v>
          </cell>
          <cell r="G362">
            <v>36763300</v>
          </cell>
          <cell r="H362">
            <v>28640</v>
          </cell>
          <cell r="I362">
            <v>5029</v>
          </cell>
          <cell r="K362">
            <v>19.25</v>
          </cell>
          <cell r="L362">
            <v>0.64</v>
          </cell>
          <cell r="N362">
            <v>0</v>
          </cell>
          <cell r="O362">
            <v>-7.39</v>
          </cell>
          <cell r="P362">
            <v>-11.91</v>
          </cell>
          <cell r="Q362">
            <v>-125.39</v>
          </cell>
          <cell r="S362">
            <v>50.74</v>
          </cell>
        </row>
        <row r="363">
          <cell r="A363" t="str">
            <v>MPG</v>
          </cell>
          <cell r="B363">
            <v>362</v>
          </cell>
          <cell r="C363" t="str">
            <v> i | 1 | 2 | 3 </v>
          </cell>
          <cell r="D363" t="str">
            <v>C</v>
          </cell>
          <cell r="E363">
            <v>0.34</v>
          </cell>
          <cell r="F363">
            <v>25.93</v>
          </cell>
          <cell r="G363">
            <v>8254100</v>
          </cell>
          <cell r="H363">
            <v>2662</v>
          </cell>
          <cell r="I363">
            <v>332</v>
          </cell>
          <cell r="L363">
            <v>-5.0599999999999996</v>
          </cell>
          <cell r="N363">
            <v>0</v>
          </cell>
          <cell r="O363">
            <v>-26.16</v>
          </cell>
          <cell r="Q363">
            <v>-29.93</v>
          </cell>
          <cell r="S363">
            <v>53.79</v>
          </cell>
        </row>
        <row r="364">
          <cell r="A364" t="str">
            <v>MPIC</v>
          </cell>
          <cell r="B364">
            <v>363</v>
          </cell>
          <cell r="C364" t="str">
            <v> i | 1 | 2 | 3 </v>
          </cell>
          <cell r="E364">
            <v>1.71</v>
          </cell>
          <cell r="F364">
            <v>0</v>
          </cell>
          <cell r="G364">
            <v>9500</v>
          </cell>
          <cell r="H364">
            <v>16</v>
          </cell>
          <cell r="I364">
            <v>2223</v>
          </cell>
          <cell r="K364">
            <v>5.34</v>
          </cell>
          <cell r="L364">
            <v>0.43</v>
          </cell>
          <cell r="N364">
            <v>0</v>
          </cell>
          <cell r="O364">
            <v>-13.28</v>
          </cell>
          <cell r="P364">
            <v>-20.54</v>
          </cell>
          <cell r="Q364">
            <v>-76.14</v>
          </cell>
          <cell r="S364">
            <v>7.54</v>
          </cell>
        </row>
        <row r="365">
          <cell r="A365" t="str">
            <v>MSC</v>
          </cell>
          <cell r="B365">
            <v>364</v>
          </cell>
          <cell r="C365" t="str">
            <v> i | 1 | 3 </v>
          </cell>
          <cell r="E365">
            <v>6.5</v>
          </cell>
          <cell r="F365">
            <v>-0.76</v>
          </cell>
          <cell r="G365">
            <v>2900</v>
          </cell>
          <cell r="H365">
            <v>19</v>
          </cell>
          <cell r="I365">
            <v>2340</v>
          </cell>
          <cell r="J365">
            <v>11.23</v>
          </cell>
          <cell r="K365">
            <v>1.25</v>
          </cell>
          <cell r="L365">
            <v>0.69</v>
          </cell>
          <cell r="M365">
            <v>0.45</v>
          </cell>
          <cell r="N365">
            <v>0.57999999999999996</v>
          </cell>
          <cell r="O365">
            <v>8.4499999999999993</v>
          </cell>
          <cell r="P365">
            <v>11.26</v>
          </cell>
          <cell r="Q365">
            <v>2.3199999999999998</v>
          </cell>
          <cell r="R365">
            <v>6.87</v>
          </cell>
          <cell r="S365">
            <v>35.590000000000003</v>
          </cell>
          <cell r="U365">
            <v>332</v>
          </cell>
          <cell r="V365">
            <v>311</v>
          </cell>
          <cell r="W365">
            <v>3.1</v>
          </cell>
        </row>
        <row r="366">
          <cell r="A366" t="str">
            <v>MTC</v>
          </cell>
          <cell r="B366">
            <v>365</v>
          </cell>
          <cell r="C366" t="str">
            <v> i | 1 | 2 | 3 </v>
          </cell>
          <cell r="E366">
            <v>56.25</v>
          </cell>
          <cell r="F366">
            <v>2.27</v>
          </cell>
          <cell r="G366">
            <v>13465800</v>
          </cell>
          <cell r="H366">
            <v>755068</v>
          </cell>
          <cell r="I366">
            <v>119250</v>
          </cell>
          <cell r="J366">
            <v>23.97</v>
          </cell>
          <cell r="K366">
            <v>6.17</v>
          </cell>
          <cell r="L366">
            <v>2.77</v>
          </cell>
          <cell r="M366">
            <v>0.3</v>
          </cell>
          <cell r="N366">
            <v>2.35</v>
          </cell>
          <cell r="O366">
            <v>9.4</v>
          </cell>
          <cell r="P366">
            <v>29.12</v>
          </cell>
          <cell r="Q366">
            <v>35.450000000000003</v>
          </cell>
          <cell r="R366">
            <v>0.55000000000000004</v>
          </cell>
          <cell r="S366">
            <v>32.11</v>
          </cell>
          <cell r="U366">
            <v>362</v>
          </cell>
          <cell r="V366">
            <v>486</v>
          </cell>
          <cell r="W366">
            <v>0.45</v>
          </cell>
        </row>
        <row r="367">
          <cell r="A367" t="str">
            <v>MTI</v>
          </cell>
          <cell r="B367">
            <v>366</v>
          </cell>
          <cell r="C367" t="str">
            <v> i | 1 | 2 | 3 </v>
          </cell>
          <cell r="E367">
            <v>87.5</v>
          </cell>
          <cell r="F367">
            <v>0.86</v>
          </cell>
          <cell r="G367">
            <v>5300</v>
          </cell>
          <cell r="H367">
            <v>463</v>
          </cell>
          <cell r="I367">
            <v>5163</v>
          </cell>
          <cell r="J367">
            <v>8.1</v>
          </cell>
          <cell r="K367">
            <v>1.04</v>
          </cell>
          <cell r="L367">
            <v>3.91</v>
          </cell>
          <cell r="M367">
            <v>2.9</v>
          </cell>
          <cell r="N367">
            <v>10.8</v>
          </cell>
          <cell r="O367">
            <v>3.42</v>
          </cell>
          <cell r="P367">
            <v>12.14</v>
          </cell>
          <cell r="Q367">
            <v>8.3800000000000008</v>
          </cell>
          <cell r="R367">
            <v>3.34</v>
          </cell>
          <cell r="S367">
            <v>47.5</v>
          </cell>
          <cell r="U367">
            <v>224</v>
          </cell>
          <cell r="V367">
            <v>419</v>
          </cell>
          <cell r="W367">
            <v>-0.5</v>
          </cell>
        </row>
        <row r="368">
          <cell r="A368" t="str">
            <v>MVP</v>
          </cell>
          <cell r="B368">
            <v>367</v>
          </cell>
          <cell r="C368" t="str">
            <v> i | 1 | 2 | 3 </v>
          </cell>
          <cell r="E368">
            <v>1.18</v>
          </cell>
          <cell r="F368">
            <v>-3.28</v>
          </cell>
          <cell r="G368">
            <v>371600</v>
          </cell>
          <cell r="H368">
            <v>438</v>
          </cell>
          <cell r="I368">
            <v>236</v>
          </cell>
          <cell r="K368">
            <v>1.59</v>
          </cell>
          <cell r="L368">
            <v>1.1200000000000001</v>
          </cell>
          <cell r="N368">
            <v>0</v>
          </cell>
          <cell r="O368">
            <v>-1.37</v>
          </cell>
          <cell r="P368">
            <v>-7.45</v>
          </cell>
          <cell r="Q368">
            <v>-12.37</v>
          </cell>
          <cell r="S368">
            <v>30.07</v>
          </cell>
        </row>
        <row r="369">
          <cell r="A369" t="str">
            <v>NBC</v>
          </cell>
          <cell r="B369">
            <v>368</v>
          </cell>
          <cell r="C369" t="str">
            <v> i | 1 | 2 | 3 </v>
          </cell>
          <cell r="E369">
            <v>0.51</v>
          </cell>
          <cell r="F369">
            <v>2</v>
          </cell>
          <cell r="G369">
            <v>108700</v>
          </cell>
          <cell r="H369">
            <v>54</v>
          </cell>
          <cell r="I369">
            <v>410</v>
          </cell>
          <cell r="K369">
            <v>0.72</v>
          </cell>
          <cell r="L369">
            <v>0.77</v>
          </cell>
          <cell r="N369">
            <v>0</v>
          </cell>
          <cell r="O369">
            <v>-3.24</v>
          </cell>
          <cell r="P369">
            <v>-6.39</v>
          </cell>
          <cell r="Q369">
            <v>-0.83</v>
          </cell>
          <cell r="S369">
            <v>28.55</v>
          </cell>
        </row>
        <row r="370">
          <cell r="A370" t="str">
            <v>NC</v>
          </cell>
          <cell r="B370">
            <v>369</v>
          </cell>
          <cell r="C370" t="str">
            <v> i | 1 | 2 | 3 </v>
          </cell>
          <cell r="E370">
            <v>11.5</v>
          </cell>
          <cell r="F370">
            <v>0</v>
          </cell>
          <cell r="G370">
            <v>2300</v>
          </cell>
          <cell r="H370">
            <v>25</v>
          </cell>
          <cell r="I370">
            <v>172</v>
          </cell>
          <cell r="K370">
            <v>0.37</v>
          </cell>
          <cell r="L370">
            <v>0.89</v>
          </cell>
          <cell r="M370">
            <v>0.1</v>
          </cell>
          <cell r="N370">
            <v>0</v>
          </cell>
          <cell r="O370">
            <v>0.82</v>
          </cell>
          <cell r="P370">
            <v>-0.9</v>
          </cell>
          <cell r="Q370">
            <v>-2.91</v>
          </cell>
          <cell r="R370">
            <v>0.87</v>
          </cell>
          <cell r="S370">
            <v>28.07</v>
          </cell>
        </row>
        <row r="371">
          <cell r="A371" t="str">
            <v>NCAP</v>
          </cell>
          <cell r="B371">
            <v>370</v>
          </cell>
          <cell r="C371" t="str">
            <v> i </v>
          </cell>
          <cell r="E371">
            <v>5.25</v>
          </cell>
          <cell r="F371">
            <v>-2.78</v>
          </cell>
          <cell r="G371">
            <v>35564000</v>
          </cell>
          <cell r="H371">
            <v>190710</v>
          </cell>
          <cell r="I371">
            <v>4725</v>
          </cell>
          <cell r="J371">
            <v>26.57</v>
          </cell>
          <cell r="L371">
            <v>3.01</v>
          </cell>
          <cell r="N371">
            <v>0</v>
          </cell>
          <cell r="S371">
            <v>33.57</v>
          </cell>
        </row>
        <row r="372">
          <cell r="A372" t="str">
            <v>NCH</v>
          </cell>
          <cell r="B372">
            <v>371</v>
          </cell>
          <cell r="C372" t="str">
            <v> i | 1 | 3 </v>
          </cell>
          <cell r="E372">
            <v>0.8</v>
          </cell>
          <cell r="F372">
            <v>-2.44</v>
          </cell>
          <cell r="G372">
            <v>138300</v>
          </cell>
          <cell r="H372">
            <v>111</v>
          </cell>
          <cell r="I372">
            <v>996</v>
          </cell>
          <cell r="J372">
            <v>19.23</v>
          </cell>
          <cell r="K372">
            <v>0.38</v>
          </cell>
          <cell r="L372">
            <v>0.48</v>
          </cell>
          <cell r="N372">
            <v>0.04</v>
          </cell>
          <cell r="O372">
            <v>2.41</v>
          </cell>
          <cell r="P372">
            <v>1.98</v>
          </cell>
          <cell r="Q372">
            <v>5.68</v>
          </cell>
          <cell r="S372">
            <v>37.99</v>
          </cell>
          <cell r="U372">
            <v>733</v>
          </cell>
          <cell r="V372">
            <v>710</v>
          </cell>
          <cell r="W372">
            <v>0.32</v>
          </cell>
        </row>
        <row r="373">
          <cell r="A373" t="str">
            <v>NCL</v>
          </cell>
          <cell r="B373">
            <v>372</v>
          </cell>
          <cell r="C373" t="str">
            <v> i | 1 | 2 | 3 </v>
          </cell>
          <cell r="E373">
            <v>0.61</v>
          </cell>
          <cell r="F373">
            <v>-3.17</v>
          </cell>
          <cell r="G373">
            <v>737600</v>
          </cell>
          <cell r="H373">
            <v>445</v>
          </cell>
          <cell r="I373">
            <v>277</v>
          </cell>
          <cell r="K373">
            <v>1.05</v>
          </cell>
          <cell r="L373">
            <v>2.11</v>
          </cell>
          <cell r="N373">
            <v>0</v>
          </cell>
          <cell r="O373">
            <v>0.15</v>
          </cell>
          <cell r="P373">
            <v>-5.76</v>
          </cell>
          <cell r="Q373">
            <v>-2.76</v>
          </cell>
          <cell r="S373">
            <v>34.909999999999997</v>
          </cell>
        </row>
        <row r="374">
          <cell r="A374" t="str">
            <v>NDR</v>
          </cell>
          <cell r="B374">
            <v>373</v>
          </cell>
          <cell r="C374" t="str">
            <v> i | 1 | 2 | 3 </v>
          </cell>
          <cell r="E374">
            <v>1.55</v>
          </cell>
          <cell r="F374">
            <v>7.64</v>
          </cell>
          <cell r="G374">
            <v>675400</v>
          </cell>
          <cell r="H374">
            <v>1030</v>
          </cell>
          <cell r="I374">
            <v>489</v>
          </cell>
          <cell r="J374">
            <v>38.28</v>
          </cell>
          <cell r="K374">
            <v>0.65</v>
          </cell>
          <cell r="L374">
            <v>0.44</v>
          </cell>
          <cell r="N374">
            <v>0.04</v>
          </cell>
          <cell r="O374">
            <v>2.06</v>
          </cell>
          <cell r="P374">
            <v>1.74</v>
          </cell>
          <cell r="Q374">
            <v>4.4000000000000004</v>
          </cell>
          <cell r="S374">
            <v>23.1</v>
          </cell>
          <cell r="U374">
            <v>863</v>
          </cell>
          <cell r="V374">
            <v>848</v>
          </cell>
          <cell r="W374">
            <v>-1.47</v>
          </cell>
        </row>
        <row r="375">
          <cell r="A375" t="str">
            <v>NEP</v>
          </cell>
          <cell r="B375">
            <v>374</v>
          </cell>
          <cell r="C375" t="str">
            <v> i | 1 | 2 | 3 </v>
          </cell>
          <cell r="D375" t="str">
            <v>C</v>
          </cell>
          <cell r="E375">
            <v>0.27</v>
          </cell>
          <cell r="F375">
            <v>0</v>
          </cell>
          <cell r="G375">
            <v>1100</v>
          </cell>
          <cell r="H375">
            <v>0</v>
          </cell>
          <cell r="I375">
            <v>628</v>
          </cell>
          <cell r="K375">
            <v>0.87</v>
          </cell>
          <cell r="L375">
            <v>0.12</v>
          </cell>
          <cell r="N375">
            <v>0</v>
          </cell>
          <cell r="O375">
            <v>-3.71</v>
          </cell>
          <cell r="P375">
            <v>-4.25</v>
          </cell>
          <cell r="Q375">
            <v>-4.63</v>
          </cell>
          <cell r="S375">
            <v>41.49</v>
          </cell>
        </row>
        <row r="376">
          <cell r="A376" t="str">
            <v>NER</v>
          </cell>
          <cell r="B376">
            <v>375</v>
          </cell>
          <cell r="C376" t="str">
            <v> i | 1 | 3 </v>
          </cell>
          <cell r="E376">
            <v>4.3</v>
          </cell>
          <cell r="F376">
            <v>0.94</v>
          </cell>
          <cell r="G376">
            <v>49718400</v>
          </cell>
          <cell r="H376">
            <v>214294</v>
          </cell>
          <cell r="I376">
            <v>6622</v>
          </cell>
          <cell r="J376">
            <v>11.8</v>
          </cell>
          <cell r="K376">
            <v>2.0499999999999998</v>
          </cell>
          <cell r="L376">
            <v>1.79</v>
          </cell>
          <cell r="M376">
            <v>0.14000000000000001</v>
          </cell>
          <cell r="N376">
            <v>0.36</v>
          </cell>
          <cell r="O376">
            <v>9.58</v>
          </cell>
          <cell r="P376">
            <v>18.34</v>
          </cell>
          <cell r="Q376">
            <v>4.37</v>
          </cell>
          <cell r="R376">
            <v>3.29</v>
          </cell>
          <cell r="S376">
            <v>38.19</v>
          </cell>
          <cell r="U376">
            <v>244</v>
          </cell>
          <cell r="V376">
            <v>292</v>
          </cell>
          <cell r="W376">
            <v>1.0900000000000001</v>
          </cell>
        </row>
        <row r="377">
          <cell r="A377" t="str">
            <v>NETBAY</v>
          </cell>
          <cell r="B377">
            <v>376</v>
          </cell>
          <cell r="C377" t="str">
            <v> i | 1 | 2 | 3 </v>
          </cell>
          <cell r="E377">
            <v>28</v>
          </cell>
          <cell r="F377">
            <v>2.75</v>
          </cell>
          <cell r="G377">
            <v>207500</v>
          </cell>
          <cell r="H377">
            <v>5761</v>
          </cell>
          <cell r="I377">
            <v>5600</v>
          </cell>
          <cell r="J377">
            <v>35.869999999999997</v>
          </cell>
          <cell r="K377">
            <v>13.59</v>
          </cell>
          <cell r="L377">
            <v>0.36</v>
          </cell>
          <cell r="N377">
            <v>0.78</v>
          </cell>
          <cell r="O377">
            <v>27.17</v>
          </cell>
          <cell r="P377">
            <v>35.85</v>
          </cell>
          <cell r="Q377">
            <v>38.299999999999997</v>
          </cell>
          <cell r="R377">
            <v>3.58</v>
          </cell>
          <cell r="S377">
            <v>49</v>
          </cell>
          <cell r="U377">
            <v>412</v>
          </cell>
          <cell r="V377">
            <v>407</v>
          </cell>
          <cell r="W377">
            <v>1.24</v>
          </cell>
        </row>
        <row r="378">
          <cell r="A378" t="str">
            <v>NEW</v>
          </cell>
          <cell r="B378">
            <v>377</v>
          </cell>
          <cell r="C378" t="str">
            <v> i | 1 | 3 </v>
          </cell>
          <cell r="E378">
            <v>48</v>
          </cell>
          <cell r="F378">
            <v>0</v>
          </cell>
          <cell r="G378">
            <v>0</v>
          </cell>
          <cell r="H378">
            <v>0</v>
          </cell>
          <cell r="I378">
            <v>480</v>
          </cell>
          <cell r="J378">
            <v>36.200000000000003</v>
          </cell>
          <cell r="K378">
            <v>1.37</v>
          </cell>
          <cell r="L378">
            <v>0.54</v>
          </cell>
          <cell r="M378">
            <v>0.2</v>
          </cell>
          <cell r="N378">
            <v>1.33</v>
          </cell>
          <cell r="O378">
            <v>2.15</v>
          </cell>
          <cell r="P378">
            <v>1.71</v>
          </cell>
          <cell r="Q378">
            <v>-0.28000000000000003</v>
          </cell>
          <cell r="R378">
            <v>0.43</v>
          </cell>
          <cell r="S378">
            <v>18.309999999999999</v>
          </cell>
          <cell r="U378">
            <v>854</v>
          </cell>
          <cell r="V378">
            <v>832</v>
          </cell>
          <cell r="W378">
            <v>3.1</v>
          </cell>
        </row>
        <row r="379">
          <cell r="A379" t="str">
            <v>NEWS</v>
          </cell>
          <cell r="B379">
            <v>378</v>
          </cell>
          <cell r="C379" t="str">
            <v> i | 1 | 2 | 3 </v>
          </cell>
          <cell r="D379" t="str">
            <v>C</v>
          </cell>
          <cell r="E379">
            <v>0.01</v>
          </cell>
          <cell r="F379">
            <v>0</v>
          </cell>
          <cell r="G379">
            <v>35145000</v>
          </cell>
          <cell r="H379">
            <v>351</v>
          </cell>
          <cell r="I379">
            <v>746</v>
          </cell>
          <cell r="K379">
            <v>1</v>
          </cell>
          <cell r="L379">
            <v>0.17</v>
          </cell>
          <cell r="N379">
            <v>0</v>
          </cell>
          <cell r="O379">
            <v>-12.76</v>
          </cell>
          <cell r="P379">
            <v>-15.89</v>
          </cell>
          <cell r="Q379">
            <v>-35.44</v>
          </cell>
          <cell r="S379">
            <v>53.81</v>
          </cell>
        </row>
        <row r="380">
          <cell r="A380" t="str">
            <v>NEX</v>
          </cell>
          <cell r="B380">
            <v>379</v>
          </cell>
          <cell r="C380" t="str">
            <v> i | 1 | 2 | 3 </v>
          </cell>
          <cell r="E380">
            <v>4.6399999999999997</v>
          </cell>
          <cell r="F380">
            <v>-0.43</v>
          </cell>
          <cell r="G380">
            <v>9607500</v>
          </cell>
          <cell r="H380">
            <v>44482</v>
          </cell>
          <cell r="I380">
            <v>7769</v>
          </cell>
          <cell r="K380">
            <v>2.5099999999999998</v>
          </cell>
          <cell r="L380">
            <v>0.14000000000000001</v>
          </cell>
          <cell r="N380">
            <v>0</v>
          </cell>
          <cell r="O380">
            <v>-5</v>
          </cell>
          <cell r="P380">
            <v>-8.5399999999999991</v>
          </cell>
          <cell r="Q380">
            <v>-5.43</v>
          </cell>
          <cell r="S380">
            <v>71.459999999999994</v>
          </cell>
        </row>
        <row r="381">
          <cell r="A381" t="str">
            <v>NFC</v>
          </cell>
          <cell r="B381">
            <v>380</v>
          </cell>
          <cell r="C381" t="str">
            <v> i | 1 | 2 | 3 </v>
          </cell>
          <cell r="E381">
            <v>3.74</v>
          </cell>
          <cell r="F381">
            <v>29.86</v>
          </cell>
          <cell r="G381">
            <v>304800</v>
          </cell>
          <cell r="H381">
            <v>1140</v>
          </cell>
          <cell r="I381">
            <v>4068</v>
          </cell>
          <cell r="K381">
            <v>4.45</v>
          </cell>
          <cell r="L381">
            <v>1.1299999999999999</v>
          </cell>
          <cell r="N381">
            <v>0</v>
          </cell>
          <cell r="O381">
            <v>-0.6</v>
          </cell>
          <cell r="P381">
            <v>-1.56</v>
          </cell>
          <cell r="Q381">
            <v>-2.97</v>
          </cell>
          <cell r="S381">
            <v>11.92</v>
          </cell>
        </row>
        <row r="382">
          <cell r="A382" t="str">
            <v>NINE</v>
          </cell>
          <cell r="B382">
            <v>381</v>
          </cell>
          <cell r="C382" t="str">
            <v> i | 1 | 2 | 3 </v>
          </cell>
          <cell r="E382">
            <v>1.6</v>
          </cell>
          <cell r="F382">
            <v>1.91</v>
          </cell>
          <cell r="G382">
            <v>15400</v>
          </cell>
          <cell r="H382">
            <v>24</v>
          </cell>
          <cell r="I382">
            <v>585</v>
          </cell>
          <cell r="K382">
            <v>2.19</v>
          </cell>
          <cell r="L382">
            <v>0.25</v>
          </cell>
          <cell r="N382">
            <v>0</v>
          </cell>
          <cell r="O382">
            <v>12.41</v>
          </cell>
          <cell r="P382">
            <v>-21.11</v>
          </cell>
          <cell r="Q382">
            <v>-45.9</v>
          </cell>
          <cell r="S382">
            <v>19.079999999999998</v>
          </cell>
        </row>
        <row r="383">
          <cell r="A383" t="str">
            <v>NKI</v>
          </cell>
          <cell r="B383">
            <v>382</v>
          </cell>
          <cell r="C383" t="str">
            <v> i | 1 | 2 | 3 </v>
          </cell>
          <cell r="E383">
            <v>48</v>
          </cell>
          <cell r="F383">
            <v>0</v>
          </cell>
          <cell r="G383">
            <v>0</v>
          </cell>
          <cell r="H383">
            <v>0</v>
          </cell>
          <cell r="I383">
            <v>1680</v>
          </cell>
          <cell r="J383">
            <v>33.369999999999997</v>
          </cell>
          <cell r="K383">
            <v>0.82</v>
          </cell>
          <cell r="L383">
            <v>1.89</v>
          </cell>
          <cell r="M383">
            <v>1.29</v>
          </cell>
          <cell r="N383">
            <v>1.44</v>
          </cell>
          <cell r="O383">
            <v>1.01</v>
          </cell>
          <cell r="P383">
            <v>2.42</v>
          </cell>
          <cell r="Q383">
            <v>1.78</v>
          </cell>
          <cell r="R383">
            <v>2.62</v>
          </cell>
          <cell r="S383">
            <v>56.9</v>
          </cell>
          <cell r="U383">
            <v>819</v>
          </cell>
          <cell r="V383">
            <v>862</v>
          </cell>
          <cell r="W383">
            <v>1.26</v>
          </cell>
        </row>
        <row r="384">
          <cell r="A384" t="str">
            <v>NMG</v>
          </cell>
          <cell r="B384">
            <v>383</v>
          </cell>
          <cell r="C384" t="str">
            <v> i | 1 | 2 | 3 </v>
          </cell>
          <cell r="D384" t="str">
            <v>SPC</v>
          </cell>
          <cell r="E384">
            <v>0.17</v>
          </cell>
          <cell r="F384">
            <v>0</v>
          </cell>
          <cell r="G384">
            <v>0</v>
          </cell>
          <cell r="H384">
            <v>0</v>
          </cell>
          <cell r="I384">
            <v>692</v>
          </cell>
          <cell r="L384">
            <v>8.36</v>
          </cell>
          <cell r="N384">
            <v>0</v>
          </cell>
          <cell r="O384">
            <v>3.04</v>
          </cell>
          <cell r="P384">
            <v>33.200000000000003</v>
          </cell>
          <cell r="Q384">
            <v>-23.39</v>
          </cell>
          <cell r="S384">
            <v>52.97</v>
          </cell>
        </row>
        <row r="385">
          <cell r="A385" t="str">
            <v>NNCL</v>
          </cell>
          <cell r="B385">
            <v>384</v>
          </cell>
          <cell r="C385" t="str">
            <v> i | 1 | 2 | 3 </v>
          </cell>
          <cell r="E385">
            <v>1.95</v>
          </cell>
          <cell r="F385">
            <v>1.04</v>
          </cell>
          <cell r="G385">
            <v>191800</v>
          </cell>
          <cell r="H385">
            <v>372</v>
          </cell>
          <cell r="I385">
            <v>3994</v>
          </cell>
          <cell r="J385">
            <v>11.11</v>
          </cell>
          <cell r="K385">
            <v>1.25</v>
          </cell>
          <cell r="L385">
            <v>0.37</v>
          </cell>
          <cell r="N385">
            <v>0.18</v>
          </cell>
          <cell r="O385">
            <v>8.5</v>
          </cell>
          <cell r="P385">
            <v>11.3</v>
          </cell>
          <cell r="Q385">
            <v>29.91</v>
          </cell>
          <cell r="R385">
            <v>4.1500000000000004</v>
          </cell>
          <cell r="S385">
            <v>27.55</v>
          </cell>
          <cell r="U385">
            <v>322</v>
          </cell>
          <cell r="V385">
            <v>299</v>
          </cell>
          <cell r="W385">
            <v>-0.33</v>
          </cell>
        </row>
        <row r="386">
          <cell r="A386" t="str">
            <v>NOBLE</v>
          </cell>
          <cell r="B386">
            <v>385</v>
          </cell>
          <cell r="C386" t="str">
            <v> i | 1 | 2 | 3 </v>
          </cell>
          <cell r="E386">
            <v>20.2</v>
          </cell>
          <cell r="F386">
            <v>0</v>
          </cell>
          <cell r="G386">
            <v>1315400</v>
          </cell>
          <cell r="H386">
            <v>26572</v>
          </cell>
          <cell r="I386">
            <v>9221</v>
          </cell>
          <cell r="J386">
            <v>5.47</v>
          </cell>
          <cell r="K386">
            <v>1.77</v>
          </cell>
          <cell r="L386">
            <v>2.87</v>
          </cell>
          <cell r="M386">
            <v>1.1000000000000001</v>
          </cell>
          <cell r="N386">
            <v>3.69</v>
          </cell>
          <cell r="O386">
            <v>10.32</v>
          </cell>
          <cell r="P386">
            <v>32.81</v>
          </cell>
          <cell r="Q386">
            <v>16.5</v>
          </cell>
          <cell r="R386">
            <v>36.630000000000003</v>
          </cell>
          <cell r="S386">
            <v>31.22</v>
          </cell>
          <cell r="U386">
            <v>29</v>
          </cell>
          <cell r="V386">
            <v>144</v>
          </cell>
          <cell r="W386">
            <v>0.19</v>
          </cell>
        </row>
        <row r="387">
          <cell r="A387" t="str">
            <v>NOK</v>
          </cell>
          <cell r="B387">
            <v>386</v>
          </cell>
          <cell r="C387" t="str">
            <v> i | 1 | 2 | 3 </v>
          </cell>
          <cell r="D387" t="str">
            <v>CNP</v>
          </cell>
          <cell r="E387">
            <v>0.66</v>
          </cell>
          <cell r="F387">
            <v>1.54</v>
          </cell>
          <cell r="G387">
            <v>148500</v>
          </cell>
          <cell r="H387">
            <v>98</v>
          </cell>
          <cell r="I387">
            <v>2461</v>
          </cell>
          <cell r="L387">
            <v>-5.81</v>
          </cell>
          <cell r="N387">
            <v>0</v>
          </cell>
          <cell r="O387">
            <v>-25.68</v>
          </cell>
          <cell r="Q387">
            <v>-81.53</v>
          </cell>
          <cell r="S387">
            <v>11.75</v>
          </cell>
        </row>
        <row r="388">
          <cell r="A388" t="str">
            <v>NPK</v>
          </cell>
          <cell r="B388">
            <v>387</v>
          </cell>
          <cell r="C388" t="str">
            <v> i | 1 | 3 </v>
          </cell>
          <cell r="E388">
            <v>15.5</v>
          </cell>
          <cell r="F388">
            <v>3.33</v>
          </cell>
          <cell r="G388">
            <v>900</v>
          </cell>
          <cell r="H388">
            <v>13</v>
          </cell>
          <cell r="I388">
            <v>155</v>
          </cell>
          <cell r="J388">
            <v>19.55</v>
          </cell>
          <cell r="K388">
            <v>0.36</v>
          </cell>
          <cell r="L388">
            <v>0.14000000000000001</v>
          </cell>
          <cell r="M388">
            <v>0.2</v>
          </cell>
          <cell r="N388">
            <v>0.79</v>
          </cell>
          <cell r="O388">
            <v>2.12</v>
          </cell>
          <cell r="P388">
            <v>1.85</v>
          </cell>
          <cell r="Q388">
            <v>2.3199999999999998</v>
          </cell>
          <cell r="R388">
            <v>1.33</v>
          </cell>
          <cell r="S388">
            <v>23.98</v>
          </cell>
          <cell r="U388">
            <v>743</v>
          </cell>
          <cell r="V388">
            <v>728</v>
          </cell>
          <cell r="W388">
            <v>-3.91</v>
          </cell>
        </row>
        <row r="389">
          <cell r="A389" t="str">
            <v>NRF</v>
          </cell>
          <cell r="B389">
            <v>388</v>
          </cell>
          <cell r="C389" t="str">
            <v> i </v>
          </cell>
          <cell r="E389">
            <v>6.6</v>
          </cell>
          <cell r="F389">
            <v>-0.75</v>
          </cell>
          <cell r="G389">
            <v>14319900</v>
          </cell>
          <cell r="H389">
            <v>95031</v>
          </cell>
          <cell r="I389">
            <v>8948</v>
          </cell>
          <cell r="J389">
            <v>92.52</v>
          </cell>
          <cell r="L389">
            <v>1.28</v>
          </cell>
          <cell r="N389">
            <v>0</v>
          </cell>
          <cell r="S389">
            <v>27.54</v>
          </cell>
        </row>
        <row r="390">
          <cell r="A390" t="str">
            <v>NSI</v>
          </cell>
          <cell r="B390">
            <v>389</v>
          </cell>
          <cell r="C390" t="str">
            <v> i | 1 | 2 | 3 </v>
          </cell>
          <cell r="E390">
            <v>74.5</v>
          </cell>
          <cell r="F390">
            <v>3.47</v>
          </cell>
          <cell r="G390">
            <v>2200</v>
          </cell>
          <cell r="H390">
            <v>162</v>
          </cell>
          <cell r="I390">
            <v>1036</v>
          </cell>
          <cell r="J390">
            <v>7.08</v>
          </cell>
          <cell r="K390">
            <v>0.75</v>
          </cell>
          <cell r="L390">
            <v>1.8</v>
          </cell>
          <cell r="M390">
            <v>4.5</v>
          </cell>
          <cell r="N390">
            <v>10.53</v>
          </cell>
          <cell r="O390">
            <v>4.6100000000000003</v>
          </cell>
          <cell r="P390">
            <v>10.71</v>
          </cell>
          <cell r="Q390">
            <v>8.69</v>
          </cell>
          <cell r="R390">
            <v>10</v>
          </cell>
          <cell r="S390">
            <v>37.5</v>
          </cell>
          <cell r="U390">
            <v>233</v>
          </cell>
          <cell r="V390">
            <v>347</v>
          </cell>
          <cell r="W390">
            <v>-0.72</v>
          </cell>
        </row>
        <row r="391">
          <cell r="A391" t="str">
            <v>NTV</v>
          </cell>
          <cell r="B391">
            <v>390</v>
          </cell>
          <cell r="C391" t="str">
            <v> i | 1 | 2 | 3 </v>
          </cell>
          <cell r="E391">
            <v>43.25</v>
          </cell>
          <cell r="F391">
            <v>-1.1399999999999999</v>
          </cell>
          <cell r="G391">
            <v>8000</v>
          </cell>
          <cell r="H391">
            <v>347</v>
          </cell>
          <cell r="I391">
            <v>6920</v>
          </cell>
          <cell r="J391">
            <v>27.03</v>
          </cell>
          <cell r="K391">
            <v>3.25</v>
          </cell>
          <cell r="L391">
            <v>0.12</v>
          </cell>
          <cell r="M391">
            <v>1.58</v>
          </cell>
          <cell r="N391">
            <v>1.6</v>
          </cell>
          <cell r="O391">
            <v>12.85</v>
          </cell>
          <cell r="P391">
            <v>12.04</v>
          </cell>
          <cell r="Q391">
            <v>11.4</v>
          </cell>
          <cell r="R391">
            <v>3.61</v>
          </cell>
          <cell r="S391">
            <v>36.08</v>
          </cell>
          <cell r="U391">
            <v>538</v>
          </cell>
          <cell r="V391">
            <v>435</v>
          </cell>
          <cell r="W391">
            <v>3.01</v>
          </cell>
        </row>
        <row r="392">
          <cell r="A392" t="str">
            <v>NUSA</v>
          </cell>
          <cell r="B392">
            <v>391</v>
          </cell>
          <cell r="C392" t="str">
            <v> i | 1 | 2 | 3 </v>
          </cell>
          <cell r="E392">
            <v>0.25</v>
          </cell>
          <cell r="F392">
            <v>-3.85</v>
          </cell>
          <cell r="G392">
            <v>2665300</v>
          </cell>
          <cell r="H392">
            <v>687</v>
          </cell>
          <cell r="I392">
            <v>1910</v>
          </cell>
          <cell r="K392">
            <v>0.37</v>
          </cell>
          <cell r="L392">
            <v>1.0900000000000001</v>
          </cell>
          <cell r="N392">
            <v>0</v>
          </cell>
          <cell r="O392">
            <v>-5.6</v>
          </cell>
          <cell r="P392">
            <v>-17.2</v>
          </cell>
          <cell r="Q392">
            <v>-162.88</v>
          </cell>
          <cell r="S392">
            <v>70.239999999999995</v>
          </cell>
        </row>
        <row r="393">
          <cell r="A393" t="str">
            <v>NVD</v>
          </cell>
          <cell r="B393">
            <v>392</v>
          </cell>
          <cell r="C393" t="str">
            <v> i | 1 | 2 | 3 </v>
          </cell>
          <cell r="E393">
            <v>2.1800000000000002</v>
          </cell>
          <cell r="F393">
            <v>-3.54</v>
          </cell>
          <cell r="G393">
            <v>4324600</v>
          </cell>
          <cell r="H393">
            <v>9522</v>
          </cell>
          <cell r="I393">
            <v>3010</v>
          </cell>
          <cell r="K393">
            <v>0.66</v>
          </cell>
          <cell r="L393">
            <v>1.79</v>
          </cell>
          <cell r="M393">
            <v>0.04</v>
          </cell>
          <cell r="N393">
            <v>0</v>
          </cell>
          <cell r="O393">
            <v>1.1000000000000001</v>
          </cell>
          <cell r="P393">
            <v>-0.67</v>
          </cell>
          <cell r="Q393">
            <v>1.3</v>
          </cell>
          <cell r="R393">
            <v>1.77</v>
          </cell>
          <cell r="S393">
            <v>32.840000000000003</v>
          </cell>
        </row>
        <row r="394">
          <cell r="A394" t="str">
            <v>NWR</v>
          </cell>
          <cell r="B394">
            <v>393</v>
          </cell>
          <cell r="C394" t="str">
            <v> i | 1 | 2 | 3 </v>
          </cell>
          <cell r="E394">
            <v>0.57999999999999996</v>
          </cell>
          <cell r="F394">
            <v>1.75</v>
          </cell>
          <cell r="G394">
            <v>20041200</v>
          </cell>
          <cell r="H394">
            <v>11807</v>
          </cell>
          <cell r="I394">
            <v>1500</v>
          </cell>
          <cell r="K394">
            <v>0.46</v>
          </cell>
          <cell r="L394">
            <v>3.38</v>
          </cell>
          <cell r="N394">
            <v>0</v>
          </cell>
          <cell r="O394">
            <v>0.37</v>
          </cell>
          <cell r="P394">
            <v>-6.46</v>
          </cell>
          <cell r="Q394">
            <v>0.71</v>
          </cell>
          <cell r="S394">
            <v>89.34</v>
          </cell>
        </row>
        <row r="395">
          <cell r="A395" t="str">
            <v>NYT</v>
          </cell>
          <cell r="B395">
            <v>394</v>
          </cell>
          <cell r="C395" t="str">
            <v> i | 1 | 2 | 3 </v>
          </cell>
          <cell r="E395">
            <v>3.62</v>
          </cell>
          <cell r="F395">
            <v>-4.2300000000000004</v>
          </cell>
          <cell r="G395">
            <v>12313400</v>
          </cell>
          <cell r="H395">
            <v>45165</v>
          </cell>
          <cell r="I395">
            <v>4489</v>
          </cell>
          <cell r="J395">
            <v>20.78</v>
          </cell>
          <cell r="K395">
            <v>1.41</v>
          </cell>
          <cell r="L395">
            <v>0.72</v>
          </cell>
          <cell r="M395">
            <v>0.5</v>
          </cell>
          <cell r="N395">
            <v>0.17</v>
          </cell>
          <cell r="O395">
            <v>7.12</v>
          </cell>
          <cell r="P395">
            <v>6.28</v>
          </cell>
          <cell r="Q395">
            <v>15.25</v>
          </cell>
          <cell r="R395">
            <v>13.23</v>
          </cell>
          <cell r="S395">
            <v>40.67</v>
          </cell>
          <cell r="U395">
            <v>634</v>
          </cell>
          <cell r="V395">
            <v>535</v>
          </cell>
          <cell r="W395">
            <v>-5.38</v>
          </cell>
        </row>
        <row r="396">
          <cell r="A396" t="str">
            <v>OCC</v>
          </cell>
          <cell r="B396">
            <v>395</v>
          </cell>
          <cell r="C396" t="str">
            <v> i | 1 | 2 | 3 </v>
          </cell>
          <cell r="E396">
            <v>9.3000000000000007</v>
          </cell>
          <cell r="F396">
            <v>5.08</v>
          </cell>
          <cell r="G396">
            <v>300</v>
          </cell>
          <cell r="H396">
            <v>3</v>
          </cell>
          <cell r="I396">
            <v>558</v>
          </cell>
          <cell r="J396">
            <v>313.87</v>
          </cell>
          <cell r="K396">
            <v>0.57999999999999996</v>
          </cell>
          <cell r="L396">
            <v>0.24</v>
          </cell>
          <cell r="M396">
            <v>0.25</v>
          </cell>
          <cell r="N396">
            <v>0.03</v>
          </cell>
          <cell r="O396">
            <v>0.2</v>
          </cell>
          <cell r="P396">
            <v>0.18</v>
          </cell>
          <cell r="Q396">
            <v>-1.55</v>
          </cell>
          <cell r="R396">
            <v>2.82</v>
          </cell>
          <cell r="S396">
            <v>36.9</v>
          </cell>
          <cell r="U396">
            <v>961</v>
          </cell>
          <cell r="V396">
            <v>995</v>
          </cell>
          <cell r="W396">
            <v>20.66</v>
          </cell>
        </row>
        <row r="397">
          <cell r="A397" t="str">
            <v>OCEAN</v>
          </cell>
          <cell r="B397">
            <v>396</v>
          </cell>
          <cell r="C397" t="str">
            <v> i | 1 | 2 | 3 </v>
          </cell>
          <cell r="E397">
            <v>0.74</v>
          </cell>
          <cell r="F397">
            <v>0</v>
          </cell>
          <cell r="G397">
            <v>430700</v>
          </cell>
          <cell r="H397">
            <v>320</v>
          </cell>
          <cell r="I397">
            <v>893</v>
          </cell>
          <cell r="K397">
            <v>1.9</v>
          </cell>
          <cell r="L397">
            <v>1.45</v>
          </cell>
          <cell r="N397">
            <v>0</v>
          </cell>
          <cell r="O397">
            <v>-7.52</v>
          </cell>
          <cell r="P397">
            <v>-7.09</v>
          </cell>
          <cell r="Q397">
            <v>0.28000000000000003</v>
          </cell>
          <cell r="S397">
            <v>46.22</v>
          </cell>
        </row>
        <row r="398">
          <cell r="A398" t="str">
            <v>OGC</v>
          </cell>
          <cell r="B398">
            <v>397</v>
          </cell>
          <cell r="C398" t="str">
            <v> i | 1 | 2 | 3 </v>
          </cell>
          <cell r="E398">
            <v>22.2</v>
          </cell>
          <cell r="F398">
            <v>2.2999999999999998</v>
          </cell>
          <cell r="G398">
            <v>600</v>
          </cell>
          <cell r="H398">
            <v>13</v>
          </cell>
          <cell r="I398">
            <v>474</v>
          </cell>
          <cell r="K398">
            <v>0.25</v>
          </cell>
          <cell r="L398">
            <v>0.96</v>
          </cell>
          <cell r="N398">
            <v>0</v>
          </cell>
          <cell r="O398">
            <v>-4.8899999999999997</v>
          </cell>
          <cell r="P398">
            <v>-8.23</v>
          </cell>
          <cell r="Q398">
            <v>-27.79</v>
          </cell>
          <cell r="R398">
            <v>2.63</v>
          </cell>
          <cell r="S398">
            <v>36.51</v>
          </cell>
        </row>
        <row r="399">
          <cell r="A399" t="str">
            <v>OHTL</v>
          </cell>
          <cell r="B399">
            <v>398</v>
          </cell>
          <cell r="C399" t="str">
            <v> i | 1 | 2 | 3 </v>
          </cell>
          <cell r="E399">
            <v>337</v>
          </cell>
          <cell r="F399">
            <v>2.4300000000000002</v>
          </cell>
          <cell r="G399">
            <v>500</v>
          </cell>
          <cell r="H399">
            <v>168</v>
          </cell>
          <cell r="I399">
            <v>5088</v>
          </cell>
          <cell r="K399">
            <v>2.31</v>
          </cell>
          <cell r="L399">
            <v>2.04</v>
          </cell>
          <cell r="N399">
            <v>0</v>
          </cell>
          <cell r="O399">
            <v>-11.2</v>
          </cell>
          <cell r="P399">
            <v>-34.97</v>
          </cell>
          <cell r="Q399">
            <v>-60.4</v>
          </cell>
          <cell r="S399">
            <v>21.1</v>
          </cell>
        </row>
        <row r="400">
          <cell r="A400" t="str">
            <v>OISHI</v>
          </cell>
          <cell r="B400">
            <v>399</v>
          </cell>
          <cell r="C400" t="str">
            <v> i | 1 | 3 </v>
          </cell>
          <cell r="E400">
            <v>43</v>
          </cell>
          <cell r="F400">
            <v>0.57999999999999996</v>
          </cell>
          <cell r="G400">
            <v>120600</v>
          </cell>
          <cell r="H400">
            <v>5157</v>
          </cell>
          <cell r="I400">
            <v>16125</v>
          </cell>
          <cell r="J400">
            <v>15.08</v>
          </cell>
          <cell r="K400">
            <v>2.3199999999999998</v>
          </cell>
          <cell r="L400">
            <v>0.23</v>
          </cell>
          <cell r="M400">
            <v>0.94</v>
          </cell>
          <cell r="N400">
            <v>2.85</v>
          </cell>
          <cell r="O400">
            <v>11.94</v>
          </cell>
          <cell r="P400">
            <v>15.73</v>
          </cell>
          <cell r="Q400">
            <v>9.41</v>
          </cell>
          <cell r="R400">
            <v>3.39</v>
          </cell>
          <cell r="S400">
            <v>20.34</v>
          </cell>
          <cell r="U400">
            <v>347</v>
          </cell>
          <cell r="V400">
            <v>323</v>
          </cell>
          <cell r="W400">
            <v>0.76</v>
          </cell>
        </row>
        <row r="401">
          <cell r="A401" t="str">
            <v>ORI</v>
          </cell>
          <cell r="B401">
            <v>400</v>
          </cell>
          <cell r="C401" t="str">
            <v> i | 1 | 2 | 3 </v>
          </cell>
          <cell r="E401">
            <v>7.9</v>
          </cell>
          <cell r="F401">
            <v>0.64</v>
          </cell>
          <cell r="G401">
            <v>32390500</v>
          </cell>
          <cell r="H401">
            <v>259842</v>
          </cell>
          <cell r="I401">
            <v>19378</v>
          </cell>
          <cell r="J401">
            <v>6.68</v>
          </cell>
          <cell r="K401">
            <v>1.77</v>
          </cell>
          <cell r="L401">
            <v>2.02</v>
          </cell>
          <cell r="M401">
            <v>0.28999999999999998</v>
          </cell>
          <cell r="N401">
            <v>1.18</v>
          </cell>
          <cell r="O401">
            <v>12.43</v>
          </cell>
          <cell r="P401">
            <v>29.4</v>
          </cell>
          <cell r="Q401">
            <v>23.24</v>
          </cell>
          <cell r="R401">
            <v>6.3</v>
          </cell>
          <cell r="S401">
            <v>30.8</v>
          </cell>
          <cell r="U401">
            <v>49</v>
          </cell>
          <cell r="V401">
            <v>110</v>
          </cell>
          <cell r="W401">
            <v>0.08</v>
          </cell>
        </row>
        <row r="402">
          <cell r="A402" t="str">
            <v>OSP</v>
          </cell>
          <cell r="B402">
            <v>401</v>
          </cell>
          <cell r="C402" t="str">
            <v> i | 1 | 3 </v>
          </cell>
          <cell r="E402">
            <v>37</v>
          </cell>
          <cell r="F402">
            <v>-0.67</v>
          </cell>
          <cell r="G402">
            <v>8012300</v>
          </cell>
          <cell r="H402">
            <v>297116</v>
          </cell>
          <cell r="I402">
            <v>111139</v>
          </cell>
          <cell r="J402">
            <v>31.97</v>
          </cell>
          <cell r="K402">
            <v>6.01</v>
          </cell>
          <cell r="L402">
            <v>0.37</v>
          </cell>
          <cell r="M402">
            <v>0.45</v>
          </cell>
          <cell r="N402">
            <v>1.1599999999999999</v>
          </cell>
          <cell r="O402">
            <v>17.04</v>
          </cell>
          <cell r="P402">
            <v>19.39</v>
          </cell>
          <cell r="Q402">
            <v>13.31</v>
          </cell>
          <cell r="R402">
            <v>2.68</v>
          </cell>
          <cell r="S402">
            <v>45.1</v>
          </cell>
          <cell r="U402">
            <v>465</v>
          </cell>
          <cell r="V402">
            <v>421</v>
          </cell>
          <cell r="W402">
            <v>3.79</v>
          </cell>
        </row>
        <row r="403">
          <cell r="A403" t="str">
            <v>OTO</v>
          </cell>
          <cell r="B403">
            <v>402</v>
          </cell>
          <cell r="C403" t="str">
            <v> i | 1 | 2 | 3 </v>
          </cell>
          <cell r="E403">
            <v>4.88</v>
          </cell>
          <cell r="F403">
            <v>0</v>
          </cell>
          <cell r="G403">
            <v>1705900</v>
          </cell>
          <cell r="H403">
            <v>8373</v>
          </cell>
          <cell r="I403">
            <v>1366</v>
          </cell>
          <cell r="J403">
            <v>2356.4299999999998</v>
          </cell>
          <cell r="K403">
            <v>1.63</v>
          </cell>
          <cell r="L403">
            <v>0.18</v>
          </cell>
          <cell r="M403">
            <v>0.8</v>
          </cell>
          <cell r="N403">
            <v>0</v>
          </cell>
          <cell r="O403">
            <v>0.32</v>
          </cell>
          <cell r="P403">
            <v>7.0000000000000007E-2</v>
          </cell>
          <cell r="Q403">
            <v>0.38</v>
          </cell>
          <cell r="R403">
            <v>2.66</v>
          </cell>
          <cell r="S403">
            <v>30.37</v>
          </cell>
          <cell r="U403">
            <v>970</v>
          </cell>
          <cell r="V403">
            <v>998</v>
          </cell>
          <cell r="W403">
            <v>-748.67</v>
          </cell>
        </row>
        <row r="404">
          <cell r="A404" t="str">
            <v>PACE</v>
          </cell>
          <cell r="B404">
            <v>403</v>
          </cell>
          <cell r="C404" t="str">
            <v> i | 1 | 2 | 3 </v>
          </cell>
          <cell r="D404" t="str">
            <v>SPNPNC</v>
          </cell>
          <cell r="E404">
            <v>0.03</v>
          </cell>
          <cell r="F404">
            <v>0</v>
          </cell>
          <cell r="G404">
            <v>0</v>
          </cell>
          <cell r="H404">
            <v>0</v>
          </cell>
          <cell r="I404">
            <v>431</v>
          </cell>
          <cell r="K404">
            <v>1.5</v>
          </cell>
          <cell r="L404">
            <v>-31.84</v>
          </cell>
          <cell r="N404">
            <v>0</v>
          </cell>
          <cell r="O404">
            <v>-8.42</v>
          </cell>
          <cell r="P404">
            <v>-706.11</v>
          </cell>
          <cell r="Q404">
            <v>-108.87</v>
          </cell>
          <cell r="S404">
            <v>51.31</v>
          </cell>
        </row>
        <row r="405">
          <cell r="A405" t="str">
            <v>PAE</v>
          </cell>
          <cell r="B405">
            <v>404</v>
          </cell>
          <cell r="C405" t="str">
            <v> i | 1 | 2 | 3 </v>
          </cell>
          <cell r="D405" t="str">
            <v>SPNPNC</v>
          </cell>
          <cell r="E405">
            <v>7.0000000000000007E-2</v>
          </cell>
          <cell r="F405">
            <v>0</v>
          </cell>
          <cell r="G405">
            <v>0</v>
          </cell>
          <cell r="H405">
            <v>0</v>
          </cell>
          <cell r="I405">
            <v>194</v>
          </cell>
          <cell r="L405">
            <v>-1.73</v>
          </cell>
          <cell r="N405">
            <v>0</v>
          </cell>
          <cell r="O405">
            <v>-2.7</v>
          </cell>
          <cell r="Q405">
            <v>-14.11</v>
          </cell>
          <cell r="S405">
            <v>100</v>
          </cell>
        </row>
        <row r="406">
          <cell r="A406" t="str">
            <v>PAF</v>
          </cell>
          <cell r="B406">
            <v>405</v>
          </cell>
          <cell r="C406" t="str">
            <v> i | 1 | 2 | 3 </v>
          </cell>
          <cell r="E406">
            <v>0.54</v>
          </cell>
          <cell r="F406">
            <v>1.89</v>
          </cell>
          <cell r="G406">
            <v>105700</v>
          </cell>
          <cell r="H406">
            <v>56</v>
          </cell>
          <cell r="I406">
            <v>292</v>
          </cell>
          <cell r="K406">
            <v>0.59</v>
          </cell>
          <cell r="L406">
            <v>0.51</v>
          </cell>
          <cell r="M406">
            <v>0.01</v>
          </cell>
          <cell r="N406">
            <v>0</v>
          </cell>
          <cell r="O406">
            <v>0.11</v>
          </cell>
          <cell r="P406">
            <v>-1.87</v>
          </cell>
          <cell r="Q406">
            <v>-1.1499999999999999</v>
          </cell>
          <cell r="R406">
            <v>1.92</v>
          </cell>
          <cell r="S406">
            <v>57.25</v>
          </cell>
        </row>
        <row r="407">
          <cell r="A407" t="str">
            <v>PAP</v>
          </cell>
          <cell r="B407">
            <v>406</v>
          </cell>
          <cell r="C407" t="str">
            <v> i | 1 | 2 | 3 </v>
          </cell>
          <cell r="E407">
            <v>2.82</v>
          </cell>
          <cell r="F407">
            <v>2.17</v>
          </cell>
          <cell r="G407">
            <v>333700</v>
          </cell>
          <cell r="H407">
            <v>935</v>
          </cell>
          <cell r="I407">
            <v>1861</v>
          </cell>
          <cell r="J407">
            <v>11.89</v>
          </cell>
          <cell r="K407">
            <v>0.77</v>
          </cell>
          <cell r="L407">
            <v>0.81</v>
          </cell>
          <cell r="M407">
            <v>0.27</v>
          </cell>
          <cell r="N407">
            <v>0.24</v>
          </cell>
          <cell r="O407">
            <v>5.21</v>
          </cell>
          <cell r="P407">
            <v>6.46</v>
          </cell>
          <cell r="Q407">
            <v>2.27</v>
          </cell>
          <cell r="R407">
            <v>9.7799999999999994</v>
          </cell>
          <cell r="S407">
            <v>25.57</v>
          </cell>
          <cell r="U407">
            <v>471</v>
          </cell>
          <cell r="V407">
            <v>450</v>
          </cell>
          <cell r="W407">
            <v>-0.03</v>
          </cell>
        </row>
        <row r="408">
          <cell r="A408" t="str">
            <v>PATO</v>
          </cell>
          <cell r="B408">
            <v>407</v>
          </cell>
          <cell r="C408" t="str">
            <v> i | 1 | 2 | 3 </v>
          </cell>
          <cell r="E408">
            <v>10.5</v>
          </cell>
          <cell r="F408">
            <v>0.96</v>
          </cell>
          <cell r="G408">
            <v>2200</v>
          </cell>
          <cell r="H408">
            <v>23</v>
          </cell>
          <cell r="I408">
            <v>1495</v>
          </cell>
          <cell r="J408">
            <v>18.850000000000001</v>
          </cell>
          <cell r="K408">
            <v>2.98</v>
          </cell>
          <cell r="L408">
            <v>0.24</v>
          </cell>
          <cell r="M408">
            <v>0.6</v>
          </cell>
          <cell r="N408">
            <v>0.56000000000000005</v>
          </cell>
          <cell r="O408">
            <v>15.96</v>
          </cell>
          <cell r="P408">
            <v>15.54</v>
          </cell>
          <cell r="Q408">
            <v>14.56</v>
          </cell>
          <cell r="R408">
            <v>5.77</v>
          </cell>
          <cell r="S408">
            <v>47.46</v>
          </cell>
          <cell r="U408">
            <v>411</v>
          </cell>
          <cell r="V408">
            <v>332</v>
          </cell>
          <cell r="W408">
            <v>4.8899999999999997</v>
          </cell>
        </row>
        <row r="409">
          <cell r="A409" t="str">
            <v>PB</v>
          </cell>
          <cell r="B409">
            <v>408</v>
          </cell>
          <cell r="C409" t="str">
            <v> i | 1 | 2 | 3 </v>
          </cell>
          <cell r="E409">
            <v>70.25</v>
          </cell>
          <cell r="F409">
            <v>-0.35</v>
          </cell>
          <cell r="G409">
            <v>1900</v>
          </cell>
          <cell r="H409">
            <v>133</v>
          </cell>
          <cell r="I409">
            <v>31613</v>
          </cell>
          <cell r="J409">
            <v>18.07</v>
          </cell>
          <cell r="K409">
            <v>3.58</v>
          </cell>
          <cell r="L409">
            <v>0.11</v>
          </cell>
          <cell r="M409">
            <v>0.96</v>
          </cell>
          <cell r="N409">
            <v>3.89</v>
          </cell>
          <cell r="O409">
            <v>20.83</v>
          </cell>
          <cell r="P409">
            <v>20.89</v>
          </cell>
          <cell r="Q409">
            <v>23.46</v>
          </cell>
          <cell r="R409">
            <v>2.7</v>
          </cell>
          <cell r="S409">
            <v>18.37</v>
          </cell>
          <cell r="U409">
            <v>339</v>
          </cell>
          <cell r="V409">
            <v>295</v>
          </cell>
          <cell r="W409">
            <v>2.46</v>
          </cell>
        </row>
        <row r="410">
          <cell r="A410" t="str">
            <v>PCSGH</v>
          </cell>
          <cell r="B410">
            <v>409</v>
          </cell>
          <cell r="C410" t="str">
            <v> i | 1 | 2 | 3 </v>
          </cell>
          <cell r="E410">
            <v>4.8</v>
          </cell>
          <cell r="F410">
            <v>3</v>
          </cell>
          <cell r="G410">
            <v>87500</v>
          </cell>
          <cell r="H410">
            <v>417</v>
          </cell>
          <cell r="I410">
            <v>7320</v>
          </cell>
          <cell r="J410">
            <v>66.25</v>
          </cell>
          <cell r="K410">
            <v>1.6</v>
          </cell>
          <cell r="L410">
            <v>0.21</v>
          </cell>
          <cell r="N410">
            <v>7.0000000000000007E-2</v>
          </cell>
          <cell r="O410">
            <v>2.35</v>
          </cell>
          <cell r="P410">
            <v>2.37</v>
          </cell>
          <cell r="Q410">
            <v>3.38</v>
          </cell>
          <cell r="R410">
            <v>8.58</v>
          </cell>
          <cell r="S410">
            <v>20.14</v>
          </cell>
          <cell r="U410">
            <v>891</v>
          </cell>
          <cell r="V410">
            <v>877</v>
          </cell>
          <cell r="W410">
            <v>-3.07</v>
          </cell>
        </row>
        <row r="411">
          <cell r="A411" t="str">
            <v>PDG</v>
          </cell>
          <cell r="B411">
            <v>410</v>
          </cell>
          <cell r="C411" t="str">
            <v> i | 1 | 3 </v>
          </cell>
          <cell r="E411">
            <v>3.32</v>
          </cell>
          <cell r="F411">
            <v>-0.6</v>
          </cell>
          <cell r="G411">
            <v>491200</v>
          </cell>
          <cell r="H411">
            <v>1631</v>
          </cell>
          <cell r="I411">
            <v>896</v>
          </cell>
          <cell r="J411">
            <v>10.42</v>
          </cell>
          <cell r="K411">
            <v>1.5</v>
          </cell>
          <cell r="L411">
            <v>0.13</v>
          </cell>
          <cell r="M411">
            <v>0.1</v>
          </cell>
          <cell r="N411">
            <v>0.32</v>
          </cell>
          <cell r="O411">
            <v>15.88</v>
          </cell>
          <cell r="P411">
            <v>14.8</v>
          </cell>
          <cell r="Q411">
            <v>15.99</v>
          </cell>
          <cell r="R411">
            <v>5.99</v>
          </cell>
          <cell r="S411">
            <v>45.68</v>
          </cell>
          <cell r="U411">
            <v>243</v>
          </cell>
          <cell r="V411">
            <v>157</v>
          </cell>
          <cell r="W411">
            <v>-2.76</v>
          </cell>
        </row>
        <row r="412">
          <cell r="A412" t="str">
            <v>PDI</v>
          </cell>
          <cell r="B412">
            <v>411</v>
          </cell>
          <cell r="C412" t="str">
            <v> i | 1 | 3 </v>
          </cell>
          <cell r="E412">
            <v>8.8000000000000007</v>
          </cell>
          <cell r="F412">
            <v>2.33</v>
          </cell>
          <cell r="G412">
            <v>1127400</v>
          </cell>
          <cell r="H412">
            <v>9857</v>
          </cell>
          <cell r="I412">
            <v>1989</v>
          </cell>
          <cell r="J412">
            <v>16.82</v>
          </cell>
          <cell r="K412">
            <v>0.42</v>
          </cell>
          <cell r="L412">
            <v>0.54</v>
          </cell>
          <cell r="N412">
            <v>0.52</v>
          </cell>
          <cell r="O412">
            <v>1.71</v>
          </cell>
          <cell r="P412">
            <v>2.5099999999999998</v>
          </cell>
          <cell r="Q412">
            <v>22.11</v>
          </cell>
          <cell r="S412">
            <v>61.19</v>
          </cell>
          <cell r="U412">
            <v>676</v>
          </cell>
          <cell r="V412">
            <v>698</v>
          </cell>
          <cell r="W412">
            <v>0.57999999999999996</v>
          </cell>
        </row>
        <row r="413">
          <cell r="A413" t="str">
            <v>PDJ</v>
          </cell>
          <cell r="B413">
            <v>412</v>
          </cell>
          <cell r="C413" t="str">
            <v> i | 1 | 2 | 3 </v>
          </cell>
          <cell r="E413">
            <v>1.4</v>
          </cell>
          <cell r="F413">
            <v>-1.41</v>
          </cell>
          <cell r="G413">
            <v>167600</v>
          </cell>
          <cell r="H413">
            <v>232</v>
          </cell>
          <cell r="I413">
            <v>688</v>
          </cell>
          <cell r="K413">
            <v>0.32</v>
          </cell>
          <cell r="L413">
            <v>1.03</v>
          </cell>
          <cell r="N413">
            <v>0</v>
          </cell>
          <cell r="O413">
            <v>0.65</v>
          </cell>
          <cell r="P413">
            <v>-2.3199999999999998</v>
          </cell>
          <cell r="Q413">
            <v>-5.5</v>
          </cell>
          <cell r="S413">
            <v>58.92</v>
          </cell>
        </row>
        <row r="414">
          <cell r="A414" t="str">
            <v>PE</v>
          </cell>
          <cell r="B414">
            <v>413</v>
          </cell>
          <cell r="C414" t="str">
            <v> i | 1 | 2 | 3 </v>
          </cell>
          <cell r="D414" t="str">
            <v>SPNPNC</v>
          </cell>
          <cell r="E414">
            <v>0.03</v>
          </cell>
          <cell r="F414">
            <v>0</v>
          </cell>
          <cell r="G414">
            <v>0</v>
          </cell>
          <cell r="H414">
            <v>0</v>
          </cell>
          <cell r="I414">
            <v>24</v>
          </cell>
          <cell r="J414">
            <v>0.86</v>
          </cell>
          <cell r="K414">
            <v>0.18</v>
          </cell>
          <cell r="L414">
            <v>8.51</v>
          </cell>
          <cell r="N414">
            <v>0.04</v>
          </cell>
          <cell r="O414">
            <v>1.32</v>
          </cell>
          <cell r="P414">
            <v>14.29</v>
          </cell>
          <cell r="Q414">
            <v>1.85</v>
          </cell>
          <cell r="S414">
            <v>40.06</v>
          </cell>
          <cell r="U414">
            <v>144</v>
          </cell>
          <cell r="V414">
            <v>458</v>
          </cell>
          <cell r="W414">
            <v>-0.02</v>
          </cell>
        </row>
        <row r="415">
          <cell r="A415" t="str">
            <v>PERM</v>
          </cell>
          <cell r="B415">
            <v>414</v>
          </cell>
          <cell r="C415" t="str">
            <v> i | 1 | 2 | 3 </v>
          </cell>
          <cell r="E415">
            <v>0.81</v>
          </cell>
          <cell r="F415">
            <v>0</v>
          </cell>
          <cell r="G415">
            <v>423200</v>
          </cell>
          <cell r="H415">
            <v>340</v>
          </cell>
          <cell r="I415">
            <v>608</v>
          </cell>
          <cell r="K415">
            <v>0.59</v>
          </cell>
          <cell r="L415">
            <v>2.12</v>
          </cell>
          <cell r="N415">
            <v>0</v>
          </cell>
          <cell r="O415">
            <v>1.04</v>
          </cell>
          <cell r="P415">
            <v>-6.89</v>
          </cell>
          <cell r="Q415">
            <v>-1.1399999999999999</v>
          </cell>
          <cell r="S415">
            <v>48.21</v>
          </cell>
        </row>
        <row r="416">
          <cell r="A416" t="str">
            <v>PF</v>
          </cell>
          <cell r="B416">
            <v>415</v>
          </cell>
          <cell r="C416" t="str">
            <v> i | 1 | 2 | 3 </v>
          </cell>
          <cell r="E416">
            <v>0.38</v>
          </cell>
          <cell r="F416">
            <v>-2.56</v>
          </cell>
          <cell r="G416">
            <v>25307000</v>
          </cell>
          <cell r="H416">
            <v>9857</v>
          </cell>
          <cell r="I416">
            <v>3623</v>
          </cell>
          <cell r="K416">
            <v>0.28999999999999998</v>
          </cell>
          <cell r="L416">
            <v>3.17</v>
          </cell>
          <cell r="M416">
            <v>0.01</v>
          </cell>
          <cell r="N416">
            <v>0</v>
          </cell>
          <cell r="O416">
            <v>-0.12</v>
          </cell>
          <cell r="P416">
            <v>-6</v>
          </cell>
          <cell r="Q416">
            <v>-4.5599999999999996</v>
          </cell>
          <cell r="R416">
            <v>2.59</v>
          </cell>
          <cell r="S416">
            <v>74.88</v>
          </cell>
        </row>
        <row r="417">
          <cell r="A417" t="str">
            <v>PG</v>
          </cell>
          <cell r="B417">
            <v>416</v>
          </cell>
          <cell r="C417" t="str">
            <v> i | 1 | 2 | 3 </v>
          </cell>
          <cell r="E417">
            <v>4.7</v>
          </cell>
          <cell r="F417">
            <v>0</v>
          </cell>
          <cell r="G417">
            <v>0</v>
          </cell>
          <cell r="H417">
            <v>0</v>
          </cell>
          <cell r="I417">
            <v>451</v>
          </cell>
          <cell r="K417">
            <v>0.33</v>
          </cell>
          <cell r="L417">
            <v>0.15</v>
          </cell>
          <cell r="N417">
            <v>0</v>
          </cell>
          <cell r="O417">
            <v>-2.79</v>
          </cell>
          <cell r="P417">
            <v>-3.46</v>
          </cell>
          <cell r="Q417">
            <v>-11.19</v>
          </cell>
          <cell r="R417">
            <v>4.26</v>
          </cell>
          <cell r="S417">
            <v>33.72</v>
          </cell>
        </row>
        <row r="418">
          <cell r="A418" t="str">
            <v>PHOL</v>
          </cell>
          <cell r="B418">
            <v>417</v>
          </cell>
          <cell r="C418" t="str">
            <v> i | 1 | 2 | 3 </v>
          </cell>
          <cell r="E418">
            <v>2.38</v>
          </cell>
          <cell r="F418">
            <v>2.59</v>
          </cell>
          <cell r="G418">
            <v>1156200</v>
          </cell>
          <cell r="H418">
            <v>2755</v>
          </cell>
          <cell r="I418">
            <v>482</v>
          </cell>
          <cell r="J418">
            <v>6.35</v>
          </cell>
          <cell r="K418">
            <v>1.53</v>
          </cell>
          <cell r="L418">
            <v>0.91</v>
          </cell>
          <cell r="M418">
            <v>0.15</v>
          </cell>
          <cell r="N418">
            <v>0.37</v>
          </cell>
          <cell r="O418">
            <v>16.22</v>
          </cell>
          <cell r="P418">
            <v>25.05</v>
          </cell>
          <cell r="Q418">
            <v>7.66</v>
          </cell>
          <cell r="R418">
            <v>6.47</v>
          </cell>
          <cell r="S418">
            <v>44.88</v>
          </cell>
          <cell r="U418">
            <v>59</v>
          </cell>
          <cell r="V418">
            <v>63</v>
          </cell>
          <cell r="W418">
            <v>0.06</v>
          </cell>
        </row>
        <row r="419">
          <cell r="A419" t="str">
            <v>PICO</v>
          </cell>
          <cell r="B419">
            <v>418</v>
          </cell>
          <cell r="C419" t="str">
            <v> i | 1 | 2 | 3 </v>
          </cell>
          <cell r="E419">
            <v>3.68</v>
          </cell>
          <cell r="F419">
            <v>-2.65</v>
          </cell>
          <cell r="G419">
            <v>15600</v>
          </cell>
          <cell r="H419">
            <v>56</v>
          </cell>
          <cell r="I419">
            <v>792</v>
          </cell>
          <cell r="K419">
            <v>2.0699999999999998</v>
          </cell>
          <cell r="L419">
            <v>0.74</v>
          </cell>
          <cell r="M419">
            <v>0.25</v>
          </cell>
          <cell r="N419">
            <v>0</v>
          </cell>
          <cell r="O419">
            <v>-3.13</v>
          </cell>
          <cell r="P419">
            <v>-5.78</v>
          </cell>
          <cell r="Q419">
            <v>-7.83</v>
          </cell>
          <cell r="R419">
            <v>6.61</v>
          </cell>
          <cell r="S419">
            <v>13.81</v>
          </cell>
        </row>
        <row r="420">
          <cell r="A420" t="str">
            <v>PIMO</v>
          </cell>
          <cell r="B420">
            <v>419</v>
          </cell>
          <cell r="C420" t="str">
            <v> i | 1 | 2 | 3 </v>
          </cell>
          <cell r="E420">
            <v>2.52</v>
          </cell>
          <cell r="F420">
            <v>4.13</v>
          </cell>
          <cell r="G420">
            <v>6540400</v>
          </cell>
          <cell r="H420">
            <v>16175</v>
          </cell>
          <cell r="I420">
            <v>1553</v>
          </cell>
          <cell r="J420">
            <v>22.69</v>
          </cell>
          <cell r="K420">
            <v>3.15</v>
          </cell>
          <cell r="L420">
            <v>0.5</v>
          </cell>
          <cell r="M420">
            <v>0.02</v>
          </cell>
          <cell r="N420">
            <v>0.11</v>
          </cell>
          <cell r="O420">
            <v>9.86</v>
          </cell>
          <cell r="P420">
            <v>14.46</v>
          </cell>
          <cell r="Q420">
            <v>10.67</v>
          </cell>
          <cell r="R420">
            <v>0.74</v>
          </cell>
          <cell r="S420">
            <v>27.66</v>
          </cell>
          <cell r="U420">
            <v>464</v>
          </cell>
          <cell r="V420">
            <v>462</v>
          </cell>
          <cell r="W420">
            <v>1.33</v>
          </cell>
        </row>
        <row r="421">
          <cell r="A421" t="str">
            <v>PJW</v>
          </cell>
          <cell r="B421">
            <v>420</v>
          </cell>
          <cell r="C421" t="str">
            <v> i | 1 | 2 | 3 </v>
          </cell>
          <cell r="E421">
            <v>1.4</v>
          </cell>
          <cell r="F421">
            <v>0.72</v>
          </cell>
          <cell r="G421">
            <v>166300</v>
          </cell>
          <cell r="H421">
            <v>232</v>
          </cell>
          <cell r="I421">
            <v>804</v>
          </cell>
          <cell r="J421">
            <v>7.87</v>
          </cell>
          <cell r="K421">
            <v>0.77</v>
          </cell>
          <cell r="L421">
            <v>1.77</v>
          </cell>
          <cell r="M421">
            <v>7.0000000000000007E-2</v>
          </cell>
          <cell r="N421">
            <v>0.18</v>
          </cell>
          <cell r="O421">
            <v>5.72</v>
          </cell>
          <cell r="P421">
            <v>10.14</v>
          </cell>
          <cell r="Q421">
            <v>2.7</v>
          </cell>
          <cell r="R421">
            <v>5.04</v>
          </cell>
          <cell r="S421">
            <v>41.14</v>
          </cell>
          <cell r="U421">
            <v>263</v>
          </cell>
          <cell r="V421">
            <v>314</v>
          </cell>
          <cell r="W421">
            <v>-0.04</v>
          </cell>
        </row>
        <row r="422">
          <cell r="A422" t="str">
            <v>PK</v>
          </cell>
          <cell r="B422">
            <v>421</v>
          </cell>
          <cell r="C422" t="str">
            <v> i | 1 | 2 | 3 </v>
          </cell>
          <cell r="E422">
            <v>1.73</v>
          </cell>
          <cell r="F422">
            <v>0</v>
          </cell>
          <cell r="G422">
            <v>88200</v>
          </cell>
          <cell r="H422">
            <v>151</v>
          </cell>
          <cell r="I422">
            <v>717</v>
          </cell>
          <cell r="J422">
            <v>222.84</v>
          </cell>
          <cell r="K422">
            <v>0.59</v>
          </cell>
          <cell r="L422">
            <v>1.42</v>
          </cell>
          <cell r="N422">
            <v>0.01</v>
          </cell>
          <cell r="O422">
            <v>1.41</v>
          </cell>
          <cell r="P422">
            <v>0.28000000000000003</v>
          </cell>
          <cell r="Q422">
            <v>0.48</v>
          </cell>
          <cell r="S422">
            <v>34.17</v>
          </cell>
          <cell r="U422">
            <v>957</v>
          </cell>
          <cell r="V422">
            <v>936</v>
          </cell>
          <cell r="W422">
            <v>0.88</v>
          </cell>
        </row>
        <row r="423">
          <cell r="A423" t="str">
            <v>PL</v>
          </cell>
          <cell r="B423">
            <v>422</v>
          </cell>
          <cell r="C423" t="str">
            <v> i | 1 | 2 | 3 </v>
          </cell>
          <cell r="E423">
            <v>2.1</v>
          </cell>
          <cell r="F423">
            <v>0.96</v>
          </cell>
          <cell r="G423">
            <v>159200</v>
          </cell>
          <cell r="H423">
            <v>332</v>
          </cell>
          <cell r="I423">
            <v>1253</v>
          </cell>
          <cell r="J423">
            <v>13.46</v>
          </cell>
          <cell r="K423">
            <v>0.42</v>
          </cell>
          <cell r="L423">
            <v>3.24</v>
          </cell>
          <cell r="M423">
            <v>0.15</v>
          </cell>
          <cell r="N423">
            <v>0.16</v>
          </cell>
          <cell r="O423">
            <v>0.42</v>
          </cell>
          <cell r="P423">
            <v>3.11</v>
          </cell>
          <cell r="Q423">
            <v>1.93</v>
          </cell>
          <cell r="R423">
            <v>7.21</v>
          </cell>
          <cell r="S423">
            <v>62.45</v>
          </cell>
          <cell r="U423">
            <v>601</v>
          </cell>
          <cell r="V423">
            <v>694</v>
          </cell>
          <cell r="W423">
            <v>8.26</v>
          </cell>
        </row>
        <row r="424">
          <cell r="A424" t="str">
            <v>PLANB</v>
          </cell>
          <cell r="B424">
            <v>423</v>
          </cell>
          <cell r="C424" t="str">
            <v> i | 1 | 2 | 3 </v>
          </cell>
          <cell r="E424">
            <v>6.4</v>
          </cell>
          <cell r="F424">
            <v>4.92</v>
          </cell>
          <cell r="G424">
            <v>27695800</v>
          </cell>
          <cell r="H424">
            <v>174875</v>
          </cell>
          <cell r="I424">
            <v>24848</v>
          </cell>
          <cell r="J424">
            <v>111.38</v>
          </cell>
          <cell r="K424">
            <v>4.57</v>
          </cell>
          <cell r="L424">
            <v>1.21</v>
          </cell>
          <cell r="M424">
            <v>0.08</v>
          </cell>
          <cell r="N424">
            <v>0.06</v>
          </cell>
          <cell r="O424">
            <v>3.59</v>
          </cell>
          <cell r="P424">
            <v>3.85</v>
          </cell>
          <cell r="R424">
            <v>2.5</v>
          </cell>
          <cell r="S424">
            <v>48.29</v>
          </cell>
          <cell r="U424">
            <v>862</v>
          </cell>
          <cell r="V424">
            <v>838</v>
          </cell>
          <cell r="W424">
            <v>6.02</v>
          </cell>
        </row>
        <row r="425">
          <cell r="A425" t="str">
            <v>PLANET</v>
          </cell>
          <cell r="B425">
            <v>424</v>
          </cell>
          <cell r="C425" t="str">
            <v> i | 1 | 2 | 3 </v>
          </cell>
          <cell r="E425">
            <v>1.1299999999999999</v>
          </cell>
          <cell r="F425">
            <v>-1.74</v>
          </cell>
          <cell r="G425">
            <v>150200</v>
          </cell>
          <cell r="H425">
            <v>172</v>
          </cell>
          <cell r="I425">
            <v>283</v>
          </cell>
          <cell r="K425">
            <v>0.68</v>
          </cell>
          <cell r="L425">
            <v>1.27</v>
          </cell>
          <cell r="N425">
            <v>0</v>
          </cell>
          <cell r="O425">
            <v>1.79</v>
          </cell>
          <cell r="P425">
            <v>-2.33</v>
          </cell>
          <cell r="Q425">
            <v>0.15</v>
          </cell>
          <cell r="S425">
            <v>34.69</v>
          </cell>
        </row>
        <row r="426">
          <cell r="A426" t="str">
            <v>PLAT</v>
          </cell>
          <cell r="B426">
            <v>425</v>
          </cell>
          <cell r="C426" t="str">
            <v> i | 1 | 2 | 3 </v>
          </cell>
          <cell r="E426">
            <v>2.52</v>
          </cell>
          <cell r="F426">
            <v>-1.56</v>
          </cell>
          <cell r="G426">
            <v>3311500</v>
          </cell>
          <cell r="H426">
            <v>8354</v>
          </cell>
          <cell r="I426">
            <v>7056</v>
          </cell>
          <cell r="J426">
            <v>145.41</v>
          </cell>
          <cell r="K426">
            <v>0.84</v>
          </cell>
          <cell r="L426">
            <v>0.4</v>
          </cell>
          <cell r="N426">
            <v>0.02</v>
          </cell>
          <cell r="O426">
            <v>1.75</v>
          </cell>
          <cell r="P426">
            <v>0.56000000000000005</v>
          </cell>
          <cell r="Q426">
            <v>-16.3</v>
          </cell>
          <cell r="R426">
            <v>7.81</v>
          </cell>
          <cell r="S426">
            <v>33.049999999999997</v>
          </cell>
          <cell r="U426">
            <v>944</v>
          </cell>
          <cell r="V426">
            <v>924</v>
          </cell>
          <cell r="W426">
            <v>40.79</v>
          </cell>
        </row>
        <row r="427">
          <cell r="A427" t="str">
            <v>PLE</v>
          </cell>
          <cell r="B427">
            <v>426</v>
          </cell>
          <cell r="C427" t="str">
            <v> i | 1 | 2 | 3 </v>
          </cell>
          <cell r="E427">
            <v>0.74</v>
          </cell>
          <cell r="F427">
            <v>1.37</v>
          </cell>
          <cell r="G427">
            <v>876500</v>
          </cell>
          <cell r="H427">
            <v>645</v>
          </cell>
          <cell r="I427">
            <v>1008</v>
          </cell>
          <cell r="K427">
            <v>0.37</v>
          </cell>
          <cell r="L427">
            <v>3.16</v>
          </cell>
          <cell r="M427">
            <v>7.0000000000000007E-2</v>
          </cell>
          <cell r="N427">
            <v>0</v>
          </cell>
          <cell r="O427">
            <v>0.36</v>
          </cell>
          <cell r="P427">
            <v>-5.31</v>
          </cell>
          <cell r="Q427">
            <v>-3.29</v>
          </cell>
          <cell r="R427">
            <v>9.59</v>
          </cell>
          <cell r="S427">
            <v>66.53</v>
          </cell>
        </row>
        <row r="428">
          <cell r="A428" t="str">
            <v>PM</v>
          </cell>
          <cell r="B428">
            <v>427</v>
          </cell>
          <cell r="C428" t="str">
            <v> i | 1 | 2 | 3 </v>
          </cell>
          <cell r="E428">
            <v>8.5</v>
          </cell>
          <cell r="F428">
            <v>0.59</v>
          </cell>
          <cell r="G428">
            <v>340100</v>
          </cell>
          <cell r="H428">
            <v>2889</v>
          </cell>
          <cell r="I428">
            <v>5085</v>
          </cell>
          <cell r="J428">
            <v>12.52</v>
          </cell>
          <cell r="K428">
            <v>3.57</v>
          </cell>
          <cell r="L428">
            <v>0.73</v>
          </cell>
          <cell r="M428">
            <v>0.1</v>
          </cell>
          <cell r="N428">
            <v>0.68</v>
          </cell>
          <cell r="O428">
            <v>19.510000000000002</v>
          </cell>
          <cell r="P428">
            <v>25.92</v>
          </cell>
          <cell r="Q428">
            <v>9.92</v>
          </cell>
          <cell r="R428">
            <v>9.26</v>
          </cell>
          <cell r="S428">
            <v>38.83</v>
          </cell>
          <cell r="U428">
            <v>209</v>
          </cell>
          <cell r="V428">
            <v>201</v>
          </cell>
          <cell r="W428">
            <v>-1.95</v>
          </cell>
        </row>
        <row r="429">
          <cell r="A429" t="str">
            <v>PMTA</v>
          </cell>
          <cell r="B429">
            <v>428</v>
          </cell>
          <cell r="C429" t="str">
            <v> i | 1 | 2 | 3 </v>
          </cell>
          <cell r="E429">
            <v>8.9499999999999993</v>
          </cell>
          <cell r="F429">
            <v>-0.56000000000000005</v>
          </cell>
          <cell r="G429">
            <v>3500</v>
          </cell>
          <cell r="H429">
            <v>31</v>
          </cell>
          <cell r="I429">
            <v>906</v>
          </cell>
          <cell r="J429">
            <v>8.27</v>
          </cell>
          <cell r="K429">
            <v>0.61</v>
          </cell>
          <cell r="L429">
            <v>0.45</v>
          </cell>
          <cell r="N429">
            <v>1.08</v>
          </cell>
          <cell r="O429">
            <v>7.75</v>
          </cell>
          <cell r="P429">
            <v>7.66</v>
          </cell>
          <cell r="Q429">
            <v>2.56</v>
          </cell>
          <cell r="R429">
            <v>5.56</v>
          </cell>
          <cell r="S429">
            <v>20.72</v>
          </cell>
          <cell r="U429">
            <v>331</v>
          </cell>
          <cell r="V429">
            <v>240</v>
          </cell>
          <cell r="W429">
            <v>-0.44</v>
          </cell>
        </row>
        <row r="430">
          <cell r="A430" t="str">
            <v>POLAR</v>
          </cell>
          <cell r="B430">
            <v>429</v>
          </cell>
          <cell r="C430" t="str">
            <v> i | 1 | 2 | 3 </v>
          </cell>
          <cell r="D430" t="str">
            <v>SPNPNC</v>
          </cell>
          <cell r="E430">
            <v>0.09</v>
          </cell>
          <cell r="F430">
            <v>0</v>
          </cell>
          <cell r="G430">
            <v>0</v>
          </cell>
          <cell r="H430">
            <v>0</v>
          </cell>
          <cell r="I430">
            <v>766</v>
          </cell>
          <cell r="K430">
            <v>0.17</v>
          </cell>
          <cell r="L430">
            <v>0.1</v>
          </cell>
          <cell r="N430">
            <v>0</v>
          </cell>
          <cell r="O430">
            <v>-12.76</v>
          </cell>
          <cell r="P430">
            <v>-14.96</v>
          </cell>
          <cell r="Q430">
            <v>-259.77999999999997</v>
          </cell>
          <cell r="S430">
            <v>99.77</v>
          </cell>
        </row>
        <row r="431">
          <cell r="A431" t="str">
            <v>PORT</v>
          </cell>
          <cell r="B431">
            <v>430</v>
          </cell>
          <cell r="C431" t="str">
            <v> i | 1 | 3 </v>
          </cell>
          <cell r="E431">
            <v>2.94</v>
          </cell>
          <cell r="F431">
            <v>-2</v>
          </cell>
          <cell r="G431">
            <v>5781900</v>
          </cell>
          <cell r="H431">
            <v>17258</v>
          </cell>
          <cell r="I431">
            <v>1785</v>
          </cell>
          <cell r="J431">
            <v>31.59</v>
          </cell>
          <cell r="K431">
            <v>1.28</v>
          </cell>
          <cell r="L431">
            <v>1.68</v>
          </cell>
          <cell r="N431">
            <v>0.09</v>
          </cell>
          <cell r="O431">
            <v>3.84</v>
          </cell>
          <cell r="P431">
            <v>4.08</v>
          </cell>
          <cell r="Q431">
            <v>3.69</v>
          </cell>
          <cell r="R431">
            <v>2.48</v>
          </cell>
          <cell r="S431">
            <v>42.84</v>
          </cell>
          <cell r="U431">
            <v>762</v>
          </cell>
          <cell r="V431">
            <v>738</v>
          </cell>
          <cell r="W431">
            <v>0.65</v>
          </cell>
        </row>
        <row r="432">
          <cell r="A432" t="str">
            <v>POST</v>
          </cell>
          <cell r="B432">
            <v>431</v>
          </cell>
          <cell r="C432" t="str">
            <v> i | 1 | 2 | 3 </v>
          </cell>
          <cell r="D432" t="str">
            <v>C</v>
          </cell>
          <cell r="E432">
            <v>1.26</v>
          </cell>
          <cell r="F432">
            <v>0</v>
          </cell>
          <cell r="G432">
            <v>0</v>
          </cell>
          <cell r="H432">
            <v>0</v>
          </cell>
          <cell r="I432">
            <v>630</v>
          </cell>
          <cell r="K432">
            <v>12.6</v>
          </cell>
          <cell r="L432">
            <v>42.92</v>
          </cell>
          <cell r="N432">
            <v>0</v>
          </cell>
          <cell r="O432">
            <v>-17.21</v>
          </cell>
          <cell r="P432">
            <v>-596.91</v>
          </cell>
          <cell r="Q432">
            <v>-74.39</v>
          </cell>
          <cell r="S432">
            <v>30.5</v>
          </cell>
        </row>
        <row r="433">
          <cell r="A433" t="str">
            <v>PPM</v>
          </cell>
          <cell r="B433">
            <v>432</v>
          </cell>
          <cell r="C433" t="str">
            <v> i | 1 | 2 | 3 </v>
          </cell>
          <cell r="E433">
            <v>0.86</v>
          </cell>
          <cell r="F433">
            <v>4.88</v>
          </cell>
          <cell r="G433">
            <v>19400</v>
          </cell>
          <cell r="H433">
            <v>16</v>
          </cell>
          <cell r="I433">
            <v>363</v>
          </cell>
          <cell r="K433">
            <v>0.43</v>
          </cell>
          <cell r="L433">
            <v>0.7</v>
          </cell>
          <cell r="M433">
            <v>0.02</v>
          </cell>
          <cell r="N433">
            <v>0</v>
          </cell>
          <cell r="O433">
            <v>-0.21</v>
          </cell>
          <cell r="P433">
            <v>-1.19</v>
          </cell>
          <cell r="Q433">
            <v>-0.31</v>
          </cell>
          <cell r="R433">
            <v>2.2000000000000002</v>
          </cell>
          <cell r="S433">
            <v>32.78</v>
          </cell>
        </row>
        <row r="434">
          <cell r="A434" t="str">
            <v>PPP</v>
          </cell>
          <cell r="B434">
            <v>433</v>
          </cell>
          <cell r="C434" t="str">
            <v> i | 1 | 3 </v>
          </cell>
          <cell r="E434">
            <v>2</v>
          </cell>
          <cell r="F434">
            <v>0</v>
          </cell>
          <cell r="G434">
            <v>227000</v>
          </cell>
          <cell r="H434">
            <v>455</v>
          </cell>
          <cell r="I434">
            <v>600</v>
          </cell>
          <cell r="J434">
            <v>7.88</v>
          </cell>
          <cell r="K434">
            <v>0.62</v>
          </cell>
          <cell r="L434">
            <v>0.5</v>
          </cell>
          <cell r="N434">
            <v>0.25</v>
          </cell>
          <cell r="O434">
            <v>7.77</v>
          </cell>
          <cell r="P434">
            <v>7.92</v>
          </cell>
          <cell r="Q434">
            <v>0.92</v>
          </cell>
          <cell r="R434">
            <v>10</v>
          </cell>
          <cell r="S434">
            <v>39.64</v>
          </cell>
          <cell r="U434">
            <v>318</v>
          </cell>
          <cell r="V434">
            <v>232</v>
          </cell>
          <cell r="W434">
            <v>0.6</v>
          </cell>
        </row>
        <row r="435">
          <cell r="A435" t="str">
            <v>PPPM</v>
          </cell>
          <cell r="B435">
            <v>434</v>
          </cell>
          <cell r="C435" t="str">
            <v> i | 1 | 2 | 3 </v>
          </cell>
          <cell r="D435" t="str">
            <v>NP</v>
          </cell>
          <cell r="E435">
            <v>0.39</v>
          </cell>
          <cell r="F435">
            <v>-2.5</v>
          </cell>
          <cell r="G435">
            <v>155000</v>
          </cell>
          <cell r="H435">
            <v>60</v>
          </cell>
          <cell r="I435">
            <v>268</v>
          </cell>
          <cell r="K435">
            <v>0.78</v>
          </cell>
          <cell r="L435">
            <v>5.68</v>
          </cell>
          <cell r="N435">
            <v>0</v>
          </cell>
          <cell r="O435">
            <v>-25.03</v>
          </cell>
          <cell r="P435">
            <v>-129.36000000000001</v>
          </cell>
          <cell r="Q435">
            <v>-4.5199999999999996</v>
          </cell>
          <cell r="S435">
            <v>69.489999999999995</v>
          </cell>
        </row>
        <row r="436">
          <cell r="A436" t="str">
            <v>PPS</v>
          </cell>
          <cell r="B436">
            <v>435</v>
          </cell>
          <cell r="C436" t="str">
            <v> i | 1 | 2 | 3 </v>
          </cell>
          <cell r="E436">
            <v>0.37</v>
          </cell>
          <cell r="F436">
            <v>0</v>
          </cell>
          <cell r="G436">
            <v>216300</v>
          </cell>
          <cell r="H436">
            <v>79</v>
          </cell>
          <cell r="I436">
            <v>318</v>
          </cell>
          <cell r="K436">
            <v>1.1200000000000001</v>
          </cell>
          <cell r="L436">
            <v>1.1000000000000001</v>
          </cell>
          <cell r="N436">
            <v>0</v>
          </cell>
          <cell r="O436">
            <v>-4.3899999999999997</v>
          </cell>
          <cell r="P436">
            <v>-9.9499999999999993</v>
          </cell>
          <cell r="Q436">
            <v>-7.22</v>
          </cell>
          <cell r="S436">
            <v>57.55</v>
          </cell>
        </row>
        <row r="437">
          <cell r="A437" t="str">
            <v>PR9</v>
          </cell>
          <cell r="B437">
            <v>436</v>
          </cell>
          <cell r="C437" t="str">
            <v> i | 1 | 3 </v>
          </cell>
          <cell r="E437">
            <v>9.6999999999999993</v>
          </cell>
          <cell r="F437">
            <v>-1.52</v>
          </cell>
          <cell r="G437">
            <v>913800</v>
          </cell>
          <cell r="H437">
            <v>8959</v>
          </cell>
          <cell r="I437">
            <v>7627</v>
          </cell>
          <cell r="J437">
            <v>39.15</v>
          </cell>
          <cell r="K437">
            <v>1.88</v>
          </cell>
          <cell r="L437">
            <v>0.16</v>
          </cell>
          <cell r="N437">
            <v>0.25</v>
          </cell>
          <cell r="O437">
            <v>4.83</v>
          </cell>
          <cell r="P437">
            <v>4.8499999999999996</v>
          </cell>
          <cell r="Q437">
            <v>6.39</v>
          </cell>
          <cell r="R437">
            <v>1.42</v>
          </cell>
          <cell r="S437">
            <v>58.66</v>
          </cell>
          <cell r="U437">
            <v>781</v>
          </cell>
          <cell r="V437">
            <v>730</v>
          </cell>
          <cell r="W437">
            <v>0.48</v>
          </cell>
        </row>
        <row r="438">
          <cell r="A438" t="str">
            <v>PRAKIT</v>
          </cell>
          <cell r="B438">
            <v>437</v>
          </cell>
          <cell r="C438" t="str">
            <v> i | 1 | 2 | 3 </v>
          </cell>
          <cell r="E438">
            <v>7.9</v>
          </cell>
          <cell r="F438">
            <v>5.33</v>
          </cell>
          <cell r="G438">
            <v>17100</v>
          </cell>
          <cell r="H438">
            <v>132</v>
          </cell>
          <cell r="I438">
            <v>478</v>
          </cell>
          <cell r="J438">
            <v>17.34</v>
          </cell>
          <cell r="K438">
            <v>0.56000000000000005</v>
          </cell>
          <cell r="L438">
            <v>0.43</v>
          </cell>
          <cell r="M438">
            <v>0.6</v>
          </cell>
          <cell r="N438">
            <v>0.46</v>
          </cell>
          <cell r="O438">
            <v>2.8</v>
          </cell>
          <cell r="P438">
            <v>3.15</v>
          </cell>
          <cell r="Q438">
            <v>2.74</v>
          </cell>
          <cell r="R438">
            <v>8</v>
          </cell>
          <cell r="S438">
            <v>58.38</v>
          </cell>
          <cell r="U438">
            <v>667</v>
          </cell>
          <cell r="V438">
            <v>658</v>
          </cell>
          <cell r="W438">
            <v>-1.49</v>
          </cell>
        </row>
        <row r="439">
          <cell r="A439" t="str">
            <v>PRAPAT</v>
          </cell>
          <cell r="B439">
            <v>438</v>
          </cell>
          <cell r="C439" t="str">
            <v> i </v>
          </cell>
          <cell r="E439">
            <v>1.26</v>
          </cell>
          <cell r="F439">
            <v>0</v>
          </cell>
          <cell r="G439">
            <v>2130100</v>
          </cell>
          <cell r="H439">
            <v>2685</v>
          </cell>
          <cell r="I439">
            <v>428</v>
          </cell>
          <cell r="J439">
            <v>21.74</v>
          </cell>
          <cell r="L439">
            <v>1.83</v>
          </cell>
          <cell r="N439">
            <v>0</v>
          </cell>
          <cell r="S439">
            <v>54.2</v>
          </cell>
        </row>
        <row r="440">
          <cell r="A440" t="str">
            <v>PREB</v>
          </cell>
          <cell r="B440">
            <v>439</v>
          </cell>
          <cell r="C440" t="str">
            <v> i | 1 | 2 | 3 </v>
          </cell>
          <cell r="E440">
            <v>6.9</v>
          </cell>
          <cell r="F440">
            <v>2.99</v>
          </cell>
          <cell r="G440">
            <v>281200</v>
          </cell>
          <cell r="H440">
            <v>1918</v>
          </cell>
          <cell r="I440">
            <v>2130</v>
          </cell>
          <cell r="J440">
            <v>12.49</v>
          </cell>
          <cell r="K440">
            <v>1</v>
          </cell>
          <cell r="L440">
            <v>1.78</v>
          </cell>
          <cell r="M440">
            <v>0.6</v>
          </cell>
          <cell r="N440">
            <v>0.55000000000000004</v>
          </cell>
          <cell r="O440">
            <v>4.2</v>
          </cell>
          <cell r="P440">
            <v>7.85</v>
          </cell>
          <cell r="Q440">
            <v>3.57</v>
          </cell>
          <cell r="R440">
            <v>11.94</v>
          </cell>
          <cell r="S440">
            <v>68.52</v>
          </cell>
          <cell r="U440">
            <v>447</v>
          </cell>
          <cell r="V440">
            <v>511</v>
          </cell>
          <cell r="W440">
            <v>0.67</v>
          </cell>
        </row>
        <row r="441">
          <cell r="A441" t="str">
            <v>PRECHA</v>
          </cell>
          <cell r="B441">
            <v>440</v>
          </cell>
          <cell r="C441" t="str">
            <v> i | 1 | 3 </v>
          </cell>
          <cell r="E441">
            <v>0.84</v>
          </cell>
          <cell r="F441">
            <v>0</v>
          </cell>
          <cell r="G441">
            <v>4200</v>
          </cell>
          <cell r="H441">
            <v>4</v>
          </cell>
          <cell r="I441">
            <v>282</v>
          </cell>
          <cell r="K441">
            <v>0.66</v>
          </cell>
          <cell r="L441">
            <v>0.23</v>
          </cell>
          <cell r="N441">
            <v>0</v>
          </cell>
          <cell r="O441">
            <v>-3.76</v>
          </cell>
          <cell r="P441">
            <v>-5.15</v>
          </cell>
          <cell r="Q441">
            <v>-38.14</v>
          </cell>
          <cell r="S441">
            <v>57.05</v>
          </cell>
        </row>
        <row r="442">
          <cell r="A442" t="str">
            <v>PRG</v>
          </cell>
          <cell r="B442">
            <v>441</v>
          </cell>
          <cell r="C442" t="str">
            <v> i | 1 | 2 | 3 </v>
          </cell>
          <cell r="E442">
            <v>11</v>
          </cell>
          <cell r="F442">
            <v>0</v>
          </cell>
          <cell r="G442">
            <v>300</v>
          </cell>
          <cell r="H442">
            <v>3</v>
          </cell>
          <cell r="I442">
            <v>6600</v>
          </cell>
          <cell r="J442">
            <v>30.16</v>
          </cell>
          <cell r="K442">
            <v>1.22</v>
          </cell>
          <cell r="L442">
            <v>0.33</v>
          </cell>
          <cell r="N442">
            <v>0.36</v>
          </cell>
          <cell r="O442">
            <v>2.29</v>
          </cell>
          <cell r="P442">
            <v>2.9</v>
          </cell>
          <cell r="Q442">
            <v>13.62</v>
          </cell>
          <cell r="R442">
            <v>5.91</v>
          </cell>
          <cell r="S442">
            <v>5.74</v>
          </cell>
          <cell r="U442">
            <v>790</v>
          </cell>
          <cell r="V442">
            <v>796</v>
          </cell>
          <cell r="W442">
            <v>5.93</v>
          </cell>
        </row>
        <row r="443">
          <cell r="A443" t="str">
            <v>PRIME</v>
          </cell>
          <cell r="B443">
            <v>442</v>
          </cell>
          <cell r="C443" t="str">
            <v> i | 1 | 2 | 3 </v>
          </cell>
          <cell r="E443">
            <v>0.5</v>
          </cell>
          <cell r="F443">
            <v>2.04</v>
          </cell>
          <cell r="G443">
            <v>8095500</v>
          </cell>
          <cell r="H443">
            <v>3995</v>
          </cell>
          <cell r="I443">
            <v>8509</v>
          </cell>
          <cell r="J443">
            <v>27.78</v>
          </cell>
          <cell r="K443">
            <v>3.13</v>
          </cell>
          <cell r="L443">
            <v>1.08</v>
          </cell>
          <cell r="N443">
            <v>0.02</v>
          </cell>
          <cell r="O443">
            <v>7.45</v>
          </cell>
          <cell r="P443">
            <v>12.51</v>
          </cell>
          <cell r="Q443">
            <v>43.58</v>
          </cell>
          <cell r="S443">
            <v>15.29</v>
          </cell>
          <cell r="U443">
            <v>530</v>
          </cell>
          <cell r="V443">
            <v>565</v>
          </cell>
          <cell r="W443">
            <v>-4.47</v>
          </cell>
        </row>
        <row r="444">
          <cell r="A444" t="str">
            <v>PRIN</v>
          </cell>
          <cell r="B444">
            <v>443</v>
          </cell>
          <cell r="C444" t="str">
            <v> i | 1 | 3 </v>
          </cell>
          <cell r="E444">
            <v>1.77</v>
          </cell>
          <cell r="F444">
            <v>1.1399999999999999</v>
          </cell>
          <cell r="G444">
            <v>247800</v>
          </cell>
          <cell r="H444">
            <v>437</v>
          </cell>
          <cell r="I444">
            <v>2159</v>
          </cell>
          <cell r="J444">
            <v>8.61</v>
          </cell>
          <cell r="K444">
            <v>0.48</v>
          </cell>
          <cell r="L444">
            <v>1.07</v>
          </cell>
          <cell r="M444">
            <v>0.03</v>
          </cell>
          <cell r="N444">
            <v>0.21</v>
          </cell>
          <cell r="O444">
            <v>4.08</v>
          </cell>
          <cell r="P444">
            <v>5.66</v>
          </cell>
          <cell r="Q444">
            <v>11.53</v>
          </cell>
          <cell r="R444">
            <v>1.71</v>
          </cell>
          <cell r="S444">
            <v>46.6</v>
          </cell>
          <cell r="U444">
            <v>404</v>
          </cell>
          <cell r="V444">
            <v>408</v>
          </cell>
          <cell r="W444">
            <v>0.17</v>
          </cell>
        </row>
        <row r="445">
          <cell r="A445" t="str">
            <v>PRINC</v>
          </cell>
          <cell r="B445">
            <v>444</v>
          </cell>
          <cell r="C445" t="str">
            <v> i | 1 | 2 | 3 </v>
          </cell>
          <cell r="E445">
            <v>3.32</v>
          </cell>
          <cell r="F445">
            <v>0</v>
          </cell>
          <cell r="G445">
            <v>3501600</v>
          </cell>
          <cell r="H445">
            <v>11497</v>
          </cell>
          <cell r="I445">
            <v>11495</v>
          </cell>
          <cell r="K445">
            <v>1.37</v>
          </cell>
          <cell r="L445">
            <v>0.68</v>
          </cell>
          <cell r="N445">
            <v>0</v>
          </cell>
          <cell r="O445">
            <v>-3.13</v>
          </cell>
          <cell r="P445">
            <v>-7.24</v>
          </cell>
          <cell r="Q445">
            <v>-21.72</v>
          </cell>
          <cell r="S445">
            <v>11.7</v>
          </cell>
        </row>
        <row r="446">
          <cell r="A446" t="str">
            <v>PRM</v>
          </cell>
          <cell r="B446">
            <v>445</v>
          </cell>
          <cell r="C446" t="str">
            <v> i | 1 | 3 </v>
          </cell>
          <cell r="D446" t="str">
            <v>XD</v>
          </cell>
          <cell r="E446">
            <v>7.95</v>
          </cell>
          <cell r="F446">
            <v>0</v>
          </cell>
          <cell r="G446">
            <v>11191900</v>
          </cell>
          <cell r="H446">
            <v>89033</v>
          </cell>
          <cell r="I446">
            <v>19875</v>
          </cell>
          <cell r="J446">
            <v>14.34</v>
          </cell>
          <cell r="K446">
            <v>2.56</v>
          </cell>
          <cell r="L446">
            <v>0.73</v>
          </cell>
          <cell r="M446">
            <v>7.0000000000000007E-2</v>
          </cell>
          <cell r="N446">
            <v>0.55000000000000004</v>
          </cell>
          <cell r="O446">
            <v>14.72</v>
          </cell>
          <cell r="P446">
            <v>19.02</v>
          </cell>
          <cell r="Q446">
            <v>24.16</v>
          </cell>
          <cell r="R446">
            <v>2.52</v>
          </cell>
          <cell r="S446">
            <v>29.39</v>
          </cell>
          <cell r="U446">
            <v>301</v>
          </cell>
          <cell r="V446">
            <v>273</v>
          </cell>
          <cell r="W446">
            <v>2.46</v>
          </cell>
        </row>
        <row r="447">
          <cell r="A447" t="str">
            <v>PRO</v>
          </cell>
          <cell r="B447">
            <v>446</v>
          </cell>
          <cell r="C447" t="str">
            <v> i | 1 | 2 | 3 </v>
          </cell>
          <cell r="D447" t="str">
            <v>SPNC</v>
          </cell>
          <cell r="E447">
            <v>0.35</v>
          </cell>
          <cell r="F447">
            <v>0</v>
          </cell>
          <cell r="G447">
            <v>0</v>
          </cell>
          <cell r="H447">
            <v>0</v>
          </cell>
          <cell r="I447">
            <v>709</v>
          </cell>
          <cell r="K447">
            <v>2.06</v>
          </cell>
          <cell r="L447">
            <v>0.41</v>
          </cell>
          <cell r="N447">
            <v>0</v>
          </cell>
          <cell r="O447">
            <v>13.31</v>
          </cell>
          <cell r="P447">
            <v>18.3</v>
          </cell>
          <cell r="Q447">
            <v>-7.99</v>
          </cell>
          <cell r="S447">
            <v>64.790000000000006</v>
          </cell>
        </row>
        <row r="448">
          <cell r="A448" t="str">
            <v>PROUD</v>
          </cell>
          <cell r="B448">
            <v>447</v>
          </cell>
          <cell r="C448" t="str">
            <v> i | 1 | 3 </v>
          </cell>
          <cell r="E448">
            <v>1.04</v>
          </cell>
          <cell r="F448">
            <v>2.97</v>
          </cell>
          <cell r="G448">
            <v>18200</v>
          </cell>
          <cell r="H448">
            <v>19</v>
          </cell>
          <cell r="I448">
            <v>667</v>
          </cell>
          <cell r="K448">
            <v>0.95</v>
          </cell>
          <cell r="L448">
            <v>1.7</v>
          </cell>
          <cell r="N448">
            <v>0</v>
          </cell>
          <cell r="O448">
            <v>-2.5299999999999998</v>
          </cell>
          <cell r="P448">
            <v>-6.18</v>
          </cell>
          <cell r="Q448">
            <v>-16.170000000000002</v>
          </cell>
          <cell r="S448">
            <v>19.84</v>
          </cell>
        </row>
        <row r="449">
          <cell r="A449" t="str">
            <v>PSH</v>
          </cell>
          <cell r="B449">
            <v>448</v>
          </cell>
          <cell r="C449" t="str">
            <v> i | 1 | 2 | 3 </v>
          </cell>
          <cell r="E449">
            <v>12.6</v>
          </cell>
          <cell r="F449">
            <v>2.44</v>
          </cell>
          <cell r="G449">
            <v>4663100</v>
          </cell>
          <cell r="H449">
            <v>58804</v>
          </cell>
          <cell r="I449">
            <v>27575</v>
          </cell>
          <cell r="J449">
            <v>7.32</v>
          </cell>
          <cell r="K449">
            <v>0.65</v>
          </cell>
          <cell r="L449">
            <v>0.93</v>
          </cell>
          <cell r="M449">
            <v>0.31</v>
          </cell>
          <cell r="N449">
            <v>1.72</v>
          </cell>
          <cell r="O449">
            <v>6.47</v>
          </cell>
          <cell r="P449">
            <v>9.0299999999999994</v>
          </cell>
          <cell r="Q449">
            <v>9.81</v>
          </cell>
          <cell r="R449">
            <v>12.6</v>
          </cell>
          <cell r="S449">
            <v>28.26</v>
          </cell>
          <cell r="U449">
            <v>266</v>
          </cell>
          <cell r="V449">
            <v>269</v>
          </cell>
          <cell r="W449">
            <v>-2.5</v>
          </cell>
        </row>
        <row r="450">
          <cell r="A450" t="str">
            <v>PSL</v>
          </cell>
          <cell r="B450">
            <v>449</v>
          </cell>
          <cell r="C450" t="str">
            <v> i | 1 | 2 | 3 </v>
          </cell>
          <cell r="E450">
            <v>6.4</v>
          </cell>
          <cell r="F450">
            <v>0.79</v>
          </cell>
          <cell r="G450">
            <v>35133200</v>
          </cell>
          <cell r="H450">
            <v>224944</v>
          </cell>
          <cell r="I450">
            <v>9979</v>
          </cell>
          <cell r="K450">
            <v>0.94</v>
          </cell>
          <cell r="L450">
            <v>1.18</v>
          </cell>
          <cell r="N450">
            <v>0</v>
          </cell>
          <cell r="O450">
            <v>-2.75</v>
          </cell>
          <cell r="P450">
            <v>-11.58</v>
          </cell>
          <cell r="Q450">
            <v>-48.48</v>
          </cell>
          <cell r="S450">
            <v>46.81</v>
          </cell>
        </row>
        <row r="451">
          <cell r="A451" t="str">
            <v>PSTC</v>
          </cell>
          <cell r="B451">
            <v>450</v>
          </cell>
          <cell r="C451" t="str">
            <v> i | 1 | 2 | 3 </v>
          </cell>
          <cell r="E451">
            <v>1.93</v>
          </cell>
          <cell r="F451">
            <v>1.05</v>
          </cell>
          <cell r="G451">
            <v>25963200</v>
          </cell>
          <cell r="H451">
            <v>50455</v>
          </cell>
          <cell r="I451">
            <v>4578</v>
          </cell>
          <cell r="K451">
            <v>0.8</v>
          </cell>
          <cell r="L451">
            <v>0.51</v>
          </cell>
          <cell r="M451">
            <v>0.01</v>
          </cell>
          <cell r="N451">
            <v>0</v>
          </cell>
          <cell r="O451">
            <v>-9.56</v>
          </cell>
          <cell r="P451">
            <v>-16.34</v>
          </cell>
          <cell r="Q451">
            <v>-60.5</v>
          </cell>
          <cell r="R451">
            <v>2.62</v>
          </cell>
          <cell r="S451">
            <v>55.56</v>
          </cell>
        </row>
        <row r="452">
          <cell r="A452" t="str">
            <v>PT</v>
          </cell>
          <cell r="B452">
            <v>451</v>
          </cell>
          <cell r="C452" t="str">
            <v> i | 1 | 2 | 3 </v>
          </cell>
          <cell r="E452">
            <v>5.85</v>
          </cell>
          <cell r="F452">
            <v>0</v>
          </cell>
          <cell r="G452">
            <v>261200</v>
          </cell>
          <cell r="H452">
            <v>1520</v>
          </cell>
          <cell r="I452">
            <v>1661</v>
          </cell>
          <cell r="J452">
            <v>9.07</v>
          </cell>
          <cell r="K452">
            <v>2.66</v>
          </cell>
          <cell r="L452">
            <v>1.5</v>
          </cell>
          <cell r="M452">
            <v>0.1</v>
          </cell>
          <cell r="N452">
            <v>0.64</v>
          </cell>
          <cell r="O452">
            <v>14.64</v>
          </cell>
          <cell r="P452">
            <v>30.18</v>
          </cell>
          <cell r="Q452">
            <v>5.2</v>
          </cell>
          <cell r="R452">
            <v>8.89</v>
          </cell>
          <cell r="S452">
            <v>41.74</v>
          </cell>
          <cell r="U452">
            <v>91</v>
          </cell>
          <cell r="V452">
            <v>129</v>
          </cell>
          <cell r="W452">
            <v>0.98</v>
          </cell>
        </row>
        <row r="453">
          <cell r="A453" t="str">
            <v>PTG</v>
          </cell>
          <cell r="B453">
            <v>452</v>
          </cell>
          <cell r="C453" t="str">
            <v> i | 1 | 2 | 3 </v>
          </cell>
          <cell r="E453">
            <v>17.8</v>
          </cell>
          <cell r="F453">
            <v>0.56000000000000005</v>
          </cell>
          <cell r="G453">
            <v>17840200</v>
          </cell>
          <cell r="H453">
            <v>317158</v>
          </cell>
          <cell r="I453">
            <v>29726</v>
          </cell>
          <cell r="J453">
            <v>18.829999999999998</v>
          </cell>
          <cell r="K453">
            <v>3.93</v>
          </cell>
          <cell r="L453">
            <v>4.3600000000000003</v>
          </cell>
          <cell r="M453">
            <v>0.2</v>
          </cell>
          <cell r="N453">
            <v>0.95</v>
          </cell>
          <cell r="O453">
            <v>9.3000000000000007</v>
          </cell>
          <cell r="P453">
            <v>22.78</v>
          </cell>
          <cell r="Q453">
            <v>1.59</v>
          </cell>
          <cell r="R453">
            <v>2.2599999999999998</v>
          </cell>
          <cell r="S453">
            <v>51.94</v>
          </cell>
          <cell r="U453">
            <v>334</v>
          </cell>
          <cell r="V453">
            <v>435</v>
          </cell>
          <cell r="W453">
            <v>0.45</v>
          </cell>
        </row>
        <row r="454">
          <cell r="A454" t="str">
            <v>PTL</v>
          </cell>
          <cell r="B454">
            <v>453</v>
          </cell>
          <cell r="C454" t="str">
            <v> i | 1 | 3 </v>
          </cell>
          <cell r="E454">
            <v>22</v>
          </cell>
          <cell r="F454">
            <v>-1.35</v>
          </cell>
          <cell r="G454">
            <v>3049000</v>
          </cell>
          <cell r="H454">
            <v>67535</v>
          </cell>
          <cell r="I454">
            <v>19800</v>
          </cell>
          <cell r="J454">
            <v>10.210000000000001</v>
          </cell>
          <cell r="K454">
            <v>1.37</v>
          </cell>
          <cell r="L454">
            <v>0.28999999999999998</v>
          </cell>
          <cell r="M454">
            <v>0.54</v>
          </cell>
          <cell r="N454">
            <v>2</v>
          </cell>
          <cell r="O454">
            <v>13.08</v>
          </cell>
          <cell r="P454">
            <v>14.67</v>
          </cell>
          <cell r="Q454">
            <v>20.059999999999999</v>
          </cell>
          <cell r="R454">
            <v>2.91</v>
          </cell>
          <cell r="S454">
            <v>48.96</v>
          </cell>
          <cell r="U454">
            <v>232</v>
          </cell>
          <cell r="V454">
            <v>171</v>
          </cell>
          <cell r="W454">
            <v>-0.03</v>
          </cell>
        </row>
        <row r="455">
          <cell r="A455" t="str">
            <v>PTT</v>
          </cell>
          <cell r="B455">
            <v>454</v>
          </cell>
          <cell r="C455" t="str">
            <v> i | 1 | 2 | 3 </v>
          </cell>
          <cell r="E455">
            <v>41.75</v>
          </cell>
          <cell r="F455">
            <v>-0.6</v>
          </cell>
          <cell r="G455">
            <v>54491000</v>
          </cell>
          <cell r="H455">
            <v>2274476</v>
          </cell>
          <cell r="I455">
            <v>1192505</v>
          </cell>
          <cell r="J455">
            <v>28.35</v>
          </cell>
          <cell r="K455">
            <v>1.36</v>
          </cell>
          <cell r="L455">
            <v>1.45</v>
          </cell>
          <cell r="M455">
            <v>0.18</v>
          </cell>
          <cell r="N455">
            <v>1.47</v>
          </cell>
          <cell r="O455">
            <v>3.81</v>
          </cell>
          <cell r="P455">
            <v>4.83</v>
          </cell>
          <cell r="Q455">
            <v>2</v>
          </cell>
          <cell r="R455">
            <v>4.76</v>
          </cell>
          <cell r="S455">
            <v>48.88</v>
          </cell>
          <cell r="U455">
            <v>729</v>
          </cell>
          <cell r="V455">
            <v>724</v>
          </cell>
          <cell r="W455">
            <v>0.3</v>
          </cell>
        </row>
        <row r="456">
          <cell r="A456" t="str">
            <v>PTTEP</v>
          </cell>
          <cell r="B456">
            <v>455</v>
          </cell>
          <cell r="C456" t="str">
            <v> i | 1 | 2 | 3 </v>
          </cell>
          <cell r="E456">
            <v>100.5</v>
          </cell>
          <cell r="F456">
            <v>-0.99</v>
          </cell>
          <cell r="G456">
            <v>8603800</v>
          </cell>
          <cell r="H456">
            <v>865526</v>
          </cell>
          <cell r="I456">
            <v>398984</v>
          </cell>
          <cell r="J456">
            <v>12.56</v>
          </cell>
          <cell r="K456">
            <v>1.08</v>
          </cell>
          <cell r="L456">
            <v>0.87</v>
          </cell>
          <cell r="M456">
            <v>1.5</v>
          </cell>
          <cell r="N456">
            <v>8</v>
          </cell>
          <cell r="O456">
            <v>9.4700000000000006</v>
          </cell>
          <cell r="P456">
            <v>8.6300000000000008</v>
          </cell>
          <cell r="Q456">
            <v>15.62</v>
          </cell>
          <cell r="R456">
            <v>5.91</v>
          </cell>
          <cell r="S456">
            <v>35.19</v>
          </cell>
          <cell r="U456">
            <v>428</v>
          </cell>
          <cell r="V456">
            <v>321</v>
          </cell>
          <cell r="W456">
            <v>1.67</v>
          </cell>
        </row>
        <row r="457">
          <cell r="A457" t="str">
            <v>PTTGC</v>
          </cell>
          <cell r="B457">
            <v>456</v>
          </cell>
          <cell r="C457" t="str">
            <v> i | 1 | 2 | 3 </v>
          </cell>
          <cell r="E457">
            <v>59</v>
          </cell>
          <cell r="F457">
            <v>-0.42</v>
          </cell>
          <cell r="G457">
            <v>17676800</v>
          </cell>
          <cell r="H457">
            <v>1040337</v>
          </cell>
          <cell r="I457">
            <v>266022</v>
          </cell>
          <cell r="K457">
            <v>0.96</v>
          </cell>
          <cell r="L457">
            <v>0.63</v>
          </cell>
          <cell r="N457">
            <v>0</v>
          </cell>
          <cell r="O457">
            <v>-0.64</v>
          </cell>
          <cell r="P457">
            <v>-2.08</v>
          </cell>
          <cell r="Q457">
            <v>-2.5299999999999998</v>
          </cell>
          <cell r="R457">
            <v>3.38</v>
          </cell>
          <cell r="S457">
            <v>51.81</v>
          </cell>
        </row>
        <row r="458">
          <cell r="A458" t="str">
            <v>PYLON</v>
          </cell>
          <cell r="B458">
            <v>457</v>
          </cell>
          <cell r="C458" t="str">
            <v> i | 1 | 2 | 3 </v>
          </cell>
          <cell r="E458">
            <v>4.04</v>
          </cell>
          <cell r="F458">
            <v>0.5</v>
          </cell>
          <cell r="G458">
            <v>1308900</v>
          </cell>
          <cell r="H458">
            <v>5266</v>
          </cell>
          <cell r="I458">
            <v>3029</v>
          </cell>
          <cell r="J458">
            <v>12.23</v>
          </cell>
          <cell r="K458">
            <v>2.97</v>
          </cell>
          <cell r="L458">
            <v>0.27</v>
          </cell>
          <cell r="M458">
            <v>0.27</v>
          </cell>
          <cell r="N458">
            <v>0.33</v>
          </cell>
          <cell r="O458">
            <v>23.57</v>
          </cell>
          <cell r="P458">
            <v>24.8</v>
          </cell>
          <cell r="Q458">
            <v>13.42</v>
          </cell>
          <cell r="R458">
            <v>6.72</v>
          </cell>
          <cell r="S458">
            <v>44.19</v>
          </cell>
          <cell r="U458">
            <v>207</v>
          </cell>
          <cell r="V458">
            <v>174</v>
          </cell>
          <cell r="W458">
            <v>0.56000000000000005</v>
          </cell>
        </row>
        <row r="459">
          <cell r="A459" t="str">
            <v>Q-CON</v>
          </cell>
          <cell r="B459">
            <v>458</v>
          </cell>
          <cell r="C459" t="str">
            <v> i | 1 | 3 </v>
          </cell>
          <cell r="E459">
            <v>4.66</v>
          </cell>
          <cell r="F459">
            <v>0</v>
          </cell>
          <cell r="G459">
            <v>0</v>
          </cell>
          <cell r="H459">
            <v>0</v>
          </cell>
          <cell r="I459">
            <v>1864</v>
          </cell>
          <cell r="J459">
            <v>13.82</v>
          </cell>
          <cell r="K459">
            <v>0.92</v>
          </cell>
          <cell r="L459">
            <v>0.15</v>
          </cell>
          <cell r="M459">
            <v>0.18</v>
          </cell>
          <cell r="N459">
            <v>0.34</v>
          </cell>
          <cell r="O459">
            <v>7.12</v>
          </cell>
          <cell r="P459">
            <v>6.78</v>
          </cell>
          <cell r="Q459">
            <v>6.43</v>
          </cell>
          <cell r="R459">
            <v>3.86</v>
          </cell>
          <cell r="S459">
            <v>8.39</v>
          </cell>
          <cell r="U459">
            <v>508</v>
          </cell>
          <cell r="V459">
            <v>424</v>
          </cell>
          <cell r="W459">
            <v>-0.1</v>
          </cell>
        </row>
        <row r="460">
          <cell r="A460" t="str">
            <v>QH</v>
          </cell>
          <cell r="B460">
            <v>459</v>
          </cell>
          <cell r="C460" t="str">
            <v> i | 1 | 2 | 3 </v>
          </cell>
          <cell r="E460">
            <v>2.3199999999999998</v>
          </cell>
          <cell r="F460">
            <v>0.87</v>
          </cell>
          <cell r="G460">
            <v>59155400</v>
          </cell>
          <cell r="H460">
            <v>137762</v>
          </cell>
          <cell r="I460">
            <v>24857</v>
          </cell>
          <cell r="J460">
            <v>11.21</v>
          </cell>
          <cell r="K460">
            <v>0.95</v>
          </cell>
          <cell r="L460">
            <v>0.91</v>
          </cell>
          <cell r="M460">
            <v>0.04</v>
          </cell>
          <cell r="N460">
            <v>0.21</v>
          </cell>
          <cell r="O460">
            <v>5.67</v>
          </cell>
          <cell r="P460">
            <v>8.4600000000000009</v>
          </cell>
          <cell r="Q460">
            <v>19.190000000000001</v>
          </cell>
          <cell r="R460">
            <v>8.6999999999999993</v>
          </cell>
          <cell r="S460">
            <v>74.86</v>
          </cell>
          <cell r="U460">
            <v>396</v>
          </cell>
          <cell r="V460">
            <v>410</v>
          </cell>
          <cell r="W460">
            <v>-12.49</v>
          </cell>
        </row>
        <row r="461">
          <cell r="A461" t="str">
            <v>QLT</v>
          </cell>
          <cell r="B461">
            <v>460</v>
          </cell>
          <cell r="C461" t="str">
            <v> i | 1 | 2 | 3 </v>
          </cell>
          <cell r="E461">
            <v>4.0599999999999996</v>
          </cell>
          <cell r="F461">
            <v>0</v>
          </cell>
          <cell r="G461">
            <v>12600</v>
          </cell>
          <cell r="H461">
            <v>51</v>
          </cell>
          <cell r="I461">
            <v>400</v>
          </cell>
          <cell r="J461">
            <v>13.15</v>
          </cell>
          <cell r="K461">
            <v>0.94</v>
          </cell>
          <cell r="L461">
            <v>0.19</v>
          </cell>
          <cell r="M461">
            <v>0.05</v>
          </cell>
          <cell r="N461">
            <v>0.31</v>
          </cell>
          <cell r="O461">
            <v>6.11</v>
          </cell>
          <cell r="P461">
            <v>7.06</v>
          </cell>
          <cell r="Q461">
            <v>2.89</v>
          </cell>
          <cell r="R461">
            <v>8.6199999999999992</v>
          </cell>
          <cell r="S461">
            <v>41.87</v>
          </cell>
          <cell r="U461">
            <v>482</v>
          </cell>
          <cell r="V461">
            <v>436</v>
          </cell>
          <cell r="W461">
            <v>0.21</v>
          </cell>
        </row>
        <row r="462">
          <cell r="A462" t="str">
            <v>QTC</v>
          </cell>
          <cell r="B462">
            <v>461</v>
          </cell>
          <cell r="C462" t="str">
            <v> i | 1 | 2 | 3 </v>
          </cell>
          <cell r="E462">
            <v>3.98</v>
          </cell>
          <cell r="F462">
            <v>3.11</v>
          </cell>
          <cell r="G462">
            <v>460700</v>
          </cell>
          <cell r="H462">
            <v>1808</v>
          </cell>
          <cell r="I462">
            <v>1358</v>
          </cell>
          <cell r="J462">
            <v>7.72</v>
          </cell>
          <cell r="K462">
            <v>0.82</v>
          </cell>
          <cell r="L462">
            <v>0.11</v>
          </cell>
          <cell r="M462">
            <v>0.15</v>
          </cell>
          <cell r="N462">
            <v>0.52</v>
          </cell>
          <cell r="O462">
            <v>10.67</v>
          </cell>
          <cell r="P462">
            <v>10.8</v>
          </cell>
          <cell r="Q462">
            <v>17.2</v>
          </cell>
          <cell r="R462">
            <v>3.89</v>
          </cell>
          <cell r="S462">
            <v>37.619999999999997</v>
          </cell>
          <cell r="U462">
            <v>242</v>
          </cell>
          <cell r="V462">
            <v>161</v>
          </cell>
        </row>
        <row r="463">
          <cell r="A463" t="str">
            <v>RAM</v>
          </cell>
          <cell r="B463">
            <v>462</v>
          </cell>
          <cell r="C463" t="str">
            <v> i | 1 | 2 | 3 </v>
          </cell>
          <cell r="E463">
            <v>138.5</v>
          </cell>
          <cell r="F463">
            <v>0</v>
          </cell>
          <cell r="G463">
            <v>1000</v>
          </cell>
          <cell r="H463">
            <v>139</v>
          </cell>
          <cell r="I463">
            <v>33240</v>
          </cell>
          <cell r="J463">
            <v>68.17</v>
          </cell>
          <cell r="K463">
            <v>3.15</v>
          </cell>
          <cell r="L463">
            <v>0.97</v>
          </cell>
          <cell r="M463">
            <v>0.9</v>
          </cell>
          <cell r="N463">
            <v>2.0299999999999998</v>
          </cell>
          <cell r="O463">
            <v>2.4300000000000002</v>
          </cell>
          <cell r="P463">
            <v>4.18</v>
          </cell>
          <cell r="Q463">
            <v>6.51</v>
          </cell>
          <cell r="R463">
            <v>2.6</v>
          </cell>
          <cell r="S463">
            <v>25.76</v>
          </cell>
          <cell r="U463">
            <v>836</v>
          </cell>
          <cell r="V463">
            <v>874</v>
          </cell>
          <cell r="W463">
            <v>5.77</v>
          </cell>
        </row>
        <row r="464">
          <cell r="A464" t="str">
            <v>RATCH</v>
          </cell>
          <cell r="B464">
            <v>463</v>
          </cell>
          <cell r="C464" t="str">
            <v> i | 1 | 2 | 3 </v>
          </cell>
          <cell r="E464">
            <v>57</v>
          </cell>
          <cell r="F464">
            <v>3.17</v>
          </cell>
          <cell r="G464">
            <v>10980400</v>
          </cell>
          <cell r="H464">
            <v>627592</v>
          </cell>
          <cell r="I464">
            <v>82650</v>
          </cell>
          <cell r="J464">
            <v>16.329999999999998</v>
          </cell>
          <cell r="K464">
            <v>1.38</v>
          </cell>
          <cell r="L464">
            <v>0.85</v>
          </cell>
          <cell r="M464">
            <v>1.1499999999999999</v>
          </cell>
          <cell r="N464">
            <v>3.49</v>
          </cell>
          <cell r="O464">
            <v>6.8</v>
          </cell>
          <cell r="P464">
            <v>8.5399999999999991</v>
          </cell>
          <cell r="Q464">
            <v>13.65</v>
          </cell>
          <cell r="R464">
            <v>4.34</v>
          </cell>
          <cell r="S464">
            <v>54.99</v>
          </cell>
          <cell r="U464">
            <v>502</v>
          </cell>
          <cell r="V464">
            <v>479</v>
          </cell>
          <cell r="W464">
            <v>0.72</v>
          </cell>
        </row>
        <row r="465">
          <cell r="A465" t="str">
            <v>RBF</v>
          </cell>
          <cell r="B465">
            <v>464</v>
          </cell>
          <cell r="C465" t="str">
            <v> i | 1 | 3 </v>
          </cell>
          <cell r="E465">
            <v>9.6</v>
          </cell>
          <cell r="F465">
            <v>0.52</v>
          </cell>
          <cell r="G465">
            <v>11714000</v>
          </cell>
          <cell r="H465">
            <v>112477</v>
          </cell>
          <cell r="I465">
            <v>19200</v>
          </cell>
          <cell r="J465">
            <v>38.67</v>
          </cell>
          <cell r="K465">
            <v>4.82</v>
          </cell>
          <cell r="L465">
            <v>0.2</v>
          </cell>
          <cell r="N465">
            <v>0.25</v>
          </cell>
          <cell r="O465">
            <v>15.47</v>
          </cell>
          <cell r="P465">
            <v>16.36</v>
          </cell>
          <cell r="Q465">
            <v>16.93</v>
          </cell>
          <cell r="R465">
            <v>1.57</v>
          </cell>
          <cell r="S465">
            <v>27.56</v>
          </cell>
          <cell r="U465">
            <v>534</v>
          </cell>
          <cell r="V465">
            <v>470</v>
          </cell>
        </row>
        <row r="466">
          <cell r="A466" t="str">
            <v>RCI</v>
          </cell>
          <cell r="B466">
            <v>465</v>
          </cell>
          <cell r="C466" t="str">
            <v> i | 1 | 2 | 3 </v>
          </cell>
          <cell r="E466">
            <v>3.54</v>
          </cell>
          <cell r="F466">
            <v>0</v>
          </cell>
          <cell r="G466">
            <v>7800</v>
          </cell>
          <cell r="H466">
            <v>28</v>
          </cell>
          <cell r="I466">
            <v>2184</v>
          </cell>
          <cell r="J466">
            <v>22.14</v>
          </cell>
          <cell r="K466">
            <v>2.66</v>
          </cell>
          <cell r="L466">
            <v>0.34</v>
          </cell>
          <cell r="N466">
            <v>0.16</v>
          </cell>
          <cell r="O466">
            <v>11.53</v>
          </cell>
          <cell r="P466">
            <v>12.75</v>
          </cell>
          <cell r="Q466">
            <v>7.26</v>
          </cell>
          <cell r="S466">
            <v>8.9600000000000009</v>
          </cell>
          <cell r="U466">
            <v>486</v>
          </cell>
          <cell r="V466">
            <v>429</v>
          </cell>
          <cell r="W466">
            <v>0.18</v>
          </cell>
        </row>
        <row r="467">
          <cell r="A467" t="str">
            <v>RCL</v>
          </cell>
          <cell r="B467">
            <v>466</v>
          </cell>
          <cell r="C467" t="str">
            <v> i | 1 | 2 | 3 </v>
          </cell>
          <cell r="E467">
            <v>10.3</v>
          </cell>
          <cell r="F467">
            <v>0</v>
          </cell>
          <cell r="G467">
            <v>6600700</v>
          </cell>
          <cell r="H467">
            <v>68710</v>
          </cell>
          <cell r="I467">
            <v>8536</v>
          </cell>
          <cell r="J467">
            <v>27.05</v>
          </cell>
          <cell r="K467">
            <v>1.03</v>
          </cell>
          <cell r="L467">
            <v>1.18</v>
          </cell>
          <cell r="N467">
            <v>0.38</v>
          </cell>
          <cell r="O467">
            <v>3.54</v>
          </cell>
          <cell r="P467">
            <v>3.96</v>
          </cell>
          <cell r="Q467">
            <v>3.94</v>
          </cell>
          <cell r="S467">
            <v>47.75</v>
          </cell>
          <cell r="U467">
            <v>743</v>
          </cell>
          <cell r="V467">
            <v>724</v>
          </cell>
          <cell r="W467">
            <v>-0.16</v>
          </cell>
        </row>
        <row r="468">
          <cell r="A468" t="str">
            <v>RICH</v>
          </cell>
          <cell r="B468">
            <v>467</v>
          </cell>
          <cell r="C468" t="str">
            <v> i | 1 | 3 </v>
          </cell>
          <cell r="E468">
            <v>0.01</v>
          </cell>
          <cell r="F468">
            <v>0</v>
          </cell>
          <cell r="G468">
            <v>3919000</v>
          </cell>
          <cell r="H468">
            <v>39</v>
          </cell>
          <cell r="I468">
            <v>31</v>
          </cell>
          <cell r="L468">
            <v>-1.24</v>
          </cell>
          <cell r="N468">
            <v>0</v>
          </cell>
        </row>
        <row r="469">
          <cell r="A469" t="str">
            <v>RICHY</v>
          </cell>
          <cell r="B469">
            <v>468</v>
          </cell>
          <cell r="C469" t="str">
            <v> i | 1 | 2 | 3 </v>
          </cell>
          <cell r="E469">
            <v>0.66</v>
          </cell>
          <cell r="F469">
            <v>0</v>
          </cell>
          <cell r="G469">
            <v>1579600</v>
          </cell>
          <cell r="H469">
            <v>1040</v>
          </cell>
          <cell r="I469">
            <v>788</v>
          </cell>
          <cell r="J469">
            <v>9.33</v>
          </cell>
          <cell r="K469">
            <v>0.33</v>
          </cell>
          <cell r="L469">
            <v>2.02</v>
          </cell>
          <cell r="M469">
            <v>0.06</v>
          </cell>
          <cell r="N469">
            <v>7.0000000000000007E-2</v>
          </cell>
          <cell r="O469">
            <v>1.86</v>
          </cell>
          <cell r="P469">
            <v>3.5</v>
          </cell>
          <cell r="Q469">
            <v>10.91</v>
          </cell>
          <cell r="R469">
            <v>8.7899999999999991</v>
          </cell>
          <cell r="S469">
            <v>35.93</v>
          </cell>
          <cell r="U469">
            <v>475</v>
          </cell>
          <cell r="V469">
            <v>513</v>
          </cell>
          <cell r="W469">
            <v>0.03</v>
          </cell>
        </row>
        <row r="470">
          <cell r="A470" t="str">
            <v>RJH</v>
          </cell>
          <cell r="B470">
            <v>469</v>
          </cell>
          <cell r="C470" t="str">
            <v> i | 1 | 2 | 3 </v>
          </cell>
          <cell r="E470">
            <v>23.1</v>
          </cell>
          <cell r="F470">
            <v>0.87</v>
          </cell>
          <cell r="G470">
            <v>172000</v>
          </cell>
          <cell r="H470">
            <v>3968</v>
          </cell>
          <cell r="I470">
            <v>6930</v>
          </cell>
          <cell r="J470">
            <v>19.809999999999999</v>
          </cell>
          <cell r="K470">
            <v>4.97</v>
          </cell>
          <cell r="L470">
            <v>0.28999999999999998</v>
          </cell>
          <cell r="M470">
            <v>0.15</v>
          </cell>
          <cell r="N470">
            <v>1.17</v>
          </cell>
          <cell r="O470">
            <v>25.85</v>
          </cell>
          <cell r="P470">
            <v>25.78</v>
          </cell>
          <cell r="Q470">
            <v>19.54</v>
          </cell>
          <cell r="R470">
            <v>4.8</v>
          </cell>
          <cell r="S470">
            <v>69.95</v>
          </cell>
          <cell r="U470">
            <v>338</v>
          </cell>
          <cell r="V470">
            <v>307</v>
          </cell>
          <cell r="W470">
            <v>0.38</v>
          </cell>
        </row>
        <row r="471">
          <cell r="A471" t="str">
            <v>RML</v>
          </cell>
          <cell r="B471">
            <v>470</v>
          </cell>
          <cell r="C471" t="str">
            <v> i | 1 | 2 | 3 </v>
          </cell>
          <cell r="E471">
            <v>0.61</v>
          </cell>
          <cell r="F471">
            <v>0</v>
          </cell>
          <cell r="G471">
            <v>8582700</v>
          </cell>
          <cell r="H471">
            <v>5361</v>
          </cell>
          <cell r="I471">
            <v>2545</v>
          </cell>
          <cell r="K471">
            <v>0.5</v>
          </cell>
          <cell r="L471">
            <v>1.1000000000000001</v>
          </cell>
          <cell r="N471">
            <v>0</v>
          </cell>
          <cell r="O471">
            <v>-4.45</v>
          </cell>
          <cell r="P471">
            <v>-14.1</v>
          </cell>
          <cell r="Q471">
            <v>-26.39</v>
          </cell>
          <cell r="S471">
            <v>47.23</v>
          </cell>
        </row>
        <row r="472">
          <cell r="A472" t="str">
            <v>ROCK</v>
          </cell>
          <cell r="B472">
            <v>471</v>
          </cell>
          <cell r="C472" t="str">
            <v> i | 1 | 2 | 3 </v>
          </cell>
          <cell r="E472">
            <v>10.3</v>
          </cell>
          <cell r="F472">
            <v>0</v>
          </cell>
          <cell r="G472">
            <v>0</v>
          </cell>
          <cell r="H472">
            <v>0</v>
          </cell>
          <cell r="I472">
            <v>206</v>
          </cell>
          <cell r="K472">
            <v>0.48</v>
          </cell>
          <cell r="L472">
            <v>0.79</v>
          </cell>
          <cell r="N472">
            <v>0</v>
          </cell>
          <cell r="O472">
            <v>1.39</v>
          </cell>
          <cell r="P472">
            <v>-1.3</v>
          </cell>
          <cell r="Q472">
            <v>-6.05</v>
          </cell>
          <cell r="S472">
            <v>28.06</v>
          </cell>
        </row>
        <row r="473">
          <cell r="A473" t="str">
            <v>ROH</v>
          </cell>
          <cell r="B473">
            <v>472</v>
          </cell>
          <cell r="C473" t="str">
            <v> i | 1 | 3 </v>
          </cell>
          <cell r="E473">
            <v>38</v>
          </cell>
          <cell r="F473">
            <v>0</v>
          </cell>
          <cell r="G473">
            <v>0</v>
          </cell>
          <cell r="H473">
            <v>0</v>
          </cell>
          <cell r="I473">
            <v>3563</v>
          </cell>
          <cell r="K473">
            <v>5.03</v>
          </cell>
          <cell r="L473">
            <v>0.36</v>
          </cell>
          <cell r="M473">
            <v>1.43</v>
          </cell>
          <cell r="N473">
            <v>0</v>
          </cell>
          <cell r="O473">
            <v>-6.53</v>
          </cell>
          <cell r="P473">
            <v>-7.18</v>
          </cell>
          <cell r="Q473">
            <v>-53.86</v>
          </cell>
          <cell r="R473">
            <v>3.73</v>
          </cell>
          <cell r="S473">
            <v>1.52</v>
          </cell>
        </row>
        <row r="474">
          <cell r="A474" t="str">
            <v>ROJNA</v>
          </cell>
          <cell r="B474">
            <v>473</v>
          </cell>
          <cell r="C474" t="str">
            <v> i | 1 | 2 | 3 </v>
          </cell>
          <cell r="E474">
            <v>4.5599999999999996</v>
          </cell>
          <cell r="F474">
            <v>8.06</v>
          </cell>
          <cell r="G474">
            <v>6460100</v>
          </cell>
          <cell r="H474">
            <v>28587</v>
          </cell>
          <cell r="I474">
            <v>9213</v>
          </cell>
          <cell r="J474">
            <v>11.27</v>
          </cell>
          <cell r="K474">
            <v>0.66</v>
          </cell>
          <cell r="L474">
            <v>2.14</v>
          </cell>
          <cell r="M474">
            <v>0.2</v>
          </cell>
          <cell r="N474">
            <v>0.4</v>
          </cell>
          <cell r="O474">
            <v>5.04</v>
          </cell>
          <cell r="P474">
            <v>5.83</v>
          </cell>
          <cell r="Q474">
            <v>6.97</v>
          </cell>
          <cell r="R474">
            <v>9.48</v>
          </cell>
          <cell r="S474">
            <v>31.47</v>
          </cell>
          <cell r="U474">
            <v>475</v>
          </cell>
          <cell r="V474">
            <v>440</v>
          </cell>
          <cell r="W474">
            <v>0.04</v>
          </cell>
        </row>
        <row r="475">
          <cell r="A475" t="str">
            <v>RP</v>
          </cell>
          <cell r="B475">
            <v>474</v>
          </cell>
          <cell r="C475" t="str">
            <v> i | 1 | 3 </v>
          </cell>
          <cell r="E475">
            <v>1.22</v>
          </cell>
          <cell r="F475">
            <v>0</v>
          </cell>
          <cell r="G475">
            <v>22600</v>
          </cell>
          <cell r="H475">
            <v>28</v>
          </cell>
          <cell r="I475">
            <v>245</v>
          </cell>
          <cell r="K475">
            <v>0.3</v>
          </cell>
          <cell r="L475">
            <v>0.52</v>
          </cell>
          <cell r="M475">
            <v>0.01</v>
          </cell>
          <cell r="N475">
            <v>0</v>
          </cell>
          <cell r="O475">
            <v>-6.12</v>
          </cell>
          <cell r="P475">
            <v>-8.26</v>
          </cell>
          <cell r="Q475">
            <v>-15.58</v>
          </cell>
          <cell r="R475">
            <v>0.44</v>
          </cell>
          <cell r="S475">
            <v>37.19</v>
          </cell>
        </row>
        <row r="476">
          <cell r="A476" t="str">
            <v>RPC</v>
          </cell>
          <cell r="B476">
            <v>475</v>
          </cell>
          <cell r="C476" t="str">
            <v> i | 1 | 3 </v>
          </cell>
          <cell r="E476">
            <v>0.5</v>
          </cell>
          <cell r="F476">
            <v>0</v>
          </cell>
          <cell r="G476">
            <v>110200</v>
          </cell>
          <cell r="H476">
            <v>55</v>
          </cell>
          <cell r="I476">
            <v>652</v>
          </cell>
          <cell r="J476">
            <v>1.93</v>
          </cell>
          <cell r="K476">
            <v>0.39</v>
          </cell>
          <cell r="L476">
            <v>1.66</v>
          </cell>
          <cell r="N476">
            <v>0.26</v>
          </cell>
          <cell r="O476">
            <v>8.81</v>
          </cell>
          <cell r="P476">
            <v>22.24</v>
          </cell>
          <cell r="Q476">
            <v>-0.59</v>
          </cell>
          <cell r="S476">
            <v>72.22</v>
          </cell>
          <cell r="U476">
            <v>57</v>
          </cell>
          <cell r="V476">
            <v>164</v>
          </cell>
        </row>
        <row r="477">
          <cell r="A477" t="str">
            <v>RPH</v>
          </cell>
          <cell r="B477">
            <v>476</v>
          </cell>
          <cell r="C477" t="str">
            <v> i | 1 | 2 | 3 </v>
          </cell>
          <cell r="E477">
            <v>6</v>
          </cell>
          <cell r="F477">
            <v>2.56</v>
          </cell>
          <cell r="G477">
            <v>254000</v>
          </cell>
          <cell r="H477">
            <v>1518</v>
          </cell>
          <cell r="I477">
            <v>3276</v>
          </cell>
          <cell r="J477">
            <v>43.16</v>
          </cell>
          <cell r="K477">
            <v>2.4900000000000002</v>
          </cell>
          <cell r="L477">
            <v>0.34</v>
          </cell>
          <cell r="M477">
            <v>0.03</v>
          </cell>
          <cell r="N477">
            <v>0.14000000000000001</v>
          </cell>
          <cell r="O477">
            <v>5.85</v>
          </cell>
          <cell r="P477">
            <v>5.8</v>
          </cell>
          <cell r="Q477">
            <v>9.23</v>
          </cell>
          <cell r="R477">
            <v>2.39</v>
          </cell>
          <cell r="S477">
            <v>70.17</v>
          </cell>
          <cell r="U477">
            <v>764</v>
          </cell>
          <cell r="V477">
            <v>694</v>
          </cell>
          <cell r="W477">
            <v>1.88</v>
          </cell>
        </row>
        <row r="478">
          <cell r="A478" t="str">
            <v>RS</v>
          </cell>
          <cell r="B478">
            <v>477</v>
          </cell>
          <cell r="C478" t="str">
            <v> i | 1 | 2 | 3 </v>
          </cell>
          <cell r="E478">
            <v>17.5</v>
          </cell>
          <cell r="F478">
            <v>1.74</v>
          </cell>
          <cell r="G478">
            <v>6411300</v>
          </cell>
          <cell r="H478">
            <v>111112</v>
          </cell>
          <cell r="I478">
            <v>17019</v>
          </cell>
          <cell r="J478">
            <v>34.1</v>
          </cell>
          <cell r="K478">
            <v>8.84</v>
          </cell>
          <cell r="L478">
            <v>1.26</v>
          </cell>
          <cell r="M478">
            <v>0.1</v>
          </cell>
          <cell r="N478">
            <v>0.51</v>
          </cell>
          <cell r="O478">
            <v>17.47</v>
          </cell>
          <cell r="P478">
            <v>27.62</v>
          </cell>
          <cell r="Q478">
            <v>15.4</v>
          </cell>
          <cell r="R478">
            <v>1.76</v>
          </cell>
          <cell r="S478">
            <v>60.6</v>
          </cell>
          <cell r="U478">
            <v>421</v>
          </cell>
          <cell r="V478">
            <v>427</v>
          </cell>
          <cell r="W478">
            <v>-0.23</v>
          </cell>
        </row>
        <row r="479">
          <cell r="A479" t="str">
            <v>RSP</v>
          </cell>
          <cell r="B479">
            <v>478</v>
          </cell>
          <cell r="C479" t="str">
            <v> i | 1 | 2 | 3 </v>
          </cell>
          <cell r="E479">
            <v>1.72</v>
          </cell>
          <cell r="F479">
            <v>2.99</v>
          </cell>
          <cell r="G479">
            <v>983000</v>
          </cell>
          <cell r="H479">
            <v>1676</v>
          </cell>
          <cell r="I479">
            <v>1324</v>
          </cell>
          <cell r="K479">
            <v>0.74</v>
          </cell>
          <cell r="L479">
            <v>0.18</v>
          </cell>
          <cell r="M479">
            <v>0.05</v>
          </cell>
          <cell r="N479">
            <v>0</v>
          </cell>
          <cell r="O479">
            <v>0.08</v>
          </cell>
          <cell r="P479">
            <v>-0.24</v>
          </cell>
          <cell r="Q479">
            <v>-3.59</v>
          </cell>
          <cell r="R479">
            <v>2.99</v>
          </cell>
          <cell r="S479">
            <v>28.6</v>
          </cell>
        </row>
        <row r="480">
          <cell r="A480" t="str">
            <v>RT</v>
          </cell>
          <cell r="B480">
            <v>479</v>
          </cell>
          <cell r="C480" t="str">
            <v> i </v>
          </cell>
          <cell r="E480">
            <v>2.02</v>
          </cell>
          <cell r="F480">
            <v>0</v>
          </cell>
          <cell r="G480">
            <v>26184000</v>
          </cell>
          <cell r="H480">
            <v>53098</v>
          </cell>
          <cell r="I480">
            <v>2222</v>
          </cell>
          <cell r="J480">
            <v>8.2799999999999994</v>
          </cell>
          <cell r="L480">
            <v>3.76</v>
          </cell>
          <cell r="N480">
            <v>0</v>
          </cell>
          <cell r="S480">
            <v>54.89</v>
          </cell>
        </row>
        <row r="481">
          <cell r="A481" t="str">
            <v>RWI</v>
          </cell>
          <cell r="B481">
            <v>480</v>
          </cell>
          <cell r="C481" t="str">
            <v> i | 1 | 3 </v>
          </cell>
          <cell r="E481">
            <v>1.31</v>
          </cell>
          <cell r="F481">
            <v>0.77</v>
          </cell>
          <cell r="G481">
            <v>431700</v>
          </cell>
          <cell r="H481">
            <v>560</v>
          </cell>
          <cell r="I481">
            <v>834</v>
          </cell>
          <cell r="K481">
            <v>1.03</v>
          </cell>
          <cell r="L481">
            <v>0.46</v>
          </cell>
          <cell r="N481">
            <v>0</v>
          </cell>
          <cell r="O481">
            <v>-6.92</v>
          </cell>
          <cell r="P481">
            <v>-12.42</v>
          </cell>
          <cell r="Q481">
            <v>6.22</v>
          </cell>
          <cell r="S481">
            <v>30</v>
          </cell>
        </row>
        <row r="482">
          <cell r="A482" t="str">
            <v>S&amp;J</v>
          </cell>
          <cell r="B482">
            <v>481</v>
          </cell>
          <cell r="C482" t="str">
            <v> i </v>
          </cell>
          <cell r="E482">
            <v>25.75</v>
          </cell>
          <cell r="F482">
            <v>0.98</v>
          </cell>
          <cell r="G482">
            <v>200</v>
          </cell>
          <cell r="H482">
            <v>5</v>
          </cell>
          <cell r="I482">
            <v>0</v>
          </cell>
          <cell r="L482">
            <v>0.27</v>
          </cell>
          <cell r="N482">
            <v>0</v>
          </cell>
          <cell r="O482">
            <v>8.07</v>
          </cell>
          <cell r="P482">
            <v>8.76</v>
          </cell>
          <cell r="Q482">
            <v>6.55</v>
          </cell>
          <cell r="S482">
            <v>36.68</v>
          </cell>
        </row>
        <row r="483">
          <cell r="A483" t="str">
            <v>S</v>
          </cell>
          <cell r="B483">
            <v>482</v>
          </cell>
          <cell r="C483" t="str">
            <v> i | 1 | 2 | 3 </v>
          </cell>
          <cell r="E483">
            <v>1.58</v>
          </cell>
          <cell r="F483">
            <v>2.6</v>
          </cell>
          <cell r="G483">
            <v>7551700</v>
          </cell>
          <cell r="H483">
            <v>11879</v>
          </cell>
          <cell r="I483">
            <v>10829</v>
          </cell>
          <cell r="K483">
            <v>0.63</v>
          </cell>
          <cell r="L483">
            <v>2.4300000000000002</v>
          </cell>
          <cell r="M483">
            <v>0.05</v>
          </cell>
          <cell r="N483">
            <v>0</v>
          </cell>
          <cell r="O483">
            <v>1.25</v>
          </cell>
          <cell r="P483">
            <v>-0.5</v>
          </cell>
          <cell r="Q483">
            <v>-10.28</v>
          </cell>
          <cell r="R483">
            <v>2.92</v>
          </cell>
          <cell r="S483">
            <v>37.590000000000003</v>
          </cell>
        </row>
        <row r="484">
          <cell r="A484" t="str">
            <v>S11</v>
          </cell>
          <cell r="B484">
            <v>483</v>
          </cell>
          <cell r="C484" t="str">
            <v> i | 1 | 2 | 3 </v>
          </cell>
          <cell r="D484" t="str">
            <v>XD</v>
          </cell>
          <cell r="E484">
            <v>6.5</v>
          </cell>
          <cell r="F484">
            <v>-0.76</v>
          </cell>
          <cell r="G484">
            <v>428800</v>
          </cell>
          <cell r="H484">
            <v>2791</v>
          </cell>
          <cell r="I484">
            <v>3985</v>
          </cell>
          <cell r="J484">
            <v>7.53</v>
          </cell>
          <cell r="K484">
            <v>1.43</v>
          </cell>
          <cell r="L484">
            <v>1.39</v>
          </cell>
          <cell r="M484">
            <v>0.1</v>
          </cell>
          <cell r="N484">
            <v>0.86</v>
          </cell>
          <cell r="O484">
            <v>10</v>
          </cell>
          <cell r="P484">
            <v>20.02</v>
          </cell>
          <cell r="Q484">
            <v>25.86</v>
          </cell>
          <cell r="R484">
            <v>6.56</v>
          </cell>
          <cell r="S484">
            <v>30.01</v>
          </cell>
          <cell r="U484">
            <v>113</v>
          </cell>
          <cell r="V484">
            <v>165</v>
          </cell>
          <cell r="W484">
            <v>0.67</v>
          </cell>
        </row>
        <row r="485">
          <cell r="A485" t="str">
            <v>SAAM</v>
          </cell>
          <cell r="B485">
            <v>484</v>
          </cell>
          <cell r="C485" t="str">
            <v> i | 1 | 3 </v>
          </cell>
          <cell r="E485">
            <v>1.05</v>
          </cell>
          <cell r="F485">
            <v>0.96</v>
          </cell>
          <cell r="G485">
            <v>165600</v>
          </cell>
          <cell r="H485">
            <v>174</v>
          </cell>
          <cell r="I485">
            <v>315</v>
          </cell>
          <cell r="J485">
            <v>12.25</v>
          </cell>
          <cell r="K485">
            <v>1.07</v>
          </cell>
          <cell r="L485">
            <v>0.41</v>
          </cell>
          <cell r="M485">
            <v>0.01</v>
          </cell>
          <cell r="N485">
            <v>0.09</v>
          </cell>
          <cell r="O485">
            <v>8.6300000000000008</v>
          </cell>
          <cell r="P485">
            <v>8.76</v>
          </cell>
          <cell r="Q485">
            <v>36.979999999999997</v>
          </cell>
          <cell r="R485">
            <v>7.21</v>
          </cell>
          <cell r="S485">
            <v>23.76</v>
          </cell>
          <cell r="U485">
            <v>411</v>
          </cell>
          <cell r="V485">
            <v>332</v>
          </cell>
          <cell r="W485">
            <v>1.7</v>
          </cell>
        </row>
        <row r="486">
          <cell r="A486" t="str">
            <v>SABINA</v>
          </cell>
          <cell r="B486">
            <v>485</v>
          </cell>
          <cell r="C486" t="str">
            <v> i | 1 | 3 </v>
          </cell>
          <cell r="E486">
            <v>21.3</v>
          </cell>
          <cell r="F486">
            <v>-0.93</v>
          </cell>
          <cell r="G486">
            <v>297400</v>
          </cell>
          <cell r="H486">
            <v>6348</v>
          </cell>
          <cell r="I486">
            <v>7402</v>
          </cell>
          <cell r="J486">
            <v>24.4</v>
          </cell>
          <cell r="K486">
            <v>4.29</v>
          </cell>
          <cell r="L486">
            <v>0.62</v>
          </cell>
          <cell r="M486">
            <v>0.35</v>
          </cell>
          <cell r="N486">
            <v>0.87</v>
          </cell>
          <cell r="O486">
            <v>13.42</v>
          </cell>
          <cell r="P486">
            <v>17.36</v>
          </cell>
          <cell r="Q486">
            <v>9.59</v>
          </cell>
          <cell r="R486">
            <v>5.53</v>
          </cell>
          <cell r="S486">
            <v>41.94</v>
          </cell>
          <cell r="U486">
            <v>446</v>
          </cell>
          <cell r="V486">
            <v>410</v>
          </cell>
          <cell r="W486">
            <v>0.91</v>
          </cell>
        </row>
        <row r="487">
          <cell r="A487" t="str">
            <v>SABUY</v>
          </cell>
          <cell r="B487">
            <v>486</v>
          </cell>
          <cell r="C487" t="str">
            <v> i </v>
          </cell>
          <cell r="E487">
            <v>1.97</v>
          </cell>
          <cell r="F487">
            <v>-2.48</v>
          </cell>
          <cell r="G487">
            <v>32021900</v>
          </cell>
          <cell r="H487">
            <v>63740</v>
          </cell>
          <cell r="I487">
            <v>1980</v>
          </cell>
          <cell r="J487">
            <v>26</v>
          </cell>
          <cell r="L487">
            <v>1.04</v>
          </cell>
          <cell r="N487">
            <v>0</v>
          </cell>
          <cell r="S487">
            <v>40.53</v>
          </cell>
        </row>
        <row r="488">
          <cell r="A488" t="str">
            <v>SALEE</v>
          </cell>
          <cell r="B488">
            <v>487</v>
          </cell>
          <cell r="C488" t="str">
            <v> i | 1 | 2 | 3 </v>
          </cell>
          <cell r="E488">
            <v>0.64</v>
          </cell>
          <cell r="F488">
            <v>-1.54</v>
          </cell>
          <cell r="G488">
            <v>40400</v>
          </cell>
          <cell r="H488">
            <v>26</v>
          </cell>
          <cell r="I488">
            <v>973</v>
          </cell>
          <cell r="K488">
            <v>0.81</v>
          </cell>
          <cell r="L488">
            <v>0.34</v>
          </cell>
          <cell r="N488">
            <v>0</v>
          </cell>
          <cell r="O488">
            <v>-0.77</v>
          </cell>
          <cell r="P488">
            <v>-1.03</v>
          </cell>
          <cell r="Q488">
            <v>0.14000000000000001</v>
          </cell>
          <cell r="S488">
            <v>55.13</v>
          </cell>
        </row>
        <row r="489">
          <cell r="A489" t="str">
            <v>SAM</v>
          </cell>
          <cell r="B489">
            <v>488</v>
          </cell>
          <cell r="C489" t="str">
            <v> i | 1 | 2 | 3 </v>
          </cell>
          <cell r="E489">
            <v>0.38</v>
          </cell>
          <cell r="F489">
            <v>2.7</v>
          </cell>
          <cell r="G489">
            <v>583000</v>
          </cell>
          <cell r="H489">
            <v>222</v>
          </cell>
          <cell r="I489">
            <v>397</v>
          </cell>
          <cell r="K489">
            <v>0.24</v>
          </cell>
          <cell r="L489">
            <v>1.05</v>
          </cell>
          <cell r="N489">
            <v>0</v>
          </cell>
          <cell r="O489">
            <v>-2.13</v>
          </cell>
          <cell r="P489">
            <v>-7.23</v>
          </cell>
          <cell r="Q489">
            <v>-1.32</v>
          </cell>
          <cell r="S489">
            <v>31.48</v>
          </cell>
        </row>
        <row r="490">
          <cell r="A490" t="str">
            <v>SAMART</v>
          </cell>
          <cell r="B490">
            <v>489</v>
          </cell>
          <cell r="C490" t="str">
            <v> i | 1 | 2 | 3 </v>
          </cell>
          <cell r="E490">
            <v>5.45</v>
          </cell>
          <cell r="F490">
            <v>-1.8</v>
          </cell>
          <cell r="G490">
            <v>3833000</v>
          </cell>
          <cell r="H490">
            <v>21261</v>
          </cell>
          <cell r="I490">
            <v>5485</v>
          </cell>
          <cell r="K490">
            <v>1.65</v>
          </cell>
          <cell r="L490">
            <v>4.2699999999999996</v>
          </cell>
          <cell r="N490">
            <v>0</v>
          </cell>
          <cell r="O490">
            <v>1.0900000000000001</v>
          </cell>
          <cell r="P490">
            <v>-5.13</v>
          </cell>
          <cell r="Q490">
            <v>-3.07</v>
          </cell>
          <cell r="R490">
            <v>2.7</v>
          </cell>
          <cell r="S490">
            <v>57.59</v>
          </cell>
        </row>
        <row r="491">
          <cell r="A491" t="str">
            <v>SAMCO</v>
          </cell>
          <cell r="B491">
            <v>490</v>
          </cell>
          <cell r="C491" t="str">
            <v> i | 1 | 2 | 3 </v>
          </cell>
          <cell r="E491">
            <v>1.18</v>
          </cell>
          <cell r="F491">
            <v>1.72</v>
          </cell>
          <cell r="G491">
            <v>296900</v>
          </cell>
          <cell r="H491">
            <v>351</v>
          </cell>
          <cell r="I491">
            <v>757</v>
          </cell>
          <cell r="K491">
            <v>0.33</v>
          </cell>
          <cell r="L491">
            <v>1.25</v>
          </cell>
          <cell r="N491">
            <v>0</v>
          </cell>
          <cell r="O491">
            <v>0.16</v>
          </cell>
          <cell r="P491">
            <v>-1.1100000000000001</v>
          </cell>
          <cell r="Q491">
            <v>-1.41</v>
          </cell>
          <cell r="R491">
            <v>7.76</v>
          </cell>
          <cell r="S491">
            <v>47.02</v>
          </cell>
        </row>
        <row r="492">
          <cell r="A492" t="str">
            <v>SAMTEL</v>
          </cell>
          <cell r="B492">
            <v>491</v>
          </cell>
          <cell r="C492" t="str">
            <v> i | 1 | 2 | 3 </v>
          </cell>
          <cell r="E492">
            <v>5.45</v>
          </cell>
          <cell r="F492">
            <v>2.83</v>
          </cell>
          <cell r="G492">
            <v>1812900</v>
          </cell>
          <cell r="H492">
            <v>10013</v>
          </cell>
          <cell r="I492">
            <v>3368</v>
          </cell>
          <cell r="K492">
            <v>0.99</v>
          </cell>
          <cell r="L492">
            <v>1.1299999999999999</v>
          </cell>
          <cell r="N492">
            <v>0</v>
          </cell>
          <cell r="O492">
            <v>-0.76</v>
          </cell>
          <cell r="P492">
            <v>-1.82</v>
          </cell>
          <cell r="Q492">
            <v>-4.92</v>
          </cell>
          <cell r="R492">
            <v>9.81</v>
          </cell>
          <cell r="S492">
            <v>28.3</v>
          </cell>
        </row>
        <row r="493">
          <cell r="A493" t="str">
            <v>SANKO</v>
          </cell>
          <cell r="B493">
            <v>492</v>
          </cell>
          <cell r="C493" t="str">
            <v> i | 1 | 2 | 3 </v>
          </cell>
          <cell r="E493">
            <v>0.95</v>
          </cell>
          <cell r="F493">
            <v>0</v>
          </cell>
          <cell r="G493">
            <v>20500</v>
          </cell>
          <cell r="H493">
            <v>19</v>
          </cell>
          <cell r="I493">
            <v>293</v>
          </cell>
          <cell r="K493">
            <v>1.73</v>
          </cell>
          <cell r="L493">
            <v>1.37</v>
          </cell>
          <cell r="M493">
            <v>0.05</v>
          </cell>
          <cell r="N493">
            <v>0</v>
          </cell>
          <cell r="O493">
            <v>-3.59</v>
          </cell>
          <cell r="P493">
            <v>-11.96</v>
          </cell>
          <cell r="Q493">
            <v>-9.1999999999999993</v>
          </cell>
          <cell r="R493">
            <v>5.21</v>
          </cell>
          <cell r="S493">
            <v>26.34</v>
          </cell>
        </row>
        <row r="494">
          <cell r="A494" t="str">
            <v>SAPPE</v>
          </cell>
          <cell r="B494">
            <v>493</v>
          </cell>
          <cell r="C494" t="str">
            <v> i | 1 | 2 | 3 </v>
          </cell>
          <cell r="E494">
            <v>22.5</v>
          </cell>
          <cell r="F494">
            <v>-0.44</v>
          </cell>
          <cell r="G494">
            <v>614800</v>
          </cell>
          <cell r="H494">
            <v>13954</v>
          </cell>
          <cell r="I494">
            <v>6849</v>
          </cell>
          <cell r="J494">
            <v>19.71</v>
          </cell>
          <cell r="K494">
            <v>2.5499999999999998</v>
          </cell>
          <cell r="L494">
            <v>0.27</v>
          </cell>
          <cell r="M494">
            <v>0.83</v>
          </cell>
          <cell r="N494">
            <v>1.1399999999999999</v>
          </cell>
          <cell r="O494">
            <v>12.89</v>
          </cell>
          <cell r="P494">
            <v>13.16</v>
          </cell>
          <cell r="Q494">
            <v>11.82</v>
          </cell>
          <cell r="R494">
            <v>3.67</v>
          </cell>
          <cell r="S494">
            <v>24.79</v>
          </cell>
          <cell r="U494">
            <v>460</v>
          </cell>
          <cell r="V494">
            <v>376</v>
          </cell>
          <cell r="W494">
            <v>2.16</v>
          </cell>
        </row>
        <row r="495">
          <cell r="A495" t="str">
            <v>SAT</v>
          </cell>
          <cell r="B495">
            <v>494</v>
          </cell>
          <cell r="C495" t="str">
            <v> i | 1 | 2 | 3 </v>
          </cell>
          <cell r="E495">
            <v>14.9</v>
          </cell>
          <cell r="F495">
            <v>-0.67</v>
          </cell>
          <cell r="G495">
            <v>2500300</v>
          </cell>
          <cell r="H495">
            <v>37459</v>
          </cell>
          <cell r="I495">
            <v>6335</v>
          </cell>
          <cell r="J495">
            <v>18.55</v>
          </cell>
          <cell r="K495">
            <v>0.93</v>
          </cell>
          <cell r="L495">
            <v>0.25</v>
          </cell>
          <cell r="M495">
            <v>0.12</v>
          </cell>
          <cell r="N495">
            <v>0.8</v>
          </cell>
          <cell r="O495">
            <v>4.54</v>
          </cell>
          <cell r="P495">
            <v>4.95</v>
          </cell>
          <cell r="Q495">
            <v>3.1</v>
          </cell>
          <cell r="R495">
            <v>9</v>
          </cell>
          <cell r="S495">
            <v>58.03</v>
          </cell>
          <cell r="U495">
            <v>638</v>
          </cell>
          <cell r="V495">
            <v>604</v>
          </cell>
          <cell r="W495">
            <v>1.91</v>
          </cell>
        </row>
        <row r="496">
          <cell r="A496" t="str">
            <v>SAUCE</v>
          </cell>
          <cell r="B496">
            <v>495</v>
          </cell>
          <cell r="C496" t="str">
            <v> i | 1 | 2 | 3 </v>
          </cell>
          <cell r="E496">
            <v>25</v>
          </cell>
          <cell r="F496">
            <v>-0.99</v>
          </cell>
          <cell r="G496">
            <v>10500</v>
          </cell>
          <cell r="H496">
            <v>259</v>
          </cell>
          <cell r="I496">
            <v>9000</v>
          </cell>
          <cell r="J496">
            <v>17.670000000000002</v>
          </cell>
          <cell r="K496">
            <v>3.65</v>
          </cell>
          <cell r="L496">
            <v>0.11</v>
          </cell>
          <cell r="M496">
            <v>1.1499999999999999</v>
          </cell>
          <cell r="N496">
            <v>1.41</v>
          </cell>
          <cell r="O496">
            <v>23.38</v>
          </cell>
          <cell r="P496">
            <v>21.06</v>
          </cell>
          <cell r="Q496">
            <v>17.920000000000002</v>
          </cell>
          <cell r="R496">
            <v>4.55</v>
          </cell>
          <cell r="S496">
            <v>22.55</v>
          </cell>
          <cell r="U496">
            <v>328</v>
          </cell>
          <cell r="V496">
            <v>276</v>
          </cell>
          <cell r="W496">
            <v>4.01</v>
          </cell>
        </row>
        <row r="497">
          <cell r="A497" t="str">
            <v>SAWAD</v>
          </cell>
          <cell r="B497">
            <v>496</v>
          </cell>
          <cell r="C497" t="str">
            <v> i | 1 | 2 | 3 </v>
          </cell>
          <cell r="E497">
            <v>59.5</v>
          </cell>
          <cell r="F497">
            <v>1.28</v>
          </cell>
          <cell r="G497">
            <v>13210400</v>
          </cell>
          <cell r="H497">
            <v>786798</v>
          </cell>
          <cell r="I497">
            <v>81703</v>
          </cell>
          <cell r="J497">
            <v>18.95</v>
          </cell>
          <cell r="K497">
            <v>3.93</v>
          </cell>
          <cell r="L497">
            <v>1.36</v>
          </cell>
          <cell r="M497">
            <v>1.4</v>
          </cell>
          <cell r="N497">
            <v>3.14</v>
          </cell>
          <cell r="O497">
            <v>12.35</v>
          </cell>
          <cell r="P497">
            <v>22.96</v>
          </cell>
          <cell r="Q497">
            <v>39.729999999999997</v>
          </cell>
          <cell r="R497">
            <v>2.38</v>
          </cell>
          <cell r="S497">
            <v>45.08</v>
          </cell>
          <cell r="U497">
            <v>337</v>
          </cell>
          <cell r="V497">
            <v>377</v>
          </cell>
          <cell r="W497">
            <v>0.62</v>
          </cell>
        </row>
        <row r="498">
          <cell r="A498" t="str">
            <v>SAWANG</v>
          </cell>
          <cell r="B498">
            <v>497</v>
          </cell>
          <cell r="C498" t="str">
            <v> i | 1 | 2 | 3 </v>
          </cell>
          <cell r="E498">
            <v>12</v>
          </cell>
          <cell r="F498">
            <v>0</v>
          </cell>
          <cell r="G498">
            <v>0</v>
          </cell>
          <cell r="H498">
            <v>0</v>
          </cell>
          <cell r="I498">
            <v>288</v>
          </cell>
          <cell r="K498">
            <v>0.74</v>
          </cell>
          <cell r="L498">
            <v>7.0000000000000007E-2</v>
          </cell>
          <cell r="N498">
            <v>0</v>
          </cell>
          <cell r="O498">
            <v>-3.23</v>
          </cell>
          <cell r="P498">
            <v>-3.37</v>
          </cell>
          <cell r="Q498">
            <v>-15.04</v>
          </cell>
          <cell r="S498">
            <v>22.83</v>
          </cell>
        </row>
        <row r="499">
          <cell r="A499" t="str">
            <v>SC</v>
          </cell>
          <cell r="B499">
            <v>498</v>
          </cell>
          <cell r="C499" t="str">
            <v> i | 1 | 2 | 3 </v>
          </cell>
          <cell r="E499">
            <v>2.8</v>
          </cell>
          <cell r="F499">
            <v>3.7</v>
          </cell>
          <cell r="G499">
            <v>15660900</v>
          </cell>
          <cell r="H499">
            <v>43512</v>
          </cell>
          <cell r="I499">
            <v>11703</v>
          </cell>
          <cell r="J499">
            <v>4.82</v>
          </cell>
          <cell r="K499">
            <v>0.64</v>
          </cell>
          <cell r="L499">
            <v>1.4</v>
          </cell>
          <cell r="M499">
            <v>0.19</v>
          </cell>
          <cell r="N499">
            <v>0.57999999999999996</v>
          </cell>
          <cell r="O499">
            <v>7.07</v>
          </cell>
          <cell r="P499">
            <v>13.94</v>
          </cell>
          <cell r="Q499">
            <v>10.56</v>
          </cell>
          <cell r="R499">
            <v>7.04</v>
          </cell>
          <cell r="S499">
            <v>39.06</v>
          </cell>
          <cell r="U499">
            <v>155</v>
          </cell>
          <cell r="V499">
            <v>235</v>
          </cell>
          <cell r="W499">
            <v>0.83</v>
          </cell>
        </row>
        <row r="500">
          <cell r="A500" t="str">
            <v>SCB</v>
          </cell>
          <cell r="B500">
            <v>499</v>
          </cell>
          <cell r="C500" t="str">
            <v> i | 1 | 2 | 3 </v>
          </cell>
          <cell r="E500">
            <v>89.25</v>
          </cell>
          <cell r="F500">
            <v>-0.83</v>
          </cell>
          <cell r="G500">
            <v>10792100</v>
          </cell>
          <cell r="H500">
            <v>963726</v>
          </cell>
          <cell r="I500">
            <v>303056</v>
          </cell>
          <cell r="J500">
            <v>10.93</v>
          </cell>
          <cell r="K500">
            <v>0.75</v>
          </cell>
          <cell r="L500">
            <v>6.94</v>
          </cell>
          <cell r="M500">
            <v>4</v>
          </cell>
          <cell r="N500">
            <v>8.17</v>
          </cell>
          <cell r="O500">
            <v>1.1200000000000001</v>
          </cell>
          <cell r="P500">
            <v>6.93</v>
          </cell>
          <cell r="Q500">
            <v>17.96</v>
          </cell>
          <cell r="R500">
            <v>6.94</v>
          </cell>
          <cell r="S500">
            <v>76.430000000000007</v>
          </cell>
          <cell r="U500">
            <v>424</v>
          </cell>
          <cell r="V500">
            <v>587</v>
          </cell>
          <cell r="W500">
            <v>-2.98</v>
          </cell>
        </row>
        <row r="501">
          <cell r="A501" t="str">
            <v>SCC</v>
          </cell>
          <cell r="B501">
            <v>500</v>
          </cell>
          <cell r="C501" t="str">
            <v> i | 1 | 2 | 3 </v>
          </cell>
          <cell r="E501">
            <v>377</v>
          </cell>
          <cell r="F501">
            <v>0.53</v>
          </cell>
          <cell r="G501">
            <v>2440000</v>
          </cell>
          <cell r="H501">
            <v>917616</v>
          </cell>
          <cell r="I501">
            <v>452400</v>
          </cell>
          <cell r="J501">
            <v>13.62</v>
          </cell>
          <cell r="K501">
            <v>1.49</v>
          </cell>
          <cell r="L501">
            <v>1.23</v>
          </cell>
          <cell r="M501">
            <v>5.5</v>
          </cell>
          <cell r="N501">
            <v>27.68</v>
          </cell>
          <cell r="O501">
            <v>7.06</v>
          </cell>
          <cell r="P501">
            <v>11.49</v>
          </cell>
          <cell r="Q501">
            <v>8.3000000000000007</v>
          </cell>
          <cell r="R501">
            <v>3.73</v>
          </cell>
          <cell r="S501">
            <v>66.11</v>
          </cell>
          <cell r="U501">
            <v>388</v>
          </cell>
          <cell r="V501">
            <v>424</v>
          </cell>
          <cell r="W501">
            <v>-2.14</v>
          </cell>
        </row>
        <row r="502">
          <cell r="A502" t="str">
            <v>SCCC</v>
          </cell>
          <cell r="B502">
            <v>501</v>
          </cell>
          <cell r="C502" t="str">
            <v> i | 1 | 2 | 3 </v>
          </cell>
          <cell r="E502">
            <v>137</v>
          </cell>
          <cell r="F502">
            <v>0</v>
          </cell>
          <cell r="G502">
            <v>258700</v>
          </cell>
          <cell r="H502">
            <v>35583</v>
          </cell>
          <cell r="I502">
            <v>40826</v>
          </cell>
          <cell r="J502">
            <v>12.65</v>
          </cell>
          <cell r="K502">
            <v>1.2</v>
          </cell>
          <cell r="L502">
            <v>1.34</v>
          </cell>
          <cell r="M502">
            <v>4</v>
          </cell>
          <cell r="N502">
            <v>10.83</v>
          </cell>
          <cell r="O502">
            <v>7.08</v>
          </cell>
          <cell r="P502">
            <v>9.82</v>
          </cell>
          <cell r="Q502">
            <v>8.52</v>
          </cell>
          <cell r="R502">
            <v>5.84</v>
          </cell>
          <cell r="S502">
            <v>27.92</v>
          </cell>
          <cell r="U502">
            <v>400</v>
          </cell>
          <cell r="V502">
            <v>400</v>
          </cell>
          <cell r="W502">
            <v>19.39</v>
          </cell>
        </row>
        <row r="503">
          <cell r="A503" t="str">
            <v>SCG</v>
          </cell>
          <cell r="B503">
            <v>502</v>
          </cell>
          <cell r="C503" t="str">
            <v> i | 1 | 2 | 3 </v>
          </cell>
          <cell r="E503">
            <v>3.52</v>
          </cell>
          <cell r="F503">
            <v>0</v>
          </cell>
          <cell r="G503">
            <v>15200</v>
          </cell>
          <cell r="H503">
            <v>54</v>
          </cell>
          <cell r="I503">
            <v>3362</v>
          </cell>
          <cell r="J503">
            <v>39.630000000000003</v>
          </cell>
          <cell r="K503">
            <v>1.28</v>
          </cell>
          <cell r="L503">
            <v>1.48</v>
          </cell>
          <cell r="M503">
            <v>0.06</v>
          </cell>
          <cell r="N503">
            <v>0.09</v>
          </cell>
          <cell r="O503">
            <v>3.32</v>
          </cell>
          <cell r="P503">
            <v>3.22</v>
          </cell>
          <cell r="Q503">
            <v>2.48</v>
          </cell>
          <cell r="R503">
            <v>1.73</v>
          </cell>
          <cell r="S503">
            <v>28.42</v>
          </cell>
          <cell r="U503">
            <v>826</v>
          </cell>
          <cell r="V503">
            <v>798</v>
          </cell>
          <cell r="W503">
            <v>0.86</v>
          </cell>
        </row>
        <row r="504">
          <cell r="A504" t="str">
            <v>SCGP</v>
          </cell>
          <cell r="B504">
            <v>503</v>
          </cell>
          <cell r="C504" t="str">
            <v> i | 1 | 3 </v>
          </cell>
          <cell r="E504">
            <v>41.5</v>
          </cell>
          <cell r="F504">
            <v>0</v>
          </cell>
          <cell r="G504">
            <v>69803500</v>
          </cell>
          <cell r="H504">
            <v>2885400</v>
          </cell>
          <cell r="I504">
            <v>176522</v>
          </cell>
          <cell r="J504">
            <v>28.62</v>
          </cell>
          <cell r="L504">
            <v>1.67</v>
          </cell>
          <cell r="N504">
            <v>0</v>
          </cell>
          <cell r="S504">
            <v>29.51</v>
          </cell>
        </row>
        <row r="505">
          <cell r="A505" t="str">
            <v>SCI</v>
          </cell>
          <cell r="B505">
            <v>504</v>
          </cell>
          <cell r="C505" t="str">
            <v> i | 1 | 2 | 3 </v>
          </cell>
          <cell r="E505">
            <v>1.37</v>
          </cell>
          <cell r="F505">
            <v>1.48</v>
          </cell>
          <cell r="G505">
            <v>605800</v>
          </cell>
          <cell r="H505">
            <v>828</v>
          </cell>
          <cell r="I505">
            <v>1028</v>
          </cell>
          <cell r="K505">
            <v>0.63</v>
          </cell>
          <cell r="L505">
            <v>0.98</v>
          </cell>
          <cell r="M505">
            <v>0.02</v>
          </cell>
          <cell r="N505">
            <v>0</v>
          </cell>
          <cell r="O505">
            <v>0.6</v>
          </cell>
          <cell r="P505">
            <v>-0.9</v>
          </cell>
          <cell r="Q505">
            <v>1.81</v>
          </cell>
          <cell r="R505">
            <v>1.48</v>
          </cell>
          <cell r="S505">
            <v>44.64</v>
          </cell>
        </row>
        <row r="506">
          <cell r="A506" t="str">
            <v>SCM</v>
          </cell>
          <cell r="B506">
            <v>505</v>
          </cell>
          <cell r="C506" t="str">
            <v> i </v>
          </cell>
          <cell r="E506">
            <v>1.96</v>
          </cell>
          <cell r="F506">
            <v>0</v>
          </cell>
          <cell r="G506">
            <v>1390200</v>
          </cell>
          <cell r="H506">
            <v>2733</v>
          </cell>
          <cell r="I506">
            <v>1176</v>
          </cell>
          <cell r="J506">
            <v>19.260000000000002</v>
          </cell>
          <cell r="K506">
            <v>2.1800000000000002</v>
          </cell>
          <cell r="L506">
            <v>0.46</v>
          </cell>
          <cell r="N506">
            <v>0.1</v>
          </cell>
          <cell r="O506">
            <v>7.58</v>
          </cell>
          <cell r="P506">
            <v>9.75</v>
          </cell>
          <cell r="Q506">
            <v>5.43</v>
          </cell>
          <cell r="S506">
            <v>32.24</v>
          </cell>
          <cell r="U506">
            <v>518</v>
          </cell>
          <cell r="V506">
            <v>490</v>
          </cell>
        </row>
        <row r="507">
          <cell r="A507" t="str">
            <v>SCN</v>
          </cell>
          <cell r="B507">
            <v>506</v>
          </cell>
          <cell r="C507" t="str">
            <v> i | 1 | 2 | 3 </v>
          </cell>
          <cell r="E507">
            <v>1.75</v>
          </cell>
          <cell r="F507">
            <v>3.55</v>
          </cell>
          <cell r="G507">
            <v>1471200</v>
          </cell>
          <cell r="H507">
            <v>2554</v>
          </cell>
          <cell r="I507">
            <v>2100</v>
          </cell>
          <cell r="J507">
            <v>19.829999999999998</v>
          </cell>
          <cell r="K507">
            <v>0.8</v>
          </cell>
          <cell r="L507">
            <v>0.96</v>
          </cell>
          <cell r="N507">
            <v>0.09</v>
          </cell>
          <cell r="O507">
            <v>4.04</v>
          </cell>
          <cell r="P507">
            <v>4.03</v>
          </cell>
          <cell r="Q507">
            <v>3.78</v>
          </cell>
          <cell r="R507">
            <v>5.92</v>
          </cell>
          <cell r="S507">
            <v>36.869999999999997</v>
          </cell>
          <cell r="U507">
            <v>683</v>
          </cell>
          <cell r="V507">
            <v>648</v>
          </cell>
          <cell r="W507">
            <v>-80.94</v>
          </cell>
        </row>
        <row r="508">
          <cell r="A508" t="str">
            <v>SCP</v>
          </cell>
          <cell r="B508">
            <v>507</v>
          </cell>
          <cell r="C508" t="str">
            <v> i | 1 | 2 | 3 </v>
          </cell>
          <cell r="E508">
            <v>6.2</v>
          </cell>
          <cell r="F508">
            <v>0.81</v>
          </cell>
          <cell r="G508">
            <v>158800</v>
          </cell>
          <cell r="H508">
            <v>983</v>
          </cell>
          <cell r="I508">
            <v>1860</v>
          </cell>
          <cell r="J508">
            <v>7.6</v>
          </cell>
          <cell r="K508">
            <v>0.89</v>
          </cell>
          <cell r="L508">
            <v>0.18</v>
          </cell>
          <cell r="M508">
            <v>0.4</v>
          </cell>
          <cell r="N508">
            <v>0.82</v>
          </cell>
          <cell r="O508">
            <v>12.84</v>
          </cell>
          <cell r="P508">
            <v>11.81</v>
          </cell>
          <cell r="Q508">
            <v>14.13</v>
          </cell>
          <cell r="R508">
            <v>6.71</v>
          </cell>
          <cell r="S508">
            <v>52.66</v>
          </cell>
          <cell r="U508">
            <v>223</v>
          </cell>
          <cell r="V508">
            <v>116</v>
          </cell>
          <cell r="W508">
            <v>-2.27</v>
          </cell>
        </row>
        <row r="509">
          <cell r="A509" t="str">
            <v>SDC</v>
          </cell>
          <cell r="B509">
            <v>508</v>
          </cell>
          <cell r="C509" t="str">
            <v> i | 1 | 2 | 3 </v>
          </cell>
          <cell r="E509">
            <v>0.17</v>
          </cell>
          <cell r="F509">
            <v>0</v>
          </cell>
          <cell r="G509">
            <v>1580900</v>
          </cell>
          <cell r="H509">
            <v>269</v>
          </cell>
          <cell r="I509">
            <v>1925</v>
          </cell>
          <cell r="K509">
            <v>3.4</v>
          </cell>
          <cell r="L509">
            <v>6.52</v>
          </cell>
          <cell r="N509">
            <v>0</v>
          </cell>
          <cell r="O509">
            <v>0.54</v>
          </cell>
          <cell r="P509">
            <v>-23.97</v>
          </cell>
          <cell r="Q509">
            <v>-19.5</v>
          </cell>
          <cell r="S509">
            <v>15.69</v>
          </cell>
        </row>
        <row r="510">
          <cell r="A510" t="str">
            <v>SE</v>
          </cell>
          <cell r="B510">
            <v>509</v>
          </cell>
          <cell r="C510" t="str">
            <v> i | 1 | 2 | 3 </v>
          </cell>
          <cell r="E510">
            <v>1.24</v>
          </cell>
          <cell r="F510">
            <v>3.33</v>
          </cell>
          <cell r="G510">
            <v>236700</v>
          </cell>
          <cell r="H510">
            <v>289</v>
          </cell>
          <cell r="I510">
            <v>298</v>
          </cell>
          <cell r="J510">
            <v>11.11</v>
          </cell>
          <cell r="K510">
            <v>0.87</v>
          </cell>
          <cell r="L510">
            <v>0.3</v>
          </cell>
          <cell r="M510">
            <v>0.05</v>
          </cell>
          <cell r="N510">
            <v>0.11</v>
          </cell>
          <cell r="O510">
            <v>7.05</v>
          </cell>
          <cell r="P510">
            <v>7.96</v>
          </cell>
          <cell r="Q510">
            <v>7.06</v>
          </cell>
          <cell r="R510">
            <v>4.17</v>
          </cell>
          <cell r="S510">
            <v>27.88</v>
          </cell>
          <cell r="U510">
            <v>401</v>
          </cell>
          <cell r="V510">
            <v>357</v>
          </cell>
          <cell r="W510">
            <v>0.81</v>
          </cell>
        </row>
        <row r="511">
          <cell r="A511" t="str">
            <v>SE-ED</v>
          </cell>
          <cell r="B511">
            <v>510</v>
          </cell>
          <cell r="C511" t="str">
            <v> i | 1 | 2 | 3 </v>
          </cell>
          <cell r="E511">
            <v>1.55</v>
          </cell>
          <cell r="F511">
            <v>0</v>
          </cell>
          <cell r="G511">
            <v>0</v>
          </cell>
          <cell r="H511">
            <v>0</v>
          </cell>
          <cell r="I511">
            <v>608</v>
          </cell>
          <cell r="K511">
            <v>0.53</v>
          </cell>
          <cell r="L511">
            <v>1.43</v>
          </cell>
          <cell r="N511">
            <v>0</v>
          </cell>
          <cell r="O511">
            <v>0.66</v>
          </cell>
          <cell r="P511">
            <v>-0.66</v>
          </cell>
          <cell r="Q511">
            <v>-0.26</v>
          </cell>
          <cell r="S511">
            <v>29.24</v>
          </cell>
        </row>
        <row r="512">
          <cell r="A512" t="str">
            <v>SEAFCO</v>
          </cell>
          <cell r="B512">
            <v>511</v>
          </cell>
          <cell r="C512" t="str">
            <v> i | 1 | 2 | 3 </v>
          </cell>
          <cell r="D512" t="str">
            <v>XD</v>
          </cell>
          <cell r="E512">
            <v>5.15</v>
          </cell>
          <cell r="F512">
            <v>0</v>
          </cell>
          <cell r="G512">
            <v>3928300</v>
          </cell>
          <cell r="H512">
            <v>20136</v>
          </cell>
          <cell r="I512">
            <v>3809</v>
          </cell>
          <cell r="J512">
            <v>13.87</v>
          </cell>
          <cell r="K512">
            <v>2.29</v>
          </cell>
          <cell r="L512">
            <v>1.02</v>
          </cell>
          <cell r="M512">
            <v>0.03</v>
          </cell>
          <cell r="N512">
            <v>0.37</v>
          </cell>
          <cell r="O512">
            <v>11.3</v>
          </cell>
          <cell r="P512">
            <v>16.86</v>
          </cell>
          <cell r="Q512">
            <v>8.84</v>
          </cell>
          <cell r="R512">
            <v>5.05</v>
          </cell>
          <cell r="S512">
            <v>74.010000000000005</v>
          </cell>
          <cell r="U512">
            <v>315</v>
          </cell>
          <cell r="V512">
            <v>318</v>
          </cell>
          <cell r="W512">
            <v>0.45</v>
          </cell>
        </row>
        <row r="513">
          <cell r="A513" t="str">
            <v>SEAOIL</v>
          </cell>
          <cell r="B513">
            <v>512</v>
          </cell>
          <cell r="C513" t="str">
            <v> i | 1 | 2 | 3 </v>
          </cell>
          <cell r="E513">
            <v>2.56</v>
          </cell>
          <cell r="F513">
            <v>2.4</v>
          </cell>
          <cell r="G513">
            <v>2291500</v>
          </cell>
          <cell r="H513">
            <v>5892</v>
          </cell>
          <cell r="I513">
            <v>1559</v>
          </cell>
          <cell r="J513">
            <v>32.07</v>
          </cell>
          <cell r="K513">
            <v>1.08</v>
          </cell>
          <cell r="L513">
            <v>0.52</v>
          </cell>
          <cell r="M513">
            <v>0.01</v>
          </cell>
          <cell r="N513">
            <v>0.08</v>
          </cell>
          <cell r="O513">
            <v>3.87</v>
          </cell>
          <cell r="P513">
            <v>3.41</v>
          </cell>
          <cell r="Q513">
            <v>1.25</v>
          </cell>
          <cell r="R513">
            <v>0.4</v>
          </cell>
          <cell r="S513">
            <v>39.299999999999997</v>
          </cell>
          <cell r="U513">
            <v>787</v>
          </cell>
          <cell r="V513">
            <v>739</v>
          </cell>
          <cell r="W513">
            <v>-0.02</v>
          </cell>
        </row>
        <row r="514">
          <cell r="A514" t="str">
            <v>SEG</v>
          </cell>
          <cell r="B514">
            <v>513</v>
          </cell>
          <cell r="C514" t="str">
            <v> i | 1 | 3 </v>
          </cell>
          <cell r="E514">
            <v>32</v>
          </cell>
          <cell r="F514">
            <v>6.67</v>
          </cell>
          <cell r="G514">
            <v>600</v>
          </cell>
          <cell r="H514">
            <v>19</v>
          </cell>
          <cell r="I514">
            <v>24067</v>
          </cell>
          <cell r="K514">
            <v>1.83</v>
          </cell>
          <cell r="L514">
            <v>5.86</v>
          </cell>
          <cell r="N514">
            <v>0</v>
          </cell>
          <cell r="O514">
            <v>-0.43</v>
          </cell>
          <cell r="P514">
            <v>-2.33</v>
          </cell>
          <cell r="Q514">
            <v>4.43</v>
          </cell>
          <cell r="S514">
            <v>19.16</v>
          </cell>
        </row>
        <row r="515">
          <cell r="A515" t="str">
            <v>SELIC</v>
          </cell>
          <cell r="B515">
            <v>514</v>
          </cell>
          <cell r="C515" t="str">
            <v> i | 1 | 2 | 3 </v>
          </cell>
          <cell r="E515">
            <v>2.12</v>
          </cell>
          <cell r="F515">
            <v>2.91</v>
          </cell>
          <cell r="G515">
            <v>974100</v>
          </cell>
          <cell r="H515">
            <v>2080</v>
          </cell>
          <cell r="I515">
            <v>700</v>
          </cell>
          <cell r="J515">
            <v>8.75</v>
          </cell>
          <cell r="K515">
            <v>1.4</v>
          </cell>
          <cell r="L515">
            <v>2.25</v>
          </cell>
          <cell r="M515">
            <v>0.01</v>
          </cell>
          <cell r="N515">
            <v>0.24</v>
          </cell>
          <cell r="O515">
            <v>8.0399999999999991</v>
          </cell>
          <cell r="P515">
            <v>17.46</v>
          </cell>
          <cell r="Q515">
            <v>7.09</v>
          </cell>
          <cell r="R515">
            <v>0.33</v>
          </cell>
          <cell r="S515">
            <v>31.39</v>
          </cell>
          <cell r="U515">
            <v>168</v>
          </cell>
          <cell r="V515">
            <v>250</v>
          </cell>
          <cell r="W515">
            <v>-0.02</v>
          </cell>
        </row>
        <row r="516">
          <cell r="A516" t="str">
            <v>SENA</v>
          </cell>
          <cell r="B516">
            <v>515</v>
          </cell>
          <cell r="C516" t="str">
            <v> i | 1 | 3 </v>
          </cell>
          <cell r="E516">
            <v>3.36</v>
          </cell>
          <cell r="F516">
            <v>0</v>
          </cell>
          <cell r="G516">
            <v>4916000</v>
          </cell>
          <cell r="H516">
            <v>16695</v>
          </cell>
          <cell r="I516">
            <v>4784</v>
          </cell>
          <cell r="J516">
            <v>3.87</v>
          </cell>
          <cell r="K516">
            <v>0.75</v>
          </cell>
          <cell r="L516">
            <v>1.52</v>
          </cell>
          <cell r="M516">
            <v>0.13</v>
          </cell>
          <cell r="N516">
            <v>0.87</v>
          </cell>
          <cell r="O516">
            <v>10.86</v>
          </cell>
          <cell r="P516">
            <v>20.64</v>
          </cell>
          <cell r="Q516">
            <v>23.63</v>
          </cell>
          <cell r="R516">
            <v>7.44</v>
          </cell>
          <cell r="S516">
            <v>38.15</v>
          </cell>
          <cell r="U516">
            <v>75</v>
          </cell>
          <cell r="V516">
            <v>124</v>
          </cell>
          <cell r="W516">
            <v>7.0000000000000007E-2</v>
          </cell>
        </row>
        <row r="517">
          <cell r="A517" t="str">
            <v>SF</v>
          </cell>
          <cell r="B517">
            <v>516</v>
          </cell>
          <cell r="C517" t="str">
            <v> i | 1 | 2 | 3 </v>
          </cell>
          <cell r="E517">
            <v>5.05</v>
          </cell>
          <cell r="F517">
            <v>0</v>
          </cell>
          <cell r="G517">
            <v>701200</v>
          </cell>
          <cell r="H517">
            <v>3531</v>
          </cell>
          <cell r="I517">
            <v>10766</v>
          </cell>
          <cell r="J517">
            <v>5.34</v>
          </cell>
          <cell r="K517">
            <v>0.78</v>
          </cell>
          <cell r="L517">
            <v>0.61</v>
          </cell>
          <cell r="M517">
            <v>0.22</v>
          </cell>
          <cell r="N517">
            <v>0.95</v>
          </cell>
          <cell r="O517">
            <v>10.55</v>
          </cell>
          <cell r="P517">
            <v>15.48</v>
          </cell>
          <cell r="Q517">
            <v>56.7</v>
          </cell>
          <cell r="R517">
            <v>4.3600000000000003</v>
          </cell>
          <cell r="S517">
            <v>44.52</v>
          </cell>
          <cell r="U517">
            <v>141</v>
          </cell>
          <cell r="V517">
            <v>137</v>
          </cell>
          <cell r="W517">
            <v>0.3</v>
          </cell>
        </row>
        <row r="518">
          <cell r="A518" t="str">
            <v>SFLEX</v>
          </cell>
          <cell r="B518">
            <v>517</v>
          </cell>
          <cell r="C518" t="str">
            <v> i </v>
          </cell>
          <cell r="E518">
            <v>5.4</v>
          </cell>
          <cell r="F518">
            <v>0</v>
          </cell>
          <cell r="G518">
            <v>4288500</v>
          </cell>
          <cell r="H518">
            <v>22992</v>
          </cell>
          <cell r="I518">
            <v>4428</v>
          </cell>
          <cell r="J518">
            <v>32.89</v>
          </cell>
          <cell r="K518">
            <v>5.29</v>
          </cell>
          <cell r="L518">
            <v>0.5</v>
          </cell>
          <cell r="M518">
            <v>0.08</v>
          </cell>
          <cell r="N518">
            <v>0.16</v>
          </cell>
          <cell r="O518">
            <v>15.57</v>
          </cell>
          <cell r="P518">
            <v>21.94</v>
          </cell>
          <cell r="Q518">
            <v>9.82</v>
          </cell>
          <cell r="R518">
            <v>1.39</v>
          </cell>
          <cell r="S518">
            <v>31.68</v>
          </cell>
          <cell r="U518">
            <v>447</v>
          </cell>
          <cell r="V518">
            <v>440</v>
          </cell>
        </row>
        <row r="519">
          <cell r="A519" t="str">
            <v>SFP</v>
          </cell>
          <cell r="B519">
            <v>518</v>
          </cell>
          <cell r="C519" t="str">
            <v> i | 1 | 2 | 3 </v>
          </cell>
          <cell r="E519">
            <v>129.5</v>
          </cell>
          <cell r="F519">
            <v>0</v>
          </cell>
          <cell r="G519">
            <v>0</v>
          </cell>
          <cell r="H519">
            <v>0</v>
          </cell>
          <cell r="I519">
            <v>2720</v>
          </cell>
          <cell r="K519">
            <v>1.83</v>
          </cell>
          <cell r="L519">
            <v>0.22</v>
          </cell>
          <cell r="N519">
            <v>0</v>
          </cell>
          <cell r="O519">
            <v>-15.61</v>
          </cell>
          <cell r="P519">
            <v>-15.43</v>
          </cell>
          <cell r="Q519">
            <v>-11.47</v>
          </cell>
          <cell r="S519">
            <v>28.73</v>
          </cell>
        </row>
        <row r="520">
          <cell r="A520" t="str">
            <v>SFT</v>
          </cell>
          <cell r="B520">
            <v>519</v>
          </cell>
          <cell r="C520" t="str">
            <v> i </v>
          </cell>
          <cell r="E520">
            <v>4.5</v>
          </cell>
          <cell r="F520">
            <v>3.21</v>
          </cell>
          <cell r="G520">
            <v>15192500</v>
          </cell>
          <cell r="H520">
            <v>68208</v>
          </cell>
          <cell r="I520">
            <v>1980</v>
          </cell>
          <cell r="J520">
            <v>29.52</v>
          </cell>
          <cell r="L520">
            <v>1.9</v>
          </cell>
          <cell r="N520">
            <v>0</v>
          </cell>
          <cell r="S520">
            <v>29.98</v>
          </cell>
        </row>
        <row r="521">
          <cell r="A521" t="str">
            <v>SGF</v>
          </cell>
          <cell r="B521">
            <v>520</v>
          </cell>
          <cell r="C521" t="str">
            <v> i | 1 | 2 | 3 </v>
          </cell>
          <cell r="E521">
            <v>0.57999999999999996</v>
          </cell>
          <cell r="F521">
            <v>7.41</v>
          </cell>
          <cell r="G521">
            <v>19476900</v>
          </cell>
          <cell r="H521">
            <v>11002</v>
          </cell>
          <cell r="I521">
            <v>760</v>
          </cell>
          <cell r="K521">
            <v>0.46</v>
          </cell>
          <cell r="L521">
            <v>0.35</v>
          </cell>
          <cell r="N521">
            <v>0</v>
          </cell>
          <cell r="O521">
            <v>-0.81</v>
          </cell>
          <cell r="P521">
            <v>-0.83</v>
          </cell>
          <cell r="Q521">
            <v>5.17</v>
          </cell>
          <cell r="S521">
            <v>85.86</v>
          </cell>
        </row>
        <row r="522">
          <cell r="A522" t="str">
            <v>SGP</v>
          </cell>
          <cell r="B522">
            <v>521</v>
          </cell>
          <cell r="C522" t="str">
            <v> i | 1 | 2 | 3 </v>
          </cell>
          <cell r="E522">
            <v>10.199999999999999</v>
          </cell>
          <cell r="F522">
            <v>-0.97</v>
          </cell>
          <cell r="G522">
            <v>3114800</v>
          </cell>
          <cell r="H522">
            <v>31995</v>
          </cell>
          <cell r="I522">
            <v>18746</v>
          </cell>
          <cell r="J522">
            <v>8.59</v>
          </cell>
          <cell r="K522">
            <v>1.61</v>
          </cell>
          <cell r="L522">
            <v>2.5</v>
          </cell>
          <cell r="M522">
            <v>0.1</v>
          </cell>
          <cell r="N522">
            <v>1.19</v>
          </cell>
          <cell r="O522">
            <v>7.55</v>
          </cell>
          <cell r="P522">
            <v>20.100000000000001</v>
          </cell>
          <cell r="Q522">
            <v>2.5499999999999998</v>
          </cell>
          <cell r="R522">
            <v>3.4</v>
          </cell>
          <cell r="S522">
            <v>18.52</v>
          </cell>
          <cell r="U522">
            <v>140</v>
          </cell>
          <cell r="V522">
            <v>262</v>
          </cell>
          <cell r="W522">
            <v>0.25</v>
          </cell>
        </row>
        <row r="523">
          <cell r="A523" t="str">
            <v>SHANG</v>
          </cell>
          <cell r="B523">
            <v>522</v>
          </cell>
          <cell r="C523" t="str">
            <v> i | 1 | 3 </v>
          </cell>
          <cell r="E523">
            <v>58.25</v>
          </cell>
          <cell r="F523">
            <v>5.91</v>
          </cell>
          <cell r="G523">
            <v>6100</v>
          </cell>
          <cell r="H523">
            <v>348</v>
          </cell>
          <cell r="I523">
            <v>7573</v>
          </cell>
          <cell r="K523">
            <v>0.92</v>
          </cell>
          <cell r="L523">
            <v>0.04</v>
          </cell>
          <cell r="M523">
            <v>2.25</v>
          </cell>
          <cell r="N523">
            <v>0</v>
          </cell>
          <cell r="O523">
            <v>-0.1</v>
          </cell>
          <cell r="P523">
            <v>-0.19</v>
          </cell>
          <cell r="Q523">
            <v>-28.31</v>
          </cell>
          <cell r="R523">
            <v>4.09</v>
          </cell>
          <cell r="S523">
            <v>15.84</v>
          </cell>
        </row>
        <row r="524">
          <cell r="A524" t="str">
            <v>SHR</v>
          </cell>
          <cell r="B524">
            <v>523</v>
          </cell>
          <cell r="C524" t="str">
            <v> i | 1 | 3 </v>
          </cell>
          <cell r="E524">
            <v>2.42</v>
          </cell>
          <cell r="F524">
            <v>4.3099999999999996</v>
          </cell>
          <cell r="G524">
            <v>93802200</v>
          </cell>
          <cell r="H524">
            <v>222873</v>
          </cell>
          <cell r="I524">
            <v>8697</v>
          </cell>
          <cell r="K524">
            <v>0.5</v>
          </cell>
          <cell r="L524">
            <v>0.67</v>
          </cell>
          <cell r="N524">
            <v>0</v>
          </cell>
          <cell r="O524">
            <v>-3.09</v>
          </cell>
          <cell r="P524">
            <v>-9.5</v>
          </cell>
          <cell r="Q524">
            <v>-63.74</v>
          </cell>
          <cell r="S524">
            <v>37.75</v>
          </cell>
        </row>
        <row r="525">
          <cell r="A525" t="str">
            <v>SIAM</v>
          </cell>
          <cell r="B525">
            <v>524</v>
          </cell>
          <cell r="C525" t="str">
            <v> i | 1 | 3 </v>
          </cell>
          <cell r="E525">
            <v>1.38</v>
          </cell>
          <cell r="F525">
            <v>0.73</v>
          </cell>
          <cell r="G525">
            <v>47700</v>
          </cell>
          <cell r="H525">
            <v>65</v>
          </cell>
          <cell r="I525">
            <v>819</v>
          </cell>
          <cell r="K525">
            <v>0.34</v>
          </cell>
          <cell r="L525">
            <v>1.1000000000000001</v>
          </cell>
          <cell r="M525">
            <v>0.05</v>
          </cell>
          <cell r="N525">
            <v>0</v>
          </cell>
          <cell r="O525">
            <v>-0.31</v>
          </cell>
          <cell r="P525">
            <v>-2.88</v>
          </cell>
          <cell r="Q525">
            <v>-2.23</v>
          </cell>
          <cell r="R525">
            <v>3.65</v>
          </cell>
          <cell r="S525">
            <v>38.54</v>
          </cell>
        </row>
        <row r="526">
          <cell r="A526" t="str">
            <v>SICT</v>
          </cell>
          <cell r="B526">
            <v>525</v>
          </cell>
          <cell r="C526" t="str">
            <v> i </v>
          </cell>
          <cell r="E526">
            <v>4.1399999999999997</v>
          </cell>
          <cell r="F526">
            <v>-0.48</v>
          </cell>
          <cell r="G526">
            <v>1149800</v>
          </cell>
          <cell r="H526">
            <v>4787</v>
          </cell>
          <cell r="I526">
            <v>1656</v>
          </cell>
          <cell r="J526">
            <v>47.57</v>
          </cell>
          <cell r="K526">
            <v>4.8099999999999996</v>
          </cell>
          <cell r="L526">
            <v>0.24</v>
          </cell>
          <cell r="N526">
            <v>0.09</v>
          </cell>
          <cell r="O526">
            <v>8.23</v>
          </cell>
          <cell r="P526">
            <v>10.15</v>
          </cell>
          <cell r="Q526">
            <v>11.41</v>
          </cell>
          <cell r="S526">
            <v>30.91</v>
          </cell>
          <cell r="U526">
            <v>653</v>
          </cell>
          <cell r="V526">
            <v>609</v>
          </cell>
        </row>
        <row r="527">
          <cell r="A527" t="str">
            <v>SIMAT</v>
          </cell>
          <cell r="B527">
            <v>526</v>
          </cell>
          <cell r="C527" t="str">
            <v> i | 1 | 2 | 3 </v>
          </cell>
          <cell r="E527">
            <v>3.48</v>
          </cell>
          <cell r="F527">
            <v>0</v>
          </cell>
          <cell r="G527">
            <v>1431000</v>
          </cell>
          <cell r="H527">
            <v>4975</v>
          </cell>
          <cell r="I527">
            <v>1834</v>
          </cell>
          <cell r="J527">
            <v>42.17</v>
          </cell>
          <cell r="K527">
            <v>3.55</v>
          </cell>
          <cell r="L527">
            <v>2.52</v>
          </cell>
          <cell r="N527">
            <v>0.08</v>
          </cell>
          <cell r="O527">
            <v>4.6399999999999997</v>
          </cell>
          <cell r="P527">
            <v>8.89</v>
          </cell>
          <cell r="Q527">
            <v>4.4400000000000004</v>
          </cell>
          <cell r="S527">
            <v>61.22</v>
          </cell>
          <cell r="U527">
            <v>664</v>
          </cell>
          <cell r="V527">
            <v>741</v>
          </cell>
        </row>
        <row r="528">
          <cell r="A528" t="str">
            <v>SINGER</v>
          </cell>
          <cell r="B528">
            <v>527</v>
          </cell>
          <cell r="C528" t="str">
            <v> i | 1 | 2 | 3 </v>
          </cell>
          <cell r="E528">
            <v>16.3</v>
          </cell>
          <cell r="F528">
            <v>5.16</v>
          </cell>
          <cell r="G528">
            <v>12391100</v>
          </cell>
          <cell r="H528">
            <v>199375</v>
          </cell>
          <cell r="I528">
            <v>6724</v>
          </cell>
          <cell r="J528">
            <v>18.63</v>
          </cell>
          <cell r="K528">
            <v>2.79</v>
          </cell>
          <cell r="L528">
            <v>2.37</v>
          </cell>
          <cell r="M528">
            <v>0.1</v>
          </cell>
          <cell r="N528">
            <v>0.87</v>
          </cell>
          <cell r="O528">
            <v>8.07</v>
          </cell>
          <cell r="P528">
            <v>15.39</v>
          </cell>
          <cell r="Q528">
            <v>12.32</v>
          </cell>
          <cell r="R528">
            <v>0.63</v>
          </cell>
          <cell r="S528">
            <v>69.39</v>
          </cell>
          <cell r="U528">
            <v>411</v>
          </cell>
          <cell r="V528">
            <v>463</v>
          </cell>
          <cell r="W528">
            <v>0.25</v>
          </cell>
        </row>
        <row r="529">
          <cell r="A529" t="str">
            <v>SIRI</v>
          </cell>
          <cell r="B529">
            <v>528</v>
          </cell>
          <cell r="C529" t="str">
            <v> i | 1 | 2 | 3 </v>
          </cell>
          <cell r="E529">
            <v>0.81</v>
          </cell>
          <cell r="F529">
            <v>1.25</v>
          </cell>
          <cell r="G529">
            <v>72617200</v>
          </cell>
          <cell r="H529">
            <v>59194</v>
          </cell>
          <cell r="I529">
            <v>12039</v>
          </cell>
          <cell r="J529">
            <v>5.15</v>
          </cell>
          <cell r="K529">
            <v>0.34</v>
          </cell>
          <cell r="L529">
            <v>2.06</v>
          </cell>
          <cell r="N529">
            <v>0.16</v>
          </cell>
          <cell r="O529">
            <v>3.65</v>
          </cell>
          <cell r="P529">
            <v>7.16</v>
          </cell>
          <cell r="Q529">
            <v>4.04</v>
          </cell>
          <cell r="R529">
            <v>9.52</v>
          </cell>
          <cell r="S529">
            <v>73.19</v>
          </cell>
          <cell r="U529">
            <v>309</v>
          </cell>
          <cell r="V529">
            <v>375</v>
          </cell>
          <cell r="W529">
            <v>-0.67</v>
          </cell>
        </row>
        <row r="530">
          <cell r="A530" t="str">
            <v>SIS</v>
          </cell>
          <cell r="B530">
            <v>529</v>
          </cell>
          <cell r="C530" t="str">
            <v> i | 1 | 2 | 3 </v>
          </cell>
          <cell r="E530">
            <v>19.2</v>
          </cell>
          <cell r="F530">
            <v>9.09</v>
          </cell>
          <cell r="G530">
            <v>6551800</v>
          </cell>
          <cell r="H530">
            <v>122717</v>
          </cell>
          <cell r="I530">
            <v>6724</v>
          </cell>
          <cell r="J530">
            <v>11.88</v>
          </cell>
          <cell r="K530">
            <v>2.5499999999999998</v>
          </cell>
          <cell r="L530">
            <v>1.82</v>
          </cell>
          <cell r="M530">
            <v>0.55000000000000004</v>
          </cell>
          <cell r="N530">
            <v>1.62</v>
          </cell>
          <cell r="O530">
            <v>9.9499999999999993</v>
          </cell>
          <cell r="P530">
            <v>23.04</v>
          </cell>
          <cell r="Q530">
            <v>2.37</v>
          </cell>
          <cell r="R530">
            <v>3.13</v>
          </cell>
          <cell r="S530">
            <v>34.270000000000003</v>
          </cell>
          <cell r="U530">
            <v>201</v>
          </cell>
          <cell r="V530">
            <v>288</v>
          </cell>
          <cell r="W530">
            <v>0.42</v>
          </cell>
        </row>
        <row r="531">
          <cell r="A531" t="str">
            <v>SISB</v>
          </cell>
          <cell r="B531">
            <v>530</v>
          </cell>
          <cell r="C531" t="str">
            <v> i | 1 | 3 </v>
          </cell>
          <cell r="E531">
            <v>9.1999999999999993</v>
          </cell>
          <cell r="F531">
            <v>1.66</v>
          </cell>
          <cell r="G531">
            <v>5560900</v>
          </cell>
          <cell r="H531">
            <v>50969</v>
          </cell>
          <cell r="I531">
            <v>8648</v>
          </cell>
          <cell r="J531">
            <v>54.79</v>
          </cell>
          <cell r="K531">
            <v>4.7699999999999996</v>
          </cell>
          <cell r="L531">
            <v>0.69</v>
          </cell>
          <cell r="M531">
            <v>0.1</v>
          </cell>
          <cell r="N531">
            <v>0.17</v>
          </cell>
          <cell r="O531">
            <v>6.2</v>
          </cell>
          <cell r="P531">
            <v>8.85</v>
          </cell>
          <cell r="Q531">
            <v>11.74</v>
          </cell>
          <cell r="R531">
            <v>1.1000000000000001</v>
          </cell>
          <cell r="S531">
            <v>19.32</v>
          </cell>
          <cell r="U531">
            <v>689</v>
          </cell>
          <cell r="V531">
            <v>694</v>
          </cell>
          <cell r="W531">
            <v>0.48</v>
          </cell>
        </row>
        <row r="532">
          <cell r="A532" t="str">
            <v>SITHAI</v>
          </cell>
          <cell r="B532">
            <v>531</v>
          </cell>
          <cell r="C532" t="str">
            <v> i | 1 | 2 | 3 </v>
          </cell>
          <cell r="E532">
            <v>0.67</v>
          </cell>
          <cell r="F532">
            <v>0</v>
          </cell>
          <cell r="G532">
            <v>3316200</v>
          </cell>
          <cell r="H532">
            <v>2176</v>
          </cell>
          <cell r="I532">
            <v>1816</v>
          </cell>
          <cell r="K532">
            <v>0.5</v>
          </cell>
          <cell r="L532">
            <v>1.1000000000000001</v>
          </cell>
          <cell r="N532">
            <v>0</v>
          </cell>
          <cell r="O532">
            <v>-1.1499999999999999</v>
          </cell>
          <cell r="P532">
            <v>-4.38</v>
          </cell>
          <cell r="Q532">
            <v>-1.02</v>
          </cell>
          <cell r="S532">
            <v>66.69</v>
          </cell>
        </row>
        <row r="533">
          <cell r="A533" t="str">
            <v>SK</v>
          </cell>
          <cell r="B533">
            <v>532</v>
          </cell>
          <cell r="C533" t="str">
            <v> i </v>
          </cell>
          <cell r="E533">
            <v>0.91</v>
          </cell>
          <cell r="F533">
            <v>0</v>
          </cell>
          <cell r="G533">
            <v>1588700</v>
          </cell>
          <cell r="H533">
            <v>1432</v>
          </cell>
          <cell r="I533">
            <v>419</v>
          </cell>
          <cell r="J533">
            <v>14.51</v>
          </cell>
          <cell r="L533">
            <v>0.71</v>
          </cell>
          <cell r="N533">
            <v>0</v>
          </cell>
          <cell r="S533">
            <v>59.11</v>
          </cell>
        </row>
        <row r="534">
          <cell r="A534" t="str">
            <v>SKE</v>
          </cell>
          <cell r="B534">
            <v>533</v>
          </cell>
          <cell r="C534" t="str">
            <v> i | 1 | 3 </v>
          </cell>
          <cell r="E534">
            <v>0.57999999999999996</v>
          </cell>
          <cell r="F534">
            <v>3.57</v>
          </cell>
          <cell r="G534">
            <v>3242400</v>
          </cell>
          <cell r="H534">
            <v>1880</v>
          </cell>
          <cell r="I534">
            <v>539</v>
          </cell>
          <cell r="J534">
            <v>13.89</v>
          </cell>
          <cell r="K534">
            <v>0.59</v>
          </cell>
          <cell r="L534">
            <v>0.69</v>
          </cell>
          <cell r="N534">
            <v>0.04</v>
          </cell>
          <cell r="O534">
            <v>4.3099999999999996</v>
          </cell>
          <cell r="P534">
            <v>4.2300000000000004</v>
          </cell>
          <cell r="Q534">
            <v>7.9</v>
          </cell>
          <cell r="R534">
            <v>4.46</v>
          </cell>
          <cell r="S534">
            <v>26.61</v>
          </cell>
          <cell r="U534">
            <v>580</v>
          </cell>
          <cell r="V534">
            <v>539</v>
          </cell>
          <cell r="W534">
            <v>-0.38</v>
          </cell>
        </row>
        <row r="535">
          <cell r="A535" t="str">
            <v>SKN</v>
          </cell>
          <cell r="B535">
            <v>534</v>
          </cell>
          <cell r="C535" t="str">
            <v> i | 1 | 3 </v>
          </cell>
          <cell r="E535">
            <v>2.46</v>
          </cell>
          <cell r="F535">
            <v>3.36</v>
          </cell>
          <cell r="G535">
            <v>7885800</v>
          </cell>
          <cell r="H535">
            <v>19261</v>
          </cell>
          <cell r="I535">
            <v>1968</v>
          </cell>
          <cell r="J535">
            <v>13.98</v>
          </cell>
          <cell r="K535">
            <v>0.79</v>
          </cell>
          <cell r="L535">
            <v>0.42</v>
          </cell>
          <cell r="M535">
            <v>0.17</v>
          </cell>
          <cell r="N535">
            <v>0.18</v>
          </cell>
          <cell r="O535">
            <v>4.91</v>
          </cell>
          <cell r="P535">
            <v>5.8</v>
          </cell>
          <cell r="Q535">
            <v>6.88</v>
          </cell>
          <cell r="R535">
            <v>1.29</v>
          </cell>
          <cell r="S535">
            <v>31.72</v>
          </cell>
          <cell r="U535">
            <v>545</v>
          </cell>
          <cell r="V535">
            <v>516</v>
          </cell>
          <cell r="W535">
            <v>-0.45</v>
          </cell>
        </row>
        <row r="536">
          <cell r="A536" t="str">
            <v>SKR</v>
          </cell>
          <cell r="B536">
            <v>535</v>
          </cell>
          <cell r="C536" t="str">
            <v> i | 1 | 2 | 3 </v>
          </cell>
          <cell r="E536">
            <v>6.85</v>
          </cell>
          <cell r="F536">
            <v>0</v>
          </cell>
          <cell r="G536">
            <v>86300</v>
          </cell>
          <cell r="H536">
            <v>588</v>
          </cell>
          <cell r="I536">
            <v>13695</v>
          </cell>
          <cell r="J536">
            <v>45.78</v>
          </cell>
          <cell r="K536">
            <v>3.46</v>
          </cell>
          <cell r="L536">
            <v>0.53</v>
          </cell>
          <cell r="M536">
            <v>7.0000000000000007E-2</v>
          </cell>
          <cell r="N536">
            <v>0.15</v>
          </cell>
          <cell r="O536">
            <v>6.78</v>
          </cell>
          <cell r="P536">
            <v>7.72</v>
          </cell>
          <cell r="Q536">
            <v>9.0399999999999991</v>
          </cell>
          <cell r="R536">
            <v>1.02</v>
          </cell>
          <cell r="S536">
            <v>48.88</v>
          </cell>
          <cell r="U536">
            <v>709</v>
          </cell>
          <cell r="V536">
            <v>665</v>
          </cell>
          <cell r="W536">
            <v>1.85</v>
          </cell>
        </row>
        <row r="537">
          <cell r="A537" t="str">
            <v>SKY</v>
          </cell>
          <cell r="B537">
            <v>536</v>
          </cell>
          <cell r="C537" t="str">
            <v> i | 1 | 2 | 3 </v>
          </cell>
          <cell r="E537">
            <v>12.6</v>
          </cell>
          <cell r="F537">
            <v>-0.79</v>
          </cell>
          <cell r="G537">
            <v>75100</v>
          </cell>
          <cell r="H537">
            <v>949</v>
          </cell>
          <cell r="I537">
            <v>7623</v>
          </cell>
          <cell r="J537">
            <v>218.37</v>
          </cell>
          <cell r="K537">
            <v>3.95</v>
          </cell>
          <cell r="L537">
            <v>2.52</v>
          </cell>
          <cell r="N537">
            <v>0.06</v>
          </cell>
          <cell r="O537">
            <v>2.5</v>
          </cell>
          <cell r="P537">
            <v>2.09</v>
          </cell>
          <cell r="Q537">
            <v>2.72</v>
          </cell>
          <cell r="S537">
            <v>63.34</v>
          </cell>
          <cell r="U537">
            <v>919</v>
          </cell>
          <cell r="V537">
            <v>894</v>
          </cell>
          <cell r="W537">
            <v>0.41</v>
          </cell>
        </row>
        <row r="538">
          <cell r="A538" t="str">
            <v>SLM</v>
          </cell>
          <cell r="B538">
            <v>537</v>
          </cell>
          <cell r="C538" t="str">
            <v> i | 1 | 2 | 3 </v>
          </cell>
          <cell r="D538" t="str">
            <v>SPNPNC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L538">
            <v>-4.8499999999999996</v>
          </cell>
          <cell r="N538">
            <v>0</v>
          </cell>
          <cell r="O538">
            <v>-67.03</v>
          </cell>
          <cell r="Q538">
            <v>-36.630000000000003</v>
          </cell>
          <cell r="S538">
            <v>45.51</v>
          </cell>
        </row>
        <row r="539">
          <cell r="A539" t="str">
            <v>SLP</v>
          </cell>
          <cell r="B539">
            <v>538</v>
          </cell>
          <cell r="C539" t="str">
            <v> i | 1 | 2 | 3 </v>
          </cell>
          <cell r="E539">
            <v>0.44</v>
          </cell>
          <cell r="F539">
            <v>0</v>
          </cell>
          <cell r="G539">
            <v>28000</v>
          </cell>
          <cell r="H539">
            <v>12</v>
          </cell>
          <cell r="I539">
            <v>528</v>
          </cell>
          <cell r="K539">
            <v>0.59</v>
          </cell>
          <cell r="L539">
            <v>0.1</v>
          </cell>
          <cell r="N539">
            <v>0</v>
          </cell>
          <cell r="O539">
            <v>-3.75</v>
          </cell>
          <cell r="P539">
            <v>-3.6</v>
          </cell>
          <cell r="Q539">
            <v>-3.28</v>
          </cell>
          <cell r="S539">
            <v>31.02</v>
          </cell>
        </row>
        <row r="540">
          <cell r="A540" t="str">
            <v>SMART</v>
          </cell>
          <cell r="B540">
            <v>539</v>
          </cell>
          <cell r="C540" t="str">
            <v> i | 1 | 2 | 3 </v>
          </cell>
          <cell r="E540">
            <v>1.05</v>
          </cell>
          <cell r="F540">
            <v>1.94</v>
          </cell>
          <cell r="G540">
            <v>138000</v>
          </cell>
          <cell r="H540">
            <v>144</v>
          </cell>
          <cell r="I540">
            <v>483</v>
          </cell>
          <cell r="J540">
            <v>9.4700000000000006</v>
          </cell>
          <cell r="K540">
            <v>0.96</v>
          </cell>
          <cell r="L540">
            <v>0.21</v>
          </cell>
          <cell r="M540">
            <v>0.05</v>
          </cell>
          <cell r="N540">
            <v>0.11</v>
          </cell>
          <cell r="O540">
            <v>8.2799999999999994</v>
          </cell>
          <cell r="P540">
            <v>10.5</v>
          </cell>
          <cell r="Q540">
            <v>9.67</v>
          </cell>
          <cell r="R540">
            <v>4.8499999999999996</v>
          </cell>
          <cell r="S540">
            <v>19.21</v>
          </cell>
          <cell r="U540">
            <v>290</v>
          </cell>
          <cell r="V540">
            <v>253</v>
          </cell>
          <cell r="W540">
            <v>-0.41</v>
          </cell>
        </row>
        <row r="541">
          <cell r="A541" t="str">
            <v>SMIT</v>
          </cell>
          <cell r="B541">
            <v>540</v>
          </cell>
          <cell r="C541" t="str">
            <v> i | 1 | 2 | 3 </v>
          </cell>
          <cell r="E541">
            <v>3.74</v>
          </cell>
          <cell r="F541">
            <v>0.54</v>
          </cell>
          <cell r="G541">
            <v>100100</v>
          </cell>
          <cell r="H541">
            <v>373</v>
          </cell>
          <cell r="I541">
            <v>1982</v>
          </cell>
          <cell r="J541">
            <v>13.49</v>
          </cell>
          <cell r="K541">
            <v>0.9</v>
          </cell>
          <cell r="L541">
            <v>0.1</v>
          </cell>
          <cell r="M541">
            <v>0.1</v>
          </cell>
          <cell r="N541">
            <v>0.28000000000000003</v>
          </cell>
          <cell r="O541">
            <v>7.4</v>
          </cell>
          <cell r="P541">
            <v>6.61</v>
          </cell>
          <cell r="Q541">
            <v>9.24</v>
          </cell>
          <cell r="R541">
            <v>8.6</v>
          </cell>
          <cell r="S541">
            <v>50.74</v>
          </cell>
          <cell r="U541">
            <v>508</v>
          </cell>
          <cell r="V541">
            <v>399</v>
          </cell>
          <cell r="W541">
            <v>2.19</v>
          </cell>
        </row>
        <row r="542">
          <cell r="A542" t="str">
            <v>SMK</v>
          </cell>
          <cell r="B542">
            <v>541</v>
          </cell>
          <cell r="C542" t="str">
            <v> i | 1 | 2 | 3 </v>
          </cell>
          <cell r="E542">
            <v>38.5</v>
          </cell>
          <cell r="F542">
            <v>0.65</v>
          </cell>
          <cell r="G542">
            <v>6600</v>
          </cell>
          <cell r="H542">
            <v>254</v>
          </cell>
          <cell r="I542">
            <v>7700</v>
          </cell>
          <cell r="J542">
            <v>9.94</v>
          </cell>
          <cell r="K542">
            <v>1.1499999999999999</v>
          </cell>
          <cell r="L542">
            <v>1.35</v>
          </cell>
          <cell r="N542">
            <v>3.87</v>
          </cell>
          <cell r="O542">
            <v>5.91</v>
          </cell>
          <cell r="P542">
            <v>11.68</v>
          </cell>
          <cell r="Q542">
            <v>7.23</v>
          </cell>
          <cell r="R542">
            <v>5.31</v>
          </cell>
          <cell r="S542">
            <v>15.89</v>
          </cell>
          <cell r="U542">
            <v>276</v>
          </cell>
          <cell r="V542">
            <v>350</v>
          </cell>
          <cell r="W542">
            <v>-1.63</v>
          </cell>
        </row>
        <row r="543">
          <cell r="A543" t="str">
            <v>SMPC</v>
          </cell>
          <cell r="B543">
            <v>542</v>
          </cell>
          <cell r="C543" t="str">
            <v> i | 1 | 2 | 3 </v>
          </cell>
          <cell r="E543">
            <v>11.2</v>
          </cell>
          <cell r="F543">
            <v>5.66</v>
          </cell>
          <cell r="G543">
            <v>1970300</v>
          </cell>
          <cell r="H543">
            <v>21644</v>
          </cell>
          <cell r="I543">
            <v>5998</v>
          </cell>
          <cell r="J543">
            <v>10.220000000000001</v>
          </cell>
          <cell r="K543">
            <v>2.93</v>
          </cell>
          <cell r="L543">
            <v>0.56000000000000005</v>
          </cell>
          <cell r="M543">
            <v>0.37</v>
          </cell>
          <cell r="N543">
            <v>1.1000000000000001</v>
          </cell>
          <cell r="O543">
            <v>25.71</v>
          </cell>
          <cell r="P543">
            <v>30.91</v>
          </cell>
          <cell r="Q543">
            <v>16.07</v>
          </cell>
          <cell r="R543">
            <v>3.96</v>
          </cell>
          <cell r="S543">
            <v>39.26</v>
          </cell>
          <cell r="U543">
            <v>116</v>
          </cell>
          <cell r="V543">
            <v>106</v>
          </cell>
          <cell r="W543">
            <v>-4.8</v>
          </cell>
        </row>
        <row r="544">
          <cell r="A544" t="str">
            <v>SMT</v>
          </cell>
          <cell r="B544">
            <v>543</v>
          </cell>
          <cell r="C544" t="str">
            <v> i | 1 | 2 | 3 </v>
          </cell>
          <cell r="E544">
            <v>2.92</v>
          </cell>
          <cell r="F544">
            <v>2.1</v>
          </cell>
          <cell r="G544">
            <v>16071000</v>
          </cell>
          <cell r="H544">
            <v>46702</v>
          </cell>
          <cell r="I544">
            <v>2443</v>
          </cell>
          <cell r="J544">
            <v>82.88</v>
          </cell>
          <cell r="K544">
            <v>1.88</v>
          </cell>
          <cell r="L544">
            <v>1.03</v>
          </cell>
          <cell r="N544">
            <v>0.04</v>
          </cell>
          <cell r="O544">
            <v>2.75</v>
          </cell>
          <cell r="P544">
            <v>2.29</v>
          </cell>
          <cell r="Q544">
            <v>3.48</v>
          </cell>
          <cell r="S544">
            <v>79.05</v>
          </cell>
          <cell r="U544">
            <v>902</v>
          </cell>
          <cell r="V544">
            <v>867</v>
          </cell>
          <cell r="W544">
            <v>-7.0000000000000007E-2</v>
          </cell>
        </row>
        <row r="545">
          <cell r="A545" t="str">
            <v>SNC</v>
          </cell>
          <cell r="B545">
            <v>544</v>
          </cell>
          <cell r="C545" t="str">
            <v> i | 1 | 2 | 3 </v>
          </cell>
          <cell r="E545">
            <v>12.8</v>
          </cell>
          <cell r="F545">
            <v>0.79</v>
          </cell>
          <cell r="G545">
            <v>1075500</v>
          </cell>
          <cell r="H545">
            <v>13792</v>
          </cell>
          <cell r="I545">
            <v>3684</v>
          </cell>
          <cell r="J545">
            <v>11.17</v>
          </cell>
          <cell r="K545">
            <v>1.1100000000000001</v>
          </cell>
          <cell r="L545">
            <v>0.96</v>
          </cell>
          <cell r="M545">
            <v>0.35</v>
          </cell>
          <cell r="N545">
            <v>1.1499999999999999</v>
          </cell>
          <cell r="O545">
            <v>7</v>
          </cell>
          <cell r="P545">
            <v>10.16</v>
          </cell>
          <cell r="Q545">
            <v>4.01</v>
          </cell>
          <cell r="R545">
            <v>6.69</v>
          </cell>
          <cell r="S545">
            <v>58.82</v>
          </cell>
          <cell r="U545">
            <v>353</v>
          </cell>
          <cell r="V545">
            <v>363</v>
          </cell>
          <cell r="W545">
            <v>0.61</v>
          </cell>
        </row>
        <row r="546">
          <cell r="A546" t="str">
            <v>SNP</v>
          </cell>
          <cell r="B546">
            <v>545</v>
          </cell>
          <cell r="C546" t="str">
            <v> i | 1 | 2 | 3 </v>
          </cell>
          <cell r="E546">
            <v>12.6</v>
          </cell>
          <cell r="F546">
            <v>-1.56</v>
          </cell>
          <cell r="G546">
            <v>54700</v>
          </cell>
          <cell r="H546">
            <v>691</v>
          </cell>
          <cell r="I546">
            <v>6179</v>
          </cell>
          <cell r="J546">
            <v>38.15</v>
          </cell>
          <cell r="K546">
            <v>2.72</v>
          </cell>
          <cell r="L546">
            <v>1.45</v>
          </cell>
          <cell r="M546">
            <v>0.05</v>
          </cell>
          <cell r="N546">
            <v>0.33</v>
          </cell>
          <cell r="O546">
            <v>4.96</v>
          </cell>
          <cell r="P546">
            <v>6.93</v>
          </cell>
          <cell r="Q546">
            <v>1.96</v>
          </cell>
          <cell r="R546">
            <v>4.38</v>
          </cell>
          <cell r="S546">
            <v>21.24</v>
          </cell>
          <cell r="U546">
            <v>715</v>
          </cell>
          <cell r="V546">
            <v>717</v>
          </cell>
          <cell r="W546">
            <v>-2.73</v>
          </cell>
        </row>
        <row r="547">
          <cell r="A547" t="str">
            <v>SO</v>
          </cell>
          <cell r="B547">
            <v>546</v>
          </cell>
          <cell r="C547" t="str">
            <v> i </v>
          </cell>
          <cell r="E547">
            <v>7.9</v>
          </cell>
          <cell r="F547">
            <v>-1.25</v>
          </cell>
          <cell r="G547">
            <v>745800</v>
          </cell>
          <cell r="H547">
            <v>5940</v>
          </cell>
          <cell r="I547">
            <v>2449</v>
          </cell>
          <cell r="J547">
            <v>18.440000000000001</v>
          </cell>
          <cell r="L547">
            <v>3.04</v>
          </cell>
          <cell r="M547">
            <v>0.16</v>
          </cell>
          <cell r="N547">
            <v>0</v>
          </cell>
          <cell r="S547">
            <v>25.01</v>
          </cell>
        </row>
        <row r="548">
          <cell r="A548" t="str">
            <v>SOLAR</v>
          </cell>
          <cell r="B548">
            <v>547</v>
          </cell>
          <cell r="C548" t="str">
            <v> i | 1 | 2 | 3 </v>
          </cell>
          <cell r="E548">
            <v>0.94</v>
          </cell>
          <cell r="F548">
            <v>2.17</v>
          </cell>
          <cell r="G548">
            <v>913600</v>
          </cell>
          <cell r="H548">
            <v>858</v>
          </cell>
          <cell r="I548">
            <v>511</v>
          </cell>
          <cell r="K548">
            <v>0.65</v>
          </cell>
          <cell r="L548">
            <v>1.81</v>
          </cell>
          <cell r="N548">
            <v>0</v>
          </cell>
          <cell r="O548">
            <v>-7.02</v>
          </cell>
          <cell r="P548">
            <v>-28.53</v>
          </cell>
          <cell r="Q548">
            <v>-68.650000000000006</v>
          </cell>
          <cell r="S548">
            <v>59.08</v>
          </cell>
        </row>
        <row r="549">
          <cell r="A549" t="str">
            <v>SONIC</v>
          </cell>
          <cell r="B549">
            <v>548</v>
          </cell>
          <cell r="C549" t="str">
            <v> i | 1 | 3 </v>
          </cell>
          <cell r="E549">
            <v>1.3</v>
          </cell>
          <cell r="F549">
            <v>-0.76</v>
          </cell>
          <cell r="G549">
            <v>692800</v>
          </cell>
          <cell r="H549">
            <v>911</v>
          </cell>
          <cell r="I549">
            <v>715</v>
          </cell>
          <cell r="J549">
            <v>15.95</v>
          </cell>
          <cell r="K549">
            <v>1.1599999999999999</v>
          </cell>
          <cell r="L549">
            <v>0.45</v>
          </cell>
          <cell r="M549">
            <v>0.05</v>
          </cell>
          <cell r="N549">
            <v>0.08</v>
          </cell>
          <cell r="O549">
            <v>7.59</v>
          </cell>
          <cell r="P549">
            <v>7.44</v>
          </cell>
          <cell r="Q549">
            <v>3.5</v>
          </cell>
          <cell r="R549">
            <v>3.82</v>
          </cell>
          <cell r="S549">
            <v>28.32</v>
          </cell>
          <cell r="U549">
            <v>528</v>
          </cell>
          <cell r="V549">
            <v>439</v>
          </cell>
          <cell r="W549">
            <v>-75.95</v>
          </cell>
        </row>
        <row r="550">
          <cell r="A550" t="str">
            <v>SORKON</v>
          </cell>
          <cell r="B550">
            <v>549</v>
          </cell>
          <cell r="C550" t="str">
            <v> i | 1 | 2 | 3 </v>
          </cell>
          <cell r="E550">
            <v>5.6</v>
          </cell>
          <cell r="F550">
            <v>0.9</v>
          </cell>
          <cell r="G550">
            <v>30100</v>
          </cell>
          <cell r="H550">
            <v>168</v>
          </cell>
          <cell r="I550">
            <v>1811</v>
          </cell>
          <cell r="J550">
            <v>11.67</v>
          </cell>
          <cell r="K550">
            <v>1.61</v>
          </cell>
          <cell r="L550">
            <v>1.28</v>
          </cell>
          <cell r="N550">
            <v>0.48</v>
          </cell>
          <cell r="O550">
            <v>8.85</v>
          </cell>
          <cell r="P550">
            <v>14.39</v>
          </cell>
          <cell r="Q550">
            <v>4.9400000000000004</v>
          </cell>
          <cell r="R550">
            <v>3.6</v>
          </cell>
          <cell r="S550">
            <v>41.18</v>
          </cell>
          <cell r="U550">
            <v>285</v>
          </cell>
          <cell r="V550">
            <v>304</v>
          </cell>
          <cell r="W550">
            <v>3.83</v>
          </cell>
        </row>
        <row r="551">
          <cell r="A551" t="str">
            <v>SPA</v>
          </cell>
          <cell r="B551">
            <v>550</v>
          </cell>
          <cell r="C551" t="str">
            <v> i | 1 | 2 | 3 </v>
          </cell>
          <cell r="E551">
            <v>7.4</v>
          </cell>
          <cell r="F551">
            <v>2.0699999999999998</v>
          </cell>
          <cell r="G551">
            <v>3513400</v>
          </cell>
          <cell r="H551">
            <v>25833</v>
          </cell>
          <cell r="I551">
            <v>6327</v>
          </cell>
          <cell r="K551">
            <v>6.43</v>
          </cell>
          <cell r="L551">
            <v>1.54</v>
          </cell>
          <cell r="M551">
            <v>0.03</v>
          </cell>
          <cell r="N551">
            <v>0</v>
          </cell>
          <cell r="O551">
            <v>-1.42</v>
          </cell>
          <cell r="P551">
            <v>-6.09</v>
          </cell>
          <cell r="Q551">
            <v>-37.24</v>
          </cell>
          <cell r="R551">
            <v>0.28000000000000003</v>
          </cell>
          <cell r="S551">
            <v>55.8</v>
          </cell>
        </row>
        <row r="552">
          <cell r="A552" t="str">
            <v>SPACK</v>
          </cell>
          <cell r="B552">
            <v>551</v>
          </cell>
          <cell r="C552" t="str">
            <v> i | 1 | 2 | 3 </v>
          </cell>
          <cell r="E552">
            <v>2.42</v>
          </cell>
          <cell r="F552">
            <v>0.83</v>
          </cell>
          <cell r="G552">
            <v>738400</v>
          </cell>
          <cell r="H552">
            <v>1784</v>
          </cell>
          <cell r="I552">
            <v>726</v>
          </cell>
          <cell r="J552">
            <v>11.04</v>
          </cell>
          <cell r="K552">
            <v>1.43</v>
          </cell>
          <cell r="L552">
            <v>1.53</v>
          </cell>
          <cell r="N552">
            <v>0.22</v>
          </cell>
          <cell r="O552">
            <v>7.24</v>
          </cell>
          <cell r="P552">
            <v>13.88</v>
          </cell>
          <cell r="Q552">
            <v>6.21</v>
          </cell>
          <cell r="S552">
            <v>24.28</v>
          </cell>
          <cell r="U552">
            <v>274</v>
          </cell>
          <cell r="V552">
            <v>343</v>
          </cell>
          <cell r="W552">
            <v>0.11</v>
          </cell>
        </row>
        <row r="553">
          <cell r="A553" t="str">
            <v>SPALI</v>
          </cell>
          <cell r="B553">
            <v>552</v>
          </cell>
          <cell r="C553" t="str">
            <v> i | 1 | 2 | 3 </v>
          </cell>
          <cell r="E553">
            <v>18.7</v>
          </cell>
          <cell r="F553">
            <v>3.31</v>
          </cell>
          <cell r="G553">
            <v>4480100</v>
          </cell>
          <cell r="H553">
            <v>83175</v>
          </cell>
          <cell r="I553">
            <v>40076</v>
          </cell>
          <cell r="J553">
            <v>8.6199999999999992</v>
          </cell>
          <cell r="K553">
            <v>1.06</v>
          </cell>
          <cell r="L553">
            <v>0.97</v>
          </cell>
          <cell r="M553">
            <v>0.5</v>
          </cell>
          <cell r="N553">
            <v>2.17</v>
          </cell>
          <cell r="O553">
            <v>8.65</v>
          </cell>
          <cell r="P553">
            <v>12.13</v>
          </cell>
          <cell r="Q553">
            <v>18.27</v>
          </cell>
          <cell r="R553">
            <v>5.79</v>
          </cell>
          <cell r="S553">
            <v>60.75</v>
          </cell>
          <cell r="U553">
            <v>242</v>
          </cell>
          <cell r="V553">
            <v>229</v>
          </cell>
          <cell r="W553">
            <v>1.42</v>
          </cell>
        </row>
        <row r="554">
          <cell r="A554" t="str">
            <v>SPC</v>
          </cell>
          <cell r="B554">
            <v>553</v>
          </cell>
          <cell r="C554" t="str">
            <v> i | 1 | 2 | 3 </v>
          </cell>
          <cell r="E554">
            <v>70.25</v>
          </cell>
          <cell r="F554">
            <v>1.81</v>
          </cell>
          <cell r="G554">
            <v>81800</v>
          </cell>
          <cell r="H554">
            <v>5719</v>
          </cell>
          <cell r="I554">
            <v>23183</v>
          </cell>
          <cell r="J554">
            <v>13.81</v>
          </cell>
          <cell r="K554">
            <v>1.04</v>
          </cell>
          <cell r="L554">
            <v>0.39</v>
          </cell>
          <cell r="M554">
            <v>1</v>
          </cell>
          <cell r="N554">
            <v>5.09</v>
          </cell>
          <cell r="O554">
            <v>7.28</v>
          </cell>
          <cell r="P554">
            <v>8.35</v>
          </cell>
          <cell r="Q554">
            <v>4.96</v>
          </cell>
          <cell r="R554">
            <v>2.33</v>
          </cell>
          <cell r="S554">
            <v>38.1</v>
          </cell>
          <cell r="U554">
            <v>463</v>
          </cell>
          <cell r="V554">
            <v>414</v>
          </cell>
          <cell r="W554">
            <v>2.57</v>
          </cell>
        </row>
        <row r="555">
          <cell r="A555" t="str">
            <v>SPCG</v>
          </cell>
          <cell r="B555">
            <v>554</v>
          </cell>
          <cell r="C555" t="str">
            <v> i | 1 | 2 | 3 </v>
          </cell>
          <cell r="E555">
            <v>21.8</v>
          </cell>
          <cell r="F555">
            <v>-0.91</v>
          </cell>
          <cell r="G555">
            <v>6574700</v>
          </cell>
          <cell r="H555">
            <v>144713</v>
          </cell>
          <cell r="I555">
            <v>21233</v>
          </cell>
          <cell r="J555">
            <v>7.47</v>
          </cell>
          <cell r="K555">
            <v>1.46</v>
          </cell>
          <cell r="L555">
            <v>0.44</v>
          </cell>
          <cell r="M555">
            <v>0.55000000000000004</v>
          </cell>
          <cell r="N555">
            <v>2.92</v>
          </cell>
          <cell r="O555">
            <v>15.49</v>
          </cell>
          <cell r="P555">
            <v>20.57</v>
          </cell>
          <cell r="Q555">
            <v>53.91</v>
          </cell>
          <cell r="R555">
            <v>5.55</v>
          </cell>
          <cell r="S555">
            <v>34.619999999999997</v>
          </cell>
          <cell r="U555">
            <v>104</v>
          </cell>
          <cell r="V555">
            <v>85</v>
          </cell>
          <cell r="W555">
            <v>1.46</v>
          </cell>
        </row>
        <row r="556">
          <cell r="A556" t="str">
            <v>SPG</v>
          </cell>
          <cell r="B556">
            <v>555</v>
          </cell>
          <cell r="C556" t="str">
            <v> i | 1 | 3 </v>
          </cell>
          <cell r="E556">
            <v>14.6</v>
          </cell>
          <cell r="F556">
            <v>0</v>
          </cell>
          <cell r="G556">
            <v>1800</v>
          </cell>
          <cell r="H556">
            <v>26</v>
          </cell>
          <cell r="I556">
            <v>5037</v>
          </cell>
          <cell r="J556">
            <v>13.28</v>
          </cell>
          <cell r="K556">
            <v>0.98</v>
          </cell>
          <cell r="L556">
            <v>0.11</v>
          </cell>
          <cell r="N556">
            <v>1.1000000000000001</v>
          </cell>
          <cell r="O556">
            <v>8.6</v>
          </cell>
          <cell r="P556">
            <v>7.5</v>
          </cell>
          <cell r="Q556">
            <v>13.9</v>
          </cell>
          <cell r="R556">
            <v>4.79</v>
          </cell>
          <cell r="S556">
            <v>15</v>
          </cell>
          <cell r="U556">
            <v>470</v>
          </cell>
          <cell r="V556">
            <v>354</v>
          </cell>
          <cell r="W556">
            <v>-1.36</v>
          </cell>
        </row>
        <row r="557">
          <cell r="A557" t="str">
            <v>SPI</v>
          </cell>
          <cell r="B557">
            <v>556</v>
          </cell>
          <cell r="C557" t="str">
            <v> i | 1 | 2 | 3 </v>
          </cell>
          <cell r="E557">
            <v>60.25</v>
          </cell>
          <cell r="F557">
            <v>0</v>
          </cell>
          <cell r="G557">
            <v>0</v>
          </cell>
          <cell r="H557">
            <v>0</v>
          </cell>
          <cell r="I557">
            <v>34456</v>
          </cell>
          <cell r="J557">
            <v>15.13</v>
          </cell>
          <cell r="K557">
            <v>0.9</v>
          </cell>
          <cell r="L557">
            <v>0.33</v>
          </cell>
          <cell r="M557">
            <v>0.2</v>
          </cell>
          <cell r="N557">
            <v>3.98</v>
          </cell>
          <cell r="O557">
            <v>5.46</v>
          </cell>
          <cell r="P557">
            <v>6.64</v>
          </cell>
          <cell r="Q557">
            <v>45.36</v>
          </cell>
          <cell r="R557">
            <v>1.17</v>
          </cell>
          <cell r="S557">
            <v>59.08</v>
          </cell>
          <cell r="U557">
            <v>540</v>
          </cell>
          <cell r="V557">
            <v>511</v>
          </cell>
          <cell r="W557">
            <v>0.71</v>
          </cell>
        </row>
        <row r="558">
          <cell r="A558" t="str">
            <v>SPRC</v>
          </cell>
          <cell r="B558">
            <v>557</v>
          </cell>
          <cell r="C558" t="str">
            <v> i | 1 | 2 | 3 </v>
          </cell>
          <cell r="E558">
            <v>7.35</v>
          </cell>
          <cell r="F558">
            <v>0.68</v>
          </cell>
          <cell r="G558">
            <v>43222900</v>
          </cell>
          <cell r="H558">
            <v>318495</v>
          </cell>
          <cell r="I558">
            <v>31869</v>
          </cell>
          <cell r="K558">
            <v>1.18</v>
          </cell>
          <cell r="L558">
            <v>0.73</v>
          </cell>
          <cell r="N558">
            <v>0</v>
          </cell>
          <cell r="O558">
            <v>-25.08</v>
          </cell>
          <cell r="P558">
            <v>-31.3</v>
          </cell>
          <cell r="Q558">
            <v>-7.02</v>
          </cell>
          <cell r="R558">
            <v>2.5</v>
          </cell>
          <cell r="S558">
            <v>39.380000000000003</v>
          </cell>
        </row>
        <row r="559">
          <cell r="A559" t="str">
            <v>SPVI</v>
          </cell>
          <cell r="B559">
            <v>558</v>
          </cell>
          <cell r="C559" t="str">
            <v> i | 1 | 2 | 3 </v>
          </cell>
          <cell r="E559">
            <v>3.28</v>
          </cell>
          <cell r="F559">
            <v>3.8</v>
          </cell>
          <cell r="G559">
            <v>22357300</v>
          </cell>
          <cell r="H559">
            <v>73387</v>
          </cell>
          <cell r="I559">
            <v>1312</v>
          </cell>
          <cell r="J559">
            <v>20.68</v>
          </cell>
          <cell r="K559">
            <v>3.53</v>
          </cell>
          <cell r="L559">
            <v>0.67</v>
          </cell>
          <cell r="M559">
            <v>0.1</v>
          </cell>
          <cell r="N559">
            <v>0.16</v>
          </cell>
          <cell r="O559">
            <v>14.37</v>
          </cell>
          <cell r="P559">
            <v>17.649999999999999</v>
          </cell>
          <cell r="Q559">
            <v>1.47</v>
          </cell>
          <cell r="R559">
            <v>3.16</v>
          </cell>
          <cell r="S559">
            <v>38.14</v>
          </cell>
          <cell r="U559">
            <v>412</v>
          </cell>
          <cell r="V559">
            <v>373</v>
          </cell>
          <cell r="W559">
            <v>0.15</v>
          </cell>
        </row>
        <row r="560">
          <cell r="A560" t="str">
            <v>SQ</v>
          </cell>
          <cell r="B560">
            <v>559</v>
          </cell>
          <cell r="C560" t="str">
            <v> i | 1 | 2 | 3 </v>
          </cell>
          <cell r="E560">
            <v>1.94</v>
          </cell>
          <cell r="F560">
            <v>0</v>
          </cell>
          <cell r="G560">
            <v>4878900</v>
          </cell>
          <cell r="H560">
            <v>9492</v>
          </cell>
          <cell r="I560">
            <v>2214</v>
          </cell>
          <cell r="J560">
            <v>7.74</v>
          </cell>
          <cell r="K560">
            <v>0.95</v>
          </cell>
          <cell r="L560">
            <v>3.37</v>
          </cell>
          <cell r="N560">
            <v>0.25</v>
          </cell>
          <cell r="O560">
            <v>5.93</v>
          </cell>
          <cell r="P560">
            <v>13.04</v>
          </cell>
          <cell r="Q560">
            <v>4.8</v>
          </cell>
          <cell r="S560">
            <v>59.36</v>
          </cell>
          <cell r="U560">
            <v>205</v>
          </cell>
          <cell r="V560">
            <v>304</v>
          </cell>
          <cell r="W560">
            <v>-0.09</v>
          </cell>
        </row>
        <row r="561">
          <cell r="A561" t="str">
            <v>SR</v>
          </cell>
          <cell r="B561">
            <v>560</v>
          </cell>
          <cell r="C561" t="str">
            <v> i | 1 | 2 | 3 </v>
          </cell>
          <cell r="E561">
            <v>0.59</v>
          </cell>
          <cell r="F561">
            <v>-1.67</v>
          </cell>
          <cell r="G561">
            <v>255900</v>
          </cell>
          <cell r="H561">
            <v>152</v>
          </cell>
          <cell r="I561">
            <v>399</v>
          </cell>
          <cell r="K561">
            <v>0.4</v>
          </cell>
          <cell r="L561">
            <v>1.38</v>
          </cell>
          <cell r="M561">
            <v>0.03</v>
          </cell>
          <cell r="N561">
            <v>0</v>
          </cell>
          <cell r="O561">
            <v>-5.33</v>
          </cell>
          <cell r="P561">
            <v>-11.54</v>
          </cell>
          <cell r="Q561">
            <v>-10.25</v>
          </cell>
          <cell r="R561">
            <v>5</v>
          </cell>
          <cell r="S561">
            <v>32.94</v>
          </cell>
        </row>
        <row r="562">
          <cell r="A562" t="str">
            <v>SRICHA</v>
          </cell>
          <cell r="B562">
            <v>561</v>
          </cell>
          <cell r="C562" t="str">
            <v> i | 1 | 2 | 3 </v>
          </cell>
          <cell r="E562">
            <v>9.25</v>
          </cell>
          <cell r="F562">
            <v>2.21</v>
          </cell>
          <cell r="G562">
            <v>162600</v>
          </cell>
          <cell r="H562">
            <v>1487</v>
          </cell>
          <cell r="I562">
            <v>2866</v>
          </cell>
          <cell r="J562">
            <v>43.58</v>
          </cell>
          <cell r="K562">
            <v>1.82</v>
          </cell>
          <cell r="L562">
            <v>0.31</v>
          </cell>
          <cell r="N562">
            <v>0.21</v>
          </cell>
          <cell r="O562">
            <v>4.66</v>
          </cell>
          <cell r="P562">
            <v>4.2699999999999996</v>
          </cell>
          <cell r="Q562">
            <v>7.03</v>
          </cell>
          <cell r="S562">
            <v>42.87</v>
          </cell>
          <cell r="U562">
            <v>800</v>
          </cell>
          <cell r="V562">
            <v>743</v>
          </cell>
          <cell r="W562">
            <v>-1.1200000000000001</v>
          </cell>
        </row>
        <row r="563">
          <cell r="A563" t="str">
            <v>SSC</v>
          </cell>
          <cell r="B563">
            <v>562</v>
          </cell>
          <cell r="C563" t="str">
            <v> i | 1 | 3 </v>
          </cell>
          <cell r="E563">
            <v>34.25</v>
          </cell>
          <cell r="F563">
            <v>0</v>
          </cell>
          <cell r="G563">
            <v>0</v>
          </cell>
          <cell r="H563">
            <v>0</v>
          </cell>
          <cell r="I563">
            <v>9107</v>
          </cell>
          <cell r="J563">
            <v>53.84</v>
          </cell>
          <cell r="K563">
            <v>1.02</v>
          </cell>
          <cell r="L563">
            <v>0.4</v>
          </cell>
          <cell r="M563">
            <v>0.32</v>
          </cell>
          <cell r="N563">
            <v>0.64</v>
          </cell>
          <cell r="O563">
            <v>1.28</v>
          </cell>
          <cell r="P563">
            <v>1.92</v>
          </cell>
          <cell r="Q563">
            <v>1.51</v>
          </cell>
          <cell r="R563">
            <v>0.92</v>
          </cell>
          <cell r="S563">
            <v>14.19</v>
          </cell>
          <cell r="U563">
            <v>888</v>
          </cell>
          <cell r="V563">
            <v>904</v>
          </cell>
          <cell r="W563">
            <v>1.25</v>
          </cell>
        </row>
        <row r="564">
          <cell r="A564" t="str">
            <v>SSF</v>
          </cell>
          <cell r="B564">
            <v>563</v>
          </cell>
          <cell r="C564" t="str">
            <v> i | 1 | 2 | 3 </v>
          </cell>
          <cell r="E564">
            <v>7</v>
          </cell>
          <cell r="F564">
            <v>0</v>
          </cell>
          <cell r="G564">
            <v>27000</v>
          </cell>
          <cell r="H564">
            <v>189</v>
          </cell>
          <cell r="I564">
            <v>1890</v>
          </cell>
          <cell r="J564">
            <v>14.17</v>
          </cell>
          <cell r="K564">
            <v>1.1399999999999999</v>
          </cell>
          <cell r="L564">
            <v>1.21</v>
          </cell>
          <cell r="N564">
            <v>0.49</v>
          </cell>
          <cell r="O564">
            <v>10.39</v>
          </cell>
          <cell r="P564">
            <v>8.2799999999999994</v>
          </cell>
          <cell r="Q564">
            <v>2</v>
          </cell>
          <cell r="R564">
            <v>2.95</v>
          </cell>
          <cell r="S564">
            <v>24</v>
          </cell>
          <cell r="U564">
            <v>474</v>
          </cell>
          <cell r="V564">
            <v>338</v>
          </cell>
          <cell r="W564">
            <v>0.17</v>
          </cell>
        </row>
        <row r="565">
          <cell r="A565" t="str">
            <v>SSI</v>
          </cell>
          <cell r="B565">
            <v>564</v>
          </cell>
          <cell r="C565" t="str">
            <v> i | 1 | 2 | 3 </v>
          </cell>
          <cell r="E565">
            <v>0.04</v>
          </cell>
          <cell r="F565">
            <v>33.33</v>
          </cell>
          <cell r="G565">
            <v>131234200</v>
          </cell>
          <cell r="H565">
            <v>4322</v>
          </cell>
          <cell r="I565">
            <v>445</v>
          </cell>
          <cell r="L565">
            <v>-1.51</v>
          </cell>
          <cell r="N565">
            <v>0</v>
          </cell>
        </row>
        <row r="566">
          <cell r="A566" t="str">
            <v>SSP</v>
          </cell>
          <cell r="B566">
            <v>565</v>
          </cell>
          <cell r="C566" t="str">
            <v> i | 1 | 2 | 3 </v>
          </cell>
          <cell r="E566">
            <v>10</v>
          </cell>
          <cell r="F566">
            <v>-1.96</v>
          </cell>
          <cell r="G566">
            <v>4783700</v>
          </cell>
          <cell r="H566">
            <v>47995</v>
          </cell>
          <cell r="I566">
            <v>9220</v>
          </cell>
          <cell r="J566">
            <v>12.95</v>
          </cell>
          <cell r="K566">
            <v>2.11</v>
          </cell>
          <cell r="L566">
            <v>2.7</v>
          </cell>
          <cell r="M566">
            <v>0.11</v>
          </cell>
          <cell r="N566">
            <v>0.77</v>
          </cell>
          <cell r="O566">
            <v>6.9</v>
          </cell>
          <cell r="P566">
            <v>17.670000000000002</v>
          </cell>
          <cell r="Q566">
            <v>40.44</v>
          </cell>
          <cell r="R566">
            <v>1.08</v>
          </cell>
          <cell r="S566">
            <v>32.549999999999997</v>
          </cell>
          <cell r="U566">
            <v>279</v>
          </cell>
          <cell r="V566">
            <v>409</v>
          </cell>
          <cell r="W566">
            <v>1.26</v>
          </cell>
        </row>
        <row r="567">
          <cell r="A567" t="str">
            <v>SSSC</v>
          </cell>
          <cell r="B567">
            <v>566</v>
          </cell>
          <cell r="C567" t="str">
            <v> i | 1 | 3 </v>
          </cell>
          <cell r="E567">
            <v>2.12</v>
          </cell>
          <cell r="F567">
            <v>1.92</v>
          </cell>
          <cell r="G567">
            <v>70800</v>
          </cell>
          <cell r="H567">
            <v>150</v>
          </cell>
          <cell r="I567">
            <v>1357</v>
          </cell>
          <cell r="J567">
            <v>17.79</v>
          </cell>
          <cell r="K567">
            <v>0.48</v>
          </cell>
          <cell r="L567">
            <v>0.15</v>
          </cell>
          <cell r="M567">
            <v>0.17</v>
          </cell>
          <cell r="N567">
            <v>0.12</v>
          </cell>
          <cell r="O567">
            <v>2.99</v>
          </cell>
          <cell r="P567">
            <v>2.7</v>
          </cell>
          <cell r="Q567">
            <v>1.65</v>
          </cell>
          <cell r="R567">
            <v>7.93</v>
          </cell>
          <cell r="S567">
            <v>42.32</v>
          </cell>
          <cell r="U567">
            <v>691</v>
          </cell>
          <cell r="V567">
            <v>664</v>
          </cell>
          <cell r="W567">
            <v>-2.17</v>
          </cell>
        </row>
        <row r="568">
          <cell r="A568" t="str">
            <v>SST</v>
          </cell>
          <cell r="B568">
            <v>567</v>
          </cell>
          <cell r="C568" t="str">
            <v> i | 1 | 2 | 3 </v>
          </cell>
          <cell r="E568">
            <v>2.2400000000000002</v>
          </cell>
          <cell r="F568">
            <v>0</v>
          </cell>
          <cell r="G568">
            <v>163000</v>
          </cell>
          <cell r="H568">
            <v>368</v>
          </cell>
          <cell r="I568">
            <v>1123</v>
          </cell>
          <cell r="K568">
            <v>0.51</v>
          </cell>
          <cell r="L568">
            <v>1.98</v>
          </cell>
          <cell r="M568">
            <v>0.01</v>
          </cell>
          <cell r="N568">
            <v>0</v>
          </cell>
          <cell r="O568">
            <v>-7.0000000000000007E-2</v>
          </cell>
          <cell r="P568">
            <v>-3.64</v>
          </cell>
          <cell r="Q568">
            <v>-2.84</v>
          </cell>
          <cell r="R568">
            <v>0.45</v>
          </cell>
          <cell r="S568">
            <v>33.72</v>
          </cell>
        </row>
        <row r="569">
          <cell r="A569" t="str">
            <v>STA</v>
          </cell>
          <cell r="B569">
            <v>568</v>
          </cell>
          <cell r="C569" t="str">
            <v> i | 1 | 2 | 3 </v>
          </cell>
          <cell r="D569" t="str">
            <v>XD</v>
          </cell>
          <cell r="E569">
            <v>27.25</v>
          </cell>
          <cell r="F569">
            <v>2.83</v>
          </cell>
          <cell r="G569">
            <v>11368500</v>
          </cell>
          <cell r="H569">
            <v>306261</v>
          </cell>
          <cell r="I569">
            <v>41856</v>
          </cell>
          <cell r="J569">
            <v>10.19</v>
          </cell>
          <cell r="K569">
            <v>1.25</v>
          </cell>
          <cell r="L569">
            <v>0.83</v>
          </cell>
          <cell r="M569">
            <v>0.5</v>
          </cell>
          <cell r="N569">
            <v>2.67</v>
          </cell>
          <cell r="O569">
            <v>11.76</v>
          </cell>
          <cell r="P569">
            <v>14.25</v>
          </cell>
          <cell r="Q569">
            <v>8.09</v>
          </cell>
          <cell r="R569">
            <v>1.32</v>
          </cell>
          <cell r="S569">
            <v>54.63</v>
          </cell>
          <cell r="U569">
            <v>238</v>
          </cell>
          <cell r="V569">
            <v>196</v>
          </cell>
          <cell r="W569">
            <v>-0.09</v>
          </cell>
        </row>
        <row r="570">
          <cell r="A570" t="str">
            <v>STANLY</v>
          </cell>
          <cell r="B570">
            <v>569</v>
          </cell>
          <cell r="C570" t="str">
            <v> i | 1 | 2 | 3 </v>
          </cell>
          <cell r="E570">
            <v>164.5</v>
          </cell>
          <cell r="F570">
            <v>0.3</v>
          </cell>
          <cell r="G570">
            <v>39600</v>
          </cell>
          <cell r="H570">
            <v>6521</v>
          </cell>
          <cell r="I570">
            <v>12605</v>
          </cell>
          <cell r="J570">
            <v>11.11</v>
          </cell>
          <cell r="K570">
            <v>0.71</v>
          </cell>
          <cell r="L570">
            <v>0.13</v>
          </cell>
          <cell r="M570">
            <v>8.25</v>
          </cell>
          <cell r="N570">
            <v>26.07</v>
          </cell>
          <cell r="O570">
            <v>7.11</v>
          </cell>
          <cell r="P570">
            <v>6.69</v>
          </cell>
          <cell r="Q570">
            <v>1.58</v>
          </cell>
          <cell r="R570">
            <v>5.03</v>
          </cell>
          <cell r="S570">
            <v>34.369999999999997</v>
          </cell>
          <cell r="U570">
            <v>440</v>
          </cell>
          <cell r="V570">
            <v>354</v>
          </cell>
          <cell r="W570">
            <v>0.71</v>
          </cell>
        </row>
        <row r="571">
          <cell r="A571" t="str">
            <v>STAR</v>
          </cell>
          <cell r="B571">
            <v>570</v>
          </cell>
          <cell r="C571" t="str">
            <v> i | 1 | 2 | 3 </v>
          </cell>
          <cell r="E571">
            <v>2.1</v>
          </cell>
          <cell r="F571">
            <v>-0.94</v>
          </cell>
          <cell r="G571">
            <v>39300</v>
          </cell>
          <cell r="H571">
            <v>83</v>
          </cell>
          <cell r="I571">
            <v>569</v>
          </cell>
          <cell r="K571">
            <v>3.44</v>
          </cell>
          <cell r="L571">
            <v>1.91</v>
          </cell>
          <cell r="N571">
            <v>0</v>
          </cell>
          <cell r="O571">
            <v>-28.93</v>
          </cell>
          <cell r="P571">
            <v>-64.12</v>
          </cell>
          <cell r="Q571">
            <v>-724.13</v>
          </cell>
          <cell r="S571">
            <v>63.39</v>
          </cell>
        </row>
        <row r="572">
          <cell r="A572" t="str">
            <v>STARK</v>
          </cell>
          <cell r="B572">
            <v>571</v>
          </cell>
          <cell r="C572" t="str">
            <v> i | 1 | 2 | 3 </v>
          </cell>
          <cell r="E572">
            <v>1.82</v>
          </cell>
          <cell r="F572">
            <v>0</v>
          </cell>
          <cell r="G572">
            <v>45106600</v>
          </cell>
          <cell r="H572">
            <v>82533</v>
          </cell>
          <cell r="I572">
            <v>43339</v>
          </cell>
          <cell r="J572">
            <v>35.06</v>
          </cell>
          <cell r="K572">
            <v>13</v>
          </cell>
          <cell r="L572">
            <v>6.63</v>
          </cell>
          <cell r="N572">
            <v>0.05</v>
          </cell>
          <cell r="O572">
            <v>12.06</v>
          </cell>
          <cell r="P572">
            <v>40.049999999999997</v>
          </cell>
          <cell r="Q572">
            <v>9.4700000000000006</v>
          </cell>
          <cell r="S572">
            <v>20.84</v>
          </cell>
          <cell r="U572">
            <v>405</v>
          </cell>
          <cell r="V572">
            <v>488</v>
          </cell>
          <cell r="W572">
            <v>0.56999999999999995</v>
          </cell>
        </row>
        <row r="573">
          <cell r="A573" t="str">
            <v>STC</v>
          </cell>
          <cell r="B573">
            <v>572</v>
          </cell>
          <cell r="C573" t="str">
            <v> i </v>
          </cell>
          <cell r="E573">
            <v>0.68</v>
          </cell>
          <cell r="F573">
            <v>1.49</v>
          </cell>
          <cell r="G573">
            <v>529600</v>
          </cell>
          <cell r="H573">
            <v>356</v>
          </cell>
          <cell r="I573">
            <v>386</v>
          </cell>
          <cell r="J573">
            <v>18.48</v>
          </cell>
          <cell r="K573">
            <v>1.03</v>
          </cell>
          <cell r="L573">
            <v>0.46</v>
          </cell>
          <cell r="M573">
            <v>0.1</v>
          </cell>
          <cell r="N573">
            <v>0.04</v>
          </cell>
          <cell r="O573">
            <v>5.33</v>
          </cell>
          <cell r="P573">
            <v>6.39</v>
          </cell>
          <cell r="Q573">
            <v>4.2</v>
          </cell>
          <cell r="R573">
            <v>14.93</v>
          </cell>
          <cell r="S573">
            <v>25.3</v>
          </cell>
          <cell r="U573">
            <v>599</v>
          </cell>
          <cell r="V573">
            <v>571</v>
          </cell>
        </row>
        <row r="574">
          <cell r="A574" t="str">
            <v>STEC</v>
          </cell>
          <cell r="B574">
            <v>573</v>
          </cell>
          <cell r="C574" t="str">
            <v> i | 1 | 3 </v>
          </cell>
          <cell r="E574">
            <v>13.3</v>
          </cell>
          <cell r="F574">
            <v>0.76</v>
          </cell>
          <cell r="G574">
            <v>13113200</v>
          </cell>
          <cell r="H574">
            <v>174768</v>
          </cell>
          <cell r="I574">
            <v>20284</v>
          </cell>
          <cell r="J574">
            <v>16.55</v>
          </cell>
          <cell r="K574">
            <v>1.53</v>
          </cell>
          <cell r="L574">
            <v>2.4500000000000002</v>
          </cell>
          <cell r="N574">
            <v>0.8</v>
          </cell>
          <cell r="O574">
            <v>3.29</v>
          </cell>
          <cell r="P574">
            <v>9.1</v>
          </cell>
          <cell r="Q574">
            <v>2.2999999999999998</v>
          </cell>
          <cell r="R574">
            <v>2.27</v>
          </cell>
          <cell r="S574">
            <v>65.17</v>
          </cell>
          <cell r="U574">
            <v>486</v>
          </cell>
          <cell r="V574">
            <v>629</v>
          </cell>
          <cell r="W574">
            <v>-0.13</v>
          </cell>
        </row>
        <row r="575">
          <cell r="A575" t="str">
            <v>STGT</v>
          </cell>
          <cell r="B575">
            <v>574</v>
          </cell>
          <cell r="C575" t="str">
            <v> i </v>
          </cell>
          <cell r="E575">
            <v>75.25</v>
          </cell>
          <cell r="F575">
            <v>0.33</v>
          </cell>
          <cell r="G575">
            <v>16769800</v>
          </cell>
          <cell r="H575">
            <v>1257605</v>
          </cell>
          <cell r="I575">
            <v>107516</v>
          </cell>
          <cell r="J575">
            <v>17.739999999999998</v>
          </cell>
          <cell r="K575">
            <v>4.3</v>
          </cell>
          <cell r="L575">
            <v>0.32</v>
          </cell>
          <cell r="M575">
            <v>1.25</v>
          </cell>
          <cell r="N575">
            <v>4.24</v>
          </cell>
          <cell r="O575">
            <v>20.61</v>
          </cell>
          <cell r="P575">
            <v>24.18</v>
          </cell>
          <cell r="Q575">
            <v>34.369999999999997</v>
          </cell>
          <cell r="S575">
            <v>38.01</v>
          </cell>
          <cell r="U575">
            <v>311</v>
          </cell>
          <cell r="V575">
            <v>289</v>
          </cell>
        </row>
        <row r="576">
          <cell r="A576" t="str">
            <v>STHAI</v>
          </cell>
          <cell r="B576">
            <v>575</v>
          </cell>
          <cell r="C576" t="str">
            <v> i | 1 | 2 | 3 </v>
          </cell>
          <cell r="D576" t="str">
            <v>SPNPNC</v>
          </cell>
          <cell r="E576">
            <v>0.01</v>
          </cell>
          <cell r="F576">
            <v>0</v>
          </cell>
          <cell r="G576">
            <v>0</v>
          </cell>
          <cell r="H576">
            <v>0</v>
          </cell>
          <cell r="I576">
            <v>160</v>
          </cell>
          <cell r="K576">
            <v>0.14000000000000001</v>
          </cell>
          <cell r="L576">
            <v>0.18</v>
          </cell>
          <cell r="N576">
            <v>0</v>
          </cell>
          <cell r="O576">
            <v>-1.31</v>
          </cell>
          <cell r="P576">
            <v>-1.54</v>
          </cell>
          <cell r="Q576">
            <v>21.64</v>
          </cell>
          <cell r="S576">
            <v>74.47</v>
          </cell>
        </row>
        <row r="577">
          <cell r="A577" t="str">
            <v>STI</v>
          </cell>
          <cell r="B577">
            <v>576</v>
          </cell>
          <cell r="C577" t="str">
            <v> i | 1 | 3 </v>
          </cell>
          <cell r="E577">
            <v>6.85</v>
          </cell>
          <cell r="F577">
            <v>0</v>
          </cell>
          <cell r="G577">
            <v>280900</v>
          </cell>
          <cell r="H577">
            <v>1932</v>
          </cell>
          <cell r="I577">
            <v>1836</v>
          </cell>
          <cell r="J577">
            <v>13.78</v>
          </cell>
          <cell r="K577">
            <v>2.75</v>
          </cell>
          <cell r="L577">
            <v>1.51</v>
          </cell>
          <cell r="M577">
            <v>0.25</v>
          </cell>
          <cell r="N577">
            <v>0.5</v>
          </cell>
          <cell r="O577">
            <v>15.68</v>
          </cell>
          <cell r="P577">
            <v>20.85</v>
          </cell>
          <cell r="Q577">
            <v>9.89</v>
          </cell>
          <cell r="R577">
            <v>3.65</v>
          </cell>
          <cell r="S577">
            <v>20.34</v>
          </cell>
          <cell r="U577">
            <v>267</v>
          </cell>
          <cell r="V577">
            <v>251</v>
          </cell>
          <cell r="W577">
            <v>0.81</v>
          </cell>
        </row>
        <row r="578">
          <cell r="A578" t="str">
            <v>STPI</v>
          </cell>
          <cell r="B578">
            <v>577</v>
          </cell>
          <cell r="C578" t="str">
            <v> i | 1 | 3 </v>
          </cell>
          <cell r="E578">
            <v>4</v>
          </cell>
          <cell r="F578">
            <v>1.52</v>
          </cell>
          <cell r="G578">
            <v>13977300</v>
          </cell>
          <cell r="H578">
            <v>56104</v>
          </cell>
          <cell r="I578">
            <v>6499</v>
          </cell>
          <cell r="K578">
            <v>0.8</v>
          </cell>
          <cell r="L578">
            <v>0.64</v>
          </cell>
          <cell r="N578">
            <v>0</v>
          </cell>
          <cell r="O578">
            <v>-3.02</v>
          </cell>
          <cell r="P578">
            <v>-5.35</v>
          </cell>
          <cell r="Q578">
            <v>-17.489999999999998</v>
          </cell>
          <cell r="R578">
            <v>10.32</v>
          </cell>
          <cell r="S578">
            <v>74.459999999999994</v>
          </cell>
        </row>
        <row r="579">
          <cell r="A579" t="str">
            <v>SUC</v>
          </cell>
          <cell r="B579">
            <v>578</v>
          </cell>
          <cell r="C579" t="str">
            <v> i | 1 | 2 | 3 </v>
          </cell>
          <cell r="E579">
            <v>34.5</v>
          </cell>
          <cell r="F579">
            <v>-0.72</v>
          </cell>
          <cell r="G579">
            <v>51600</v>
          </cell>
          <cell r="H579">
            <v>1765</v>
          </cell>
          <cell r="I579">
            <v>10350</v>
          </cell>
          <cell r="J579">
            <v>15.08</v>
          </cell>
          <cell r="K579">
            <v>0.5</v>
          </cell>
          <cell r="L579">
            <v>0.14000000000000001</v>
          </cell>
          <cell r="M579">
            <v>1.5</v>
          </cell>
          <cell r="N579">
            <v>2.29</v>
          </cell>
          <cell r="O579">
            <v>3.66</v>
          </cell>
          <cell r="P579">
            <v>3.38</v>
          </cell>
          <cell r="Q579">
            <v>6.14</v>
          </cell>
          <cell r="R579">
            <v>4.32</v>
          </cell>
          <cell r="S579">
            <v>57.4</v>
          </cell>
          <cell r="U579">
            <v>629</v>
          </cell>
          <cell r="V579">
            <v>588</v>
          </cell>
          <cell r="W579">
            <v>1.94</v>
          </cell>
        </row>
        <row r="580">
          <cell r="A580" t="str">
            <v>SUN</v>
          </cell>
          <cell r="B580">
            <v>579</v>
          </cell>
          <cell r="C580" t="str">
            <v> i | 1 | 2 | 3 </v>
          </cell>
          <cell r="E580">
            <v>4.12</v>
          </cell>
          <cell r="F580">
            <v>0.49</v>
          </cell>
          <cell r="G580">
            <v>3801200</v>
          </cell>
          <cell r="H580">
            <v>15585</v>
          </cell>
          <cell r="I580">
            <v>1772</v>
          </cell>
          <cell r="J580">
            <v>12.31</v>
          </cell>
          <cell r="K580">
            <v>1.81</v>
          </cell>
          <cell r="L580">
            <v>0.36</v>
          </cell>
          <cell r="M580">
            <v>0.05</v>
          </cell>
          <cell r="N580">
            <v>0.33</v>
          </cell>
          <cell r="O580">
            <v>11.71</v>
          </cell>
          <cell r="P580">
            <v>15.65</v>
          </cell>
          <cell r="Q580">
            <v>7.73</v>
          </cell>
          <cell r="S580">
            <v>27.1</v>
          </cell>
          <cell r="U580">
            <v>289</v>
          </cell>
          <cell r="V580">
            <v>270</v>
          </cell>
          <cell r="W580">
            <v>-0.11</v>
          </cell>
        </row>
        <row r="581">
          <cell r="A581" t="str">
            <v>SUPER</v>
          </cell>
          <cell r="B581">
            <v>580</v>
          </cell>
          <cell r="C581" t="str">
            <v> i | 1 | 2 | 3 </v>
          </cell>
          <cell r="E581">
            <v>0.93</v>
          </cell>
          <cell r="F581">
            <v>1.0900000000000001</v>
          </cell>
          <cell r="G581">
            <v>365574000</v>
          </cell>
          <cell r="H581">
            <v>341895</v>
          </cell>
          <cell r="I581">
            <v>25435</v>
          </cell>
          <cell r="J581">
            <v>15.45</v>
          </cell>
          <cell r="K581">
            <v>1.5</v>
          </cell>
          <cell r="L581">
            <v>2.4700000000000002</v>
          </cell>
          <cell r="N581">
            <v>0.06</v>
          </cell>
          <cell r="O581">
            <v>5.87</v>
          </cell>
          <cell r="P581">
            <v>10.16</v>
          </cell>
          <cell r="Q581">
            <v>24.38</v>
          </cell>
          <cell r="R581">
            <v>1.2</v>
          </cell>
          <cell r="S581">
            <v>59.87</v>
          </cell>
          <cell r="U581">
            <v>456</v>
          </cell>
          <cell r="V581">
            <v>505</v>
          </cell>
          <cell r="W581">
            <v>0.32</v>
          </cell>
        </row>
        <row r="582">
          <cell r="A582" t="str">
            <v>SUSCO</v>
          </cell>
          <cell r="B582">
            <v>581</v>
          </cell>
          <cell r="C582" t="str">
            <v> i | 1 | 2 | 3 </v>
          </cell>
          <cell r="E582">
            <v>2.78</v>
          </cell>
          <cell r="F582">
            <v>-1.42</v>
          </cell>
          <cell r="G582">
            <v>1782300</v>
          </cell>
          <cell r="H582">
            <v>4996</v>
          </cell>
          <cell r="I582">
            <v>3058</v>
          </cell>
          <cell r="J582">
            <v>16.47</v>
          </cell>
          <cell r="K582">
            <v>0.84</v>
          </cell>
          <cell r="L582">
            <v>0.75</v>
          </cell>
          <cell r="M582">
            <v>0.02</v>
          </cell>
          <cell r="N582">
            <v>0.17</v>
          </cell>
          <cell r="O582">
            <v>4.46</v>
          </cell>
          <cell r="P582">
            <v>4.9000000000000004</v>
          </cell>
          <cell r="Q582">
            <v>0.92</v>
          </cell>
          <cell r="R582">
            <v>6.94</v>
          </cell>
          <cell r="S582">
            <v>60.09</v>
          </cell>
          <cell r="U582">
            <v>609</v>
          </cell>
          <cell r="V582">
            <v>575</v>
          </cell>
          <cell r="W582">
            <v>0.52</v>
          </cell>
        </row>
        <row r="583">
          <cell r="A583" t="str">
            <v>SUTHA</v>
          </cell>
          <cell r="B583">
            <v>582</v>
          </cell>
          <cell r="C583" t="str">
            <v> i | 1 | 2 | 3 </v>
          </cell>
          <cell r="E583">
            <v>3.94</v>
          </cell>
          <cell r="F583">
            <v>-5.74</v>
          </cell>
          <cell r="G583">
            <v>454600</v>
          </cell>
          <cell r="H583">
            <v>1813</v>
          </cell>
          <cell r="I583">
            <v>1182</v>
          </cell>
          <cell r="J583">
            <v>6.4</v>
          </cell>
          <cell r="K583">
            <v>1.79</v>
          </cell>
          <cell r="L583">
            <v>2.42</v>
          </cell>
          <cell r="M583">
            <v>0.21</v>
          </cell>
          <cell r="N583">
            <v>0.62</v>
          </cell>
          <cell r="O583">
            <v>12.47</v>
          </cell>
          <cell r="P583">
            <v>31.63</v>
          </cell>
          <cell r="Q583">
            <v>19.96</v>
          </cell>
          <cell r="R583">
            <v>5.74</v>
          </cell>
          <cell r="S583">
            <v>22.89</v>
          </cell>
          <cell r="U583">
            <v>37</v>
          </cell>
          <cell r="V583">
            <v>105</v>
          </cell>
          <cell r="W583">
            <v>-0.26</v>
          </cell>
        </row>
        <row r="584">
          <cell r="A584" t="str">
            <v>SVH</v>
          </cell>
          <cell r="B584">
            <v>583</v>
          </cell>
          <cell r="C584" t="str">
            <v> i | 1 | 3 </v>
          </cell>
          <cell r="E584">
            <v>404</v>
          </cell>
          <cell r="F584">
            <v>0.5</v>
          </cell>
          <cell r="G584">
            <v>100</v>
          </cell>
          <cell r="H584">
            <v>40</v>
          </cell>
          <cell r="I584">
            <v>40400</v>
          </cell>
          <cell r="J584">
            <v>25.6</v>
          </cell>
          <cell r="K584">
            <v>4.3099999999999996</v>
          </cell>
          <cell r="L584">
            <v>0.32</v>
          </cell>
          <cell r="M584">
            <v>10</v>
          </cell>
          <cell r="N584">
            <v>15.78</v>
          </cell>
          <cell r="O584">
            <v>16.21</v>
          </cell>
          <cell r="P584">
            <v>17.37</v>
          </cell>
          <cell r="Q584">
            <v>14.35</v>
          </cell>
          <cell r="R584">
            <v>4.2300000000000004</v>
          </cell>
          <cell r="S584">
            <v>4.2300000000000004</v>
          </cell>
          <cell r="U584">
            <v>453</v>
          </cell>
          <cell r="V584">
            <v>394</v>
          </cell>
          <cell r="W584">
            <v>2.46</v>
          </cell>
        </row>
        <row r="585">
          <cell r="A585" t="str">
            <v>SVI</v>
          </cell>
          <cell r="B585">
            <v>584</v>
          </cell>
          <cell r="C585" t="str">
            <v> i | 1 | 2 | 3 </v>
          </cell>
          <cell r="E585">
            <v>4.9400000000000004</v>
          </cell>
          <cell r="F585">
            <v>2.4900000000000002</v>
          </cell>
          <cell r="G585">
            <v>31118100</v>
          </cell>
          <cell r="H585">
            <v>154246</v>
          </cell>
          <cell r="I585">
            <v>11198</v>
          </cell>
          <cell r="J585">
            <v>17.350000000000001</v>
          </cell>
          <cell r="K585">
            <v>2.7</v>
          </cell>
          <cell r="L585">
            <v>1.79</v>
          </cell>
          <cell r="M585">
            <v>1.93</v>
          </cell>
          <cell r="N585">
            <v>0.28000000000000003</v>
          </cell>
          <cell r="O585">
            <v>6.55</v>
          </cell>
          <cell r="P585">
            <v>10.57</v>
          </cell>
          <cell r="Q585">
            <v>4.95</v>
          </cell>
          <cell r="R585">
            <v>40</v>
          </cell>
          <cell r="S585">
            <v>18.7</v>
          </cell>
          <cell r="U585">
            <v>470</v>
          </cell>
          <cell r="V585">
            <v>499</v>
          </cell>
          <cell r="W585">
            <v>-0.86</v>
          </cell>
        </row>
        <row r="586">
          <cell r="A586" t="str">
            <v>SVOA</v>
          </cell>
          <cell r="B586">
            <v>585</v>
          </cell>
          <cell r="C586" t="str">
            <v> i | 1 | 2 | 3 </v>
          </cell>
          <cell r="E586">
            <v>1.35</v>
          </cell>
          <cell r="F586">
            <v>3.05</v>
          </cell>
          <cell r="G586">
            <v>6203300</v>
          </cell>
          <cell r="H586">
            <v>8319</v>
          </cell>
          <cell r="I586">
            <v>954</v>
          </cell>
          <cell r="J586">
            <v>14.06</v>
          </cell>
          <cell r="K586">
            <v>0.57999999999999996</v>
          </cell>
          <cell r="L586">
            <v>1.67</v>
          </cell>
          <cell r="M586">
            <v>0.04</v>
          </cell>
          <cell r="N586">
            <v>0.1</v>
          </cell>
          <cell r="O586">
            <v>2.54</v>
          </cell>
          <cell r="P586">
            <v>4.08</v>
          </cell>
          <cell r="Q586">
            <v>1.22</v>
          </cell>
          <cell r="R586">
            <v>3.05</v>
          </cell>
          <cell r="S586">
            <v>63.83</v>
          </cell>
          <cell r="U586">
            <v>588</v>
          </cell>
          <cell r="V586">
            <v>618</v>
          </cell>
          <cell r="W586">
            <v>0.65</v>
          </cell>
        </row>
        <row r="587">
          <cell r="A587" t="str">
            <v>SWC</v>
          </cell>
          <cell r="B587">
            <v>586</v>
          </cell>
          <cell r="C587" t="str">
            <v> i | 1 | 2 | 3 </v>
          </cell>
          <cell r="E587">
            <v>4.76</v>
          </cell>
          <cell r="F587">
            <v>0.85</v>
          </cell>
          <cell r="G587">
            <v>190400</v>
          </cell>
          <cell r="H587">
            <v>905</v>
          </cell>
          <cell r="I587">
            <v>1517</v>
          </cell>
          <cell r="J587">
            <v>11</v>
          </cell>
          <cell r="K587">
            <v>2.38</v>
          </cell>
          <cell r="L587">
            <v>0.95</v>
          </cell>
          <cell r="M587">
            <v>0.13</v>
          </cell>
          <cell r="N587">
            <v>0.43</v>
          </cell>
          <cell r="O587">
            <v>16.39</v>
          </cell>
          <cell r="P587">
            <v>22.47</v>
          </cell>
          <cell r="Q587">
            <v>5.6</v>
          </cell>
          <cell r="R587">
            <v>7.68</v>
          </cell>
          <cell r="S587">
            <v>19.920000000000002</v>
          </cell>
          <cell r="U587">
            <v>175</v>
          </cell>
          <cell r="V587">
            <v>166</v>
          </cell>
          <cell r="W587">
            <v>1.1499999999999999</v>
          </cell>
        </row>
        <row r="588">
          <cell r="A588" t="str">
            <v>SYMC</v>
          </cell>
          <cell r="B588">
            <v>587</v>
          </cell>
          <cell r="C588" t="str">
            <v> i | 1 | 2 | 3 </v>
          </cell>
          <cell r="E588">
            <v>4.0199999999999996</v>
          </cell>
          <cell r="F588">
            <v>0.5</v>
          </cell>
          <cell r="G588">
            <v>34800</v>
          </cell>
          <cell r="H588">
            <v>140</v>
          </cell>
          <cell r="I588">
            <v>1743</v>
          </cell>
          <cell r="J588">
            <v>18.329999999999998</v>
          </cell>
          <cell r="K588">
            <v>0.72</v>
          </cell>
          <cell r="L588">
            <v>0.65</v>
          </cell>
          <cell r="M588">
            <v>0.02</v>
          </cell>
          <cell r="N588">
            <v>0.22</v>
          </cell>
          <cell r="O588">
            <v>4.3499999999999996</v>
          </cell>
          <cell r="P588">
            <v>4.01</v>
          </cell>
          <cell r="Q588">
            <v>7.96</v>
          </cell>
          <cell r="R588">
            <v>0.53</v>
          </cell>
          <cell r="S588">
            <v>30.13</v>
          </cell>
          <cell r="U588">
            <v>660</v>
          </cell>
          <cell r="V588">
            <v>608</v>
          </cell>
          <cell r="W588">
            <v>-0.18</v>
          </cell>
        </row>
        <row r="589">
          <cell r="A589" t="str">
            <v>SYNEX</v>
          </cell>
          <cell r="B589">
            <v>588</v>
          </cell>
          <cell r="C589" t="str">
            <v> i | 1 | 2 | 3 </v>
          </cell>
          <cell r="E589">
            <v>14</v>
          </cell>
          <cell r="F589">
            <v>10.24</v>
          </cell>
          <cell r="G589">
            <v>18655200</v>
          </cell>
          <cell r="H589">
            <v>252328</v>
          </cell>
          <cell r="I589">
            <v>11863</v>
          </cell>
          <cell r="J589">
            <v>19.91</v>
          </cell>
          <cell r="K589">
            <v>3.61</v>
          </cell>
          <cell r="L589">
            <v>1.79</v>
          </cell>
          <cell r="M589">
            <v>0.14000000000000001</v>
          </cell>
          <cell r="N589">
            <v>0.7</v>
          </cell>
          <cell r="O589">
            <v>7.62</v>
          </cell>
          <cell r="P589">
            <v>18.68</v>
          </cell>
          <cell r="Q589">
            <v>1.98</v>
          </cell>
          <cell r="R589">
            <v>3.7</v>
          </cell>
          <cell r="S589">
            <v>25.31</v>
          </cell>
          <cell r="U589">
            <v>395</v>
          </cell>
          <cell r="V589">
            <v>498</v>
          </cell>
          <cell r="W589">
            <v>1.45</v>
          </cell>
        </row>
        <row r="590">
          <cell r="A590" t="str">
            <v>SYNTEC</v>
          </cell>
          <cell r="B590">
            <v>589</v>
          </cell>
          <cell r="C590" t="str">
            <v> i | 1 | 2 | 3 </v>
          </cell>
          <cell r="E590">
            <v>1.53</v>
          </cell>
          <cell r="F590">
            <v>0</v>
          </cell>
          <cell r="G590">
            <v>6916400</v>
          </cell>
          <cell r="H590">
            <v>10685</v>
          </cell>
          <cell r="I590">
            <v>2448</v>
          </cell>
          <cell r="J590">
            <v>15.74</v>
          </cell>
          <cell r="K590">
            <v>0.44</v>
          </cell>
          <cell r="L590">
            <v>0.77</v>
          </cell>
          <cell r="M590">
            <v>0.03</v>
          </cell>
          <cell r="N590">
            <v>0.1</v>
          </cell>
          <cell r="O590">
            <v>2.5499999999999998</v>
          </cell>
          <cell r="P590">
            <v>2.78</v>
          </cell>
          <cell r="Q590">
            <v>2.42</v>
          </cell>
          <cell r="R590">
            <v>5.88</v>
          </cell>
          <cell r="S590">
            <v>67.400000000000006</v>
          </cell>
          <cell r="U590">
            <v>659</v>
          </cell>
          <cell r="V590">
            <v>649</v>
          </cell>
          <cell r="W590">
            <v>-1.61</v>
          </cell>
        </row>
        <row r="591">
          <cell r="A591" t="str">
            <v>T</v>
          </cell>
          <cell r="B591">
            <v>590</v>
          </cell>
          <cell r="C591" t="str">
            <v> i | 1 | 2 | 3 </v>
          </cell>
          <cell r="D591" t="str">
            <v>C</v>
          </cell>
          <cell r="E591">
            <v>0.04</v>
          </cell>
          <cell r="F591">
            <v>33.33</v>
          </cell>
          <cell r="G591">
            <v>1600</v>
          </cell>
          <cell r="H591">
            <v>0</v>
          </cell>
          <cell r="I591">
            <v>438</v>
          </cell>
          <cell r="K591">
            <v>2</v>
          </cell>
          <cell r="L591">
            <v>0.84</v>
          </cell>
          <cell r="N591">
            <v>0</v>
          </cell>
          <cell r="O591">
            <v>-27.83</v>
          </cell>
          <cell r="P591">
            <v>-60.1</v>
          </cell>
          <cell r="Q591">
            <v>-14.61</v>
          </cell>
          <cell r="S591">
            <v>69.41</v>
          </cell>
        </row>
        <row r="592">
          <cell r="A592" t="str">
            <v>TACC</v>
          </cell>
          <cell r="B592">
            <v>591</v>
          </cell>
          <cell r="C592" t="str">
            <v> i | 1 | 2 | 3 </v>
          </cell>
          <cell r="E592">
            <v>6.65</v>
          </cell>
          <cell r="F592">
            <v>0.76</v>
          </cell>
          <cell r="G592">
            <v>7132500</v>
          </cell>
          <cell r="H592">
            <v>47191</v>
          </cell>
          <cell r="I592">
            <v>4043</v>
          </cell>
          <cell r="J592">
            <v>22.24</v>
          </cell>
          <cell r="K592">
            <v>6.05</v>
          </cell>
          <cell r="L592">
            <v>0.45</v>
          </cell>
          <cell r="M592">
            <v>0.13</v>
          </cell>
          <cell r="N592">
            <v>0.3</v>
          </cell>
          <cell r="O592">
            <v>23.48</v>
          </cell>
          <cell r="P592">
            <v>27.08</v>
          </cell>
          <cell r="Q592">
            <v>13.7</v>
          </cell>
          <cell r="R592">
            <v>3.64</v>
          </cell>
          <cell r="S592">
            <v>60.96</v>
          </cell>
          <cell r="U592">
            <v>352</v>
          </cell>
          <cell r="V592">
            <v>332</v>
          </cell>
          <cell r="W592">
            <v>0.56000000000000005</v>
          </cell>
        </row>
        <row r="593">
          <cell r="A593" t="str">
            <v>TAE</v>
          </cell>
          <cell r="B593">
            <v>592</v>
          </cell>
          <cell r="C593" t="str">
            <v> i | 1 | 2 | 3 </v>
          </cell>
          <cell r="E593">
            <v>2.4</v>
          </cell>
          <cell r="F593">
            <v>0.84</v>
          </cell>
          <cell r="G593">
            <v>773000</v>
          </cell>
          <cell r="H593">
            <v>1860</v>
          </cell>
          <cell r="I593">
            <v>2400</v>
          </cell>
          <cell r="J593">
            <v>17.34</v>
          </cell>
          <cell r="K593">
            <v>1.31</v>
          </cell>
          <cell r="L593">
            <v>0.88</v>
          </cell>
          <cell r="M593">
            <v>0.06</v>
          </cell>
          <cell r="N593">
            <v>0.14000000000000001</v>
          </cell>
          <cell r="O593">
            <v>5.55</v>
          </cell>
          <cell r="P593">
            <v>7.42</v>
          </cell>
          <cell r="Q593">
            <v>5.31</v>
          </cell>
          <cell r="R593">
            <v>14.71</v>
          </cell>
          <cell r="S593">
            <v>41.02</v>
          </cell>
          <cell r="U593">
            <v>548</v>
          </cell>
          <cell r="V593">
            <v>538</v>
          </cell>
          <cell r="W593">
            <v>0.15</v>
          </cell>
        </row>
        <row r="594">
          <cell r="A594" t="str">
            <v>TAKUNI</v>
          </cell>
          <cell r="B594">
            <v>593</v>
          </cell>
          <cell r="C594" t="str">
            <v> i | 1 | 2 | 3 </v>
          </cell>
          <cell r="E594">
            <v>0.42</v>
          </cell>
          <cell r="F594">
            <v>2.44</v>
          </cell>
          <cell r="G594">
            <v>1502300</v>
          </cell>
          <cell r="H594">
            <v>619</v>
          </cell>
          <cell r="I594">
            <v>336</v>
          </cell>
          <cell r="J594">
            <v>10.74</v>
          </cell>
          <cell r="K594">
            <v>0.39</v>
          </cell>
          <cell r="L594">
            <v>1.18</v>
          </cell>
          <cell r="M594">
            <v>0.03</v>
          </cell>
          <cell r="N594">
            <v>0.04</v>
          </cell>
          <cell r="O594">
            <v>5.22</v>
          </cell>
          <cell r="P594">
            <v>3.61</v>
          </cell>
          <cell r="Q594">
            <v>0.41</v>
          </cell>
          <cell r="R594">
            <v>6.68</v>
          </cell>
          <cell r="S594">
            <v>48.2</v>
          </cell>
          <cell r="U594">
            <v>510</v>
          </cell>
          <cell r="V594">
            <v>410</v>
          </cell>
          <cell r="W594">
            <v>-4.37</v>
          </cell>
        </row>
        <row r="595">
          <cell r="A595" t="str">
            <v>TAPAC</v>
          </cell>
          <cell r="B595">
            <v>594</v>
          </cell>
          <cell r="C595" t="str">
            <v> i | 1 | 2 | 3 </v>
          </cell>
          <cell r="E595">
            <v>3</v>
          </cell>
          <cell r="F595">
            <v>2.74</v>
          </cell>
          <cell r="G595">
            <v>1195300</v>
          </cell>
          <cell r="H595">
            <v>3621</v>
          </cell>
          <cell r="I595">
            <v>1236</v>
          </cell>
          <cell r="J595">
            <v>95.51</v>
          </cell>
          <cell r="K595">
            <v>1.18</v>
          </cell>
          <cell r="L595">
            <v>1.1599999999999999</v>
          </cell>
          <cell r="M595">
            <v>0.06</v>
          </cell>
          <cell r="N595">
            <v>0.03</v>
          </cell>
          <cell r="O595">
            <v>2.17</v>
          </cell>
          <cell r="P595">
            <v>1.25</v>
          </cell>
          <cell r="Q595">
            <v>-0.1</v>
          </cell>
          <cell r="R595">
            <v>2.0499999999999998</v>
          </cell>
          <cell r="S595">
            <v>36.61</v>
          </cell>
          <cell r="U595">
            <v>927</v>
          </cell>
          <cell r="V595">
            <v>895</v>
          </cell>
          <cell r="W595">
            <v>1.08</v>
          </cell>
        </row>
        <row r="596">
          <cell r="A596" t="str">
            <v>TASCO</v>
          </cell>
          <cell r="B596">
            <v>595</v>
          </cell>
          <cell r="C596" t="str">
            <v> i | 1 | 2 | 3 </v>
          </cell>
          <cell r="E596">
            <v>18.5</v>
          </cell>
          <cell r="F596">
            <v>-0.54</v>
          </cell>
          <cell r="G596">
            <v>19098000</v>
          </cell>
          <cell r="H596">
            <v>356320</v>
          </cell>
          <cell r="I596">
            <v>29200</v>
          </cell>
          <cell r="J596">
            <v>8.49</v>
          </cell>
          <cell r="K596">
            <v>2.0099999999999998</v>
          </cell>
          <cell r="L596">
            <v>0.61</v>
          </cell>
          <cell r="M596">
            <v>0.3</v>
          </cell>
          <cell r="N596">
            <v>2.1800000000000002</v>
          </cell>
          <cell r="O596">
            <v>18.010000000000002</v>
          </cell>
          <cell r="P596">
            <v>24.98</v>
          </cell>
          <cell r="Q596">
            <v>13.68</v>
          </cell>
          <cell r="R596">
            <v>8.06</v>
          </cell>
          <cell r="S596">
            <v>39.44</v>
          </cell>
          <cell r="U596">
            <v>98</v>
          </cell>
          <cell r="V596">
            <v>90</v>
          </cell>
          <cell r="W596">
            <v>0.11</v>
          </cell>
        </row>
        <row r="597">
          <cell r="A597" t="str">
            <v>TBSP</v>
          </cell>
          <cell r="B597">
            <v>596</v>
          </cell>
          <cell r="C597" t="str">
            <v> i | 1 | 2 | 3 </v>
          </cell>
          <cell r="E597">
            <v>12.8</v>
          </cell>
          <cell r="F597">
            <v>0</v>
          </cell>
          <cell r="G597">
            <v>1200</v>
          </cell>
          <cell r="H597">
            <v>16</v>
          </cell>
          <cell r="I597">
            <v>2614</v>
          </cell>
          <cell r="K597">
            <v>2.9</v>
          </cell>
          <cell r="L597">
            <v>1.27</v>
          </cell>
          <cell r="M597">
            <v>0.45</v>
          </cell>
          <cell r="N597">
            <v>0</v>
          </cell>
          <cell r="O597">
            <v>1.31</v>
          </cell>
          <cell r="P597">
            <v>-0.85</v>
          </cell>
          <cell r="Q597">
            <v>-1.53</v>
          </cell>
          <cell r="R597">
            <v>4.76</v>
          </cell>
          <cell r="S597">
            <v>2.77</v>
          </cell>
        </row>
        <row r="598">
          <cell r="A598" t="str">
            <v>TC</v>
          </cell>
          <cell r="B598">
            <v>597</v>
          </cell>
          <cell r="C598" t="str">
            <v> i | 1 | 3 </v>
          </cell>
          <cell r="E598">
            <v>5.3</v>
          </cell>
          <cell r="F598">
            <v>0.95</v>
          </cell>
          <cell r="G598">
            <v>484200</v>
          </cell>
          <cell r="H598">
            <v>2577</v>
          </cell>
          <cell r="I598">
            <v>1749</v>
          </cell>
          <cell r="J598">
            <v>7.36</v>
          </cell>
          <cell r="K598">
            <v>0.87</v>
          </cell>
          <cell r="L598">
            <v>0.34</v>
          </cell>
          <cell r="M598">
            <v>0.12</v>
          </cell>
          <cell r="N598">
            <v>0.72</v>
          </cell>
          <cell r="O598">
            <v>11.04</v>
          </cell>
          <cell r="P598">
            <v>12.33</v>
          </cell>
          <cell r="Q598">
            <v>6.39</v>
          </cell>
          <cell r="R598">
            <v>2.29</v>
          </cell>
          <cell r="S598">
            <v>44.53</v>
          </cell>
          <cell r="U598">
            <v>202</v>
          </cell>
          <cell r="V598">
            <v>147</v>
          </cell>
          <cell r="W598">
            <v>-0.1</v>
          </cell>
        </row>
        <row r="599">
          <cell r="A599" t="str">
            <v>TCAP</v>
          </cell>
          <cell r="B599">
            <v>598</v>
          </cell>
          <cell r="C599" t="str">
            <v> i | 1 | 2 | 3 </v>
          </cell>
          <cell r="E599">
            <v>35.25</v>
          </cell>
          <cell r="F599">
            <v>0.71</v>
          </cell>
          <cell r="G599">
            <v>6929600</v>
          </cell>
          <cell r="H599">
            <v>242169</v>
          </cell>
          <cell r="I599">
            <v>41070</v>
          </cell>
          <cell r="J599">
            <v>3.56</v>
          </cell>
          <cell r="K599">
            <v>0.59</v>
          </cell>
          <cell r="L599">
            <v>1.1399999999999999</v>
          </cell>
          <cell r="M599">
            <v>1.2</v>
          </cell>
          <cell r="N599">
            <v>9.92</v>
          </cell>
          <cell r="O599">
            <v>-0.4</v>
          </cell>
          <cell r="P599">
            <v>15.6</v>
          </cell>
          <cell r="Q599">
            <v>54.81</v>
          </cell>
          <cell r="R599">
            <v>21.37</v>
          </cell>
          <cell r="S599">
            <v>68.540000000000006</v>
          </cell>
          <cell r="U599">
            <v>130</v>
          </cell>
          <cell r="W599">
            <v>0.19</v>
          </cell>
        </row>
        <row r="600">
          <cell r="A600" t="str">
            <v>TCC</v>
          </cell>
          <cell r="B600">
            <v>599</v>
          </cell>
          <cell r="C600" t="str">
            <v> i | 1 | 3 </v>
          </cell>
          <cell r="E600">
            <v>0.19</v>
          </cell>
          <cell r="F600">
            <v>5.56</v>
          </cell>
          <cell r="G600">
            <v>1522100</v>
          </cell>
          <cell r="H600">
            <v>289</v>
          </cell>
          <cell r="I600">
            <v>243</v>
          </cell>
          <cell r="K600">
            <v>0.32</v>
          </cell>
          <cell r="L600">
            <v>0.21</v>
          </cell>
          <cell r="N600">
            <v>0</v>
          </cell>
          <cell r="O600">
            <v>-1.8</v>
          </cell>
          <cell r="P600">
            <v>-2.4900000000000002</v>
          </cell>
          <cell r="Q600">
            <v>-4.0199999999999996</v>
          </cell>
          <cell r="S600">
            <v>59.33</v>
          </cell>
        </row>
        <row r="601">
          <cell r="A601" t="str">
            <v>TCCC</v>
          </cell>
          <cell r="B601">
            <v>600</v>
          </cell>
          <cell r="C601" t="str">
            <v> i | 1 | 2 | 3 </v>
          </cell>
          <cell r="E601">
            <v>29.75</v>
          </cell>
          <cell r="F601">
            <v>0</v>
          </cell>
          <cell r="G601">
            <v>87800</v>
          </cell>
          <cell r="H601">
            <v>2633</v>
          </cell>
          <cell r="I601">
            <v>17395</v>
          </cell>
          <cell r="J601">
            <v>11.78</v>
          </cell>
          <cell r="K601">
            <v>1.65</v>
          </cell>
          <cell r="L601">
            <v>0.19</v>
          </cell>
          <cell r="M601">
            <v>1.1000000000000001</v>
          </cell>
          <cell r="N601">
            <v>2.5299999999999998</v>
          </cell>
          <cell r="O601">
            <v>15.71</v>
          </cell>
          <cell r="P601">
            <v>14.53</v>
          </cell>
          <cell r="Q601">
            <v>16.64</v>
          </cell>
          <cell r="R601">
            <v>3.7</v>
          </cell>
          <cell r="S601">
            <v>7.56</v>
          </cell>
          <cell r="U601">
            <v>286</v>
          </cell>
          <cell r="V601">
            <v>198</v>
          </cell>
          <cell r="W601">
            <v>-5.2</v>
          </cell>
        </row>
        <row r="602">
          <cell r="A602" t="str">
            <v>TCJ</v>
          </cell>
          <cell r="B602">
            <v>601</v>
          </cell>
          <cell r="C602" t="str">
            <v> i | 1 | 2 | 3 </v>
          </cell>
          <cell r="E602">
            <v>3.26</v>
          </cell>
          <cell r="F602">
            <v>2.52</v>
          </cell>
          <cell r="G602">
            <v>167000</v>
          </cell>
          <cell r="H602">
            <v>537</v>
          </cell>
          <cell r="I602">
            <v>344</v>
          </cell>
          <cell r="K602">
            <v>0.24</v>
          </cell>
          <cell r="L602">
            <v>0.7</v>
          </cell>
          <cell r="N602">
            <v>0</v>
          </cell>
          <cell r="O602">
            <v>1.21</v>
          </cell>
          <cell r="P602">
            <v>-1.8</v>
          </cell>
          <cell r="Q602">
            <v>1.26</v>
          </cell>
          <cell r="S602">
            <v>68.52</v>
          </cell>
        </row>
        <row r="603">
          <cell r="A603" t="str">
            <v>TCMC</v>
          </cell>
          <cell r="B603">
            <v>602</v>
          </cell>
          <cell r="C603" t="str">
            <v> i | 1 | 2 | 3 </v>
          </cell>
          <cell r="E603">
            <v>1.69</v>
          </cell>
          <cell r="F603">
            <v>0.6</v>
          </cell>
          <cell r="G603">
            <v>3580600</v>
          </cell>
          <cell r="H603">
            <v>6065</v>
          </cell>
          <cell r="I603">
            <v>1290</v>
          </cell>
          <cell r="J603">
            <v>23.28</v>
          </cell>
          <cell r="K603">
            <v>0.54</v>
          </cell>
          <cell r="L603">
            <v>2.27</v>
          </cell>
          <cell r="N603">
            <v>7.0000000000000007E-2</v>
          </cell>
          <cell r="O603">
            <v>3.51</v>
          </cell>
          <cell r="P603">
            <v>2.27</v>
          </cell>
          <cell r="Q603">
            <v>-0.05</v>
          </cell>
          <cell r="S603">
            <v>62.92</v>
          </cell>
          <cell r="U603">
            <v>768</v>
          </cell>
          <cell r="V603">
            <v>699</v>
          </cell>
          <cell r="W603">
            <v>-19.86</v>
          </cell>
        </row>
        <row r="604">
          <cell r="A604" t="str">
            <v>TCOAT</v>
          </cell>
          <cell r="B604">
            <v>603</v>
          </cell>
          <cell r="C604" t="str">
            <v> i | 1 | 2 | 3 </v>
          </cell>
          <cell r="E604">
            <v>23.4</v>
          </cell>
          <cell r="F604">
            <v>0</v>
          </cell>
          <cell r="G604">
            <v>0</v>
          </cell>
          <cell r="H604">
            <v>0</v>
          </cell>
          <cell r="I604">
            <v>246</v>
          </cell>
          <cell r="J604">
            <v>24.61</v>
          </cell>
          <cell r="K604">
            <v>0.47</v>
          </cell>
          <cell r="L604">
            <v>0.22</v>
          </cell>
          <cell r="M604">
            <v>0.75</v>
          </cell>
          <cell r="N604">
            <v>0.95</v>
          </cell>
          <cell r="O604">
            <v>2.5099999999999998</v>
          </cell>
          <cell r="P604">
            <v>2.4</v>
          </cell>
          <cell r="Q604">
            <v>2.8</v>
          </cell>
          <cell r="R604">
            <v>3.14</v>
          </cell>
          <cell r="S604">
            <v>26.66</v>
          </cell>
          <cell r="U604">
            <v>776</v>
          </cell>
          <cell r="V604">
            <v>757</v>
          </cell>
          <cell r="W604">
            <v>5.95</v>
          </cell>
        </row>
        <row r="605">
          <cell r="A605" t="str">
            <v>TEAM</v>
          </cell>
          <cell r="B605">
            <v>604</v>
          </cell>
          <cell r="C605" t="str">
            <v> i | 1 | 2 | 3 </v>
          </cell>
          <cell r="E605">
            <v>0.9</v>
          </cell>
          <cell r="F605">
            <v>-1.1000000000000001</v>
          </cell>
          <cell r="G605">
            <v>30000</v>
          </cell>
          <cell r="H605">
            <v>27</v>
          </cell>
          <cell r="I605">
            <v>573</v>
          </cell>
          <cell r="K605">
            <v>0.79</v>
          </cell>
          <cell r="L605">
            <v>0.9</v>
          </cell>
          <cell r="N605">
            <v>0</v>
          </cell>
          <cell r="O605">
            <v>-6.04</v>
          </cell>
          <cell r="P605">
            <v>-11.36</v>
          </cell>
          <cell r="Q605">
            <v>-5.05</v>
          </cell>
          <cell r="S605">
            <v>26.97</v>
          </cell>
        </row>
        <row r="606">
          <cell r="A606" t="str">
            <v>TEAMG</v>
          </cell>
          <cell r="B606">
            <v>605</v>
          </cell>
          <cell r="C606" t="str">
            <v> i | 1 | 2 | 3 </v>
          </cell>
          <cell r="E606">
            <v>2.1800000000000002</v>
          </cell>
          <cell r="F606">
            <v>0</v>
          </cell>
          <cell r="G606">
            <v>1004300</v>
          </cell>
          <cell r="H606">
            <v>2175</v>
          </cell>
          <cell r="I606">
            <v>1482</v>
          </cell>
          <cell r="J606">
            <v>11.17</v>
          </cell>
          <cell r="K606">
            <v>1.65</v>
          </cell>
          <cell r="L606">
            <v>1.25</v>
          </cell>
          <cell r="M606">
            <v>0.11</v>
          </cell>
          <cell r="N606">
            <v>0.2</v>
          </cell>
          <cell r="O606">
            <v>8.5299999999999994</v>
          </cell>
          <cell r="P606">
            <v>14.65</v>
          </cell>
          <cell r="Q606">
            <v>7.45</v>
          </cell>
          <cell r="R606">
            <v>5.05</v>
          </cell>
          <cell r="S606">
            <v>53.79</v>
          </cell>
          <cell r="U606">
            <v>272</v>
          </cell>
          <cell r="V606">
            <v>305</v>
          </cell>
          <cell r="W606">
            <v>1.32</v>
          </cell>
        </row>
        <row r="607">
          <cell r="A607" t="str">
            <v>TFG</v>
          </cell>
          <cell r="B607">
            <v>606</v>
          </cell>
          <cell r="C607" t="str">
            <v> i | 1 | 2 | 3 </v>
          </cell>
          <cell r="E607">
            <v>4.9800000000000004</v>
          </cell>
          <cell r="F607">
            <v>1.63</v>
          </cell>
          <cell r="G607">
            <v>31374400</v>
          </cell>
          <cell r="H607">
            <v>156368</v>
          </cell>
          <cell r="I607">
            <v>27926</v>
          </cell>
          <cell r="J607">
            <v>12.34</v>
          </cell>
          <cell r="K607">
            <v>2.61</v>
          </cell>
          <cell r="L607">
            <v>1.37</v>
          </cell>
          <cell r="M607">
            <v>0.03</v>
          </cell>
          <cell r="N607">
            <v>0.4</v>
          </cell>
          <cell r="O607">
            <v>13.09</v>
          </cell>
          <cell r="P607">
            <v>22.14</v>
          </cell>
          <cell r="Q607">
            <v>8.9499999999999993</v>
          </cell>
          <cell r="R607">
            <v>5.51</v>
          </cell>
          <cell r="S607">
            <v>17.899999999999999</v>
          </cell>
          <cell r="U607">
            <v>224</v>
          </cell>
          <cell r="V607">
            <v>241</v>
          </cell>
          <cell r="W607">
            <v>-0.41</v>
          </cell>
        </row>
        <row r="608">
          <cell r="A608" t="str">
            <v>TFI</v>
          </cell>
          <cell r="B608">
            <v>607</v>
          </cell>
          <cell r="C608" t="str">
            <v> i | 1 | 3 </v>
          </cell>
          <cell r="D608" t="str">
            <v>CNP</v>
          </cell>
          <cell r="E608">
            <v>0.31</v>
          </cell>
          <cell r="F608">
            <v>29.17</v>
          </cell>
          <cell r="G608">
            <v>9745700</v>
          </cell>
          <cell r="H608">
            <v>2906</v>
          </cell>
          <cell r="I608">
            <v>635</v>
          </cell>
          <cell r="L608">
            <v>-11.65</v>
          </cell>
          <cell r="N608">
            <v>0</v>
          </cell>
          <cell r="O608">
            <v>-13.43</v>
          </cell>
          <cell r="P608">
            <v>-980.09</v>
          </cell>
          <cell r="Q608">
            <v>-4650.75</v>
          </cell>
          <cell r="S608">
            <v>15.86</v>
          </cell>
        </row>
        <row r="609">
          <cell r="A609" t="str">
            <v>TFMAMA</v>
          </cell>
          <cell r="B609">
            <v>608</v>
          </cell>
          <cell r="C609" t="str">
            <v> i | 1 | 2 | 3 </v>
          </cell>
          <cell r="E609">
            <v>193.5</v>
          </cell>
          <cell r="F609">
            <v>0</v>
          </cell>
          <cell r="G609">
            <v>4100</v>
          </cell>
          <cell r="H609">
            <v>792</v>
          </cell>
          <cell r="I609">
            <v>63798</v>
          </cell>
          <cell r="J609">
            <v>15.28</v>
          </cell>
          <cell r="K609">
            <v>2.56</v>
          </cell>
          <cell r="L609">
            <v>0.19</v>
          </cell>
          <cell r="M609">
            <v>2.7</v>
          </cell>
          <cell r="N609">
            <v>12.66</v>
          </cell>
          <cell r="O609">
            <v>17.399999999999999</v>
          </cell>
          <cell r="P609">
            <v>17.63</v>
          </cell>
          <cell r="Q609">
            <v>16.95</v>
          </cell>
          <cell r="R609">
            <v>2.2999999999999998</v>
          </cell>
          <cell r="S609">
            <v>24.73</v>
          </cell>
          <cell r="U609">
            <v>333</v>
          </cell>
          <cell r="V609">
            <v>267</v>
          </cell>
          <cell r="W609">
            <v>0.87</v>
          </cell>
        </row>
        <row r="610">
          <cell r="A610" t="str">
            <v>TGPRO</v>
          </cell>
          <cell r="B610">
            <v>609</v>
          </cell>
          <cell r="C610" t="str">
            <v> i | 1 | 2 | 3 </v>
          </cell>
          <cell r="E610">
            <v>0.06</v>
          </cell>
          <cell r="F610">
            <v>-14.29</v>
          </cell>
          <cell r="G610">
            <v>477000</v>
          </cell>
          <cell r="H610">
            <v>32</v>
          </cell>
          <cell r="I610">
            <v>283</v>
          </cell>
          <cell r="K610">
            <v>0.14000000000000001</v>
          </cell>
          <cell r="L610">
            <v>0.62</v>
          </cell>
          <cell r="N610">
            <v>0</v>
          </cell>
          <cell r="O610">
            <v>-2.59</v>
          </cell>
          <cell r="P610">
            <v>-5.9</v>
          </cell>
          <cell r="Q610">
            <v>-5.92</v>
          </cell>
          <cell r="S610">
            <v>60.53</v>
          </cell>
        </row>
        <row r="611">
          <cell r="A611" t="str">
            <v>TH</v>
          </cell>
          <cell r="B611">
            <v>610</v>
          </cell>
          <cell r="C611" t="str">
            <v> i | 1 | 2 | 3 </v>
          </cell>
          <cell r="E611">
            <v>0.47</v>
          </cell>
          <cell r="F611">
            <v>0</v>
          </cell>
          <cell r="G611">
            <v>103300</v>
          </cell>
          <cell r="H611">
            <v>48</v>
          </cell>
          <cell r="I611">
            <v>454</v>
          </cell>
          <cell r="J611">
            <v>15.28</v>
          </cell>
          <cell r="K611">
            <v>0.38</v>
          </cell>
          <cell r="L611">
            <v>0.04</v>
          </cell>
          <cell r="N611">
            <v>0.03</v>
          </cell>
          <cell r="O611">
            <v>2.5299999999999998</v>
          </cell>
          <cell r="P611">
            <v>2.5099999999999998</v>
          </cell>
          <cell r="Q611">
            <v>35.200000000000003</v>
          </cell>
          <cell r="S611">
            <v>49.89</v>
          </cell>
          <cell r="U611">
            <v>656</v>
          </cell>
          <cell r="V611">
            <v>643</v>
          </cell>
          <cell r="W611">
            <v>-0.12</v>
          </cell>
        </row>
        <row r="612">
          <cell r="A612" t="str">
            <v>THAI</v>
          </cell>
          <cell r="B612">
            <v>611</v>
          </cell>
          <cell r="C612" t="str">
            <v> i | 1 | 2 | 3 </v>
          </cell>
          <cell r="D612" t="str">
            <v>CNP</v>
          </cell>
          <cell r="E612">
            <v>3.04</v>
          </cell>
          <cell r="F612">
            <v>-0.65</v>
          </cell>
          <cell r="G612">
            <v>3193100</v>
          </cell>
          <cell r="H612">
            <v>9723</v>
          </cell>
          <cell r="I612">
            <v>6636</v>
          </cell>
          <cell r="L612">
            <v>-8.4700000000000006</v>
          </cell>
          <cell r="N612">
            <v>0</v>
          </cell>
          <cell r="O612">
            <v>-14.18</v>
          </cell>
          <cell r="Q612">
            <v>-111.27</v>
          </cell>
          <cell r="S612">
            <v>52.14</v>
          </cell>
        </row>
        <row r="613">
          <cell r="A613" t="str">
            <v>THANA</v>
          </cell>
          <cell r="B613">
            <v>612</v>
          </cell>
          <cell r="C613" t="str">
            <v> i | 1 | 2 | 3 </v>
          </cell>
          <cell r="E613">
            <v>0.88</v>
          </cell>
          <cell r="F613">
            <v>0</v>
          </cell>
          <cell r="G613">
            <v>200</v>
          </cell>
          <cell r="H613">
            <v>0</v>
          </cell>
          <cell r="I613">
            <v>223</v>
          </cell>
          <cell r="K613">
            <v>0.59</v>
          </cell>
          <cell r="L613">
            <v>0.72</v>
          </cell>
          <cell r="N613">
            <v>0</v>
          </cell>
          <cell r="O613">
            <v>-1.84</v>
          </cell>
          <cell r="P613">
            <v>-9.11</v>
          </cell>
          <cell r="Q613">
            <v>-2.85</v>
          </cell>
          <cell r="S613">
            <v>31.09</v>
          </cell>
        </row>
        <row r="614">
          <cell r="A614" t="str">
            <v>THANI</v>
          </cell>
          <cell r="B614">
            <v>613</v>
          </cell>
          <cell r="C614" t="str">
            <v> i | 1 | 2 | 3 </v>
          </cell>
          <cell r="E614">
            <v>3.84</v>
          </cell>
          <cell r="F614">
            <v>0</v>
          </cell>
          <cell r="G614">
            <v>59508900</v>
          </cell>
          <cell r="H614">
            <v>230484</v>
          </cell>
          <cell r="I614">
            <v>21746</v>
          </cell>
          <cell r="J614">
            <v>11.68</v>
          </cell>
          <cell r="K614">
            <v>1.71</v>
          </cell>
          <cell r="L614">
            <v>4.78</v>
          </cell>
          <cell r="M614">
            <v>0.16</v>
          </cell>
          <cell r="N614">
            <v>0.33</v>
          </cell>
          <cell r="O614">
            <v>4.6900000000000004</v>
          </cell>
          <cell r="P614">
            <v>23.82</v>
          </cell>
          <cell r="Q614">
            <v>43.23</v>
          </cell>
          <cell r="R614">
            <v>5.56</v>
          </cell>
          <cell r="S614">
            <v>34.130000000000003</v>
          </cell>
          <cell r="U614">
            <v>192</v>
          </cell>
          <cell r="V614">
            <v>461</v>
          </cell>
          <cell r="W614">
            <v>0.42</v>
          </cell>
        </row>
        <row r="615">
          <cell r="A615" t="str">
            <v>THCOM</v>
          </cell>
          <cell r="B615">
            <v>614</v>
          </cell>
          <cell r="C615" t="str">
            <v> i | 1 | 2 | 3 </v>
          </cell>
          <cell r="E615">
            <v>5.35</v>
          </cell>
          <cell r="F615">
            <v>-2.73</v>
          </cell>
          <cell r="G615">
            <v>7175500</v>
          </cell>
          <cell r="H615">
            <v>38646</v>
          </cell>
          <cell r="I615">
            <v>5864</v>
          </cell>
          <cell r="K615">
            <v>0.51</v>
          </cell>
          <cell r="L615">
            <v>0.48</v>
          </cell>
          <cell r="M615">
            <v>0.2</v>
          </cell>
          <cell r="N615">
            <v>0</v>
          </cell>
          <cell r="O615">
            <v>-4.22</v>
          </cell>
          <cell r="P615">
            <v>-9.83</v>
          </cell>
          <cell r="Q615">
            <v>21.02</v>
          </cell>
          <cell r="R615">
            <v>3.64</v>
          </cell>
          <cell r="S615">
            <v>58.86</v>
          </cell>
        </row>
        <row r="616">
          <cell r="A616" t="str">
            <v>THE</v>
          </cell>
          <cell r="B616">
            <v>615</v>
          </cell>
          <cell r="C616" t="str">
            <v> i | 1 | 2 | 3 </v>
          </cell>
          <cell r="E616">
            <v>1.4</v>
          </cell>
          <cell r="F616">
            <v>0</v>
          </cell>
          <cell r="G616">
            <v>0</v>
          </cell>
          <cell r="H616">
            <v>0</v>
          </cell>
          <cell r="I616">
            <v>1543</v>
          </cell>
          <cell r="K616">
            <v>0.97</v>
          </cell>
          <cell r="L616">
            <v>1.87</v>
          </cell>
          <cell r="M616">
            <v>0.03</v>
          </cell>
          <cell r="N616">
            <v>0</v>
          </cell>
          <cell r="O616">
            <v>-1.48</v>
          </cell>
          <cell r="P616">
            <v>-9.3800000000000008</v>
          </cell>
          <cell r="Q616">
            <v>-2.99</v>
          </cell>
          <cell r="R616">
            <v>2.31</v>
          </cell>
          <cell r="S616">
            <v>28.99</v>
          </cell>
        </row>
        <row r="617">
          <cell r="A617" t="str">
            <v>THG</v>
          </cell>
          <cell r="B617">
            <v>616</v>
          </cell>
          <cell r="C617" t="str">
            <v> i | 1 | 2 | 3 </v>
          </cell>
          <cell r="E617">
            <v>23.4</v>
          </cell>
          <cell r="F617">
            <v>3.08</v>
          </cell>
          <cell r="G617">
            <v>1458300</v>
          </cell>
          <cell r="H617">
            <v>33511</v>
          </cell>
          <cell r="I617">
            <v>19868</v>
          </cell>
          <cell r="J617">
            <v>172.96</v>
          </cell>
          <cell r="K617">
            <v>2.52</v>
          </cell>
          <cell r="L617">
            <v>1.6</v>
          </cell>
          <cell r="M617">
            <v>0.3</v>
          </cell>
          <cell r="N617">
            <v>0.14000000000000001</v>
          </cell>
          <cell r="O617">
            <v>1.84</v>
          </cell>
          <cell r="P617">
            <v>1.42</v>
          </cell>
          <cell r="Q617">
            <v>0.56999999999999995</v>
          </cell>
          <cell r="R617">
            <v>1.77</v>
          </cell>
          <cell r="S617">
            <v>53.3</v>
          </cell>
          <cell r="U617">
            <v>932</v>
          </cell>
          <cell r="V617">
            <v>919</v>
          </cell>
          <cell r="W617">
            <v>-81.97</v>
          </cell>
        </row>
        <row r="618">
          <cell r="A618" t="str">
            <v>THIP</v>
          </cell>
          <cell r="B618">
            <v>617</v>
          </cell>
          <cell r="C618" t="str">
            <v> i | 1 | 3 </v>
          </cell>
          <cell r="E618">
            <v>34</v>
          </cell>
          <cell r="F618">
            <v>0.74</v>
          </cell>
          <cell r="G618">
            <v>30700</v>
          </cell>
          <cell r="H618">
            <v>1042</v>
          </cell>
          <cell r="I618">
            <v>2720</v>
          </cell>
          <cell r="J618">
            <v>8.27</v>
          </cell>
          <cell r="K618">
            <v>1.42</v>
          </cell>
          <cell r="L618">
            <v>0.26</v>
          </cell>
          <cell r="M618">
            <v>0.5</v>
          </cell>
          <cell r="N618">
            <v>4.1100000000000003</v>
          </cell>
          <cell r="O618">
            <v>16.88</v>
          </cell>
          <cell r="P618">
            <v>18.079999999999998</v>
          </cell>
          <cell r="Q618">
            <v>10.44</v>
          </cell>
          <cell r="R618">
            <v>3.7</v>
          </cell>
          <cell r="S618">
            <v>30.85</v>
          </cell>
          <cell r="U618">
            <v>148</v>
          </cell>
          <cell r="V618">
            <v>91</v>
          </cell>
          <cell r="W618">
            <v>4.3499999999999996</v>
          </cell>
        </row>
        <row r="619">
          <cell r="A619" t="str">
            <v>THL</v>
          </cell>
          <cell r="B619">
            <v>618</v>
          </cell>
          <cell r="C619" t="str">
            <v> i | 1 | 2 | 3 </v>
          </cell>
          <cell r="D619" t="str">
            <v>SPNC</v>
          </cell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348</v>
          </cell>
          <cell r="L619">
            <v>0.18</v>
          </cell>
          <cell r="N619">
            <v>0</v>
          </cell>
          <cell r="O619">
            <v>7.79</v>
          </cell>
          <cell r="P619">
            <v>6.42</v>
          </cell>
          <cell r="Q619">
            <v>18.940000000000001</v>
          </cell>
          <cell r="S619">
            <v>43.46</v>
          </cell>
        </row>
        <row r="620">
          <cell r="A620" t="str">
            <v>THMUI</v>
          </cell>
          <cell r="B620">
            <v>619</v>
          </cell>
          <cell r="C620" t="str">
            <v> i | 1 | 3 </v>
          </cell>
          <cell r="E620">
            <v>0.64</v>
          </cell>
          <cell r="F620">
            <v>0</v>
          </cell>
          <cell r="G620">
            <v>154500</v>
          </cell>
          <cell r="H620">
            <v>97</v>
          </cell>
          <cell r="I620">
            <v>218</v>
          </cell>
          <cell r="K620">
            <v>0.59</v>
          </cell>
          <cell r="L620">
            <v>0.71</v>
          </cell>
          <cell r="N620">
            <v>0</v>
          </cell>
          <cell r="O620">
            <v>-1.23</v>
          </cell>
          <cell r="P620">
            <v>-3.96</v>
          </cell>
          <cell r="Q620">
            <v>-5.25</v>
          </cell>
          <cell r="R620">
            <v>7.03</v>
          </cell>
          <cell r="S620">
            <v>37.01</v>
          </cell>
        </row>
        <row r="621">
          <cell r="A621" t="str">
            <v>THRE</v>
          </cell>
          <cell r="B621">
            <v>620</v>
          </cell>
          <cell r="C621" t="str">
            <v> i | 1 | 2 | 3 </v>
          </cell>
          <cell r="E621">
            <v>1.31</v>
          </cell>
          <cell r="F621">
            <v>-0.76</v>
          </cell>
          <cell r="G621">
            <v>13529800</v>
          </cell>
          <cell r="H621">
            <v>17818</v>
          </cell>
          <cell r="I621">
            <v>5522</v>
          </cell>
          <cell r="J621">
            <v>31.1</v>
          </cell>
          <cell r="K621">
            <v>1.56</v>
          </cell>
          <cell r="L621">
            <v>1.07</v>
          </cell>
          <cell r="N621">
            <v>0.04</v>
          </cell>
          <cell r="O621">
            <v>2.7</v>
          </cell>
          <cell r="P621">
            <v>4.93</v>
          </cell>
          <cell r="Q621">
            <v>5.17</v>
          </cell>
          <cell r="S621">
            <v>50.6</v>
          </cell>
          <cell r="U621">
            <v>736</v>
          </cell>
          <cell r="V621">
            <v>783</v>
          </cell>
          <cell r="W621">
            <v>0.27</v>
          </cell>
        </row>
        <row r="622">
          <cell r="A622" t="str">
            <v>THREL</v>
          </cell>
          <cell r="B622">
            <v>621</v>
          </cell>
          <cell r="C622" t="str">
            <v> i | 1 | 2 | 3 </v>
          </cell>
          <cell r="E622">
            <v>3.18</v>
          </cell>
          <cell r="F622">
            <v>1.27</v>
          </cell>
          <cell r="G622">
            <v>2721400</v>
          </cell>
          <cell r="H622">
            <v>8595</v>
          </cell>
          <cell r="I622">
            <v>1908</v>
          </cell>
          <cell r="J622">
            <v>21.49</v>
          </cell>
          <cell r="K622">
            <v>1.45</v>
          </cell>
          <cell r="L622">
            <v>0.8</v>
          </cell>
          <cell r="N622">
            <v>0.15</v>
          </cell>
          <cell r="O622">
            <v>4.13</v>
          </cell>
          <cell r="P622">
            <v>6.31</v>
          </cell>
          <cell r="Q622">
            <v>3.91</v>
          </cell>
          <cell r="R622">
            <v>8.2799999999999994</v>
          </cell>
          <cell r="S622">
            <v>88.47</v>
          </cell>
          <cell r="U622">
            <v>637</v>
          </cell>
          <cell r="V622">
            <v>660</v>
          </cell>
          <cell r="W622">
            <v>-1.83</v>
          </cell>
        </row>
        <row r="623">
          <cell r="A623" t="str">
            <v>TIGER</v>
          </cell>
          <cell r="B623">
            <v>622</v>
          </cell>
          <cell r="C623" t="str">
            <v> i | 1 | 3 </v>
          </cell>
          <cell r="E623">
            <v>1.74</v>
          </cell>
          <cell r="F623">
            <v>0</v>
          </cell>
          <cell r="G623">
            <v>18300</v>
          </cell>
          <cell r="H623">
            <v>32</v>
          </cell>
          <cell r="I623">
            <v>800</v>
          </cell>
          <cell r="J623">
            <v>10.97</v>
          </cell>
          <cell r="K623">
            <v>1.31</v>
          </cell>
          <cell r="L623">
            <v>0.28999999999999998</v>
          </cell>
          <cell r="M623">
            <v>0.18</v>
          </cell>
          <cell r="N623">
            <v>0.16</v>
          </cell>
          <cell r="O623">
            <v>11.35</v>
          </cell>
          <cell r="P623">
            <v>11.81</v>
          </cell>
          <cell r="Q623">
            <v>6.73</v>
          </cell>
          <cell r="R623">
            <v>10.34</v>
          </cell>
          <cell r="S623">
            <v>27.56</v>
          </cell>
          <cell r="U623">
            <v>307</v>
          </cell>
          <cell r="V623">
            <v>235</v>
          </cell>
          <cell r="W623">
            <v>-0.99</v>
          </cell>
        </row>
        <row r="624">
          <cell r="A624" t="str">
            <v>TIP</v>
          </cell>
          <cell r="B624">
            <v>623</v>
          </cell>
          <cell r="C624" t="str">
            <v> i | 1 | 3 </v>
          </cell>
          <cell r="E624">
            <v>27</v>
          </cell>
          <cell r="F624">
            <v>1.89</v>
          </cell>
          <cell r="G624">
            <v>941700</v>
          </cell>
          <cell r="H624">
            <v>25420</v>
          </cell>
          <cell r="I624">
            <v>16200</v>
          </cell>
          <cell r="J624">
            <v>7.87</v>
          </cell>
          <cell r="K624">
            <v>2.14</v>
          </cell>
          <cell r="L624">
            <v>4.46</v>
          </cell>
          <cell r="M624">
            <v>0.5</v>
          </cell>
          <cell r="N624">
            <v>3.43</v>
          </cell>
          <cell r="O624">
            <v>6.3</v>
          </cell>
          <cell r="P624">
            <v>26.16</v>
          </cell>
          <cell r="Q624">
            <v>25.66</v>
          </cell>
          <cell r="R624">
            <v>6.04</v>
          </cell>
          <cell r="S624">
            <v>54.5</v>
          </cell>
          <cell r="U624">
            <v>78</v>
          </cell>
          <cell r="V624">
            <v>290</v>
          </cell>
          <cell r="W624">
            <v>1.25</v>
          </cell>
        </row>
        <row r="625">
          <cell r="A625" t="str">
            <v>TIPCO</v>
          </cell>
          <cell r="B625">
            <v>624</v>
          </cell>
          <cell r="C625" t="str">
            <v> i | 1 | 2 | 3 </v>
          </cell>
          <cell r="E625">
            <v>7.2</v>
          </cell>
          <cell r="F625">
            <v>-0.69</v>
          </cell>
          <cell r="G625">
            <v>974900</v>
          </cell>
          <cell r="H625">
            <v>7035</v>
          </cell>
          <cell r="I625">
            <v>3475</v>
          </cell>
          <cell r="J625">
            <v>10.32</v>
          </cell>
          <cell r="K625">
            <v>0.82</v>
          </cell>
          <cell r="L625">
            <v>0.52</v>
          </cell>
          <cell r="M625">
            <v>0.25</v>
          </cell>
          <cell r="N625">
            <v>0.7</v>
          </cell>
          <cell r="O625">
            <v>5.95</v>
          </cell>
          <cell r="P625">
            <v>8.2200000000000006</v>
          </cell>
          <cell r="Q625">
            <v>13.47</v>
          </cell>
          <cell r="R625">
            <v>4.6900000000000004</v>
          </cell>
          <cell r="S625">
            <v>49.36</v>
          </cell>
          <cell r="U625">
            <v>368</v>
          </cell>
          <cell r="V625">
            <v>363</v>
          </cell>
          <cell r="W625">
            <v>-0.04</v>
          </cell>
        </row>
        <row r="626">
          <cell r="A626" t="str">
            <v>TISCO</v>
          </cell>
          <cell r="B626">
            <v>625</v>
          </cell>
          <cell r="C626" t="str">
            <v> i | 1 | 2 | 3 </v>
          </cell>
          <cell r="E626">
            <v>80.25</v>
          </cell>
          <cell r="F626">
            <v>-0.31</v>
          </cell>
          <cell r="G626">
            <v>2709200</v>
          </cell>
          <cell r="H626">
            <v>217014</v>
          </cell>
          <cell r="I626">
            <v>64252</v>
          </cell>
          <cell r="J626">
            <v>10.210000000000001</v>
          </cell>
          <cell r="K626">
            <v>1.7</v>
          </cell>
          <cell r="L626">
            <v>6.29</v>
          </cell>
          <cell r="N626">
            <v>7.86</v>
          </cell>
          <cell r="O626">
            <v>2.8</v>
          </cell>
          <cell r="P626">
            <v>16.73</v>
          </cell>
          <cell r="Q626">
            <v>25.94</v>
          </cell>
          <cell r="R626">
            <v>9.6300000000000008</v>
          </cell>
          <cell r="S626">
            <v>82.04</v>
          </cell>
          <cell r="U626">
            <v>211</v>
          </cell>
          <cell r="V626">
            <v>495</v>
          </cell>
          <cell r="W626">
            <v>0.7</v>
          </cell>
        </row>
        <row r="627">
          <cell r="A627" t="str">
            <v>TITLE</v>
          </cell>
          <cell r="B627">
            <v>626</v>
          </cell>
          <cell r="C627" t="str">
            <v> i | 1 | 2 | 3 </v>
          </cell>
          <cell r="E627">
            <v>2.86</v>
          </cell>
          <cell r="F627">
            <v>-1.38</v>
          </cell>
          <cell r="G627">
            <v>253600</v>
          </cell>
          <cell r="H627">
            <v>731</v>
          </cell>
          <cell r="I627">
            <v>2075</v>
          </cell>
          <cell r="K627">
            <v>2.86</v>
          </cell>
          <cell r="L627">
            <v>0.78</v>
          </cell>
          <cell r="M627">
            <v>0.01</v>
          </cell>
          <cell r="N627">
            <v>0</v>
          </cell>
          <cell r="O627">
            <v>-1.59</v>
          </cell>
          <cell r="P627">
            <v>-2.77</v>
          </cell>
          <cell r="Q627">
            <v>-42.91</v>
          </cell>
          <cell r="R627">
            <v>0.17</v>
          </cell>
          <cell r="S627">
            <v>30.4</v>
          </cell>
        </row>
        <row r="628">
          <cell r="A628" t="str">
            <v>TIW</v>
          </cell>
          <cell r="B628">
            <v>627</v>
          </cell>
          <cell r="C628" t="str">
            <v> i | 1 | 2 | 3 </v>
          </cell>
          <cell r="E628">
            <v>187.5</v>
          </cell>
          <cell r="F628">
            <v>1.63</v>
          </cell>
          <cell r="G628">
            <v>300</v>
          </cell>
          <cell r="H628">
            <v>55</v>
          </cell>
          <cell r="I628">
            <v>1125</v>
          </cell>
          <cell r="K628">
            <v>1.52</v>
          </cell>
          <cell r="L628">
            <v>1.33</v>
          </cell>
          <cell r="N628">
            <v>0</v>
          </cell>
          <cell r="O628">
            <v>-6.35</v>
          </cell>
          <cell r="P628">
            <v>-13.68</v>
          </cell>
          <cell r="Q628">
            <v>-26.01</v>
          </cell>
          <cell r="S628">
            <v>17.02</v>
          </cell>
        </row>
        <row r="629">
          <cell r="A629" t="str">
            <v>TK</v>
          </cell>
          <cell r="B629">
            <v>628</v>
          </cell>
          <cell r="C629" t="str">
            <v> i | 1 | 2 | 3 </v>
          </cell>
          <cell r="E629">
            <v>8.35</v>
          </cell>
          <cell r="F629">
            <v>2.4500000000000002</v>
          </cell>
          <cell r="G629">
            <v>609600</v>
          </cell>
          <cell r="H629">
            <v>4992</v>
          </cell>
          <cell r="I629">
            <v>4175</v>
          </cell>
          <cell r="J629">
            <v>10.85</v>
          </cell>
          <cell r="K629">
            <v>0.79</v>
          </cell>
          <cell r="L629">
            <v>0.39</v>
          </cell>
          <cell r="M629">
            <v>0.55000000000000004</v>
          </cell>
          <cell r="N629">
            <v>0.77</v>
          </cell>
          <cell r="O629">
            <v>5.81</v>
          </cell>
          <cell r="P629">
            <v>7.48</v>
          </cell>
          <cell r="Q629">
            <v>12.64</v>
          </cell>
          <cell r="R629">
            <v>6.75</v>
          </cell>
          <cell r="S629">
            <v>25.88</v>
          </cell>
          <cell r="U629">
            <v>404</v>
          </cell>
          <cell r="V629">
            <v>389</v>
          </cell>
          <cell r="W629">
            <v>1.74</v>
          </cell>
        </row>
        <row r="630">
          <cell r="A630" t="str">
            <v>TKN</v>
          </cell>
          <cell r="B630">
            <v>629</v>
          </cell>
          <cell r="C630" t="str">
            <v> i | 1 | 2 | 3 </v>
          </cell>
          <cell r="E630">
            <v>11.1</v>
          </cell>
          <cell r="F630">
            <v>0.91</v>
          </cell>
          <cell r="G630">
            <v>9801900</v>
          </cell>
          <cell r="H630">
            <v>108694</v>
          </cell>
          <cell r="I630">
            <v>15318</v>
          </cell>
          <cell r="J630">
            <v>40.17</v>
          </cell>
          <cell r="K630">
            <v>7.5</v>
          </cell>
          <cell r="L630">
            <v>0.74</v>
          </cell>
          <cell r="M630">
            <v>0.11</v>
          </cell>
          <cell r="N630">
            <v>0.28000000000000003</v>
          </cell>
          <cell r="O630">
            <v>11.65</v>
          </cell>
          <cell r="P630">
            <v>18.739999999999998</v>
          </cell>
          <cell r="Q630">
            <v>8.4600000000000009</v>
          </cell>
          <cell r="R630">
            <v>2.36</v>
          </cell>
          <cell r="S630">
            <v>41.16</v>
          </cell>
          <cell r="U630">
            <v>511</v>
          </cell>
          <cell r="V630">
            <v>526</v>
          </cell>
          <cell r="W630">
            <v>5.35</v>
          </cell>
        </row>
        <row r="631">
          <cell r="A631" t="str">
            <v>TKS</v>
          </cell>
          <cell r="B631">
            <v>630</v>
          </cell>
          <cell r="C631" t="str">
            <v> i | 1 | 2 | 3 </v>
          </cell>
          <cell r="E631">
            <v>6.1</v>
          </cell>
          <cell r="F631">
            <v>3.39</v>
          </cell>
          <cell r="G631">
            <v>1499000</v>
          </cell>
          <cell r="H631">
            <v>9061</v>
          </cell>
          <cell r="I631">
            <v>2820</v>
          </cell>
          <cell r="J631">
            <v>13.14</v>
          </cell>
          <cell r="K631">
            <v>1.17</v>
          </cell>
          <cell r="L631">
            <v>0.73</v>
          </cell>
          <cell r="M631">
            <v>0.06</v>
          </cell>
          <cell r="N631">
            <v>0.46</v>
          </cell>
          <cell r="O631">
            <v>6.29</v>
          </cell>
          <cell r="P631">
            <v>8.64</v>
          </cell>
          <cell r="Q631">
            <v>9.5500000000000007</v>
          </cell>
          <cell r="R631">
            <v>10.17</v>
          </cell>
          <cell r="S631">
            <v>59.05</v>
          </cell>
          <cell r="U631">
            <v>435</v>
          </cell>
          <cell r="V631">
            <v>431</v>
          </cell>
          <cell r="W631">
            <v>1.57</v>
          </cell>
        </row>
        <row r="632">
          <cell r="A632" t="str">
            <v>TKT</v>
          </cell>
          <cell r="B632">
            <v>631</v>
          </cell>
          <cell r="C632" t="str">
            <v> i | 1 | 2 | 3 </v>
          </cell>
          <cell r="E632">
            <v>0.91</v>
          </cell>
          <cell r="F632">
            <v>-1.0900000000000001</v>
          </cell>
          <cell r="G632">
            <v>20100</v>
          </cell>
          <cell r="H632">
            <v>18</v>
          </cell>
          <cell r="I632">
            <v>195</v>
          </cell>
          <cell r="K632">
            <v>0.48</v>
          </cell>
          <cell r="L632">
            <v>1.74</v>
          </cell>
          <cell r="N632">
            <v>0</v>
          </cell>
          <cell r="O632">
            <v>-2.54</v>
          </cell>
          <cell r="P632">
            <v>-7.55</v>
          </cell>
          <cell r="Q632">
            <v>-4.6900000000000004</v>
          </cell>
          <cell r="S632">
            <v>47.91</v>
          </cell>
        </row>
        <row r="633">
          <cell r="A633" t="str">
            <v>TM</v>
          </cell>
          <cell r="B633">
            <v>632</v>
          </cell>
          <cell r="C633" t="str">
            <v> i | 1 | 2 | 3 </v>
          </cell>
          <cell r="E633">
            <v>2.2999999999999998</v>
          </cell>
          <cell r="F633">
            <v>0.88</v>
          </cell>
          <cell r="G633">
            <v>244300</v>
          </cell>
          <cell r="H633">
            <v>562</v>
          </cell>
          <cell r="I633">
            <v>708</v>
          </cell>
          <cell r="J633">
            <v>17.100000000000001</v>
          </cell>
          <cell r="K633">
            <v>1.62</v>
          </cell>
          <cell r="L633">
            <v>0.74</v>
          </cell>
          <cell r="N633">
            <v>0.13</v>
          </cell>
          <cell r="O633">
            <v>8.0500000000000007</v>
          </cell>
          <cell r="P633">
            <v>9.5</v>
          </cell>
          <cell r="Q633">
            <v>6.27</v>
          </cell>
          <cell r="R633">
            <v>5.7</v>
          </cell>
          <cell r="S633">
            <v>39.229999999999997</v>
          </cell>
          <cell r="U633">
            <v>488</v>
          </cell>
          <cell r="V633">
            <v>438</v>
          </cell>
          <cell r="W633">
            <v>0.78</v>
          </cell>
        </row>
        <row r="634">
          <cell r="A634" t="str">
            <v>TMB</v>
          </cell>
          <cell r="B634">
            <v>633</v>
          </cell>
          <cell r="C634" t="str">
            <v> i | 1 | 2 | 3 </v>
          </cell>
          <cell r="E634">
            <v>1.1299999999999999</v>
          </cell>
          <cell r="F634">
            <v>-1.74</v>
          </cell>
          <cell r="G634">
            <v>557077900</v>
          </cell>
          <cell r="H634">
            <v>630851</v>
          </cell>
          <cell r="I634">
            <v>108943</v>
          </cell>
          <cell r="J634">
            <v>10.39</v>
          </cell>
          <cell r="K634">
            <v>0.54</v>
          </cell>
          <cell r="L634">
            <v>8.07</v>
          </cell>
          <cell r="M634">
            <v>0.01</v>
          </cell>
          <cell r="N634">
            <v>0.11</v>
          </cell>
          <cell r="O634">
            <v>0.94</v>
          </cell>
          <cell r="P634">
            <v>6.87</v>
          </cell>
          <cell r="Q634">
            <v>13.08</v>
          </cell>
          <cell r="R634">
            <v>2.8</v>
          </cell>
          <cell r="S634">
            <v>29.59</v>
          </cell>
          <cell r="U634">
            <v>410</v>
          </cell>
          <cell r="V634">
            <v>584</v>
          </cell>
          <cell r="W634">
            <v>-3.98</v>
          </cell>
        </row>
        <row r="635">
          <cell r="A635" t="str">
            <v>TMC</v>
          </cell>
          <cell r="B635">
            <v>634</v>
          </cell>
          <cell r="C635" t="str">
            <v> i | 1 | 2 | 3 </v>
          </cell>
          <cell r="E635">
            <v>0.71</v>
          </cell>
          <cell r="F635">
            <v>2.9</v>
          </cell>
          <cell r="G635">
            <v>317000</v>
          </cell>
          <cell r="H635">
            <v>226</v>
          </cell>
          <cell r="I635">
            <v>326</v>
          </cell>
          <cell r="K635">
            <v>0.9</v>
          </cell>
          <cell r="L635">
            <v>1.2</v>
          </cell>
          <cell r="N635">
            <v>0</v>
          </cell>
          <cell r="O635">
            <v>-8.75</v>
          </cell>
          <cell r="P635">
            <v>-21.18</v>
          </cell>
          <cell r="Q635">
            <v>-33.75</v>
          </cell>
          <cell r="S635">
            <v>69.28</v>
          </cell>
        </row>
        <row r="636">
          <cell r="A636" t="str">
            <v>TMD</v>
          </cell>
          <cell r="B636">
            <v>635</v>
          </cell>
          <cell r="C636" t="str">
            <v> i | 1 | 2 | 3 </v>
          </cell>
          <cell r="E636">
            <v>22.7</v>
          </cell>
          <cell r="F636">
            <v>0</v>
          </cell>
          <cell r="G636">
            <v>2600</v>
          </cell>
          <cell r="H636">
            <v>58</v>
          </cell>
          <cell r="I636">
            <v>3405</v>
          </cell>
          <cell r="J636">
            <v>10.72</v>
          </cell>
          <cell r="K636">
            <v>1.21</v>
          </cell>
          <cell r="L636">
            <v>0.08</v>
          </cell>
          <cell r="M636">
            <v>0.55000000000000004</v>
          </cell>
          <cell r="N636">
            <v>2.12</v>
          </cell>
          <cell r="O636">
            <v>12.74</v>
          </cell>
          <cell r="P636">
            <v>11.77</v>
          </cell>
          <cell r="Q636">
            <v>17.78</v>
          </cell>
          <cell r="R636">
            <v>6.17</v>
          </cell>
          <cell r="S636">
            <v>34.31</v>
          </cell>
          <cell r="U636">
            <v>300</v>
          </cell>
          <cell r="V636">
            <v>194</v>
          </cell>
          <cell r="W636">
            <v>3.14</v>
          </cell>
        </row>
        <row r="637">
          <cell r="A637" t="str">
            <v>TMI</v>
          </cell>
          <cell r="B637">
            <v>636</v>
          </cell>
          <cell r="C637" t="str">
            <v> i | 1 | 3 </v>
          </cell>
          <cell r="E637">
            <v>0.68</v>
          </cell>
          <cell r="F637">
            <v>-1.45</v>
          </cell>
          <cell r="G637">
            <v>1582500</v>
          </cell>
          <cell r="H637">
            <v>1084</v>
          </cell>
          <cell r="I637">
            <v>457</v>
          </cell>
          <cell r="J637">
            <v>47.94</v>
          </cell>
          <cell r="K637">
            <v>2.4300000000000002</v>
          </cell>
          <cell r="L637">
            <v>1.4</v>
          </cell>
          <cell r="N637">
            <v>0.01</v>
          </cell>
          <cell r="O637">
            <v>3.6</v>
          </cell>
          <cell r="P637">
            <v>5.17</v>
          </cell>
          <cell r="Q637">
            <v>2.39</v>
          </cell>
          <cell r="S637">
            <v>28.08</v>
          </cell>
          <cell r="U637">
            <v>785</v>
          </cell>
          <cell r="V637">
            <v>798</v>
          </cell>
          <cell r="W637">
            <v>-2.83</v>
          </cell>
        </row>
        <row r="638">
          <cell r="A638" t="str">
            <v>TMILL</v>
          </cell>
          <cell r="B638">
            <v>637</v>
          </cell>
          <cell r="C638" t="str">
            <v> i | 1 | 2 | 3 </v>
          </cell>
          <cell r="E638">
            <v>3.14</v>
          </cell>
          <cell r="F638">
            <v>0</v>
          </cell>
          <cell r="G638">
            <v>268900</v>
          </cell>
          <cell r="H638">
            <v>846</v>
          </cell>
          <cell r="I638">
            <v>1252</v>
          </cell>
          <cell r="J638">
            <v>10</v>
          </cell>
          <cell r="K638">
            <v>1.2</v>
          </cell>
          <cell r="L638">
            <v>0.56000000000000005</v>
          </cell>
          <cell r="M638">
            <v>0.08</v>
          </cell>
          <cell r="N638">
            <v>0.31</v>
          </cell>
          <cell r="O638">
            <v>10.74</v>
          </cell>
          <cell r="P638">
            <v>12.25</v>
          </cell>
          <cell r="Q638">
            <v>8.68</v>
          </cell>
          <cell r="R638">
            <v>6.05</v>
          </cell>
          <cell r="S638">
            <v>29.54</v>
          </cell>
          <cell r="U638">
            <v>261</v>
          </cell>
          <cell r="V638">
            <v>208</v>
          </cell>
          <cell r="W638">
            <v>0.56999999999999995</v>
          </cell>
        </row>
        <row r="639">
          <cell r="A639" t="str">
            <v>TMT</v>
          </cell>
          <cell r="B639">
            <v>638</v>
          </cell>
          <cell r="C639" t="str">
            <v> i | 1 | 2 | 3 </v>
          </cell>
          <cell r="E639">
            <v>5.6</v>
          </cell>
          <cell r="F639">
            <v>0</v>
          </cell>
          <cell r="G639">
            <v>72500</v>
          </cell>
          <cell r="H639">
            <v>403</v>
          </cell>
          <cell r="I639">
            <v>4876</v>
          </cell>
          <cell r="J639">
            <v>12.67</v>
          </cell>
          <cell r="K639">
            <v>1.62</v>
          </cell>
          <cell r="L639">
            <v>1.35</v>
          </cell>
          <cell r="M639">
            <v>0.3</v>
          </cell>
          <cell r="N639">
            <v>0.44</v>
          </cell>
          <cell r="O639">
            <v>7.13</v>
          </cell>
          <cell r="P639">
            <v>13.07</v>
          </cell>
          <cell r="Q639">
            <v>3.35</v>
          </cell>
          <cell r="R639">
            <v>5.36</v>
          </cell>
          <cell r="S639">
            <v>26.84</v>
          </cell>
          <cell r="U639">
            <v>340</v>
          </cell>
          <cell r="V639">
            <v>398</v>
          </cell>
          <cell r="W639">
            <v>0.68</v>
          </cell>
        </row>
        <row r="640">
          <cell r="A640" t="str">
            <v>TMW</v>
          </cell>
          <cell r="B640">
            <v>639</v>
          </cell>
          <cell r="C640" t="str">
            <v> i | 1 | 2 | 3 </v>
          </cell>
          <cell r="E640">
            <v>35.5</v>
          </cell>
          <cell r="F640">
            <v>2.16</v>
          </cell>
          <cell r="G640">
            <v>29800</v>
          </cell>
          <cell r="H640">
            <v>1045</v>
          </cell>
          <cell r="I640">
            <v>1416</v>
          </cell>
          <cell r="J640">
            <v>11.26</v>
          </cell>
          <cell r="K640">
            <v>0.59</v>
          </cell>
          <cell r="L640">
            <v>0.32</v>
          </cell>
          <cell r="M640">
            <v>1.78</v>
          </cell>
          <cell r="N640">
            <v>5.91</v>
          </cell>
          <cell r="O640">
            <v>5.0199999999999996</v>
          </cell>
          <cell r="P640">
            <v>5.32</v>
          </cell>
          <cell r="Q640">
            <v>0.28000000000000003</v>
          </cell>
          <cell r="R640">
            <v>5.12</v>
          </cell>
          <cell r="S640">
            <v>21.37</v>
          </cell>
          <cell r="U640">
            <v>485</v>
          </cell>
          <cell r="V640">
            <v>440</v>
          </cell>
          <cell r="W640">
            <v>0.26</v>
          </cell>
        </row>
        <row r="641">
          <cell r="A641" t="str">
            <v>TNDT</v>
          </cell>
          <cell r="B641">
            <v>640</v>
          </cell>
          <cell r="C641" t="str">
            <v> i | 1 | 2 | 3 </v>
          </cell>
          <cell r="E641">
            <v>3.18</v>
          </cell>
          <cell r="F641">
            <v>1.27</v>
          </cell>
          <cell r="G641">
            <v>300</v>
          </cell>
          <cell r="H641">
            <v>1</v>
          </cell>
          <cell r="I641">
            <v>318</v>
          </cell>
          <cell r="J641">
            <v>22.8</v>
          </cell>
          <cell r="K641">
            <v>0.69</v>
          </cell>
          <cell r="L641">
            <v>1.35</v>
          </cell>
          <cell r="N641">
            <v>0.14000000000000001</v>
          </cell>
          <cell r="O641">
            <v>4.4000000000000004</v>
          </cell>
          <cell r="P641">
            <v>3.08</v>
          </cell>
          <cell r="Q641">
            <v>1.02</v>
          </cell>
          <cell r="S641">
            <v>51.41</v>
          </cell>
          <cell r="U641">
            <v>737</v>
          </cell>
          <cell r="V641">
            <v>655</v>
          </cell>
          <cell r="W641">
            <v>-0.13</v>
          </cell>
        </row>
        <row r="642">
          <cell r="A642" t="str">
            <v>TNH</v>
          </cell>
          <cell r="B642">
            <v>641</v>
          </cell>
          <cell r="C642" t="str">
            <v> i | 1 | 3 </v>
          </cell>
          <cell r="E642">
            <v>32.75</v>
          </cell>
          <cell r="F642">
            <v>-2.2400000000000002</v>
          </cell>
          <cell r="G642">
            <v>6600</v>
          </cell>
          <cell r="H642">
            <v>216</v>
          </cell>
          <cell r="I642">
            <v>5895</v>
          </cell>
          <cell r="J642">
            <v>22.99</v>
          </cell>
          <cell r="K642">
            <v>3.05</v>
          </cell>
          <cell r="L642">
            <v>0.16</v>
          </cell>
          <cell r="M642">
            <v>0.45</v>
          </cell>
          <cell r="N642">
            <v>1.42</v>
          </cell>
          <cell r="O642">
            <v>14.45</v>
          </cell>
          <cell r="P642">
            <v>13.82</v>
          </cell>
          <cell r="Q642">
            <v>12.58</v>
          </cell>
          <cell r="R642">
            <v>1.34</v>
          </cell>
          <cell r="S642">
            <v>43.52</v>
          </cell>
          <cell r="U642">
            <v>477</v>
          </cell>
          <cell r="V642">
            <v>390</v>
          </cell>
          <cell r="W642">
            <v>1.8</v>
          </cell>
        </row>
        <row r="643">
          <cell r="A643" t="str">
            <v>TNITY</v>
          </cell>
          <cell r="B643">
            <v>642</v>
          </cell>
          <cell r="C643" t="str">
            <v> i | 1 | 3 </v>
          </cell>
          <cell r="E643">
            <v>3.7</v>
          </cell>
          <cell r="F643">
            <v>1.65</v>
          </cell>
          <cell r="G643">
            <v>142100</v>
          </cell>
          <cell r="H643">
            <v>526</v>
          </cell>
          <cell r="I643">
            <v>737</v>
          </cell>
          <cell r="J643">
            <v>11.65</v>
          </cell>
          <cell r="K643">
            <v>0.52</v>
          </cell>
          <cell r="L643">
            <v>2.14</v>
          </cell>
          <cell r="M643">
            <v>0.44</v>
          </cell>
          <cell r="N643">
            <v>0.32</v>
          </cell>
          <cell r="O643">
            <v>1.8</v>
          </cell>
          <cell r="P643">
            <v>4.3</v>
          </cell>
          <cell r="Q643">
            <v>-1.74</v>
          </cell>
          <cell r="R643">
            <v>12.09</v>
          </cell>
          <cell r="S643">
            <v>52.53</v>
          </cell>
          <cell r="U643">
            <v>516</v>
          </cell>
          <cell r="V643">
            <v>585</v>
          </cell>
          <cell r="W643">
            <v>0.43</v>
          </cell>
        </row>
        <row r="644">
          <cell r="A644" t="str">
            <v>TNL</v>
          </cell>
          <cell r="B644">
            <v>643</v>
          </cell>
          <cell r="C644" t="str">
            <v> i | 1 | 2 | 3 </v>
          </cell>
          <cell r="E644">
            <v>18</v>
          </cell>
          <cell r="F644">
            <v>0</v>
          </cell>
          <cell r="G644">
            <v>100</v>
          </cell>
          <cell r="H644">
            <v>2</v>
          </cell>
          <cell r="I644">
            <v>2160</v>
          </cell>
          <cell r="K644">
            <v>0.59</v>
          </cell>
          <cell r="L644">
            <v>0.12</v>
          </cell>
          <cell r="N644">
            <v>0</v>
          </cell>
          <cell r="O644">
            <v>0.01</v>
          </cell>
          <cell r="Q644">
            <v>1.76</v>
          </cell>
          <cell r="R644">
            <v>3.06</v>
          </cell>
          <cell r="S644">
            <v>25.04</v>
          </cell>
        </row>
        <row r="645">
          <cell r="A645" t="str">
            <v>TNP</v>
          </cell>
          <cell r="B645">
            <v>644</v>
          </cell>
          <cell r="C645" t="str">
            <v> i | 1 | 2 | 3 </v>
          </cell>
          <cell r="E645">
            <v>3.4</v>
          </cell>
          <cell r="F645">
            <v>0</v>
          </cell>
          <cell r="G645">
            <v>983200</v>
          </cell>
          <cell r="H645">
            <v>3355</v>
          </cell>
          <cell r="I645">
            <v>2720</v>
          </cell>
          <cell r="J645">
            <v>22.27</v>
          </cell>
          <cell r="K645">
            <v>3.66</v>
          </cell>
          <cell r="L645">
            <v>0.34</v>
          </cell>
          <cell r="M645">
            <v>0.03</v>
          </cell>
          <cell r="N645">
            <v>0.15</v>
          </cell>
          <cell r="O645">
            <v>16.2</v>
          </cell>
          <cell r="P645">
            <v>17.21</v>
          </cell>
          <cell r="Q645">
            <v>5.65</v>
          </cell>
          <cell r="R645">
            <v>1.47</v>
          </cell>
          <cell r="S645">
            <v>27.6</v>
          </cell>
          <cell r="U645">
            <v>428</v>
          </cell>
          <cell r="V645">
            <v>368</v>
          </cell>
          <cell r="W645">
            <v>0.94</v>
          </cell>
        </row>
        <row r="646">
          <cell r="A646" t="str">
            <v>TNPC</v>
          </cell>
          <cell r="B646">
            <v>645</v>
          </cell>
          <cell r="C646" t="str">
            <v> i | 1 | 3 </v>
          </cell>
          <cell r="E646">
            <v>0.7</v>
          </cell>
          <cell r="F646">
            <v>0</v>
          </cell>
          <cell r="G646">
            <v>0</v>
          </cell>
          <cell r="H646">
            <v>0</v>
          </cell>
          <cell r="I646">
            <v>224</v>
          </cell>
          <cell r="K646">
            <v>0.55000000000000004</v>
          </cell>
          <cell r="L646">
            <v>1.21</v>
          </cell>
          <cell r="N646">
            <v>0</v>
          </cell>
          <cell r="O646">
            <v>-7.03</v>
          </cell>
          <cell r="P646">
            <v>-20.239999999999998</v>
          </cell>
          <cell r="Q646">
            <v>-13.73</v>
          </cell>
          <cell r="S646">
            <v>64.52</v>
          </cell>
        </row>
        <row r="647">
          <cell r="A647" t="str">
            <v>TNR</v>
          </cell>
          <cell r="B647">
            <v>646</v>
          </cell>
          <cell r="C647" t="str">
            <v> i | 1 | 2 | 3 </v>
          </cell>
          <cell r="E647">
            <v>13.3</v>
          </cell>
          <cell r="F647">
            <v>3.1</v>
          </cell>
          <cell r="G647">
            <v>97400</v>
          </cell>
          <cell r="H647">
            <v>1285</v>
          </cell>
          <cell r="I647">
            <v>3990</v>
          </cell>
          <cell r="J647">
            <v>31.08</v>
          </cell>
          <cell r="K647">
            <v>3.27</v>
          </cell>
          <cell r="L647">
            <v>0.67</v>
          </cell>
          <cell r="M647">
            <v>0.24</v>
          </cell>
          <cell r="N647">
            <v>0.43</v>
          </cell>
          <cell r="O647">
            <v>7.32</v>
          </cell>
          <cell r="P647">
            <v>10.74</v>
          </cell>
          <cell r="Q647">
            <v>5.57</v>
          </cell>
          <cell r="R647">
            <v>1.86</v>
          </cell>
          <cell r="S647">
            <v>22.53</v>
          </cell>
          <cell r="U647">
            <v>582</v>
          </cell>
          <cell r="V647">
            <v>586</v>
          </cell>
          <cell r="W647">
            <v>3.71</v>
          </cell>
        </row>
        <row r="648">
          <cell r="A648" t="str">
            <v>TOA</v>
          </cell>
          <cell r="B648">
            <v>647</v>
          </cell>
          <cell r="C648" t="str">
            <v> i | 1 | 3 </v>
          </cell>
          <cell r="E648">
            <v>37</v>
          </cell>
          <cell r="F648">
            <v>-1.99</v>
          </cell>
          <cell r="G648">
            <v>1306700</v>
          </cell>
          <cell r="H648">
            <v>48851</v>
          </cell>
          <cell r="I648">
            <v>75073</v>
          </cell>
          <cell r="J648">
            <v>36.69</v>
          </cell>
          <cell r="K648">
            <v>6.8</v>
          </cell>
          <cell r="L648">
            <v>0.48</v>
          </cell>
          <cell r="M648">
            <v>0.27</v>
          </cell>
          <cell r="N648">
            <v>1.01</v>
          </cell>
          <cell r="O648">
            <v>16.8</v>
          </cell>
          <cell r="P648">
            <v>19.28</v>
          </cell>
          <cell r="Q648">
            <v>12.47</v>
          </cell>
          <cell r="R648">
            <v>1.32</v>
          </cell>
          <cell r="S648">
            <v>25.02</v>
          </cell>
          <cell r="U648">
            <v>491</v>
          </cell>
          <cell r="V648">
            <v>450</v>
          </cell>
          <cell r="W648">
            <v>2.91</v>
          </cell>
        </row>
        <row r="649">
          <cell r="A649" t="str">
            <v>TOG</v>
          </cell>
          <cell r="B649">
            <v>648</v>
          </cell>
          <cell r="C649" t="str">
            <v> i | 1 | 2 | 3 </v>
          </cell>
          <cell r="E649">
            <v>3.82</v>
          </cell>
          <cell r="F649">
            <v>0.53</v>
          </cell>
          <cell r="G649">
            <v>20900</v>
          </cell>
          <cell r="H649">
            <v>79</v>
          </cell>
          <cell r="I649">
            <v>1812</v>
          </cell>
          <cell r="J649">
            <v>99.01</v>
          </cell>
          <cell r="K649">
            <v>1.04</v>
          </cell>
          <cell r="L649">
            <v>0.59</v>
          </cell>
          <cell r="N649">
            <v>0.04</v>
          </cell>
          <cell r="O649">
            <v>-0.13</v>
          </cell>
          <cell r="P649">
            <v>1.03</v>
          </cell>
          <cell r="Q649">
            <v>0.46</v>
          </cell>
          <cell r="R649">
            <v>6.58</v>
          </cell>
          <cell r="S649">
            <v>47.24</v>
          </cell>
          <cell r="U649">
            <v>930</v>
          </cell>
          <cell r="W649">
            <v>-8.32</v>
          </cell>
        </row>
        <row r="650">
          <cell r="A650" t="str">
            <v>TOP</v>
          </cell>
          <cell r="B650">
            <v>649</v>
          </cell>
          <cell r="C650" t="str">
            <v> i | 1 | 2 | 3 </v>
          </cell>
          <cell r="E650">
            <v>49.75</v>
          </cell>
          <cell r="F650">
            <v>-2.93</v>
          </cell>
          <cell r="G650">
            <v>17645500</v>
          </cell>
          <cell r="H650">
            <v>882910</v>
          </cell>
          <cell r="I650">
            <v>101491</v>
          </cell>
          <cell r="K650">
            <v>0.94</v>
          </cell>
          <cell r="L650">
            <v>1.76</v>
          </cell>
          <cell r="N650">
            <v>0</v>
          </cell>
          <cell r="O650">
            <v>-2.79</v>
          </cell>
          <cell r="P650">
            <v>-7.58</v>
          </cell>
          <cell r="Q650">
            <v>-5.56</v>
          </cell>
          <cell r="R650">
            <v>2.93</v>
          </cell>
          <cell r="S650">
            <v>51.96</v>
          </cell>
        </row>
        <row r="651">
          <cell r="A651" t="str">
            <v>TOPP</v>
          </cell>
          <cell r="B651">
            <v>650</v>
          </cell>
          <cell r="C651" t="str">
            <v> i | 1 | 3 </v>
          </cell>
          <cell r="E651">
            <v>204</v>
          </cell>
          <cell r="F651">
            <v>0</v>
          </cell>
          <cell r="G651">
            <v>0</v>
          </cell>
          <cell r="H651">
            <v>0</v>
          </cell>
          <cell r="I651">
            <v>1224</v>
          </cell>
          <cell r="J651">
            <v>8.7799999999999994</v>
          </cell>
          <cell r="K651">
            <v>0.87</v>
          </cell>
          <cell r="L651">
            <v>0.2</v>
          </cell>
          <cell r="M651">
            <v>5.5</v>
          </cell>
          <cell r="N651">
            <v>23.22</v>
          </cell>
          <cell r="O651">
            <v>9.58</v>
          </cell>
          <cell r="P651">
            <v>10.24</v>
          </cell>
          <cell r="Q651">
            <v>9.34</v>
          </cell>
          <cell r="R651">
            <v>2.37</v>
          </cell>
          <cell r="S651">
            <v>25.25</v>
          </cell>
          <cell r="U651">
            <v>281</v>
          </cell>
          <cell r="V651">
            <v>207</v>
          </cell>
          <cell r="W651">
            <v>1.62</v>
          </cell>
        </row>
        <row r="652">
          <cell r="A652" t="str">
            <v>TPA</v>
          </cell>
          <cell r="B652">
            <v>651</v>
          </cell>
          <cell r="C652" t="str">
            <v> i | 1 | 2 | 3 </v>
          </cell>
          <cell r="E652">
            <v>5.45</v>
          </cell>
          <cell r="F652">
            <v>-0.91</v>
          </cell>
          <cell r="G652">
            <v>16400</v>
          </cell>
          <cell r="H652">
            <v>89</v>
          </cell>
          <cell r="I652">
            <v>662</v>
          </cell>
          <cell r="J652">
            <v>11.13</v>
          </cell>
          <cell r="K652">
            <v>1.34</v>
          </cell>
          <cell r="L652">
            <v>0.64</v>
          </cell>
          <cell r="N652">
            <v>0.49</v>
          </cell>
          <cell r="O652">
            <v>9.57</v>
          </cell>
          <cell r="P652">
            <v>12.04</v>
          </cell>
          <cell r="Q652">
            <v>6.29</v>
          </cell>
          <cell r="R652">
            <v>8.18</v>
          </cell>
          <cell r="S652">
            <v>23.55</v>
          </cell>
          <cell r="U652">
            <v>311</v>
          </cell>
          <cell r="V652">
            <v>275</v>
          </cell>
          <cell r="W652">
            <v>-0.13</v>
          </cell>
        </row>
        <row r="653">
          <cell r="A653" t="str">
            <v>TPAC</v>
          </cell>
          <cell r="B653">
            <v>652</v>
          </cell>
          <cell r="C653" t="str">
            <v> i | 1 | 2 | 3 </v>
          </cell>
          <cell r="E653">
            <v>12.7</v>
          </cell>
          <cell r="F653">
            <v>0</v>
          </cell>
          <cell r="G653">
            <v>43400</v>
          </cell>
          <cell r="H653">
            <v>544</v>
          </cell>
          <cell r="I653">
            <v>4147</v>
          </cell>
          <cell r="J653">
            <v>13.63</v>
          </cell>
          <cell r="K653">
            <v>2.0099999999999998</v>
          </cell>
          <cell r="L653">
            <v>1.26</v>
          </cell>
          <cell r="M653">
            <v>0.13</v>
          </cell>
          <cell r="N653">
            <v>0.93</v>
          </cell>
          <cell r="O653">
            <v>11.04</v>
          </cell>
          <cell r="P653">
            <v>20.14</v>
          </cell>
          <cell r="Q653">
            <v>8.5</v>
          </cell>
          <cell r="R653">
            <v>0.98</v>
          </cell>
          <cell r="S653">
            <v>20.5</v>
          </cell>
          <cell r="U653">
            <v>276</v>
          </cell>
          <cell r="V653">
            <v>313</v>
          </cell>
          <cell r="W653">
            <v>0.2</v>
          </cell>
        </row>
        <row r="654">
          <cell r="A654" t="str">
            <v>TPBI</v>
          </cell>
          <cell r="B654">
            <v>653</v>
          </cell>
          <cell r="C654" t="str">
            <v> i | 1 | 2 | 3 </v>
          </cell>
          <cell r="E654">
            <v>4.8600000000000003</v>
          </cell>
          <cell r="F654">
            <v>0.41</v>
          </cell>
          <cell r="G654">
            <v>481200</v>
          </cell>
          <cell r="H654">
            <v>2331</v>
          </cell>
          <cell r="I654">
            <v>2026</v>
          </cell>
          <cell r="J654">
            <v>13.25</v>
          </cell>
          <cell r="K654">
            <v>0.84</v>
          </cell>
          <cell r="L654">
            <v>0.95</v>
          </cell>
          <cell r="N654">
            <v>0.37</v>
          </cell>
          <cell r="O654">
            <v>4.3899999999999997</v>
          </cell>
          <cell r="P654">
            <v>6.63</v>
          </cell>
          <cell r="Q654">
            <v>3.91</v>
          </cell>
          <cell r="S654">
            <v>36.6</v>
          </cell>
          <cell r="U654">
            <v>498</v>
          </cell>
          <cell r="V654">
            <v>515</v>
          </cell>
          <cell r="W654">
            <v>-0.17</v>
          </cell>
        </row>
        <row r="655">
          <cell r="A655" t="str">
            <v>TPCH</v>
          </cell>
          <cell r="B655">
            <v>654</v>
          </cell>
          <cell r="C655" t="str">
            <v> i | 1 | 2 | 3 </v>
          </cell>
          <cell r="E655">
            <v>11.5</v>
          </cell>
          <cell r="F655">
            <v>0.88</v>
          </cell>
          <cell r="G655">
            <v>693600</v>
          </cell>
          <cell r="H655">
            <v>7982</v>
          </cell>
          <cell r="I655">
            <v>4614</v>
          </cell>
          <cell r="J655">
            <v>14.33</v>
          </cell>
          <cell r="K655">
            <v>1.56</v>
          </cell>
          <cell r="L655">
            <v>1.55</v>
          </cell>
          <cell r="M655">
            <v>0.09</v>
          </cell>
          <cell r="N655">
            <v>0.8</v>
          </cell>
          <cell r="O655">
            <v>7.47</v>
          </cell>
          <cell r="P655">
            <v>11.34</v>
          </cell>
          <cell r="Q655">
            <v>18.09</v>
          </cell>
          <cell r="R655">
            <v>1.82</v>
          </cell>
          <cell r="S655">
            <v>57.44</v>
          </cell>
          <cell r="U655">
            <v>406</v>
          </cell>
          <cell r="V655">
            <v>416</v>
          </cell>
          <cell r="W655">
            <v>0.14000000000000001</v>
          </cell>
        </row>
        <row r="656">
          <cell r="A656" t="str">
            <v>TPCORP</v>
          </cell>
          <cell r="B656">
            <v>655</v>
          </cell>
          <cell r="C656" t="str">
            <v> i | 1 | 2 | 3 </v>
          </cell>
          <cell r="E656">
            <v>9.65</v>
          </cell>
          <cell r="F656">
            <v>1.05</v>
          </cell>
          <cell r="G656">
            <v>1800</v>
          </cell>
          <cell r="H656">
            <v>17</v>
          </cell>
          <cell r="I656">
            <v>1042</v>
          </cell>
          <cell r="K656">
            <v>0.45</v>
          </cell>
          <cell r="L656">
            <v>0.11</v>
          </cell>
          <cell r="N656">
            <v>0</v>
          </cell>
          <cell r="O656">
            <v>-2.2999999999999998</v>
          </cell>
          <cell r="P656">
            <v>-1.85</v>
          </cell>
          <cell r="Q656">
            <v>-11.38</v>
          </cell>
          <cell r="R656">
            <v>6.28</v>
          </cell>
          <cell r="S656">
            <v>25.64</v>
          </cell>
        </row>
        <row r="657">
          <cell r="A657" t="str">
            <v>TPIPL</v>
          </cell>
          <cell r="B657">
            <v>656</v>
          </cell>
          <cell r="C657" t="str">
            <v> i | 1 | 2 | 3 </v>
          </cell>
          <cell r="E657">
            <v>1.49</v>
          </cell>
          <cell r="F657">
            <v>0</v>
          </cell>
          <cell r="G657">
            <v>8281300</v>
          </cell>
          <cell r="H657">
            <v>12388</v>
          </cell>
          <cell r="I657">
            <v>28579</v>
          </cell>
          <cell r="J657">
            <v>14.07</v>
          </cell>
          <cell r="K657">
            <v>0.65</v>
          </cell>
          <cell r="L657">
            <v>1.54</v>
          </cell>
          <cell r="M657">
            <v>0.03</v>
          </cell>
          <cell r="N657">
            <v>0.11</v>
          </cell>
          <cell r="O657">
            <v>4.79</v>
          </cell>
          <cell r="P657">
            <v>4.55</v>
          </cell>
          <cell r="Q657">
            <v>6.37</v>
          </cell>
          <cell r="R657">
            <v>4.0999999999999996</v>
          </cell>
          <cell r="S657">
            <v>39.71</v>
          </cell>
          <cell r="U657">
            <v>578</v>
          </cell>
          <cell r="V657">
            <v>522</v>
          </cell>
          <cell r="W657">
            <v>0.55000000000000004</v>
          </cell>
        </row>
        <row r="658">
          <cell r="A658" t="str">
            <v>TPIPP</v>
          </cell>
          <cell r="B658">
            <v>657</v>
          </cell>
          <cell r="C658" t="str">
            <v> i | 1 | 2 | 3 </v>
          </cell>
          <cell r="E658">
            <v>4.4800000000000004</v>
          </cell>
          <cell r="F658">
            <v>0.9</v>
          </cell>
          <cell r="G658">
            <v>22689700</v>
          </cell>
          <cell r="H658">
            <v>101621</v>
          </cell>
          <cell r="I658">
            <v>37632</v>
          </cell>
          <cell r="J658">
            <v>8.14</v>
          </cell>
          <cell r="K658">
            <v>1.35</v>
          </cell>
          <cell r="L658">
            <v>0.54</v>
          </cell>
          <cell r="M658">
            <v>0.12</v>
          </cell>
          <cell r="N658">
            <v>0.55000000000000004</v>
          </cell>
          <cell r="O658">
            <v>12.4</v>
          </cell>
          <cell r="P658">
            <v>16.96</v>
          </cell>
          <cell r="Q658">
            <v>38.89</v>
          </cell>
          <cell r="R658">
            <v>9.01</v>
          </cell>
          <cell r="S658">
            <v>28.71</v>
          </cell>
          <cell r="U658">
            <v>157</v>
          </cell>
          <cell r="V658">
            <v>136</v>
          </cell>
          <cell r="W658">
            <v>0.22</v>
          </cell>
        </row>
        <row r="659">
          <cell r="A659" t="str">
            <v>TPLAS</v>
          </cell>
          <cell r="B659">
            <v>658</v>
          </cell>
          <cell r="C659" t="str">
            <v> i | 1 | 3 </v>
          </cell>
          <cell r="E659">
            <v>1.61</v>
          </cell>
          <cell r="F659">
            <v>-0.62</v>
          </cell>
          <cell r="G659">
            <v>101500</v>
          </cell>
          <cell r="H659">
            <v>163</v>
          </cell>
          <cell r="I659">
            <v>435</v>
          </cell>
          <cell r="J659">
            <v>13.13</v>
          </cell>
          <cell r="K659">
            <v>1.45</v>
          </cell>
          <cell r="L659">
            <v>0.19</v>
          </cell>
          <cell r="N659">
            <v>0.12</v>
          </cell>
          <cell r="O659">
            <v>11.64</v>
          </cell>
          <cell r="P659">
            <v>11.16</v>
          </cell>
          <cell r="Q659">
            <v>6.89</v>
          </cell>
          <cell r="R659">
            <v>6.17</v>
          </cell>
          <cell r="S659">
            <v>25.74</v>
          </cell>
          <cell r="U659">
            <v>380</v>
          </cell>
          <cell r="V659">
            <v>289</v>
          </cell>
          <cell r="W659">
            <v>0.55000000000000004</v>
          </cell>
        </row>
        <row r="660">
          <cell r="A660" t="str">
            <v>TPOLY</v>
          </cell>
          <cell r="B660">
            <v>659</v>
          </cell>
          <cell r="C660" t="str">
            <v> i | 1 | 2 | 3 </v>
          </cell>
          <cell r="E660">
            <v>2.2200000000000002</v>
          </cell>
          <cell r="F660">
            <v>2.78</v>
          </cell>
          <cell r="G660">
            <v>968200</v>
          </cell>
          <cell r="H660">
            <v>2159</v>
          </cell>
          <cell r="I660">
            <v>1272</v>
          </cell>
          <cell r="J660">
            <v>23.4</v>
          </cell>
          <cell r="K660">
            <v>0.77</v>
          </cell>
          <cell r="L660">
            <v>3.52</v>
          </cell>
          <cell r="M660">
            <v>7.0000000000000007E-2</v>
          </cell>
          <cell r="N660">
            <v>0.09</v>
          </cell>
          <cell r="O660">
            <v>5.49</v>
          </cell>
          <cell r="P660">
            <v>3.31</v>
          </cell>
          <cell r="Q660">
            <v>1.47</v>
          </cell>
          <cell r="R660">
            <v>3.19</v>
          </cell>
          <cell r="S660">
            <v>56.05</v>
          </cell>
          <cell r="U660">
            <v>737</v>
          </cell>
          <cell r="V660">
            <v>612</v>
          </cell>
          <cell r="W660">
            <v>-0.63</v>
          </cell>
        </row>
        <row r="661">
          <cell r="A661" t="str">
            <v>TPP</v>
          </cell>
          <cell r="B661">
            <v>660</v>
          </cell>
          <cell r="C661" t="str">
            <v> i | 1 | 3 </v>
          </cell>
          <cell r="E661">
            <v>11.8</v>
          </cell>
          <cell r="F661">
            <v>0</v>
          </cell>
          <cell r="G661">
            <v>0</v>
          </cell>
          <cell r="H661">
            <v>0</v>
          </cell>
          <cell r="I661">
            <v>443</v>
          </cell>
          <cell r="K661">
            <v>0.51</v>
          </cell>
          <cell r="L661">
            <v>0.15</v>
          </cell>
          <cell r="M661">
            <v>0.6</v>
          </cell>
          <cell r="N661">
            <v>0</v>
          </cell>
          <cell r="O661">
            <v>-0.56999999999999995</v>
          </cell>
          <cell r="P661">
            <v>-0.68</v>
          </cell>
          <cell r="Q661">
            <v>-4.5999999999999996</v>
          </cell>
          <cell r="R661">
            <v>4.92</v>
          </cell>
          <cell r="S661">
            <v>28.55</v>
          </cell>
        </row>
        <row r="662">
          <cell r="A662" t="str">
            <v>TPS</v>
          </cell>
          <cell r="B662">
            <v>661</v>
          </cell>
          <cell r="C662" t="str">
            <v> i | 1 | 3 </v>
          </cell>
          <cell r="E662">
            <v>2.38</v>
          </cell>
          <cell r="F662">
            <v>-0.83</v>
          </cell>
          <cell r="G662">
            <v>269700</v>
          </cell>
          <cell r="H662">
            <v>641</v>
          </cell>
          <cell r="I662">
            <v>666</v>
          </cell>
          <cell r="J662">
            <v>13.52</v>
          </cell>
          <cell r="K662">
            <v>1.84</v>
          </cell>
          <cell r="L662">
            <v>0.8</v>
          </cell>
          <cell r="N662">
            <v>0.18</v>
          </cell>
          <cell r="O662">
            <v>11.67</v>
          </cell>
          <cell r="P662">
            <v>18.309999999999999</v>
          </cell>
          <cell r="Q662">
            <v>7.28</v>
          </cell>
          <cell r="R662">
            <v>8.33</v>
          </cell>
          <cell r="S662">
            <v>31.67</v>
          </cell>
          <cell r="U662">
            <v>290</v>
          </cell>
          <cell r="V662">
            <v>300</v>
          </cell>
        </row>
        <row r="663">
          <cell r="A663" t="str">
            <v>TQM</v>
          </cell>
          <cell r="B663">
            <v>662</v>
          </cell>
          <cell r="C663" t="str">
            <v> i | 1 | 3 </v>
          </cell>
          <cell r="E663">
            <v>125</v>
          </cell>
          <cell r="F663">
            <v>3.31</v>
          </cell>
          <cell r="G663">
            <v>2776200</v>
          </cell>
          <cell r="H663">
            <v>348301</v>
          </cell>
          <cell r="I663">
            <v>37500</v>
          </cell>
          <cell r="J663">
            <v>56.57</v>
          </cell>
          <cell r="K663">
            <v>17.100000000000001</v>
          </cell>
          <cell r="L663">
            <v>1.05</v>
          </cell>
          <cell r="M663">
            <v>1</v>
          </cell>
          <cell r="N663">
            <v>2.21</v>
          </cell>
          <cell r="O663">
            <v>19.7</v>
          </cell>
          <cell r="P663">
            <v>30.03</v>
          </cell>
          <cell r="Q663">
            <v>21.84</v>
          </cell>
          <cell r="R663">
            <v>1.45</v>
          </cell>
          <cell r="S663">
            <v>40.58</v>
          </cell>
          <cell r="U663">
            <v>472</v>
          </cell>
          <cell r="V663">
            <v>475</v>
          </cell>
          <cell r="W663">
            <v>2.2200000000000002</v>
          </cell>
        </row>
        <row r="664">
          <cell r="A664" t="str">
            <v>TR</v>
          </cell>
          <cell r="B664">
            <v>663</v>
          </cell>
          <cell r="C664" t="str">
            <v> i | 1 | 3 </v>
          </cell>
          <cell r="E664">
            <v>27.75</v>
          </cell>
          <cell r="F664">
            <v>0</v>
          </cell>
          <cell r="G664">
            <v>1000</v>
          </cell>
          <cell r="H664">
            <v>28</v>
          </cell>
          <cell r="I664">
            <v>5594</v>
          </cell>
          <cell r="J664">
            <v>70.83</v>
          </cell>
          <cell r="K664">
            <v>0.24</v>
          </cell>
          <cell r="L664">
            <v>0.06</v>
          </cell>
          <cell r="M664">
            <v>0.05</v>
          </cell>
          <cell r="N664">
            <v>0.93</v>
          </cell>
          <cell r="O664">
            <v>0.02</v>
          </cell>
          <cell r="P664">
            <v>0.34</v>
          </cell>
          <cell r="Q664">
            <v>-16.420000000000002</v>
          </cell>
          <cell r="R664">
            <v>0.18</v>
          </cell>
          <cell r="S664">
            <v>43.63</v>
          </cell>
          <cell r="U664">
            <v>932</v>
          </cell>
          <cell r="V664">
            <v>978</v>
          </cell>
          <cell r="W664">
            <v>6.35</v>
          </cell>
        </row>
        <row r="665">
          <cell r="A665" t="str">
            <v>TRC</v>
          </cell>
          <cell r="B665">
            <v>664</v>
          </cell>
          <cell r="C665" t="str">
            <v> i | 1 | 2 | 3 </v>
          </cell>
          <cell r="D665" t="str">
            <v>C</v>
          </cell>
          <cell r="E665">
            <v>0.08</v>
          </cell>
          <cell r="F665">
            <v>-11.11</v>
          </cell>
          <cell r="G665">
            <v>5151700</v>
          </cell>
          <cell r="H665">
            <v>440</v>
          </cell>
          <cell r="I665">
            <v>767</v>
          </cell>
          <cell r="K665">
            <v>2</v>
          </cell>
          <cell r="L665">
            <v>8.1300000000000008</v>
          </cell>
          <cell r="N665">
            <v>0</v>
          </cell>
          <cell r="O665">
            <v>-17.100000000000001</v>
          </cell>
          <cell r="P665">
            <v>-85.83</v>
          </cell>
          <cell r="Q665">
            <v>-19.37</v>
          </cell>
          <cell r="S665">
            <v>69.67</v>
          </cell>
        </row>
        <row r="666">
          <cell r="A666" t="str">
            <v>TRITN</v>
          </cell>
          <cell r="B666">
            <v>665</v>
          </cell>
          <cell r="C666" t="str">
            <v> i | 1 | 2 | 3 </v>
          </cell>
          <cell r="E666">
            <v>0.36</v>
          </cell>
          <cell r="F666">
            <v>-2.7</v>
          </cell>
          <cell r="G666">
            <v>9253800</v>
          </cell>
          <cell r="H666">
            <v>3331</v>
          </cell>
          <cell r="I666">
            <v>3468</v>
          </cell>
          <cell r="J666">
            <v>35.32</v>
          </cell>
          <cell r="K666">
            <v>2</v>
          </cell>
          <cell r="L666">
            <v>0.76</v>
          </cell>
          <cell r="N666">
            <v>0.01</v>
          </cell>
          <cell r="O666">
            <v>4.29</v>
          </cell>
          <cell r="P666">
            <v>6.07</v>
          </cell>
          <cell r="Q666">
            <v>4.82</v>
          </cell>
          <cell r="S666">
            <v>65.819999999999993</v>
          </cell>
          <cell r="U666">
            <v>727</v>
          </cell>
          <cell r="V666">
            <v>736</v>
          </cell>
          <cell r="W666">
            <v>-0.06</v>
          </cell>
        </row>
        <row r="667">
          <cell r="A667" t="str">
            <v>TRT</v>
          </cell>
          <cell r="B667">
            <v>666</v>
          </cell>
          <cell r="C667" t="str">
            <v> i | 1 | 2 | 3 </v>
          </cell>
          <cell r="E667">
            <v>1.63</v>
          </cell>
          <cell r="F667">
            <v>0</v>
          </cell>
          <cell r="G667">
            <v>17900</v>
          </cell>
          <cell r="H667">
            <v>29</v>
          </cell>
          <cell r="I667">
            <v>502</v>
          </cell>
          <cell r="J667">
            <v>17.32</v>
          </cell>
          <cell r="K667">
            <v>0.51</v>
          </cell>
          <cell r="L667">
            <v>2.41</v>
          </cell>
          <cell r="M667">
            <v>0.12</v>
          </cell>
          <cell r="N667">
            <v>0.09</v>
          </cell>
          <cell r="O667">
            <v>4.32</v>
          </cell>
          <cell r="P667">
            <v>2.93</v>
          </cell>
          <cell r="Q667">
            <v>-5.81</v>
          </cell>
          <cell r="R667">
            <v>7.36</v>
          </cell>
          <cell r="S667">
            <v>67.09</v>
          </cell>
          <cell r="U667">
            <v>671</v>
          </cell>
          <cell r="V667">
            <v>590</v>
          </cell>
          <cell r="W667">
            <v>-0.08</v>
          </cell>
        </row>
        <row r="668">
          <cell r="A668" t="str">
            <v>TRU</v>
          </cell>
          <cell r="B668">
            <v>667</v>
          </cell>
          <cell r="C668" t="str">
            <v> i | 1 | 2 | 3 </v>
          </cell>
          <cell r="E668">
            <v>3.7</v>
          </cell>
          <cell r="F668">
            <v>-0.54</v>
          </cell>
          <cell r="G668">
            <v>12300</v>
          </cell>
          <cell r="H668">
            <v>45</v>
          </cell>
          <cell r="I668">
            <v>2186</v>
          </cell>
          <cell r="K668">
            <v>0.68</v>
          </cell>
          <cell r="L668">
            <v>0.13</v>
          </cell>
          <cell r="M668">
            <v>0.12</v>
          </cell>
          <cell r="N668">
            <v>0</v>
          </cell>
          <cell r="O668">
            <v>-1.94</v>
          </cell>
          <cell r="P668">
            <v>-2.56</v>
          </cell>
          <cell r="Q668">
            <v>-7.69</v>
          </cell>
          <cell r="R668">
            <v>3.23</v>
          </cell>
          <cell r="S668">
            <v>26.37</v>
          </cell>
        </row>
        <row r="669">
          <cell r="A669" t="str">
            <v>TRUBB</v>
          </cell>
          <cell r="B669">
            <v>668</v>
          </cell>
          <cell r="C669" t="str">
            <v> i | 1 | 2 | 3 </v>
          </cell>
          <cell r="E669">
            <v>1.81</v>
          </cell>
          <cell r="F669">
            <v>2.84</v>
          </cell>
          <cell r="G669">
            <v>3684700</v>
          </cell>
          <cell r="H669">
            <v>6606</v>
          </cell>
          <cell r="I669">
            <v>1233</v>
          </cell>
          <cell r="K669">
            <v>0.66</v>
          </cell>
          <cell r="L669">
            <v>2.98</v>
          </cell>
          <cell r="N669">
            <v>0</v>
          </cell>
          <cell r="O669">
            <v>-1.93</v>
          </cell>
          <cell r="P669">
            <v>-10.58</v>
          </cell>
          <cell r="Q669">
            <v>-0.23</v>
          </cell>
          <cell r="S669">
            <v>59.67</v>
          </cell>
        </row>
        <row r="670">
          <cell r="A670" t="b">
            <v>1</v>
          </cell>
          <cell r="B670">
            <v>669</v>
          </cell>
          <cell r="C670" t="str">
            <v> i | 1 | 2 | 3 </v>
          </cell>
          <cell r="E670">
            <v>3.3</v>
          </cell>
          <cell r="F670">
            <v>-1.2</v>
          </cell>
          <cell r="G670">
            <v>108274500</v>
          </cell>
          <cell r="H670">
            <v>355068</v>
          </cell>
          <cell r="I670">
            <v>110115</v>
          </cell>
          <cell r="J670">
            <v>77.739999999999995</v>
          </cell>
          <cell r="K670">
            <v>1.29</v>
          </cell>
          <cell r="L670">
            <v>6.21</v>
          </cell>
          <cell r="M670">
            <v>0.09</v>
          </cell>
          <cell r="N670">
            <v>0.04</v>
          </cell>
          <cell r="O670">
            <v>3.14</v>
          </cell>
          <cell r="P670">
            <v>1.34</v>
          </cell>
          <cell r="Q670">
            <v>1.1000000000000001</v>
          </cell>
          <cell r="R670">
            <v>2.7</v>
          </cell>
          <cell r="S670">
            <v>31.86</v>
          </cell>
          <cell r="U670">
            <v>919</v>
          </cell>
          <cell r="V670">
            <v>850</v>
          </cell>
          <cell r="W670">
            <v>-1.9</v>
          </cell>
        </row>
        <row r="671">
          <cell r="A671" t="str">
            <v>TSC</v>
          </cell>
          <cell r="B671">
            <v>670</v>
          </cell>
          <cell r="C671" t="str">
            <v> i | 1 | 2 | 3 </v>
          </cell>
          <cell r="E671">
            <v>10</v>
          </cell>
          <cell r="F671">
            <v>0</v>
          </cell>
          <cell r="G671">
            <v>13600</v>
          </cell>
          <cell r="H671">
            <v>135</v>
          </cell>
          <cell r="I671">
            <v>2598</v>
          </cell>
          <cell r="J671">
            <v>31.54</v>
          </cell>
          <cell r="K671">
            <v>1.65</v>
          </cell>
          <cell r="L671">
            <v>0.38</v>
          </cell>
          <cell r="M671">
            <v>0.5</v>
          </cell>
          <cell r="N671">
            <v>0.32</v>
          </cell>
          <cell r="O671">
            <v>3.87</v>
          </cell>
          <cell r="P671">
            <v>5.12</v>
          </cell>
          <cell r="Q671">
            <v>4.0199999999999996</v>
          </cell>
          <cell r="R671">
            <v>5</v>
          </cell>
          <cell r="S671">
            <v>19.21</v>
          </cell>
          <cell r="U671">
            <v>735</v>
          </cell>
          <cell r="V671">
            <v>733</v>
          </cell>
          <cell r="W671">
            <v>2.36</v>
          </cell>
        </row>
        <row r="672">
          <cell r="A672" t="str">
            <v>TSE</v>
          </cell>
          <cell r="B672">
            <v>671</v>
          </cell>
          <cell r="C672" t="str">
            <v> i | 1 | 2 | 3 </v>
          </cell>
          <cell r="E672">
            <v>2.7</v>
          </cell>
          <cell r="F672">
            <v>0</v>
          </cell>
          <cell r="G672">
            <v>2797200</v>
          </cell>
          <cell r="H672">
            <v>7579</v>
          </cell>
          <cell r="I672">
            <v>5718</v>
          </cell>
          <cell r="J672">
            <v>10.69</v>
          </cell>
          <cell r="K672">
            <v>0.94</v>
          </cell>
          <cell r="L672">
            <v>2.15</v>
          </cell>
          <cell r="N672">
            <v>0.25</v>
          </cell>
          <cell r="O672">
            <v>4.6100000000000003</v>
          </cell>
          <cell r="P672">
            <v>9.6</v>
          </cell>
          <cell r="Q672">
            <v>18.73</v>
          </cell>
          <cell r="R672">
            <v>4.4400000000000004</v>
          </cell>
          <cell r="S672">
            <v>38.94</v>
          </cell>
          <cell r="U672">
            <v>343</v>
          </cell>
          <cell r="V672">
            <v>432</v>
          </cell>
          <cell r="W672">
            <v>0.16</v>
          </cell>
        </row>
        <row r="673">
          <cell r="A673" t="str">
            <v>TSF</v>
          </cell>
          <cell r="B673">
            <v>672</v>
          </cell>
          <cell r="C673" t="str">
            <v> i | 1 | 2 | 3 </v>
          </cell>
          <cell r="D673" t="str">
            <v>SPNC</v>
          </cell>
          <cell r="E673">
            <v>0.01</v>
          </cell>
          <cell r="F673">
            <v>0</v>
          </cell>
          <cell r="G673">
            <v>0</v>
          </cell>
          <cell r="H673">
            <v>0</v>
          </cell>
          <cell r="I673">
            <v>68</v>
          </cell>
          <cell r="L673">
            <v>-1.19</v>
          </cell>
          <cell r="N673">
            <v>0</v>
          </cell>
          <cell r="O673">
            <v>-52.85</v>
          </cell>
          <cell r="Q673">
            <v>-184.78</v>
          </cell>
          <cell r="S673">
            <v>93.33</v>
          </cell>
        </row>
        <row r="674">
          <cell r="A674" t="str">
            <v>TSI</v>
          </cell>
          <cell r="B674">
            <v>673</v>
          </cell>
          <cell r="C674" t="str">
            <v> i | 1 | 2 | 3 </v>
          </cell>
          <cell r="D674" t="str">
            <v>C</v>
          </cell>
          <cell r="E674">
            <v>0.28999999999999998</v>
          </cell>
          <cell r="F674">
            <v>3.57</v>
          </cell>
          <cell r="G674">
            <v>90100</v>
          </cell>
          <cell r="H674">
            <v>25</v>
          </cell>
          <cell r="I674">
            <v>552</v>
          </cell>
          <cell r="K674">
            <v>1.21</v>
          </cell>
          <cell r="L674">
            <v>2.0099999999999998</v>
          </cell>
          <cell r="N674">
            <v>0</v>
          </cell>
          <cell r="O674">
            <v>-9.0500000000000007</v>
          </cell>
          <cell r="P674">
            <v>-43.5</v>
          </cell>
          <cell r="Q674">
            <v>-23.31</v>
          </cell>
          <cell r="S674">
            <v>32.65</v>
          </cell>
        </row>
        <row r="675">
          <cell r="A675" t="str">
            <v>TSR</v>
          </cell>
          <cell r="B675">
            <v>674</v>
          </cell>
          <cell r="C675" t="str">
            <v> i | 1 | 2 | 3 </v>
          </cell>
          <cell r="E675">
            <v>3.6</v>
          </cell>
          <cell r="F675">
            <v>0</v>
          </cell>
          <cell r="G675">
            <v>711100</v>
          </cell>
          <cell r="H675">
            <v>2546</v>
          </cell>
          <cell r="I675">
            <v>1979</v>
          </cell>
          <cell r="J675">
            <v>13.44</v>
          </cell>
          <cell r="K675">
            <v>1.59</v>
          </cell>
          <cell r="L675">
            <v>0.34</v>
          </cell>
          <cell r="M675">
            <v>0.09</v>
          </cell>
          <cell r="N675">
            <v>0.27</v>
          </cell>
          <cell r="O675">
            <v>11.97</v>
          </cell>
          <cell r="P675">
            <v>12.02</v>
          </cell>
          <cell r="Q675">
            <v>7.6</v>
          </cell>
          <cell r="R675">
            <v>3.91</v>
          </cell>
          <cell r="S675">
            <v>37.29</v>
          </cell>
          <cell r="U675">
            <v>372</v>
          </cell>
          <cell r="V675">
            <v>285</v>
          </cell>
          <cell r="W675">
            <v>-6.65</v>
          </cell>
        </row>
        <row r="676">
          <cell r="A676" t="str">
            <v>TSTE</v>
          </cell>
          <cell r="B676">
            <v>675</v>
          </cell>
          <cell r="C676" t="str">
            <v> i | 1 | 2 | 3 </v>
          </cell>
          <cell r="E676">
            <v>6.8</v>
          </cell>
          <cell r="F676">
            <v>0</v>
          </cell>
          <cell r="G676">
            <v>0</v>
          </cell>
          <cell r="H676">
            <v>0</v>
          </cell>
          <cell r="I676">
            <v>2607</v>
          </cell>
          <cell r="J676">
            <v>20.350000000000001</v>
          </cell>
          <cell r="K676">
            <v>0.79</v>
          </cell>
          <cell r="L676">
            <v>0.42</v>
          </cell>
          <cell r="M676">
            <v>0.06</v>
          </cell>
          <cell r="N676">
            <v>0.33</v>
          </cell>
          <cell r="O676">
            <v>4.1399999999999997</v>
          </cell>
          <cell r="P676">
            <v>3.92</v>
          </cell>
          <cell r="Q676">
            <v>6.03</v>
          </cell>
          <cell r="R676">
            <v>3.01</v>
          </cell>
          <cell r="S676">
            <v>25.88</v>
          </cell>
          <cell r="U676">
            <v>694</v>
          </cell>
          <cell r="V676">
            <v>649</v>
          </cell>
          <cell r="W676">
            <v>2.95</v>
          </cell>
        </row>
        <row r="677">
          <cell r="A677" t="str">
            <v>TSTH</v>
          </cell>
          <cell r="B677">
            <v>676</v>
          </cell>
          <cell r="C677" t="str">
            <v> i | 1 | 3 </v>
          </cell>
          <cell r="E677">
            <v>0.41</v>
          </cell>
          <cell r="F677">
            <v>2.5</v>
          </cell>
          <cell r="G677">
            <v>4484100</v>
          </cell>
          <cell r="H677">
            <v>1816</v>
          </cell>
          <cell r="I677">
            <v>3453</v>
          </cell>
          <cell r="J677">
            <v>15.42</v>
          </cell>
          <cell r="K677">
            <v>0.37</v>
          </cell>
          <cell r="L677">
            <v>0.26</v>
          </cell>
          <cell r="N677">
            <v>0.01</v>
          </cell>
          <cell r="O677">
            <v>2.88</v>
          </cell>
          <cell r="P677">
            <v>2.4300000000000002</v>
          </cell>
          <cell r="Q677">
            <v>1.96</v>
          </cell>
          <cell r="S677">
            <v>32.090000000000003</v>
          </cell>
          <cell r="U677">
            <v>666</v>
          </cell>
          <cell r="V677">
            <v>632</v>
          </cell>
          <cell r="W677">
            <v>4.8099999999999996</v>
          </cell>
        </row>
        <row r="678">
          <cell r="A678" t="str">
            <v>TTA</v>
          </cell>
          <cell r="B678">
            <v>677</v>
          </cell>
          <cell r="C678" t="str">
            <v> i | 1 | 2 | 3 </v>
          </cell>
          <cell r="E678">
            <v>4.42</v>
          </cell>
          <cell r="F678">
            <v>1.38</v>
          </cell>
          <cell r="G678">
            <v>30469900</v>
          </cell>
          <cell r="H678">
            <v>134688</v>
          </cell>
          <cell r="I678">
            <v>8055</v>
          </cell>
          <cell r="K678">
            <v>0.48</v>
          </cell>
          <cell r="L678">
            <v>0.64</v>
          </cell>
          <cell r="M678">
            <v>0.06</v>
          </cell>
          <cell r="N678">
            <v>0</v>
          </cell>
          <cell r="O678">
            <v>-8.8000000000000007</v>
          </cell>
          <cell r="P678">
            <v>-10.58</v>
          </cell>
          <cell r="Q678">
            <v>-21.19</v>
          </cell>
          <cell r="R678">
            <v>1.38</v>
          </cell>
          <cell r="S678">
            <v>67.48</v>
          </cell>
        </row>
        <row r="679">
          <cell r="A679" t="str">
            <v>TTCL</v>
          </cell>
          <cell r="B679">
            <v>678</v>
          </cell>
          <cell r="C679" t="str">
            <v> i | 1 | 2 | 3 </v>
          </cell>
          <cell r="E679">
            <v>4.3</v>
          </cell>
          <cell r="F679">
            <v>1.42</v>
          </cell>
          <cell r="G679">
            <v>12999300</v>
          </cell>
          <cell r="H679">
            <v>56395</v>
          </cell>
          <cell r="I679">
            <v>2649</v>
          </cell>
          <cell r="K679">
            <v>0.99</v>
          </cell>
          <cell r="L679">
            <v>4.28</v>
          </cell>
          <cell r="N679">
            <v>0</v>
          </cell>
          <cell r="O679">
            <v>-0.3</v>
          </cell>
          <cell r="P679">
            <v>-13.5</v>
          </cell>
          <cell r="Q679">
            <v>4.37</v>
          </cell>
          <cell r="R679">
            <v>4.25</v>
          </cell>
          <cell r="S679">
            <v>63</v>
          </cell>
        </row>
        <row r="680">
          <cell r="A680" t="str">
            <v>TTI</v>
          </cell>
          <cell r="B680">
            <v>679</v>
          </cell>
          <cell r="C680" t="str">
            <v> i | 1 | 2 | 3 </v>
          </cell>
          <cell r="E680">
            <v>17.8</v>
          </cell>
          <cell r="F680">
            <v>0</v>
          </cell>
          <cell r="G680">
            <v>0</v>
          </cell>
          <cell r="H680">
            <v>0</v>
          </cell>
          <cell r="I680">
            <v>890</v>
          </cell>
          <cell r="K680">
            <v>0.38</v>
          </cell>
          <cell r="L680">
            <v>0.78</v>
          </cell>
          <cell r="N680">
            <v>0</v>
          </cell>
          <cell r="O680">
            <v>-0.32</v>
          </cell>
          <cell r="P680">
            <v>-2.14</v>
          </cell>
          <cell r="Q680">
            <v>-4.17</v>
          </cell>
          <cell r="S680">
            <v>33.65</v>
          </cell>
        </row>
        <row r="681">
          <cell r="A681" t="str">
            <v>TTT</v>
          </cell>
          <cell r="B681">
            <v>680</v>
          </cell>
          <cell r="C681" t="str">
            <v> i | 1 | 3 </v>
          </cell>
          <cell r="E681">
            <v>52</v>
          </cell>
          <cell r="F681">
            <v>0</v>
          </cell>
          <cell r="G681">
            <v>3100</v>
          </cell>
          <cell r="H681">
            <v>161</v>
          </cell>
          <cell r="I681">
            <v>3008</v>
          </cell>
          <cell r="K681">
            <v>0.42</v>
          </cell>
          <cell r="L681">
            <v>0.34</v>
          </cell>
          <cell r="M681">
            <v>1.7</v>
          </cell>
          <cell r="N681">
            <v>3.96</v>
          </cell>
          <cell r="O681">
            <v>-2.87</v>
          </cell>
          <cell r="P681">
            <v>-3.27</v>
          </cell>
          <cell r="Q681">
            <v>-12.24</v>
          </cell>
          <cell r="R681">
            <v>6.54</v>
          </cell>
          <cell r="S681">
            <v>30.64</v>
          </cell>
        </row>
        <row r="682">
          <cell r="A682" t="str">
            <v>TTW</v>
          </cell>
          <cell r="B682">
            <v>681</v>
          </cell>
          <cell r="C682" t="str">
            <v> i | 1 | 2 | 3 </v>
          </cell>
          <cell r="E682">
            <v>12.3</v>
          </cell>
          <cell r="F682">
            <v>0.82</v>
          </cell>
          <cell r="G682">
            <v>3266800</v>
          </cell>
          <cell r="H682">
            <v>40200</v>
          </cell>
          <cell r="I682">
            <v>49077</v>
          </cell>
          <cell r="J682">
            <v>15.35</v>
          </cell>
          <cell r="K682">
            <v>3.82</v>
          </cell>
          <cell r="L682">
            <v>0.71</v>
          </cell>
          <cell r="M682">
            <v>0.3</v>
          </cell>
          <cell r="N682">
            <v>0.8</v>
          </cell>
          <cell r="O682">
            <v>18.93</v>
          </cell>
          <cell r="P682">
            <v>25.58</v>
          </cell>
          <cell r="Q682">
            <v>47.56</v>
          </cell>
          <cell r="R682">
            <v>4.92</v>
          </cell>
          <cell r="S682">
            <v>36.11</v>
          </cell>
          <cell r="U682">
            <v>275</v>
          </cell>
          <cell r="V682">
            <v>265</v>
          </cell>
          <cell r="W682">
            <v>3.68</v>
          </cell>
        </row>
        <row r="683">
          <cell r="A683" t="str">
            <v>TU</v>
          </cell>
          <cell r="B683">
            <v>682</v>
          </cell>
          <cell r="C683" t="str">
            <v> i | 1 | 2 | 3 </v>
          </cell>
          <cell r="E683">
            <v>15.3</v>
          </cell>
          <cell r="F683">
            <v>0</v>
          </cell>
          <cell r="G683">
            <v>24917700</v>
          </cell>
          <cell r="H683">
            <v>381822</v>
          </cell>
          <cell r="I683">
            <v>73009</v>
          </cell>
          <cell r="J683">
            <v>12.18</v>
          </cell>
          <cell r="K683">
            <v>1.41</v>
          </cell>
          <cell r="L683">
            <v>1.79</v>
          </cell>
          <cell r="M683">
            <v>0.32</v>
          </cell>
          <cell r="N683">
            <v>1.26</v>
          </cell>
          <cell r="O683">
            <v>6.13</v>
          </cell>
          <cell r="P683">
            <v>12.65</v>
          </cell>
          <cell r="Q683">
            <v>4.7699999999999996</v>
          </cell>
          <cell r="R683">
            <v>3.15</v>
          </cell>
          <cell r="S683">
            <v>64.989999999999995</v>
          </cell>
          <cell r="U683">
            <v>330</v>
          </cell>
          <cell r="V683">
            <v>413</v>
          </cell>
          <cell r="W683">
            <v>-3.24</v>
          </cell>
        </row>
        <row r="684">
          <cell r="A684" t="str">
            <v>TVD</v>
          </cell>
          <cell r="B684">
            <v>683</v>
          </cell>
          <cell r="C684" t="str">
            <v> i | 1 | 2 | 3 </v>
          </cell>
          <cell r="D684" t="str">
            <v>XD</v>
          </cell>
          <cell r="E684">
            <v>0.98</v>
          </cell>
          <cell r="F684">
            <v>0</v>
          </cell>
          <cell r="G684">
            <v>1667300</v>
          </cell>
          <cell r="H684">
            <v>1640</v>
          </cell>
          <cell r="I684">
            <v>750</v>
          </cell>
          <cell r="J684">
            <v>23.5</v>
          </cell>
          <cell r="K684">
            <v>1.05</v>
          </cell>
          <cell r="L684">
            <v>1.02</v>
          </cell>
          <cell r="M684">
            <v>0.05</v>
          </cell>
          <cell r="N684">
            <v>0.04</v>
          </cell>
          <cell r="O684">
            <v>4.54</v>
          </cell>
          <cell r="P684">
            <v>4.78</v>
          </cell>
          <cell r="Q684">
            <v>1.32</v>
          </cell>
          <cell r="S684">
            <v>59.41</v>
          </cell>
          <cell r="U684">
            <v>700</v>
          </cell>
          <cell r="V684">
            <v>657</v>
          </cell>
          <cell r="W684">
            <v>-0.1</v>
          </cell>
        </row>
        <row r="685">
          <cell r="A685" t="str">
            <v>TVI</v>
          </cell>
          <cell r="B685">
            <v>684</v>
          </cell>
          <cell r="C685" t="str">
            <v> i | 1 | 3 </v>
          </cell>
          <cell r="E685">
            <v>3.7</v>
          </cell>
          <cell r="F685">
            <v>-2.12</v>
          </cell>
          <cell r="G685">
            <v>25800</v>
          </cell>
          <cell r="H685">
            <v>96</v>
          </cell>
          <cell r="I685">
            <v>1121</v>
          </cell>
          <cell r="J685">
            <v>35.96</v>
          </cell>
          <cell r="K685">
            <v>0.85</v>
          </cell>
          <cell r="L685">
            <v>4.66</v>
          </cell>
          <cell r="M685">
            <v>0.2</v>
          </cell>
          <cell r="N685">
            <v>0.1</v>
          </cell>
          <cell r="O685">
            <v>0.47</v>
          </cell>
          <cell r="P685">
            <v>2.36</v>
          </cell>
          <cell r="Q685">
            <v>0.21</v>
          </cell>
          <cell r="R685">
            <v>5.29</v>
          </cell>
          <cell r="S685">
            <v>30.24</v>
          </cell>
          <cell r="U685">
            <v>839</v>
          </cell>
          <cell r="V685">
            <v>904</v>
          </cell>
          <cell r="W685">
            <v>0.5</v>
          </cell>
        </row>
        <row r="686">
          <cell r="A686" t="str">
            <v>TVO</v>
          </cell>
          <cell r="B686">
            <v>685</v>
          </cell>
          <cell r="C686" t="str">
            <v> i | 1 | 2 | 3 </v>
          </cell>
          <cell r="E686">
            <v>32.25</v>
          </cell>
          <cell r="F686">
            <v>1.57</v>
          </cell>
          <cell r="G686">
            <v>2103000</v>
          </cell>
          <cell r="H686">
            <v>67109</v>
          </cell>
          <cell r="I686">
            <v>26078</v>
          </cell>
          <cell r="J686">
            <v>16.440000000000001</v>
          </cell>
          <cell r="K686">
            <v>3.01</v>
          </cell>
          <cell r="L686">
            <v>0.23</v>
          </cell>
          <cell r="M686">
            <v>0.9</v>
          </cell>
          <cell r="N686">
            <v>1.96</v>
          </cell>
          <cell r="O686">
            <v>18.329999999999998</v>
          </cell>
          <cell r="P686">
            <v>18.739999999999998</v>
          </cell>
          <cell r="Q686">
            <v>6.46</v>
          </cell>
          <cell r="R686">
            <v>4.57</v>
          </cell>
          <cell r="S686">
            <v>61.94</v>
          </cell>
          <cell r="U686">
            <v>337</v>
          </cell>
          <cell r="V686">
            <v>279</v>
          </cell>
          <cell r="W686">
            <v>7.13</v>
          </cell>
        </row>
        <row r="687">
          <cell r="A687" t="str">
            <v>TVT</v>
          </cell>
          <cell r="B687">
            <v>686</v>
          </cell>
          <cell r="C687" t="str">
            <v> i | 1 | 2 | 3 </v>
          </cell>
          <cell r="E687">
            <v>0.6</v>
          </cell>
          <cell r="F687">
            <v>1.69</v>
          </cell>
          <cell r="G687">
            <v>13600</v>
          </cell>
          <cell r="H687">
            <v>8</v>
          </cell>
          <cell r="I687">
            <v>480</v>
          </cell>
          <cell r="K687">
            <v>0.79</v>
          </cell>
          <cell r="L687">
            <v>0.17</v>
          </cell>
          <cell r="N687">
            <v>0</v>
          </cell>
          <cell r="O687">
            <v>0.31</v>
          </cell>
          <cell r="P687">
            <v>-0.32</v>
          </cell>
          <cell r="Q687">
            <v>-0.72</v>
          </cell>
          <cell r="S687">
            <v>38.21</v>
          </cell>
        </row>
        <row r="688">
          <cell r="A688" t="str">
            <v>TWP</v>
          </cell>
          <cell r="B688">
            <v>687</v>
          </cell>
          <cell r="C688" t="str">
            <v> i | 1 | 2 | 3 </v>
          </cell>
          <cell r="E688">
            <v>1.8</v>
          </cell>
          <cell r="F688">
            <v>0</v>
          </cell>
          <cell r="G688">
            <v>290900</v>
          </cell>
          <cell r="H688">
            <v>524</v>
          </cell>
          <cell r="I688">
            <v>486</v>
          </cell>
          <cell r="K688">
            <v>0.32</v>
          </cell>
          <cell r="L688">
            <v>0.23</v>
          </cell>
          <cell r="M688">
            <v>7.0000000000000007E-2</v>
          </cell>
          <cell r="N688">
            <v>0</v>
          </cell>
          <cell r="O688">
            <v>-0.24</v>
          </cell>
          <cell r="P688">
            <v>-0.52</v>
          </cell>
          <cell r="Q688">
            <v>-0.14000000000000001</v>
          </cell>
          <cell r="R688">
            <v>12.28</v>
          </cell>
          <cell r="S688">
            <v>53.05</v>
          </cell>
        </row>
        <row r="689">
          <cell r="A689" t="str">
            <v>TWPC</v>
          </cell>
          <cell r="B689">
            <v>688</v>
          </cell>
          <cell r="C689" t="str">
            <v> i | 1 | 2 | 3 </v>
          </cell>
          <cell r="E689">
            <v>3.7</v>
          </cell>
          <cell r="F689">
            <v>5.71</v>
          </cell>
          <cell r="G689">
            <v>3215000</v>
          </cell>
          <cell r="H689">
            <v>11556</v>
          </cell>
          <cell r="I689">
            <v>3258</v>
          </cell>
          <cell r="J689">
            <v>51.4</v>
          </cell>
          <cell r="K689">
            <v>0.66</v>
          </cell>
          <cell r="L689">
            <v>0.53</v>
          </cell>
          <cell r="M689">
            <v>0.13</v>
          </cell>
          <cell r="N689">
            <v>7.0000000000000007E-2</v>
          </cell>
          <cell r="O689">
            <v>1.79</v>
          </cell>
          <cell r="P689">
            <v>1.27</v>
          </cell>
          <cell r="Q689">
            <v>0.56999999999999995</v>
          </cell>
          <cell r="R689">
            <v>3.83</v>
          </cell>
          <cell r="S689">
            <v>50.26</v>
          </cell>
          <cell r="U689">
            <v>895</v>
          </cell>
          <cell r="V689">
            <v>882</v>
          </cell>
          <cell r="W689">
            <v>0.36</v>
          </cell>
        </row>
        <row r="690">
          <cell r="A690" t="str">
            <v>TWZ</v>
          </cell>
          <cell r="B690">
            <v>689</v>
          </cell>
          <cell r="C690" t="str">
            <v> i | 1 | 3 </v>
          </cell>
          <cell r="E690">
            <v>0.09</v>
          </cell>
          <cell r="F690">
            <v>0</v>
          </cell>
          <cell r="G690">
            <v>13447500</v>
          </cell>
          <cell r="H690">
            <v>1189</v>
          </cell>
          <cell r="I690">
            <v>892</v>
          </cell>
          <cell r="J690">
            <v>468.89</v>
          </cell>
          <cell r="K690">
            <v>0.32</v>
          </cell>
          <cell r="L690">
            <v>0.88</v>
          </cell>
          <cell r="N690">
            <v>0</v>
          </cell>
          <cell r="O690">
            <v>2.42</v>
          </cell>
          <cell r="P690">
            <v>7.0000000000000007E-2</v>
          </cell>
          <cell r="Q690">
            <v>-0.21</v>
          </cell>
          <cell r="S690">
            <v>83.23</v>
          </cell>
          <cell r="U690">
            <v>966</v>
          </cell>
          <cell r="V690">
            <v>906</v>
          </cell>
          <cell r="W690">
            <v>-1.03</v>
          </cell>
        </row>
        <row r="691">
          <cell r="A691" t="str">
            <v>TYCN</v>
          </cell>
          <cell r="B691">
            <v>690</v>
          </cell>
          <cell r="C691" t="str">
            <v> i | 1 | 3 </v>
          </cell>
          <cell r="E691">
            <v>1.99</v>
          </cell>
          <cell r="F691">
            <v>2.0499999999999998</v>
          </cell>
          <cell r="G691">
            <v>667500</v>
          </cell>
          <cell r="H691">
            <v>1303</v>
          </cell>
          <cell r="I691">
            <v>1188</v>
          </cell>
          <cell r="K691">
            <v>0.28999999999999998</v>
          </cell>
          <cell r="L691">
            <v>0.61</v>
          </cell>
          <cell r="N691">
            <v>0</v>
          </cell>
          <cell r="O691">
            <v>-12.02</v>
          </cell>
          <cell r="P691">
            <v>-21.41</v>
          </cell>
          <cell r="Q691">
            <v>-4.5999999999999996</v>
          </cell>
          <cell r="S691">
            <v>29.56</v>
          </cell>
        </row>
        <row r="692">
          <cell r="A692" t="str">
            <v>U</v>
          </cell>
          <cell r="B692">
            <v>691</v>
          </cell>
          <cell r="C692" t="str">
            <v> i | 1 | 3 </v>
          </cell>
          <cell r="E692">
            <v>1.34</v>
          </cell>
          <cell r="F692">
            <v>1.52</v>
          </cell>
          <cell r="G692">
            <v>5846600</v>
          </cell>
          <cell r="H692">
            <v>7820</v>
          </cell>
          <cell r="I692">
            <v>7522</v>
          </cell>
          <cell r="K692">
            <v>0.45</v>
          </cell>
          <cell r="L692">
            <v>1.37</v>
          </cell>
          <cell r="N692">
            <v>0</v>
          </cell>
          <cell r="O692">
            <v>0.19</v>
          </cell>
          <cell r="P692">
            <v>-3.62</v>
          </cell>
          <cell r="Q692">
            <v>-75.13</v>
          </cell>
          <cell r="S692">
            <v>52.99</v>
          </cell>
        </row>
        <row r="693">
          <cell r="A693" t="str">
            <v>UAC</v>
          </cell>
          <cell r="B693">
            <v>692</v>
          </cell>
          <cell r="C693" t="str">
            <v> i | 1 | 2 | 3 </v>
          </cell>
          <cell r="D693" t="str">
            <v>XD</v>
          </cell>
          <cell r="E693">
            <v>3.9</v>
          </cell>
          <cell r="F693">
            <v>0</v>
          </cell>
          <cell r="G693">
            <v>51600</v>
          </cell>
          <cell r="H693">
            <v>201</v>
          </cell>
          <cell r="I693">
            <v>2604</v>
          </cell>
          <cell r="J693">
            <v>12.14</v>
          </cell>
          <cell r="K693">
            <v>1.78</v>
          </cell>
          <cell r="L693">
            <v>1.06</v>
          </cell>
          <cell r="M693">
            <v>0.06</v>
          </cell>
          <cell r="N693">
            <v>0.32</v>
          </cell>
          <cell r="O693">
            <v>8.67</v>
          </cell>
          <cell r="P693">
            <v>15.29</v>
          </cell>
          <cell r="Q693">
            <v>14.16</v>
          </cell>
          <cell r="R693">
            <v>3.46</v>
          </cell>
          <cell r="S693">
            <v>31.76</v>
          </cell>
          <cell r="U693">
            <v>291</v>
          </cell>
          <cell r="V693">
            <v>326</v>
          </cell>
          <cell r="W693">
            <v>0.21</v>
          </cell>
        </row>
        <row r="694">
          <cell r="A694" t="str">
            <v>UBIS</v>
          </cell>
          <cell r="B694">
            <v>693</v>
          </cell>
          <cell r="C694" t="str">
            <v> i | 1 | 2 | 3 </v>
          </cell>
          <cell r="E694">
            <v>5.5</v>
          </cell>
          <cell r="F694">
            <v>1.85</v>
          </cell>
          <cell r="G694">
            <v>7100</v>
          </cell>
          <cell r="H694">
            <v>38</v>
          </cell>
          <cell r="I694">
            <v>1254</v>
          </cell>
          <cell r="J694">
            <v>9.73</v>
          </cell>
          <cell r="K694">
            <v>2.67</v>
          </cell>
          <cell r="L694">
            <v>0.65</v>
          </cell>
          <cell r="M694">
            <v>0.15</v>
          </cell>
          <cell r="N694">
            <v>0.56999999999999995</v>
          </cell>
          <cell r="O694">
            <v>21.16</v>
          </cell>
          <cell r="P694">
            <v>28.36</v>
          </cell>
          <cell r="Q694">
            <v>15.21</v>
          </cell>
          <cell r="R694">
            <v>4.63</v>
          </cell>
          <cell r="S694">
            <v>31.4</v>
          </cell>
          <cell r="U694">
            <v>111</v>
          </cell>
          <cell r="V694">
            <v>102</v>
          </cell>
          <cell r="W694">
            <v>-0.08</v>
          </cell>
        </row>
        <row r="695">
          <cell r="A695" t="str">
            <v>UEC</v>
          </cell>
          <cell r="B695">
            <v>694</v>
          </cell>
          <cell r="C695" t="str">
            <v> i | 1 | 2 | 3 </v>
          </cell>
          <cell r="E695">
            <v>1</v>
          </cell>
          <cell r="F695">
            <v>3.09</v>
          </cell>
          <cell r="G695">
            <v>2303500</v>
          </cell>
          <cell r="H695">
            <v>2275</v>
          </cell>
          <cell r="I695">
            <v>571</v>
          </cell>
          <cell r="J695">
            <v>7.63</v>
          </cell>
          <cell r="K695">
            <v>0.43</v>
          </cell>
          <cell r="L695">
            <v>0.16</v>
          </cell>
          <cell r="M695">
            <v>0.05</v>
          </cell>
          <cell r="N695">
            <v>0.13</v>
          </cell>
          <cell r="O695">
            <v>4.7</v>
          </cell>
          <cell r="P695">
            <v>5.77</v>
          </cell>
          <cell r="Q695">
            <v>5.45</v>
          </cell>
          <cell r="S695">
            <v>71.010000000000005</v>
          </cell>
          <cell r="U695">
            <v>378</v>
          </cell>
          <cell r="V695">
            <v>353</v>
          </cell>
          <cell r="W695">
            <v>-0.15</v>
          </cell>
        </row>
        <row r="696">
          <cell r="A696" t="str">
            <v>UKEM</v>
          </cell>
          <cell r="B696">
            <v>695</v>
          </cell>
          <cell r="C696" t="str">
            <v> i | 1 | 3 </v>
          </cell>
          <cell r="E696">
            <v>0.57999999999999996</v>
          </cell>
          <cell r="F696">
            <v>1.75</v>
          </cell>
          <cell r="G696">
            <v>1779200</v>
          </cell>
          <cell r="H696">
            <v>1014</v>
          </cell>
          <cell r="I696">
            <v>717</v>
          </cell>
          <cell r="J696">
            <v>8.43</v>
          </cell>
          <cell r="K696">
            <v>0.72</v>
          </cell>
          <cell r="L696">
            <v>0.7</v>
          </cell>
          <cell r="N696">
            <v>7.0000000000000007E-2</v>
          </cell>
          <cell r="O696">
            <v>7.34</v>
          </cell>
          <cell r="P696">
            <v>8.51</v>
          </cell>
          <cell r="Q696">
            <v>3.23</v>
          </cell>
          <cell r="R696">
            <v>2.84</v>
          </cell>
          <cell r="S696">
            <v>55.44</v>
          </cell>
          <cell r="U696">
            <v>314</v>
          </cell>
          <cell r="V696">
            <v>264</v>
          </cell>
          <cell r="W696">
            <v>0.34</v>
          </cell>
        </row>
        <row r="697">
          <cell r="A697" t="str">
            <v>UMI</v>
          </cell>
          <cell r="B697">
            <v>696</v>
          </cell>
          <cell r="C697" t="str">
            <v> i | 1 | 3 </v>
          </cell>
          <cell r="E697">
            <v>0.66</v>
          </cell>
          <cell r="F697">
            <v>3.13</v>
          </cell>
          <cell r="G697">
            <v>741500</v>
          </cell>
          <cell r="H697">
            <v>488</v>
          </cell>
          <cell r="I697">
            <v>552</v>
          </cell>
          <cell r="K697">
            <v>0.43</v>
          </cell>
          <cell r="L697">
            <v>1.41</v>
          </cell>
          <cell r="N697">
            <v>0</v>
          </cell>
          <cell r="O697">
            <v>-3.7</v>
          </cell>
          <cell r="P697">
            <v>-10.16</v>
          </cell>
          <cell r="Q697">
            <v>-4.76</v>
          </cell>
          <cell r="S697">
            <v>58.51</v>
          </cell>
        </row>
        <row r="698">
          <cell r="A698" t="str">
            <v>UMS</v>
          </cell>
          <cell r="B698">
            <v>697</v>
          </cell>
          <cell r="C698" t="str">
            <v> i | 1 | 3 </v>
          </cell>
          <cell r="D698" t="str">
            <v>C</v>
          </cell>
          <cell r="E698">
            <v>0.23</v>
          </cell>
          <cell r="F698">
            <v>-17.86</v>
          </cell>
          <cell r="G698">
            <v>1575900</v>
          </cell>
          <cell r="H698">
            <v>351</v>
          </cell>
          <cell r="I698">
            <v>162</v>
          </cell>
          <cell r="K698">
            <v>7.67</v>
          </cell>
          <cell r="L698">
            <v>29.4</v>
          </cell>
          <cell r="N698">
            <v>0</v>
          </cell>
          <cell r="O698">
            <v>-4.07</v>
          </cell>
          <cell r="P698">
            <v>-110.67</v>
          </cell>
          <cell r="Q698">
            <v>-43.96</v>
          </cell>
          <cell r="S698">
            <v>6.14</v>
          </cell>
        </row>
        <row r="699">
          <cell r="A699" t="str">
            <v>UNIQ</v>
          </cell>
          <cell r="B699">
            <v>698</v>
          </cell>
          <cell r="C699" t="str">
            <v> i | 1 | 2 | 3 </v>
          </cell>
          <cell r="E699">
            <v>5.05</v>
          </cell>
          <cell r="F699">
            <v>1</v>
          </cell>
          <cell r="G699">
            <v>2610300</v>
          </cell>
          <cell r="H699">
            <v>13131</v>
          </cell>
          <cell r="I699">
            <v>5459</v>
          </cell>
          <cell r="J699">
            <v>13.28</v>
          </cell>
          <cell r="K699">
            <v>0.68</v>
          </cell>
          <cell r="L699">
            <v>3.21</v>
          </cell>
          <cell r="M699">
            <v>0.27</v>
          </cell>
          <cell r="N699">
            <v>0.38</v>
          </cell>
          <cell r="O699">
            <v>4.13</v>
          </cell>
          <cell r="P699">
            <v>5.13</v>
          </cell>
          <cell r="Q699">
            <v>2.77</v>
          </cell>
          <cell r="R699">
            <v>5.4</v>
          </cell>
          <cell r="S699">
            <v>56.52</v>
          </cell>
          <cell r="U699">
            <v>541</v>
          </cell>
          <cell r="V699">
            <v>530</v>
          </cell>
          <cell r="W699">
            <v>9.1300000000000008</v>
          </cell>
        </row>
        <row r="700">
          <cell r="A700" t="str">
            <v>UOBKH</v>
          </cell>
          <cell r="B700">
            <v>699</v>
          </cell>
          <cell r="C700" t="str">
            <v> i | 1 | 3 </v>
          </cell>
          <cell r="E700">
            <v>3.54</v>
          </cell>
          <cell r="F700">
            <v>1.72</v>
          </cell>
          <cell r="G700">
            <v>36700</v>
          </cell>
          <cell r="H700">
            <v>129</v>
          </cell>
          <cell r="I700">
            <v>1779</v>
          </cell>
          <cell r="J700">
            <v>9.65</v>
          </cell>
          <cell r="K700">
            <v>0.49</v>
          </cell>
          <cell r="L700">
            <v>0.37</v>
          </cell>
          <cell r="M700">
            <v>0.01</v>
          </cell>
          <cell r="N700">
            <v>0.37</v>
          </cell>
          <cell r="O700">
            <v>4.24</v>
          </cell>
          <cell r="P700">
            <v>5.2</v>
          </cell>
          <cell r="Q700">
            <v>17.96</v>
          </cell>
          <cell r="R700">
            <v>0.2</v>
          </cell>
          <cell r="S700">
            <v>12.81</v>
          </cell>
          <cell r="U700">
            <v>430</v>
          </cell>
          <cell r="V700">
            <v>418</v>
          </cell>
          <cell r="W700">
            <v>-0.32</v>
          </cell>
        </row>
        <row r="701">
          <cell r="A701" t="str">
            <v>UP</v>
          </cell>
          <cell r="B701">
            <v>700</v>
          </cell>
          <cell r="C701" t="str">
            <v> i | 1 | 3 </v>
          </cell>
          <cell r="E701">
            <v>13.1</v>
          </cell>
          <cell r="F701">
            <v>0</v>
          </cell>
          <cell r="G701">
            <v>0</v>
          </cell>
          <cell r="H701">
            <v>0</v>
          </cell>
          <cell r="I701">
            <v>328</v>
          </cell>
          <cell r="K701">
            <v>0.69</v>
          </cell>
          <cell r="L701">
            <v>0.26</v>
          </cell>
          <cell r="N701">
            <v>0</v>
          </cell>
          <cell r="O701">
            <v>-6.97</v>
          </cell>
          <cell r="P701">
            <v>-9.1199999999999992</v>
          </cell>
          <cell r="Q701">
            <v>-6.86</v>
          </cell>
          <cell r="S701">
            <v>30.17</v>
          </cell>
        </row>
        <row r="702">
          <cell r="A702" t="str">
            <v>UPA</v>
          </cell>
          <cell r="B702">
            <v>701</v>
          </cell>
          <cell r="C702" t="str">
            <v> i | 1 | 2 | 3 </v>
          </cell>
          <cell r="E702">
            <v>0.2</v>
          </cell>
          <cell r="F702">
            <v>5.26</v>
          </cell>
          <cell r="G702">
            <v>42985100</v>
          </cell>
          <cell r="H702">
            <v>8453</v>
          </cell>
          <cell r="I702">
            <v>2026</v>
          </cell>
          <cell r="K702">
            <v>0.54</v>
          </cell>
          <cell r="L702">
            <v>0.06</v>
          </cell>
          <cell r="N702">
            <v>0</v>
          </cell>
          <cell r="O702">
            <v>-1.83</v>
          </cell>
          <cell r="P702">
            <v>-1.95</v>
          </cell>
          <cell r="Q702">
            <v>-34.67</v>
          </cell>
          <cell r="S702">
            <v>63.57</v>
          </cell>
        </row>
        <row r="703">
          <cell r="A703" t="str">
            <v>UPF</v>
          </cell>
          <cell r="B703">
            <v>702</v>
          </cell>
          <cell r="C703" t="str">
            <v> i | 1 | 2 | 3 </v>
          </cell>
          <cell r="E703">
            <v>63</v>
          </cell>
          <cell r="F703">
            <v>0</v>
          </cell>
          <cell r="G703">
            <v>0</v>
          </cell>
          <cell r="H703">
            <v>0</v>
          </cell>
          <cell r="I703">
            <v>473</v>
          </cell>
          <cell r="J703">
            <v>8.3699999999999992</v>
          </cell>
          <cell r="K703">
            <v>1.18</v>
          </cell>
          <cell r="L703">
            <v>0.36</v>
          </cell>
          <cell r="M703">
            <v>0.13</v>
          </cell>
          <cell r="N703">
            <v>7.52</v>
          </cell>
          <cell r="O703">
            <v>13.99</v>
          </cell>
          <cell r="P703">
            <v>15.16</v>
          </cell>
          <cell r="Q703">
            <v>10.130000000000001</v>
          </cell>
          <cell r="R703">
            <v>0.2</v>
          </cell>
          <cell r="S703">
            <v>18.190000000000001</v>
          </cell>
          <cell r="U703">
            <v>185</v>
          </cell>
          <cell r="V703">
            <v>119</v>
          </cell>
          <cell r="W703">
            <v>-0.25</v>
          </cell>
        </row>
        <row r="704">
          <cell r="A704" t="str">
            <v>UPOIC</v>
          </cell>
          <cell r="B704">
            <v>703</v>
          </cell>
          <cell r="C704" t="str">
            <v> i | 1 | 3 </v>
          </cell>
          <cell r="E704">
            <v>3.98</v>
          </cell>
          <cell r="F704">
            <v>1.02</v>
          </cell>
          <cell r="G704">
            <v>85500</v>
          </cell>
          <cell r="H704">
            <v>344</v>
          </cell>
          <cell r="I704">
            <v>1290</v>
          </cell>
          <cell r="J704">
            <v>20.67</v>
          </cell>
          <cell r="K704">
            <v>1.22</v>
          </cell>
          <cell r="L704">
            <v>0.45</v>
          </cell>
          <cell r="M704">
            <v>0.03</v>
          </cell>
          <cell r="N704">
            <v>0.19</v>
          </cell>
          <cell r="O704">
            <v>5.94</v>
          </cell>
          <cell r="P704">
            <v>6.04</v>
          </cell>
          <cell r="Q704">
            <v>6.68</v>
          </cell>
          <cell r="R704">
            <v>0.63</v>
          </cell>
          <cell r="S704">
            <v>24.34</v>
          </cell>
          <cell r="U704">
            <v>640</v>
          </cell>
          <cell r="V704">
            <v>572</v>
          </cell>
          <cell r="W704">
            <v>-7.0000000000000007E-2</v>
          </cell>
        </row>
        <row r="705">
          <cell r="A705" t="str">
            <v>UREKA</v>
          </cell>
          <cell r="B705">
            <v>704</v>
          </cell>
          <cell r="C705" t="str">
            <v> i | 1 | 2 | 3 </v>
          </cell>
          <cell r="E705">
            <v>0.83</v>
          </cell>
          <cell r="F705">
            <v>1.22</v>
          </cell>
          <cell r="G705">
            <v>127800</v>
          </cell>
          <cell r="H705">
            <v>106</v>
          </cell>
          <cell r="I705">
            <v>738</v>
          </cell>
          <cell r="K705">
            <v>2.08</v>
          </cell>
          <cell r="L705">
            <v>0.55000000000000004</v>
          </cell>
          <cell r="N705">
            <v>0</v>
          </cell>
          <cell r="O705">
            <v>-16.05</v>
          </cell>
          <cell r="P705">
            <v>-28.81</v>
          </cell>
          <cell r="Q705">
            <v>-202.67</v>
          </cell>
          <cell r="S705">
            <v>58.67</v>
          </cell>
        </row>
        <row r="706">
          <cell r="A706" t="str">
            <v>UT</v>
          </cell>
          <cell r="B706">
            <v>705</v>
          </cell>
          <cell r="C706" t="str">
            <v> i | 1 | 3 </v>
          </cell>
          <cell r="E706">
            <v>16.5</v>
          </cell>
          <cell r="F706">
            <v>0</v>
          </cell>
          <cell r="G706">
            <v>0</v>
          </cell>
          <cell r="H706">
            <v>0</v>
          </cell>
          <cell r="I706">
            <v>743</v>
          </cell>
          <cell r="K706">
            <v>0.9</v>
          </cell>
          <cell r="L706">
            <v>0.15</v>
          </cell>
          <cell r="N706">
            <v>0</v>
          </cell>
          <cell r="O706">
            <v>-0.24</v>
          </cell>
          <cell r="P706">
            <v>-0.25</v>
          </cell>
          <cell r="Q706">
            <v>0.82</v>
          </cell>
          <cell r="S706">
            <v>25.23</v>
          </cell>
        </row>
        <row r="707">
          <cell r="A707" t="str">
            <v>UTP</v>
          </cell>
          <cell r="B707">
            <v>706</v>
          </cell>
          <cell r="C707" t="str">
            <v> i | 1 | 2 | 3 </v>
          </cell>
          <cell r="D707" t="str">
            <v>XD</v>
          </cell>
          <cell r="E707">
            <v>13.5</v>
          </cell>
          <cell r="F707">
            <v>0</v>
          </cell>
          <cell r="G707">
            <v>1100000</v>
          </cell>
          <cell r="H707">
            <v>14913</v>
          </cell>
          <cell r="I707">
            <v>8775</v>
          </cell>
          <cell r="J707">
            <v>8.89</v>
          </cell>
          <cell r="K707">
            <v>2.52</v>
          </cell>
          <cell r="L707">
            <v>0.11</v>
          </cell>
          <cell r="M707">
            <v>0.41</v>
          </cell>
          <cell r="N707">
            <v>1.52</v>
          </cell>
          <cell r="O707">
            <v>30.94</v>
          </cell>
          <cell r="P707">
            <v>30.74</v>
          </cell>
          <cell r="Q707">
            <v>29.39</v>
          </cell>
          <cell r="R707">
            <v>4.96</v>
          </cell>
          <cell r="S707">
            <v>39.61</v>
          </cell>
          <cell r="U707">
            <v>86</v>
          </cell>
          <cell r="V707">
            <v>70</v>
          </cell>
          <cell r="W707">
            <v>0.15</v>
          </cell>
        </row>
        <row r="708">
          <cell r="A708" t="str">
            <v>UV</v>
          </cell>
          <cell r="B708">
            <v>707</v>
          </cell>
          <cell r="C708" t="str">
            <v> i | 1 | 3 </v>
          </cell>
          <cell r="E708">
            <v>3.2</v>
          </cell>
          <cell r="F708">
            <v>1.91</v>
          </cell>
          <cell r="G708">
            <v>15560900</v>
          </cell>
          <cell r="H708">
            <v>50043</v>
          </cell>
          <cell r="I708">
            <v>6118</v>
          </cell>
          <cell r="J708">
            <v>5.93</v>
          </cell>
          <cell r="K708">
            <v>0.66</v>
          </cell>
          <cell r="L708">
            <v>0.93</v>
          </cell>
          <cell r="M708">
            <v>1</v>
          </cell>
          <cell r="N708">
            <v>0.54</v>
          </cell>
          <cell r="O708">
            <v>4.29</v>
          </cell>
          <cell r="P708">
            <v>10.53</v>
          </cell>
          <cell r="Q708">
            <v>2.89</v>
          </cell>
          <cell r="R708">
            <v>31.85</v>
          </cell>
          <cell r="S708">
            <v>33.99</v>
          </cell>
          <cell r="U708">
            <v>229</v>
          </cell>
          <cell r="V708">
            <v>354</v>
          </cell>
          <cell r="W708">
            <v>0.19</v>
          </cell>
        </row>
        <row r="709">
          <cell r="A709" t="str">
            <v>UVAN</v>
          </cell>
          <cell r="B709">
            <v>708</v>
          </cell>
          <cell r="C709" t="str">
            <v> i | 1 | 2 | 3 </v>
          </cell>
          <cell r="E709">
            <v>5.15</v>
          </cell>
          <cell r="F709">
            <v>1.98</v>
          </cell>
          <cell r="G709">
            <v>133900</v>
          </cell>
          <cell r="H709">
            <v>686</v>
          </cell>
          <cell r="I709">
            <v>4841</v>
          </cell>
          <cell r="J709">
            <v>17.78</v>
          </cell>
          <cell r="K709">
            <v>1.51</v>
          </cell>
          <cell r="L709">
            <v>0.19</v>
          </cell>
          <cell r="M709">
            <v>0.1</v>
          </cell>
          <cell r="N709">
            <v>0.28999999999999998</v>
          </cell>
          <cell r="O709">
            <v>9.4700000000000006</v>
          </cell>
          <cell r="P709">
            <v>8.4700000000000006</v>
          </cell>
          <cell r="Q709">
            <v>6.82</v>
          </cell>
          <cell r="R709">
            <v>6.73</v>
          </cell>
          <cell r="S709">
            <v>48.28</v>
          </cell>
          <cell r="U709">
            <v>528</v>
          </cell>
          <cell r="V709">
            <v>415</v>
          </cell>
          <cell r="W709">
            <v>-10.71</v>
          </cell>
        </row>
        <row r="710">
          <cell r="A710" t="str">
            <v>UWC</v>
          </cell>
          <cell r="B710">
            <v>709</v>
          </cell>
          <cell r="C710" t="str">
            <v> i | 1 | 2 | 3 </v>
          </cell>
          <cell r="D710" t="str">
            <v>C</v>
          </cell>
          <cell r="E710">
            <v>0.05</v>
          </cell>
          <cell r="F710">
            <v>0</v>
          </cell>
          <cell r="G710">
            <v>6470100</v>
          </cell>
          <cell r="H710">
            <v>312</v>
          </cell>
          <cell r="I710">
            <v>658</v>
          </cell>
          <cell r="K710">
            <v>5</v>
          </cell>
          <cell r="L710">
            <v>3.17</v>
          </cell>
          <cell r="N710">
            <v>0</v>
          </cell>
          <cell r="O710">
            <v>-14.67</v>
          </cell>
          <cell r="P710">
            <v>-94.88</v>
          </cell>
          <cell r="Q710">
            <v>-73.73</v>
          </cell>
          <cell r="S710">
            <v>62.28</v>
          </cell>
        </row>
        <row r="711">
          <cell r="A711" t="str">
            <v>VARO</v>
          </cell>
          <cell r="B711">
            <v>710</v>
          </cell>
          <cell r="C711" t="str">
            <v> i | 1 | 2 | 3 </v>
          </cell>
          <cell r="E711">
            <v>3.58</v>
          </cell>
          <cell r="F711">
            <v>0</v>
          </cell>
          <cell r="G711">
            <v>4400</v>
          </cell>
          <cell r="H711">
            <v>15</v>
          </cell>
          <cell r="I711">
            <v>358</v>
          </cell>
          <cell r="K711">
            <v>0.45</v>
          </cell>
          <cell r="L711">
            <v>0.9</v>
          </cell>
          <cell r="N711">
            <v>0</v>
          </cell>
          <cell r="O711">
            <v>-8</v>
          </cell>
          <cell r="P711">
            <v>-17.260000000000002</v>
          </cell>
          <cell r="Q711">
            <v>-17.22</v>
          </cell>
          <cell r="S711">
            <v>23.78</v>
          </cell>
        </row>
        <row r="712">
          <cell r="A712" t="str">
            <v>VCOM</v>
          </cell>
          <cell r="B712">
            <v>711</v>
          </cell>
          <cell r="C712" t="str">
            <v> i | 1 | 2 | 3 </v>
          </cell>
          <cell r="E712">
            <v>4.9800000000000004</v>
          </cell>
          <cell r="F712">
            <v>0.81</v>
          </cell>
          <cell r="G712">
            <v>1737700</v>
          </cell>
          <cell r="H712">
            <v>8658</v>
          </cell>
          <cell r="I712">
            <v>1494</v>
          </cell>
          <cell r="J712">
            <v>15.3</v>
          </cell>
          <cell r="K712">
            <v>3.28</v>
          </cell>
          <cell r="L712">
            <v>1.85</v>
          </cell>
          <cell r="M712">
            <v>0.1</v>
          </cell>
          <cell r="N712">
            <v>0.33</v>
          </cell>
          <cell r="O712">
            <v>12.21</v>
          </cell>
          <cell r="P712">
            <v>21.92</v>
          </cell>
          <cell r="Q712">
            <v>5.0599999999999996</v>
          </cell>
          <cell r="R712">
            <v>3.24</v>
          </cell>
          <cell r="S712">
            <v>25.17</v>
          </cell>
          <cell r="U712">
            <v>295</v>
          </cell>
          <cell r="V712">
            <v>326</v>
          </cell>
          <cell r="W712">
            <v>1.4</v>
          </cell>
        </row>
        <row r="713">
          <cell r="A713" t="str">
            <v>VGI</v>
          </cell>
          <cell r="B713">
            <v>712</v>
          </cell>
          <cell r="C713" t="str">
            <v> i | 1 | 2 | 3 </v>
          </cell>
          <cell r="E713">
            <v>7.85</v>
          </cell>
          <cell r="F713">
            <v>-0.63</v>
          </cell>
          <cell r="G713">
            <v>22313600</v>
          </cell>
          <cell r="H713">
            <v>174989</v>
          </cell>
          <cell r="I713">
            <v>67598</v>
          </cell>
          <cell r="J713">
            <v>100.51</v>
          </cell>
          <cell r="K713">
            <v>4.67</v>
          </cell>
          <cell r="L713">
            <v>0.28999999999999998</v>
          </cell>
          <cell r="M713">
            <v>0.02</v>
          </cell>
          <cell r="N713">
            <v>0.17</v>
          </cell>
          <cell r="O713">
            <v>0.91</v>
          </cell>
          <cell r="P713">
            <v>4.46</v>
          </cell>
          <cell r="Q713">
            <v>-7.6</v>
          </cell>
          <cell r="R713">
            <v>0.77</v>
          </cell>
          <cell r="S713">
            <v>24.7</v>
          </cell>
          <cell r="U713">
            <v>843</v>
          </cell>
          <cell r="V713">
            <v>951</v>
          </cell>
          <cell r="W713">
            <v>14.78</v>
          </cell>
        </row>
        <row r="714">
          <cell r="A714" t="str">
            <v>VIBHA</v>
          </cell>
          <cell r="B714">
            <v>713</v>
          </cell>
          <cell r="C714" t="str">
            <v> i | 1 | 2 | 3 </v>
          </cell>
          <cell r="E714">
            <v>1.5</v>
          </cell>
          <cell r="F714">
            <v>-0.66</v>
          </cell>
          <cell r="G714">
            <v>2794900</v>
          </cell>
          <cell r="H714">
            <v>4193</v>
          </cell>
          <cell r="I714">
            <v>20364</v>
          </cell>
          <cell r="J714">
            <v>69.09</v>
          </cell>
          <cell r="K714">
            <v>2.63</v>
          </cell>
          <cell r="L714">
            <v>1.35</v>
          </cell>
          <cell r="M714">
            <v>0.05</v>
          </cell>
          <cell r="N714">
            <v>0.02</v>
          </cell>
          <cell r="O714">
            <v>3.83</v>
          </cell>
          <cell r="P714">
            <v>3.86</v>
          </cell>
          <cell r="Q714">
            <v>2.76</v>
          </cell>
          <cell r="R714">
            <v>2.91</v>
          </cell>
          <cell r="S714">
            <v>35.44</v>
          </cell>
          <cell r="U714">
            <v>847</v>
          </cell>
          <cell r="V714">
            <v>817</v>
          </cell>
          <cell r="W714">
            <v>18</v>
          </cell>
        </row>
        <row r="715">
          <cell r="A715" t="str">
            <v>VIH</v>
          </cell>
          <cell r="B715">
            <v>714</v>
          </cell>
          <cell r="C715" t="str">
            <v> i | 1 | 2 | 3 </v>
          </cell>
          <cell r="E715">
            <v>6.9</v>
          </cell>
          <cell r="F715">
            <v>0.73</v>
          </cell>
          <cell r="G715">
            <v>1235000</v>
          </cell>
          <cell r="H715">
            <v>8424</v>
          </cell>
          <cell r="I715">
            <v>3938</v>
          </cell>
          <cell r="J715">
            <v>22.27</v>
          </cell>
          <cell r="K715">
            <v>2.95</v>
          </cell>
          <cell r="L715">
            <v>0.67</v>
          </cell>
          <cell r="M715">
            <v>0.14000000000000001</v>
          </cell>
          <cell r="N715">
            <v>0.31</v>
          </cell>
          <cell r="O715">
            <v>10.82</v>
          </cell>
          <cell r="P715">
            <v>13.72</v>
          </cell>
          <cell r="Q715">
            <v>7.12</v>
          </cell>
          <cell r="R715">
            <v>2.04</v>
          </cell>
          <cell r="S715">
            <v>29.57</v>
          </cell>
          <cell r="U715">
            <v>474</v>
          </cell>
          <cell r="V715">
            <v>441</v>
          </cell>
          <cell r="W715">
            <v>1.03</v>
          </cell>
        </row>
        <row r="716">
          <cell r="A716" t="str">
            <v>VL</v>
          </cell>
          <cell r="B716">
            <v>715</v>
          </cell>
          <cell r="C716" t="str">
            <v> i | 1 | 3 </v>
          </cell>
          <cell r="E716">
            <v>1.1200000000000001</v>
          </cell>
          <cell r="F716">
            <v>0</v>
          </cell>
          <cell r="G716">
            <v>4235400</v>
          </cell>
          <cell r="H716">
            <v>4744</v>
          </cell>
          <cell r="I716">
            <v>896</v>
          </cell>
          <cell r="J716">
            <v>10.64</v>
          </cell>
          <cell r="K716">
            <v>1.1000000000000001</v>
          </cell>
          <cell r="L716">
            <v>1.18</v>
          </cell>
          <cell r="M716">
            <v>0.02</v>
          </cell>
          <cell r="N716">
            <v>0.11</v>
          </cell>
          <cell r="O716">
            <v>7.21</v>
          </cell>
          <cell r="P716">
            <v>10.64</v>
          </cell>
          <cell r="Q716">
            <v>12.76</v>
          </cell>
          <cell r="R716">
            <v>6.25</v>
          </cell>
          <cell r="S716">
            <v>32.43</v>
          </cell>
          <cell r="U716">
            <v>319</v>
          </cell>
          <cell r="V716">
            <v>329</v>
          </cell>
          <cell r="W716">
            <v>0.33</v>
          </cell>
        </row>
        <row r="717">
          <cell r="A717" t="str">
            <v>VNG</v>
          </cell>
          <cell r="B717">
            <v>716</v>
          </cell>
          <cell r="C717" t="str">
            <v> i | 1 | 2 | 3 </v>
          </cell>
          <cell r="E717">
            <v>3.28</v>
          </cell>
          <cell r="F717">
            <v>3.14</v>
          </cell>
          <cell r="G717">
            <v>53700</v>
          </cell>
          <cell r="H717">
            <v>176</v>
          </cell>
          <cell r="I717">
            <v>5692</v>
          </cell>
          <cell r="K717">
            <v>0.89</v>
          </cell>
          <cell r="L717">
            <v>1.97</v>
          </cell>
          <cell r="N717">
            <v>0</v>
          </cell>
          <cell r="O717">
            <v>-2.77</v>
          </cell>
          <cell r="P717">
            <v>-11.96</v>
          </cell>
          <cell r="Q717">
            <v>-6.74</v>
          </cell>
          <cell r="S717">
            <v>23.87</v>
          </cell>
        </row>
        <row r="718">
          <cell r="A718" t="str">
            <v>VNT</v>
          </cell>
          <cell r="B718">
            <v>717</v>
          </cell>
          <cell r="C718" t="str">
            <v> i | 1 | 3 </v>
          </cell>
          <cell r="E718">
            <v>24.3</v>
          </cell>
          <cell r="F718">
            <v>-1.22</v>
          </cell>
          <cell r="G718">
            <v>820000</v>
          </cell>
          <cell r="H718">
            <v>20024</v>
          </cell>
          <cell r="I718">
            <v>28800</v>
          </cell>
          <cell r="J718">
            <v>10.32</v>
          </cell>
          <cell r="K718">
            <v>1.33</v>
          </cell>
          <cell r="L718">
            <v>0.18</v>
          </cell>
          <cell r="M718">
            <v>1.4</v>
          </cell>
          <cell r="N718">
            <v>2.35</v>
          </cell>
          <cell r="O718">
            <v>10.59</v>
          </cell>
          <cell r="P718">
            <v>13.24</v>
          </cell>
          <cell r="Q718">
            <v>11.85</v>
          </cell>
          <cell r="R718">
            <v>5.69</v>
          </cell>
          <cell r="S718">
            <v>16.239999999999998</v>
          </cell>
          <cell r="U718">
            <v>262</v>
          </cell>
          <cell r="V718">
            <v>226</v>
          </cell>
          <cell r="W718">
            <v>0.16</v>
          </cell>
        </row>
        <row r="719">
          <cell r="A719" t="str">
            <v>VPO</v>
          </cell>
          <cell r="B719">
            <v>718</v>
          </cell>
          <cell r="C719" t="str">
            <v> i | 1 | 3 </v>
          </cell>
          <cell r="E719">
            <v>0.44</v>
          </cell>
          <cell r="F719">
            <v>-2.2200000000000002</v>
          </cell>
          <cell r="G719">
            <v>319400</v>
          </cell>
          <cell r="H719">
            <v>142</v>
          </cell>
          <cell r="I719">
            <v>414</v>
          </cell>
          <cell r="K719">
            <v>0.83</v>
          </cell>
          <cell r="L719">
            <v>1.01</v>
          </cell>
          <cell r="N719">
            <v>0</v>
          </cell>
          <cell r="O719">
            <v>-4.47</v>
          </cell>
          <cell r="P719">
            <v>-13.48</v>
          </cell>
          <cell r="Q719">
            <v>-8.66</v>
          </cell>
          <cell r="S719">
            <v>32.229999999999997</v>
          </cell>
        </row>
        <row r="720">
          <cell r="A720" t="str">
            <v>VRANDA</v>
          </cell>
          <cell r="B720">
            <v>719</v>
          </cell>
          <cell r="C720" t="str">
            <v> i | 1 | 3 </v>
          </cell>
          <cell r="E720">
            <v>6.2</v>
          </cell>
          <cell r="F720">
            <v>0</v>
          </cell>
          <cell r="G720">
            <v>107500</v>
          </cell>
          <cell r="H720">
            <v>652</v>
          </cell>
          <cell r="I720">
            <v>1982</v>
          </cell>
          <cell r="J720">
            <v>121.81</v>
          </cell>
          <cell r="K720">
            <v>0.96</v>
          </cell>
          <cell r="L720">
            <v>1.54</v>
          </cell>
          <cell r="N720">
            <v>0.05</v>
          </cell>
          <cell r="O720">
            <v>1.96</v>
          </cell>
          <cell r="P720">
            <v>0.78</v>
          </cell>
          <cell r="Q720">
            <v>0.77</v>
          </cell>
          <cell r="R720">
            <v>1.61</v>
          </cell>
          <cell r="S720">
            <v>33.57</v>
          </cell>
          <cell r="U720">
            <v>936</v>
          </cell>
          <cell r="V720">
            <v>909</v>
          </cell>
          <cell r="W720">
            <v>-1.88</v>
          </cell>
        </row>
        <row r="721">
          <cell r="A721" t="str">
            <v>W</v>
          </cell>
          <cell r="B721">
            <v>720</v>
          </cell>
          <cell r="C721" t="str">
            <v> i | 1 | 2 | 3 </v>
          </cell>
          <cell r="E721">
            <v>0.23</v>
          </cell>
          <cell r="F721">
            <v>0</v>
          </cell>
          <cell r="G721">
            <v>599660100</v>
          </cell>
          <cell r="H721">
            <v>137936</v>
          </cell>
          <cell r="I721">
            <v>2808</v>
          </cell>
          <cell r="K721">
            <v>2.56</v>
          </cell>
          <cell r="L721">
            <v>0.48</v>
          </cell>
          <cell r="N721">
            <v>0</v>
          </cell>
          <cell r="O721">
            <v>-14.58</v>
          </cell>
          <cell r="P721">
            <v>-21.84</v>
          </cell>
          <cell r="Q721">
            <v>-21.44</v>
          </cell>
          <cell r="S721">
            <v>24.14</v>
          </cell>
        </row>
        <row r="722">
          <cell r="A722" t="str">
            <v>WACOAL</v>
          </cell>
          <cell r="B722">
            <v>721</v>
          </cell>
          <cell r="C722" t="str">
            <v> i | 1 | 2 | 3 </v>
          </cell>
          <cell r="E722">
            <v>44.25</v>
          </cell>
          <cell r="F722">
            <v>-1.1200000000000001</v>
          </cell>
          <cell r="G722">
            <v>3300</v>
          </cell>
          <cell r="H722">
            <v>147</v>
          </cell>
          <cell r="I722">
            <v>5310</v>
          </cell>
          <cell r="K722">
            <v>0.96</v>
          </cell>
          <cell r="L722">
            <v>0.26</v>
          </cell>
          <cell r="M722">
            <v>1.9</v>
          </cell>
          <cell r="N722">
            <v>0</v>
          </cell>
          <cell r="O722">
            <v>-1.02</v>
          </cell>
          <cell r="P722">
            <v>-1.31</v>
          </cell>
          <cell r="Q722">
            <v>-6.2</v>
          </cell>
          <cell r="R722">
            <v>4.25</v>
          </cell>
          <cell r="S722">
            <v>27.89</v>
          </cell>
        </row>
        <row r="723">
          <cell r="A723" t="str">
            <v>WAVE</v>
          </cell>
          <cell r="B723">
            <v>722</v>
          </cell>
          <cell r="C723" t="str">
            <v> i | 1 | 2 | 3 </v>
          </cell>
          <cell r="E723">
            <v>0.63</v>
          </cell>
          <cell r="F723">
            <v>0</v>
          </cell>
          <cell r="G723">
            <v>538300</v>
          </cell>
          <cell r="H723">
            <v>339</v>
          </cell>
          <cell r="I723">
            <v>495</v>
          </cell>
          <cell r="K723">
            <v>0.39</v>
          </cell>
          <cell r="L723">
            <v>1.72</v>
          </cell>
          <cell r="N723">
            <v>0</v>
          </cell>
          <cell r="O723">
            <v>-0.51</v>
          </cell>
          <cell r="P723">
            <v>-7.39</v>
          </cell>
          <cell r="Q723">
            <v>-9.61</v>
          </cell>
          <cell r="S723">
            <v>44.57</v>
          </cell>
        </row>
        <row r="724">
          <cell r="A724" t="str">
            <v>WG</v>
          </cell>
          <cell r="B724">
            <v>723</v>
          </cell>
          <cell r="C724" t="str">
            <v> i | 1 | 2 | 3 </v>
          </cell>
          <cell r="E724">
            <v>127.5</v>
          </cell>
          <cell r="F724">
            <v>3.24</v>
          </cell>
          <cell r="G724">
            <v>5200</v>
          </cell>
          <cell r="H724">
            <v>629</v>
          </cell>
          <cell r="I724">
            <v>2276</v>
          </cell>
          <cell r="J724">
            <v>13.4</v>
          </cell>
          <cell r="K724">
            <v>1.1100000000000001</v>
          </cell>
          <cell r="L724">
            <v>0.1</v>
          </cell>
          <cell r="N724">
            <v>9.51</v>
          </cell>
          <cell r="W724">
            <v>16.34</v>
          </cell>
        </row>
        <row r="725">
          <cell r="A725" t="str">
            <v>WGE</v>
          </cell>
          <cell r="B725">
            <v>724</v>
          </cell>
          <cell r="C725" t="str">
            <v> i </v>
          </cell>
          <cell r="E725">
            <v>1.77</v>
          </cell>
          <cell r="F725">
            <v>1.1399999999999999</v>
          </cell>
          <cell r="G725">
            <v>2434400</v>
          </cell>
          <cell r="H725">
            <v>4291</v>
          </cell>
          <cell r="I725">
            <v>1062</v>
          </cell>
          <cell r="J725">
            <v>14.83</v>
          </cell>
          <cell r="L725">
            <v>1.79</v>
          </cell>
          <cell r="N725">
            <v>0</v>
          </cell>
          <cell r="S725">
            <v>26.25</v>
          </cell>
        </row>
        <row r="726">
          <cell r="A726" t="str">
            <v>WHA</v>
          </cell>
          <cell r="B726">
            <v>725</v>
          </cell>
          <cell r="C726" t="str">
            <v> i | 1 | 2 | 3 </v>
          </cell>
          <cell r="D726" t="str">
            <v>XD</v>
          </cell>
          <cell r="E726">
            <v>3.22</v>
          </cell>
          <cell r="F726">
            <v>5.23</v>
          </cell>
          <cell r="G726">
            <v>295031400</v>
          </cell>
          <cell r="H726">
            <v>937608</v>
          </cell>
          <cell r="I726">
            <v>48129</v>
          </cell>
          <cell r="J726">
            <v>21.19</v>
          </cell>
          <cell r="K726">
            <v>1.7</v>
          </cell>
          <cell r="L726">
            <v>1.83</v>
          </cell>
          <cell r="M726">
            <v>0.04</v>
          </cell>
          <cell r="N726">
            <v>0.15</v>
          </cell>
          <cell r="O726">
            <v>4.91</v>
          </cell>
          <cell r="P726">
            <v>7.79</v>
          </cell>
          <cell r="Q726">
            <v>22.01</v>
          </cell>
          <cell r="R726">
            <v>4.37</v>
          </cell>
          <cell r="S726">
            <v>56.78</v>
          </cell>
          <cell r="U726">
            <v>591</v>
          </cell>
          <cell r="V726">
            <v>622</v>
          </cell>
          <cell r="W726">
            <v>1.39</v>
          </cell>
        </row>
        <row r="727">
          <cell r="A727" t="str">
            <v>WHAUP</v>
          </cell>
          <cell r="B727">
            <v>726</v>
          </cell>
          <cell r="C727" t="str">
            <v> i | 1 | 2 | 3 </v>
          </cell>
          <cell r="D727" t="str">
            <v>XD</v>
          </cell>
          <cell r="E727">
            <v>4.26</v>
          </cell>
          <cell r="F727">
            <v>0.47</v>
          </cell>
          <cell r="G727">
            <v>6997500</v>
          </cell>
          <cell r="H727">
            <v>29826</v>
          </cell>
          <cell r="I727">
            <v>16295</v>
          </cell>
          <cell r="J727">
            <v>17.190000000000001</v>
          </cell>
          <cell r="K727">
            <v>1.34</v>
          </cell>
          <cell r="L727">
            <v>1.1499999999999999</v>
          </cell>
          <cell r="M727">
            <v>0.09</v>
          </cell>
          <cell r="N727">
            <v>0.25</v>
          </cell>
          <cell r="O727">
            <v>5.64</v>
          </cell>
          <cell r="P727">
            <v>7.39</v>
          </cell>
          <cell r="Q727">
            <v>29.1</v>
          </cell>
          <cell r="R727">
            <v>5.96</v>
          </cell>
          <cell r="S727">
            <v>26.8</v>
          </cell>
          <cell r="U727">
            <v>544</v>
          </cell>
          <cell r="V727">
            <v>530</v>
          </cell>
          <cell r="W727">
            <v>0.12</v>
          </cell>
        </row>
        <row r="728">
          <cell r="A728" t="str">
            <v>WICE</v>
          </cell>
          <cell r="B728">
            <v>727</v>
          </cell>
          <cell r="C728" t="str">
            <v> i | 1 | 2 | 3 </v>
          </cell>
          <cell r="E728">
            <v>4.8600000000000003</v>
          </cell>
          <cell r="F728">
            <v>1.67</v>
          </cell>
          <cell r="G728">
            <v>8039600</v>
          </cell>
          <cell r="H728">
            <v>39153</v>
          </cell>
          <cell r="I728">
            <v>3168</v>
          </cell>
          <cell r="J728">
            <v>20.440000000000001</v>
          </cell>
          <cell r="K728">
            <v>3.83</v>
          </cell>
          <cell r="L728">
            <v>1.01</v>
          </cell>
          <cell r="M728">
            <v>0.09</v>
          </cell>
          <cell r="N728">
            <v>0.24</v>
          </cell>
          <cell r="O728">
            <v>15.9</v>
          </cell>
          <cell r="P728">
            <v>19.260000000000002</v>
          </cell>
          <cell r="Q728">
            <v>5.44</v>
          </cell>
          <cell r="R728">
            <v>1.88</v>
          </cell>
          <cell r="S728">
            <v>40.53</v>
          </cell>
          <cell r="U728">
            <v>393</v>
          </cell>
          <cell r="V728">
            <v>356</v>
          </cell>
          <cell r="W728">
            <v>5.36</v>
          </cell>
        </row>
        <row r="729">
          <cell r="A729" t="str">
            <v>WIIK</v>
          </cell>
          <cell r="B729">
            <v>728</v>
          </cell>
          <cell r="C729" t="str">
            <v> i | 1 | 2 | 3 </v>
          </cell>
          <cell r="E729">
            <v>2.36</v>
          </cell>
          <cell r="F729">
            <v>1.72</v>
          </cell>
          <cell r="G729">
            <v>4462900</v>
          </cell>
          <cell r="H729">
            <v>10521</v>
          </cell>
          <cell r="I729">
            <v>1032</v>
          </cell>
          <cell r="J729">
            <v>11.73</v>
          </cell>
          <cell r="K729">
            <v>0.97</v>
          </cell>
          <cell r="L729">
            <v>1.3</v>
          </cell>
          <cell r="M729">
            <v>0.1</v>
          </cell>
          <cell r="N729">
            <v>0.2</v>
          </cell>
          <cell r="O729">
            <v>6.04</v>
          </cell>
          <cell r="P729">
            <v>8.9</v>
          </cell>
          <cell r="Q729">
            <v>6.54</v>
          </cell>
          <cell r="R729">
            <v>1.29</v>
          </cell>
          <cell r="S729">
            <v>72.319999999999993</v>
          </cell>
          <cell r="U729">
            <v>387</v>
          </cell>
          <cell r="V729">
            <v>400</v>
          </cell>
          <cell r="W729">
            <v>2.76</v>
          </cell>
        </row>
        <row r="730">
          <cell r="A730" t="str">
            <v>WIN</v>
          </cell>
          <cell r="B730">
            <v>729</v>
          </cell>
          <cell r="C730" t="str">
            <v> i | 1 | 2 | 3 </v>
          </cell>
          <cell r="E730">
            <v>0.34</v>
          </cell>
          <cell r="F730">
            <v>0</v>
          </cell>
          <cell r="G730">
            <v>49700</v>
          </cell>
          <cell r="H730">
            <v>17</v>
          </cell>
          <cell r="I730">
            <v>191</v>
          </cell>
          <cell r="K730">
            <v>0.77</v>
          </cell>
          <cell r="L730">
            <v>1.47</v>
          </cell>
          <cell r="N730">
            <v>0</v>
          </cell>
          <cell r="O730">
            <v>-5.12</v>
          </cell>
          <cell r="P730">
            <v>-18.22</v>
          </cell>
          <cell r="Q730">
            <v>-46.47</v>
          </cell>
          <cell r="S730">
            <v>32.17</v>
          </cell>
        </row>
        <row r="731">
          <cell r="A731" t="str">
            <v>WINNER</v>
          </cell>
          <cell r="B731">
            <v>730</v>
          </cell>
          <cell r="C731" t="str">
            <v> i | 1 | 2 | 3 </v>
          </cell>
          <cell r="E731">
            <v>2.66</v>
          </cell>
          <cell r="F731">
            <v>1.53</v>
          </cell>
          <cell r="G731">
            <v>388000</v>
          </cell>
          <cell r="H731">
            <v>1027</v>
          </cell>
          <cell r="I731">
            <v>1064</v>
          </cell>
          <cell r="J731">
            <v>11</v>
          </cell>
          <cell r="K731">
            <v>1.79</v>
          </cell>
          <cell r="L731">
            <v>0.97</v>
          </cell>
          <cell r="M731">
            <v>0.1</v>
          </cell>
          <cell r="N731">
            <v>0.24</v>
          </cell>
          <cell r="O731">
            <v>11.83</v>
          </cell>
          <cell r="P731">
            <v>16.45</v>
          </cell>
          <cell r="Q731">
            <v>5.19</v>
          </cell>
          <cell r="R731">
            <v>7.25</v>
          </cell>
          <cell r="S731">
            <v>38.9</v>
          </cell>
          <cell r="U731">
            <v>240</v>
          </cell>
          <cell r="V731">
            <v>224</v>
          </cell>
          <cell r="W731">
            <v>-17.53</v>
          </cell>
        </row>
        <row r="732">
          <cell r="A732" t="str">
            <v>WORK</v>
          </cell>
          <cell r="B732">
            <v>731</v>
          </cell>
          <cell r="C732" t="str">
            <v> i | 1 | 2 | 3 </v>
          </cell>
          <cell r="E732">
            <v>13.2</v>
          </cell>
          <cell r="F732">
            <v>7.32</v>
          </cell>
          <cell r="G732">
            <v>10265600</v>
          </cell>
          <cell r="H732">
            <v>133780</v>
          </cell>
          <cell r="I732">
            <v>5829</v>
          </cell>
          <cell r="J732">
            <v>62.83</v>
          </cell>
          <cell r="K732">
            <v>1.3</v>
          </cell>
          <cell r="L732">
            <v>0.12</v>
          </cell>
          <cell r="M732">
            <v>0.3</v>
          </cell>
          <cell r="N732">
            <v>0.21</v>
          </cell>
          <cell r="O732">
            <v>2.16</v>
          </cell>
          <cell r="P732">
            <v>2.06</v>
          </cell>
          <cell r="Q732">
            <v>7.39</v>
          </cell>
          <cell r="R732">
            <v>2.44</v>
          </cell>
          <cell r="S732">
            <v>49.07</v>
          </cell>
          <cell r="U732">
            <v>894</v>
          </cell>
          <cell r="V732">
            <v>880</v>
          </cell>
          <cell r="W732">
            <v>0.96</v>
          </cell>
        </row>
        <row r="733">
          <cell r="A733" t="str">
            <v>WP</v>
          </cell>
          <cell r="B733">
            <v>732</v>
          </cell>
          <cell r="C733" t="str">
            <v> i | 1 | 2 | 3 </v>
          </cell>
          <cell r="E733">
            <v>4.5</v>
          </cell>
          <cell r="F733">
            <v>-0.88</v>
          </cell>
          <cell r="G733">
            <v>901800</v>
          </cell>
          <cell r="H733">
            <v>4050</v>
          </cell>
          <cell r="I733">
            <v>2333</v>
          </cell>
          <cell r="J733">
            <v>14.98</v>
          </cell>
          <cell r="K733">
            <v>1.88</v>
          </cell>
          <cell r="L733">
            <v>4.08</v>
          </cell>
          <cell r="M733">
            <v>0.05</v>
          </cell>
          <cell r="N733">
            <v>0.3</v>
          </cell>
          <cell r="O733">
            <v>3.32</v>
          </cell>
          <cell r="P733">
            <v>12.37</v>
          </cell>
          <cell r="Q733">
            <v>1.33</v>
          </cell>
          <cell r="R733">
            <v>5.61</v>
          </cell>
          <cell r="S733">
            <v>42.55</v>
          </cell>
          <cell r="U733">
            <v>393</v>
          </cell>
          <cell r="V733">
            <v>601</v>
          </cell>
          <cell r="W733">
            <v>0.27</v>
          </cell>
        </row>
        <row r="734">
          <cell r="A734" t="str">
            <v>WPH</v>
          </cell>
          <cell r="B734">
            <v>733</v>
          </cell>
          <cell r="C734" t="str">
            <v> i | 1 | 2 | 3 </v>
          </cell>
          <cell r="E734">
            <v>1.63</v>
          </cell>
          <cell r="F734">
            <v>-0.61</v>
          </cell>
          <cell r="G734">
            <v>341200</v>
          </cell>
          <cell r="H734">
            <v>553</v>
          </cell>
          <cell r="I734">
            <v>978</v>
          </cell>
          <cell r="K734">
            <v>1.26</v>
          </cell>
          <cell r="L734">
            <v>0.83</v>
          </cell>
          <cell r="M734">
            <v>0.06</v>
          </cell>
          <cell r="N734">
            <v>0</v>
          </cell>
          <cell r="O734">
            <v>-1.95</v>
          </cell>
          <cell r="P734">
            <v>-2.74</v>
          </cell>
          <cell r="Q734">
            <v>-4.46</v>
          </cell>
          <cell r="R734">
            <v>3.53</v>
          </cell>
          <cell r="S734">
            <v>29.12</v>
          </cell>
        </row>
        <row r="735">
          <cell r="A735" t="str">
            <v>WR</v>
          </cell>
          <cell r="B735">
            <v>734</v>
          </cell>
          <cell r="C735" t="str">
            <v> i | 1 | 3 </v>
          </cell>
          <cell r="E735">
            <v>0.35</v>
          </cell>
          <cell r="F735">
            <v>0</v>
          </cell>
          <cell r="G735">
            <v>0</v>
          </cell>
          <cell r="H735">
            <v>0</v>
          </cell>
          <cell r="I735">
            <v>872</v>
          </cell>
          <cell r="K735">
            <v>0.44</v>
          </cell>
          <cell r="L735">
            <v>0.82</v>
          </cell>
          <cell r="N735">
            <v>0</v>
          </cell>
          <cell r="O735">
            <v>-7.86</v>
          </cell>
          <cell r="P735">
            <v>-17.88</v>
          </cell>
          <cell r="Q735">
            <v>-409.46</v>
          </cell>
          <cell r="S735">
            <v>2.96</v>
          </cell>
        </row>
        <row r="736">
          <cell r="A736" t="str">
            <v>XO</v>
          </cell>
          <cell r="B736">
            <v>735</v>
          </cell>
          <cell r="C736" t="str">
            <v> i | 1 | 2 | 3 </v>
          </cell>
          <cell r="E736">
            <v>9.6999999999999993</v>
          </cell>
          <cell r="F736">
            <v>-0.51</v>
          </cell>
          <cell r="G736">
            <v>1177800</v>
          </cell>
          <cell r="H736">
            <v>11456</v>
          </cell>
          <cell r="I736">
            <v>4120</v>
          </cell>
          <cell r="J736">
            <v>17.55</v>
          </cell>
          <cell r="K736">
            <v>4.37</v>
          </cell>
          <cell r="L736">
            <v>0.25</v>
          </cell>
          <cell r="M736">
            <v>0.17</v>
          </cell>
          <cell r="N736">
            <v>0.55000000000000004</v>
          </cell>
          <cell r="O736">
            <v>22.85</v>
          </cell>
          <cell r="P736">
            <v>26.9</v>
          </cell>
          <cell r="Q736">
            <v>24.46</v>
          </cell>
          <cell r="R736">
            <v>1.59</v>
          </cell>
          <cell r="S736">
            <v>29.6</v>
          </cell>
          <cell r="U736">
            <v>295</v>
          </cell>
          <cell r="V736">
            <v>276</v>
          </cell>
          <cell r="W736">
            <v>0.36</v>
          </cell>
        </row>
        <row r="737">
          <cell r="A737" t="str">
            <v>YCI</v>
          </cell>
          <cell r="B737">
            <v>736</v>
          </cell>
          <cell r="C737" t="str">
            <v> i | 1 | 2 | 3 </v>
          </cell>
          <cell r="D737" t="str">
            <v>SPNC</v>
          </cell>
          <cell r="E737">
            <v>13.2</v>
          </cell>
          <cell r="F737">
            <v>0</v>
          </cell>
          <cell r="G737">
            <v>0</v>
          </cell>
          <cell r="H737">
            <v>0</v>
          </cell>
          <cell r="I737">
            <v>92</v>
          </cell>
          <cell r="L737">
            <v>0.47</v>
          </cell>
          <cell r="N737">
            <v>0</v>
          </cell>
          <cell r="O737">
            <v>-43.4</v>
          </cell>
          <cell r="P737">
            <v>-56.32</v>
          </cell>
          <cell r="Q737">
            <v>-92.48</v>
          </cell>
          <cell r="S737">
            <v>43.53</v>
          </cell>
        </row>
        <row r="738">
          <cell r="A738" t="str">
            <v>YGG</v>
          </cell>
          <cell r="B738">
            <v>737</v>
          </cell>
          <cell r="C738" t="str">
            <v> i | 1 | 3 </v>
          </cell>
          <cell r="D738" t="str">
            <v>XD</v>
          </cell>
          <cell r="E738">
            <v>12.7</v>
          </cell>
          <cell r="F738">
            <v>7.63</v>
          </cell>
          <cell r="G738">
            <v>2201000</v>
          </cell>
          <cell r="H738">
            <v>27403</v>
          </cell>
          <cell r="I738">
            <v>2286</v>
          </cell>
          <cell r="J738">
            <v>51.78</v>
          </cell>
          <cell r="K738">
            <v>6.29</v>
          </cell>
          <cell r="L738">
            <v>0.13</v>
          </cell>
          <cell r="N738">
            <v>0.25</v>
          </cell>
          <cell r="O738">
            <v>14.18</v>
          </cell>
          <cell r="P738">
            <v>16.84</v>
          </cell>
          <cell r="Q738">
            <v>22.37</v>
          </cell>
          <cell r="R738">
            <v>1.03</v>
          </cell>
          <cell r="S738">
            <v>25</v>
          </cell>
          <cell r="U738">
            <v>552</v>
          </cell>
          <cell r="V738">
            <v>504</v>
          </cell>
        </row>
        <row r="739">
          <cell r="A739" t="str">
            <v>YUASA</v>
          </cell>
          <cell r="B739">
            <v>738</v>
          </cell>
          <cell r="C739" t="str">
            <v> i | 1 | 3 </v>
          </cell>
          <cell r="E739">
            <v>15.3</v>
          </cell>
          <cell r="F739">
            <v>-0.65</v>
          </cell>
          <cell r="G739">
            <v>94700</v>
          </cell>
          <cell r="H739">
            <v>1457</v>
          </cell>
          <cell r="I739">
            <v>1647</v>
          </cell>
          <cell r="J739">
            <v>11.78</v>
          </cell>
          <cell r="K739">
            <v>1.98</v>
          </cell>
          <cell r="L739">
            <v>0.65</v>
          </cell>
          <cell r="M739">
            <v>0.35</v>
          </cell>
          <cell r="N739">
            <v>1.3</v>
          </cell>
          <cell r="O739">
            <v>13.16</v>
          </cell>
          <cell r="P739">
            <v>17.78</v>
          </cell>
          <cell r="Q739">
            <v>6.77</v>
          </cell>
          <cell r="R739">
            <v>2.27</v>
          </cell>
          <cell r="S739">
            <v>15.27</v>
          </cell>
          <cell r="U739">
            <v>248</v>
          </cell>
          <cell r="V739">
            <v>221</v>
          </cell>
          <cell r="W739">
            <v>0.26</v>
          </cell>
        </row>
        <row r="740">
          <cell r="A740" t="str">
            <v>ZEN</v>
          </cell>
          <cell r="B740">
            <v>739</v>
          </cell>
          <cell r="C740" t="str">
            <v> i | 1 | 3 </v>
          </cell>
          <cell r="E740">
            <v>12.2</v>
          </cell>
          <cell r="F740">
            <v>-0.81</v>
          </cell>
          <cell r="G740">
            <v>490900</v>
          </cell>
          <cell r="H740">
            <v>6063</v>
          </cell>
          <cell r="I740">
            <v>3660</v>
          </cell>
          <cell r="K740">
            <v>2.9</v>
          </cell>
          <cell r="L740">
            <v>1.22</v>
          </cell>
          <cell r="M740">
            <v>0.25</v>
          </cell>
          <cell r="N740">
            <v>0</v>
          </cell>
          <cell r="O740">
            <v>-2.1800000000000002</v>
          </cell>
          <cell r="P740">
            <v>-4.55</v>
          </cell>
          <cell r="Q740">
            <v>-4.79</v>
          </cell>
          <cell r="R740">
            <v>1.63</v>
          </cell>
          <cell r="S740">
            <v>26.86</v>
          </cell>
        </row>
        <row r="741">
          <cell r="A741" t="str">
            <v>ZIGA</v>
          </cell>
          <cell r="B741">
            <v>740</v>
          </cell>
          <cell r="C741" t="str">
            <v> i | 1 | 2 | 3 </v>
          </cell>
          <cell r="E741">
            <v>3</v>
          </cell>
          <cell r="F741">
            <v>2.04</v>
          </cell>
          <cell r="G741">
            <v>8424500</v>
          </cell>
          <cell r="H741">
            <v>25612</v>
          </cell>
          <cell r="I741">
            <v>1560</v>
          </cell>
          <cell r="J741">
            <v>18.100000000000001</v>
          </cell>
          <cell r="K741">
            <v>1.91</v>
          </cell>
          <cell r="L741">
            <v>0.71</v>
          </cell>
          <cell r="M741">
            <v>0.04</v>
          </cell>
          <cell r="N741">
            <v>0.17</v>
          </cell>
          <cell r="O741">
            <v>9.7799999999999994</v>
          </cell>
          <cell r="P741">
            <v>10.75</v>
          </cell>
          <cell r="Q741">
            <v>10.15</v>
          </cell>
          <cell r="R741">
            <v>1.39</v>
          </cell>
          <cell r="S741">
            <v>39.75</v>
          </cell>
          <cell r="U741">
            <v>480</v>
          </cell>
          <cell r="V741">
            <v>413</v>
          </cell>
          <cell r="W741">
            <v>-0.43</v>
          </cell>
        </row>
        <row r="742">
          <cell r="A742" t="str">
            <v>ZMICO</v>
          </cell>
          <cell r="B742">
            <v>741</v>
          </cell>
          <cell r="C742" t="str">
            <v> i | 1 | 2 | 3 </v>
          </cell>
          <cell r="E742">
            <v>0.71</v>
          </cell>
          <cell r="F742">
            <v>0</v>
          </cell>
          <cell r="G742">
            <v>314100</v>
          </cell>
          <cell r="H742">
            <v>224</v>
          </cell>
          <cell r="I742">
            <v>1174</v>
          </cell>
          <cell r="J742">
            <v>14.95</v>
          </cell>
          <cell r="K742">
            <v>0.46</v>
          </cell>
          <cell r="L742">
            <v>0.12</v>
          </cell>
          <cell r="N742">
            <v>0.05</v>
          </cell>
          <cell r="O742">
            <v>3.05</v>
          </cell>
          <cell r="P742">
            <v>3.09</v>
          </cell>
          <cell r="Q742">
            <v>7.44</v>
          </cell>
          <cell r="S742">
            <v>64.95</v>
          </cell>
          <cell r="U742">
            <v>631</v>
          </cell>
          <cell r="V742">
            <v>610</v>
          </cell>
          <cell r="W742">
            <v>-0.03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A0F9-F69F-49BA-92B7-AD8B842A5CA3}">
  <sheetPr>
    <tabColor rgb="FFFF0000"/>
    <outlinePr summaryBelow="0" summaryRight="0"/>
  </sheetPr>
  <dimension ref="A1:BS769"/>
  <sheetViews>
    <sheetView tabSelected="1" topLeftCell="F631" workbookViewId="0">
      <selection activeCell="L641" sqref="L641"/>
    </sheetView>
  </sheetViews>
  <sheetFormatPr defaultColWidth="12.59765625" defaultRowHeight="13.8" x14ac:dyDescent="0.25"/>
  <cols>
    <col min="1" max="1" width="79.59765625" style="3" bestFit="1" customWidth="1"/>
    <col min="2" max="14" width="14.3984375" style="3" customWidth="1"/>
    <col min="15" max="15" width="13.09765625" style="3" customWidth="1"/>
    <col min="16" max="16" width="23.09765625" style="3" customWidth="1"/>
    <col min="17" max="23" width="13.09765625" style="3" customWidth="1"/>
    <col min="24" max="24" width="14.09765625" style="3" customWidth="1"/>
    <col min="25" max="25" width="13.09765625" style="3" customWidth="1"/>
    <col min="26" max="51" width="14.09765625" style="3" customWidth="1"/>
    <col min="52" max="52" width="13.59765625" style="3" customWidth="1"/>
    <col min="53" max="68" width="5" style="3" customWidth="1"/>
    <col min="69" max="71" width="12.59765625" style="3" customWidth="1"/>
    <col min="72" max="16384" width="12.59765625" style="3"/>
  </cols>
  <sheetData>
    <row r="1" spans="1:7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AG2" s="3" t="s">
        <v>33</v>
      </c>
      <c r="AH2" s="3" t="s">
        <v>34</v>
      </c>
      <c r="AI2" s="3" t="s">
        <v>35</v>
      </c>
      <c r="AJ2" s="3" t="s">
        <v>36</v>
      </c>
      <c r="AK2" s="3" t="s">
        <v>37</v>
      </c>
      <c r="AL2" s="3" t="s">
        <v>38</v>
      </c>
      <c r="AM2" s="3" t="s">
        <v>39</v>
      </c>
      <c r="AN2" s="3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x14ac:dyDescent="0.25"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x14ac:dyDescent="0.25">
      <c r="A4" s="3" t="s">
        <v>53</v>
      </c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x14ac:dyDescent="0.25">
      <c r="A5" s="3" t="s">
        <v>54</v>
      </c>
      <c r="B5" s="3">
        <v>238345</v>
      </c>
      <c r="C5" s="3">
        <v>44607</v>
      </c>
      <c r="D5" s="3">
        <v>556701</v>
      </c>
      <c r="E5" s="3">
        <v>85576.34</v>
      </c>
      <c r="F5" s="3">
        <v>126005</v>
      </c>
      <c r="G5" s="3">
        <v>88307</v>
      </c>
      <c r="H5" s="3">
        <v>98503</v>
      </c>
      <c r="I5" s="3">
        <v>115097</v>
      </c>
      <c r="J5" s="3">
        <v>131303</v>
      </c>
      <c r="K5" s="3">
        <v>134969</v>
      </c>
      <c r="L5" s="3">
        <v>112073</v>
      </c>
      <c r="M5" s="3">
        <v>299352.11</v>
      </c>
      <c r="N5" s="3">
        <v>348118</v>
      </c>
      <c r="O5" s="3">
        <v>568350</v>
      </c>
      <c r="P5" s="3">
        <v>172572</v>
      </c>
      <c r="Q5" s="3">
        <v>315941.99</v>
      </c>
      <c r="R5" s="3">
        <v>166709</v>
      </c>
      <c r="S5" s="3">
        <v>209234</v>
      </c>
      <c r="T5" s="3">
        <v>247349</v>
      </c>
      <c r="U5" s="3">
        <v>356281.14899999998</v>
      </c>
      <c r="V5" s="3">
        <v>329081</v>
      </c>
      <c r="W5" s="3">
        <v>234885</v>
      </c>
      <c r="X5" s="3">
        <v>385602</v>
      </c>
      <c r="Y5" s="3">
        <v>741517.85600000003</v>
      </c>
      <c r="Z5" s="3">
        <v>517097</v>
      </c>
      <c r="AA5" s="3">
        <v>263989</v>
      </c>
      <c r="AB5" s="3">
        <v>327879</v>
      </c>
      <c r="AC5" s="3">
        <v>645650.17000000004</v>
      </c>
      <c r="AD5" s="3">
        <v>507526</v>
      </c>
      <c r="AE5" s="3">
        <v>340735</v>
      </c>
      <c r="AF5" s="3">
        <v>341833</v>
      </c>
      <c r="AG5" s="3">
        <v>448313.67099999997</v>
      </c>
      <c r="AH5" s="3">
        <v>856015</v>
      </c>
      <c r="AI5" s="3">
        <v>1135223</v>
      </c>
      <c r="AJ5" s="3">
        <v>1056663</v>
      </c>
      <c r="AK5" s="3">
        <v>1089295.4099999999</v>
      </c>
      <c r="AL5" s="3">
        <v>1160790</v>
      </c>
      <c r="AM5" s="3">
        <v>572884</v>
      </c>
      <c r="AN5" s="3">
        <v>1276954</v>
      </c>
      <c r="AO5" s="3">
        <v>701414.23400000005</v>
      </c>
      <c r="AP5" s="3">
        <v>1220816</v>
      </c>
      <c r="AQ5" s="3">
        <v>714966</v>
      </c>
      <c r="AR5" s="3">
        <v>1223370</v>
      </c>
      <c r="AS5" s="3">
        <v>1281542.645</v>
      </c>
      <c r="AT5" s="3">
        <v>1698872</v>
      </c>
      <c r="AU5" s="3">
        <v>787508</v>
      </c>
      <c r="AV5" s="3">
        <v>871492</v>
      </c>
      <c r="AW5" s="3">
        <v>2023701.433</v>
      </c>
      <c r="AX5" s="3">
        <v>2329814</v>
      </c>
      <c r="AY5" s="3">
        <v>2855932</v>
      </c>
      <c r="AZ5" s="3">
        <v>2802951</v>
      </c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x14ac:dyDescent="0.25">
      <c r="A6" s="3" t="s">
        <v>55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80000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3960.2559999999999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837127</v>
      </c>
      <c r="AK6" s="3">
        <v>53746.05</v>
      </c>
      <c r="AL6" s="3">
        <v>803350</v>
      </c>
      <c r="AM6" s="3">
        <v>703712</v>
      </c>
      <c r="AN6" s="3">
        <v>100105</v>
      </c>
      <c r="AO6" s="3">
        <v>98042.7</v>
      </c>
      <c r="AP6" s="3">
        <v>293695</v>
      </c>
      <c r="AQ6" s="3">
        <v>479501</v>
      </c>
      <c r="AR6" s="3">
        <v>597220</v>
      </c>
      <c r="AS6" s="3">
        <v>898689.56200000003</v>
      </c>
      <c r="AT6" s="3">
        <v>1076775</v>
      </c>
      <c r="AU6" s="3">
        <v>1333005</v>
      </c>
      <c r="AV6" s="3">
        <v>1475025</v>
      </c>
      <c r="AW6" s="3">
        <v>787939.10199999996</v>
      </c>
      <c r="AX6" s="3">
        <v>0</v>
      </c>
      <c r="AY6" s="3">
        <v>0</v>
      </c>
      <c r="AZ6" s="3">
        <v>0</v>
      </c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x14ac:dyDescent="0.25">
      <c r="A7" s="3" t="s">
        <v>56</v>
      </c>
      <c r="B7" s="3">
        <v>337599</v>
      </c>
      <c r="C7" s="3">
        <v>223599</v>
      </c>
      <c r="D7" s="3">
        <v>265576</v>
      </c>
      <c r="E7" s="3">
        <v>267236.61</v>
      </c>
      <c r="F7" s="3">
        <v>247765</v>
      </c>
      <c r="G7" s="3">
        <v>185908</v>
      </c>
      <c r="H7" s="3">
        <v>220536</v>
      </c>
      <c r="I7" s="3">
        <v>309959</v>
      </c>
      <c r="J7" s="3">
        <v>313903</v>
      </c>
      <c r="K7" s="3">
        <v>177965</v>
      </c>
      <c r="L7" s="3">
        <v>195993</v>
      </c>
      <c r="M7" s="3">
        <v>345883.07</v>
      </c>
      <c r="N7" s="3">
        <v>299296</v>
      </c>
      <c r="O7" s="3">
        <v>190581</v>
      </c>
      <c r="P7" s="3">
        <v>208361</v>
      </c>
      <c r="Q7" s="3">
        <v>269004.49</v>
      </c>
      <c r="R7" s="3">
        <v>401297</v>
      </c>
      <c r="S7" s="3">
        <v>269132</v>
      </c>
      <c r="T7" s="3">
        <v>318221</v>
      </c>
      <c r="U7" s="3">
        <v>836138.01300000004</v>
      </c>
      <c r="V7" s="3">
        <v>972997</v>
      </c>
      <c r="W7" s="3">
        <v>863157</v>
      </c>
      <c r="X7" s="3">
        <v>837396</v>
      </c>
      <c r="Y7" s="3">
        <v>936363.86899999995</v>
      </c>
      <c r="Z7" s="3">
        <v>835695</v>
      </c>
      <c r="AA7" s="3">
        <v>605805</v>
      </c>
      <c r="AB7" s="3">
        <v>343652</v>
      </c>
      <c r="AC7" s="3">
        <v>1031426.6</v>
      </c>
      <c r="AD7" s="3">
        <v>542741</v>
      </c>
      <c r="AE7" s="3">
        <v>319555</v>
      </c>
      <c r="AF7" s="3">
        <v>952977</v>
      </c>
      <c r="AG7" s="3">
        <v>492637.82900000003</v>
      </c>
      <c r="AH7" s="3">
        <v>1188936</v>
      </c>
      <c r="AI7" s="3">
        <v>840951</v>
      </c>
      <c r="AJ7" s="3">
        <v>0</v>
      </c>
      <c r="AK7" s="3">
        <v>937882.98</v>
      </c>
      <c r="AL7" s="3">
        <v>1072170</v>
      </c>
      <c r="AM7" s="3">
        <v>788932</v>
      </c>
      <c r="AN7" s="3">
        <v>370245</v>
      </c>
      <c r="AO7" s="3">
        <v>860029.92099999997</v>
      </c>
      <c r="AP7" s="3">
        <v>950460</v>
      </c>
      <c r="AQ7" s="3">
        <v>312949</v>
      </c>
      <c r="AR7" s="3">
        <v>339232</v>
      </c>
      <c r="AS7" s="3">
        <v>863429.22499999998</v>
      </c>
      <c r="AT7" s="3">
        <v>991404</v>
      </c>
      <c r="AU7" s="3">
        <v>242740</v>
      </c>
      <c r="AV7" s="3">
        <v>297909</v>
      </c>
      <c r="AW7" s="3">
        <v>313321.25099999999</v>
      </c>
      <c r="AX7" s="3">
        <v>759310</v>
      </c>
      <c r="AY7" s="3">
        <v>602501</v>
      </c>
      <c r="AZ7" s="3">
        <v>424608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x14ac:dyDescent="0.25">
      <c r="A8" s="3" t="s">
        <v>57</v>
      </c>
      <c r="B8" s="3">
        <v>337599</v>
      </c>
      <c r="C8" s="3">
        <v>223599</v>
      </c>
      <c r="D8" s="3">
        <v>270167</v>
      </c>
      <c r="E8" s="3">
        <v>272485.90999999997</v>
      </c>
      <c r="F8" s="3">
        <v>247765</v>
      </c>
      <c r="G8" s="3">
        <v>185908</v>
      </c>
      <c r="H8" s="3">
        <v>225498</v>
      </c>
      <c r="I8" s="3">
        <v>314670</v>
      </c>
      <c r="J8" s="3">
        <v>313903</v>
      </c>
      <c r="K8" s="3">
        <v>182515</v>
      </c>
      <c r="L8" s="3">
        <v>200547</v>
      </c>
      <c r="M8" s="3">
        <v>276741.01</v>
      </c>
      <c r="N8" s="3">
        <v>303752</v>
      </c>
      <c r="O8" s="3">
        <v>195192</v>
      </c>
      <c r="P8" s="3">
        <v>213014</v>
      </c>
      <c r="Q8" s="3">
        <v>271757.09000000003</v>
      </c>
      <c r="R8" s="3">
        <v>403159</v>
      </c>
      <c r="S8" s="3">
        <v>271782</v>
      </c>
      <c r="T8" s="3">
        <v>322011</v>
      </c>
      <c r="U8" s="3">
        <v>776430.40599999996</v>
      </c>
      <c r="V8" s="3">
        <v>978837</v>
      </c>
      <c r="W8" s="3">
        <v>0</v>
      </c>
      <c r="X8" s="3">
        <v>796029</v>
      </c>
      <c r="Y8" s="3">
        <v>0</v>
      </c>
      <c r="Z8" s="3">
        <v>0</v>
      </c>
      <c r="AA8" s="3">
        <v>476728</v>
      </c>
      <c r="AB8" s="3">
        <v>362045</v>
      </c>
      <c r="AC8" s="3">
        <v>0</v>
      </c>
      <c r="AD8" s="3">
        <v>551937</v>
      </c>
      <c r="AE8" s="3">
        <v>327963</v>
      </c>
      <c r="AF8" s="3">
        <v>0</v>
      </c>
      <c r="AG8" s="3">
        <v>503945.359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375860</v>
      </c>
      <c r="AO8" s="3">
        <v>0</v>
      </c>
      <c r="AP8" s="3">
        <v>0</v>
      </c>
      <c r="AQ8" s="3">
        <v>326569</v>
      </c>
      <c r="AR8" s="3">
        <v>353415</v>
      </c>
      <c r="AS8" s="3">
        <v>0</v>
      </c>
      <c r="AT8" s="3">
        <v>991404</v>
      </c>
      <c r="AU8" s="3">
        <v>257963</v>
      </c>
      <c r="AV8" s="3">
        <v>312705</v>
      </c>
      <c r="AW8" s="3">
        <v>328010.16800000001</v>
      </c>
      <c r="AX8" s="3">
        <v>759310</v>
      </c>
      <c r="AY8" s="3">
        <v>602501</v>
      </c>
      <c r="AZ8" s="3">
        <v>424608</v>
      </c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x14ac:dyDescent="0.25">
      <c r="A9" s="3" t="s">
        <v>58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69142.06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63531.938000000002</v>
      </c>
      <c r="V9" s="3">
        <v>7496</v>
      </c>
      <c r="W9" s="3">
        <v>0</v>
      </c>
      <c r="X9" s="3">
        <v>63716</v>
      </c>
      <c r="Y9" s="3">
        <v>0</v>
      </c>
      <c r="Z9" s="3">
        <v>0</v>
      </c>
      <c r="AA9" s="3">
        <v>151490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x14ac:dyDescent="0.25">
      <c r="A10" s="3" t="s">
        <v>59</v>
      </c>
      <c r="B10" s="3">
        <v>0</v>
      </c>
      <c r="C10" s="3">
        <v>0</v>
      </c>
      <c r="D10" s="3">
        <v>4591</v>
      </c>
      <c r="E10" s="3">
        <v>5249.3</v>
      </c>
      <c r="F10" s="3">
        <v>0</v>
      </c>
      <c r="G10" s="3">
        <v>0</v>
      </c>
      <c r="H10" s="3">
        <v>4962</v>
      </c>
      <c r="I10" s="3">
        <v>4711</v>
      </c>
      <c r="J10" s="3">
        <v>0</v>
      </c>
      <c r="K10" s="3">
        <v>4550</v>
      </c>
      <c r="L10" s="3">
        <v>4554</v>
      </c>
      <c r="M10" s="3">
        <v>0</v>
      </c>
      <c r="N10" s="3">
        <v>4456</v>
      </c>
      <c r="O10" s="3">
        <v>4611</v>
      </c>
      <c r="P10" s="3">
        <v>4653</v>
      </c>
      <c r="Q10" s="3">
        <v>2752.6</v>
      </c>
      <c r="R10" s="3">
        <v>1862</v>
      </c>
      <c r="S10" s="3">
        <v>2650</v>
      </c>
      <c r="T10" s="3">
        <v>3790</v>
      </c>
      <c r="U10" s="3">
        <v>3824.3310000000001</v>
      </c>
      <c r="V10" s="3">
        <v>13336</v>
      </c>
      <c r="W10" s="3">
        <v>0</v>
      </c>
      <c r="X10" s="3">
        <v>22349</v>
      </c>
      <c r="Y10" s="3">
        <v>0</v>
      </c>
      <c r="Z10" s="3">
        <v>0</v>
      </c>
      <c r="AA10" s="3">
        <v>22413</v>
      </c>
      <c r="AB10" s="3">
        <v>18393</v>
      </c>
      <c r="AC10" s="3">
        <v>0</v>
      </c>
      <c r="AD10" s="3">
        <v>9196</v>
      </c>
      <c r="AE10" s="3">
        <v>8408</v>
      </c>
      <c r="AF10" s="3">
        <v>0</v>
      </c>
      <c r="AG10" s="3">
        <v>11307.53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5615</v>
      </c>
      <c r="AO10" s="3">
        <v>0</v>
      </c>
      <c r="AP10" s="3">
        <v>0</v>
      </c>
      <c r="AQ10" s="3">
        <v>13620</v>
      </c>
      <c r="AR10" s="3">
        <v>14183</v>
      </c>
      <c r="AS10" s="3">
        <v>0</v>
      </c>
      <c r="AT10" s="3">
        <v>0</v>
      </c>
      <c r="AU10" s="3">
        <v>15223</v>
      </c>
      <c r="AV10" s="3">
        <v>14796</v>
      </c>
      <c r="AW10" s="3">
        <v>14688.916999999999</v>
      </c>
      <c r="AX10" s="3">
        <v>0</v>
      </c>
      <c r="AY10" s="3">
        <v>0</v>
      </c>
      <c r="AZ10" s="3">
        <v>0</v>
      </c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x14ac:dyDescent="0.25">
      <c r="A11" s="3" t="s">
        <v>60</v>
      </c>
      <c r="B11" s="3">
        <v>56000</v>
      </c>
      <c r="C11" s="3">
        <v>41000</v>
      </c>
      <c r="D11" s="3">
        <v>41000</v>
      </c>
      <c r="E11" s="3">
        <v>51441.53</v>
      </c>
      <c r="F11" s="3">
        <v>51618</v>
      </c>
      <c r="G11" s="3">
        <v>51167</v>
      </c>
      <c r="H11" s="3">
        <v>93012</v>
      </c>
      <c r="I11" s="3">
        <v>208495</v>
      </c>
      <c r="J11" s="3">
        <v>207396</v>
      </c>
      <c r="K11" s="3">
        <v>208495</v>
      </c>
      <c r="L11" s="3">
        <v>227495</v>
      </c>
      <c r="M11" s="3">
        <v>167495</v>
      </c>
      <c r="N11" s="3">
        <v>167495</v>
      </c>
      <c r="O11" s="3">
        <v>168278</v>
      </c>
      <c r="P11" s="3">
        <v>167495</v>
      </c>
      <c r="Q11" s="3">
        <v>167495</v>
      </c>
      <c r="R11" s="3">
        <v>167495</v>
      </c>
      <c r="S11" s="3">
        <v>0</v>
      </c>
      <c r="T11" s="3">
        <v>0</v>
      </c>
      <c r="U11" s="3">
        <v>150094.84</v>
      </c>
      <c r="V11" s="3">
        <v>193611</v>
      </c>
      <c r="W11" s="3">
        <v>202523</v>
      </c>
      <c r="X11" s="3">
        <v>153814</v>
      </c>
      <c r="Y11" s="3">
        <v>41492.203999999998</v>
      </c>
      <c r="Z11" s="3">
        <v>36687</v>
      </c>
      <c r="AA11" s="3">
        <v>24464</v>
      </c>
      <c r="AB11" s="3">
        <v>24464</v>
      </c>
      <c r="AC11" s="3">
        <v>24464.44</v>
      </c>
      <c r="AD11" s="3">
        <v>24464</v>
      </c>
      <c r="AE11" s="3">
        <v>19464</v>
      </c>
      <c r="AF11" s="3">
        <v>19464</v>
      </c>
      <c r="AG11" s="3">
        <v>19464.439999999999</v>
      </c>
      <c r="AH11" s="3">
        <v>19464</v>
      </c>
      <c r="AI11" s="3">
        <v>107415</v>
      </c>
      <c r="AJ11" s="3">
        <v>101214</v>
      </c>
      <c r="AK11" s="3">
        <v>12464.44</v>
      </c>
      <c r="AL11" s="3">
        <v>12465</v>
      </c>
      <c r="AM11" s="3">
        <v>12465</v>
      </c>
      <c r="AN11" s="3">
        <v>7464</v>
      </c>
      <c r="AO11" s="3">
        <v>7464.44</v>
      </c>
      <c r="AP11" s="3">
        <v>7464</v>
      </c>
      <c r="AQ11" s="3">
        <v>7464</v>
      </c>
      <c r="AR11" s="3">
        <v>2464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x14ac:dyDescent="0.25">
      <c r="A12" s="3" t="s">
        <v>57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193611</v>
      </c>
      <c r="W12" s="3">
        <v>202523</v>
      </c>
      <c r="X12" s="3">
        <v>0</v>
      </c>
      <c r="Y12" s="3">
        <v>41492.203999999998</v>
      </c>
      <c r="Z12" s="3">
        <v>36687</v>
      </c>
      <c r="AA12" s="3">
        <v>24464</v>
      </c>
      <c r="AB12" s="3">
        <v>24464</v>
      </c>
      <c r="AC12" s="3">
        <v>24464.44</v>
      </c>
      <c r="AD12" s="3">
        <v>24464</v>
      </c>
      <c r="AE12" s="3">
        <v>19464</v>
      </c>
      <c r="AF12" s="3">
        <v>19464</v>
      </c>
      <c r="AG12" s="3">
        <v>19464.439999999999</v>
      </c>
      <c r="AH12" s="3">
        <v>19464</v>
      </c>
      <c r="AI12" s="3">
        <v>107415</v>
      </c>
      <c r="AJ12" s="3">
        <v>101214</v>
      </c>
      <c r="AK12" s="3">
        <v>12464.44</v>
      </c>
      <c r="AL12" s="3">
        <v>12465</v>
      </c>
      <c r="AM12" s="3">
        <v>12465</v>
      </c>
      <c r="AN12" s="3">
        <v>7464</v>
      </c>
      <c r="AO12" s="3">
        <v>7464.44</v>
      </c>
      <c r="AP12" s="3">
        <v>7464</v>
      </c>
      <c r="AQ12" s="3">
        <v>7464</v>
      </c>
      <c r="AR12" s="3">
        <v>2464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x14ac:dyDescent="0.25">
      <c r="A13" s="3" t="s">
        <v>58</v>
      </c>
      <c r="B13" s="3">
        <v>56000</v>
      </c>
      <c r="C13" s="3">
        <v>41000</v>
      </c>
      <c r="D13" s="3">
        <v>41000</v>
      </c>
      <c r="E13" s="3">
        <v>51441.53</v>
      </c>
      <c r="F13" s="3">
        <v>51618</v>
      </c>
      <c r="G13" s="3">
        <v>51167</v>
      </c>
      <c r="H13" s="3">
        <v>93012</v>
      </c>
      <c r="I13" s="3">
        <v>208495</v>
      </c>
      <c r="J13" s="3">
        <v>207396</v>
      </c>
      <c r="K13" s="3">
        <v>208495</v>
      </c>
      <c r="L13" s="3">
        <v>227495</v>
      </c>
      <c r="M13" s="3">
        <v>167495</v>
      </c>
      <c r="N13" s="3">
        <v>167495</v>
      </c>
      <c r="O13" s="3">
        <v>168278</v>
      </c>
      <c r="P13" s="3">
        <v>167495</v>
      </c>
      <c r="Q13" s="3">
        <v>167495</v>
      </c>
      <c r="R13" s="3">
        <v>167495</v>
      </c>
      <c r="S13" s="3">
        <v>0</v>
      </c>
      <c r="T13" s="3">
        <v>0</v>
      </c>
      <c r="U13" s="3">
        <v>150094.84</v>
      </c>
      <c r="V13" s="3">
        <v>0</v>
      </c>
      <c r="W13" s="3">
        <v>0</v>
      </c>
      <c r="X13" s="3">
        <v>153814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x14ac:dyDescent="0.25">
      <c r="A14" s="3" t="s">
        <v>61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167495</v>
      </c>
      <c r="T14" s="3">
        <v>167495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x14ac:dyDescent="0.25">
      <c r="A15" s="3" t="s">
        <v>58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167495</v>
      </c>
      <c r="T15" s="3">
        <v>167495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x14ac:dyDescent="0.25">
      <c r="A16" s="3" t="s">
        <v>62</v>
      </c>
      <c r="B16" s="3">
        <v>229671</v>
      </c>
      <c r="C16" s="3">
        <v>242385</v>
      </c>
      <c r="D16" s="3">
        <v>254357</v>
      </c>
      <c r="E16" s="3">
        <v>284523.90000000002</v>
      </c>
      <c r="F16" s="3">
        <v>261808</v>
      </c>
      <c r="G16" s="3">
        <v>243614</v>
      </c>
      <c r="H16" s="3">
        <v>229035</v>
      </c>
      <c r="I16" s="3">
        <v>259354</v>
      </c>
      <c r="J16" s="3">
        <v>252405</v>
      </c>
      <c r="K16" s="3">
        <v>252594</v>
      </c>
      <c r="L16" s="3">
        <v>249513</v>
      </c>
      <c r="M16" s="3">
        <v>304062.82</v>
      </c>
      <c r="N16" s="3">
        <v>303103</v>
      </c>
      <c r="O16" s="3">
        <v>326965</v>
      </c>
      <c r="P16" s="3">
        <v>363361</v>
      </c>
      <c r="Q16" s="3">
        <v>399890.41</v>
      </c>
      <c r="R16" s="3">
        <v>424692</v>
      </c>
      <c r="S16" s="3">
        <v>460999</v>
      </c>
      <c r="T16" s="3">
        <v>452573</v>
      </c>
      <c r="U16" s="3">
        <v>473384.49400000001</v>
      </c>
      <c r="V16" s="3">
        <v>455484</v>
      </c>
      <c r="W16" s="3">
        <v>470755</v>
      </c>
      <c r="X16" s="3">
        <v>503846</v>
      </c>
      <c r="Y16" s="3">
        <v>614956.78700000001</v>
      </c>
      <c r="Z16" s="3">
        <v>593712</v>
      </c>
      <c r="AA16" s="3">
        <v>595777</v>
      </c>
      <c r="AB16" s="3">
        <v>605332</v>
      </c>
      <c r="AC16" s="3">
        <v>634966.62</v>
      </c>
      <c r="AD16" s="3">
        <v>607597</v>
      </c>
      <c r="AE16" s="3">
        <v>586900</v>
      </c>
      <c r="AF16" s="3">
        <v>617003</v>
      </c>
      <c r="AG16" s="3">
        <v>675074.37</v>
      </c>
      <c r="AH16" s="3">
        <v>647816</v>
      </c>
      <c r="AI16" s="3">
        <v>642152</v>
      </c>
      <c r="AJ16" s="3">
        <v>707320</v>
      </c>
      <c r="AK16" s="3">
        <v>780760.22</v>
      </c>
      <c r="AL16" s="3">
        <v>704494</v>
      </c>
      <c r="AM16" s="3">
        <v>672820</v>
      </c>
      <c r="AN16" s="3">
        <v>644813</v>
      </c>
      <c r="AO16" s="3">
        <v>807076.40700000001</v>
      </c>
      <c r="AP16" s="3">
        <v>741488</v>
      </c>
      <c r="AQ16" s="3">
        <v>720234</v>
      </c>
      <c r="AR16" s="3">
        <v>744936</v>
      </c>
      <c r="AS16" s="3">
        <v>844818.65</v>
      </c>
      <c r="AT16" s="3">
        <v>789519</v>
      </c>
      <c r="AU16" s="3">
        <v>818179</v>
      </c>
      <c r="AV16" s="3">
        <v>826738</v>
      </c>
      <c r="AW16" s="3">
        <v>871491.90599999996</v>
      </c>
      <c r="AX16" s="3">
        <v>767305</v>
      </c>
      <c r="AY16" s="3">
        <v>727145</v>
      </c>
      <c r="AZ16" s="3">
        <v>706526</v>
      </c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x14ac:dyDescent="0.25">
      <c r="A17" s="3" t="s">
        <v>63</v>
      </c>
      <c r="B17" s="3">
        <v>0</v>
      </c>
      <c r="C17" s="3">
        <v>0</v>
      </c>
      <c r="D17" s="3">
        <v>254357</v>
      </c>
      <c r="E17" s="3">
        <v>284523.90000000002</v>
      </c>
      <c r="F17" s="3">
        <v>0</v>
      </c>
      <c r="G17" s="3">
        <v>0</v>
      </c>
      <c r="H17" s="3">
        <v>229035</v>
      </c>
      <c r="I17" s="3">
        <v>259354</v>
      </c>
      <c r="J17" s="3">
        <v>0</v>
      </c>
      <c r="K17" s="3">
        <v>252594</v>
      </c>
      <c r="L17" s="3">
        <v>249513</v>
      </c>
      <c r="M17" s="3">
        <v>304062.82</v>
      </c>
      <c r="N17" s="3">
        <v>303103</v>
      </c>
      <c r="O17" s="3">
        <v>326965</v>
      </c>
      <c r="P17" s="3">
        <v>363361</v>
      </c>
      <c r="Q17" s="3">
        <v>403589.21</v>
      </c>
      <c r="R17" s="3">
        <v>0</v>
      </c>
      <c r="S17" s="3">
        <v>0</v>
      </c>
      <c r="T17" s="3">
        <v>452573</v>
      </c>
      <c r="U17" s="3">
        <v>476682.54399999999</v>
      </c>
      <c r="V17" s="3">
        <v>455484</v>
      </c>
      <c r="W17" s="3">
        <v>0</v>
      </c>
      <c r="X17" s="3">
        <v>503846</v>
      </c>
      <c r="Y17" s="3">
        <v>0</v>
      </c>
      <c r="Z17" s="3">
        <v>0</v>
      </c>
      <c r="AA17" s="3">
        <v>595777</v>
      </c>
      <c r="AB17" s="3">
        <v>605332</v>
      </c>
      <c r="AC17" s="3">
        <v>0</v>
      </c>
      <c r="AD17" s="3">
        <v>607597</v>
      </c>
      <c r="AE17" s="3">
        <v>586900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644813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x14ac:dyDescent="0.25">
      <c r="A18" s="3" t="s">
        <v>64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675074.37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720234</v>
      </c>
      <c r="AR18" s="3">
        <v>744936</v>
      </c>
      <c r="AS18" s="3">
        <v>0</v>
      </c>
      <c r="AT18" s="3">
        <v>0</v>
      </c>
      <c r="AU18" s="3">
        <v>818179</v>
      </c>
      <c r="AV18" s="3">
        <v>826738</v>
      </c>
      <c r="AW18" s="3">
        <v>871491.90599999996</v>
      </c>
      <c r="AX18" s="3">
        <v>0</v>
      </c>
      <c r="AY18" s="3">
        <v>0</v>
      </c>
      <c r="AZ18" s="3">
        <v>0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x14ac:dyDescent="0.25">
      <c r="A19" s="3" t="s">
        <v>65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3698.8</v>
      </c>
      <c r="R19" s="3">
        <v>0</v>
      </c>
      <c r="S19" s="3">
        <v>0</v>
      </c>
      <c r="T19" s="3">
        <v>0</v>
      </c>
      <c r="U19" s="3">
        <v>3298.05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x14ac:dyDescent="0.25">
      <c r="A20" s="3" t="s">
        <v>66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841348</v>
      </c>
      <c r="AY20" s="3">
        <v>596006</v>
      </c>
      <c r="AZ20" s="3">
        <v>94974</v>
      </c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x14ac:dyDescent="0.25">
      <c r="A21" s="3" t="s">
        <v>67</v>
      </c>
      <c r="B21" s="3">
        <v>9804</v>
      </c>
      <c r="C21" s="3">
        <v>19211</v>
      </c>
      <c r="D21" s="3">
        <v>11786</v>
      </c>
      <c r="E21" s="3">
        <v>15274.93</v>
      </c>
      <c r="F21" s="3">
        <v>27697</v>
      </c>
      <c r="G21" s="3">
        <v>296217</v>
      </c>
      <c r="H21" s="3">
        <v>23255</v>
      </c>
      <c r="I21" s="3">
        <v>35412</v>
      </c>
      <c r="J21" s="3">
        <v>317027</v>
      </c>
      <c r="K21" s="3">
        <v>48502</v>
      </c>
      <c r="L21" s="3">
        <v>58724</v>
      </c>
      <c r="M21" s="3">
        <v>0</v>
      </c>
      <c r="N21" s="3">
        <v>78201</v>
      </c>
      <c r="O21" s="3">
        <v>85388</v>
      </c>
      <c r="P21" s="3">
        <v>111838</v>
      </c>
      <c r="Q21" s="3">
        <v>394732.23</v>
      </c>
      <c r="R21" s="3">
        <v>365868</v>
      </c>
      <c r="S21" s="3">
        <v>410740</v>
      </c>
      <c r="T21" s="3">
        <v>274119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270943</v>
      </c>
      <c r="AC21" s="3">
        <v>0</v>
      </c>
      <c r="AD21" s="3">
        <v>236618</v>
      </c>
      <c r="AE21" s="3">
        <v>266952</v>
      </c>
      <c r="AF21" s="3">
        <v>0</v>
      </c>
      <c r="AG21" s="3">
        <v>287249.03000000003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342243</v>
      </c>
      <c r="AO21" s="3">
        <v>0</v>
      </c>
      <c r="AP21" s="3">
        <v>0</v>
      </c>
      <c r="AQ21" s="3">
        <v>408458</v>
      </c>
      <c r="AR21" s="3">
        <v>377636</v>
      </c>
      <c r="AS21" s="3">
        <v>0</v>
      </c>
      <c r="AT21" s="3">
        <v>0</v>
      </c>
      <c r="AU21" s="3">
        <v>312501</v>
      </c>
      <c r="AV21" s="3">
        <v>364238</v>
      </c>
      <c r="AW21" s="3">
        <v>378844.37699999998</v>
      </c>
      <c r="AX21" s="3">
        <v>0</v>
      </c>
      <c r="AY21" s="3">
        <v>0</v>
      </c>
      <c r="AZ21" s="3">
        <v>0</v>
      </c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x14ac:dyDescent="0.25">
      <c r="A22" s="3" t="s">
        <v>57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277838</v>
      </c>
      <c r="H22" s="3">
        <v>0</v>
      </c>
      <c r="I22" s="3">
        <v>0</v>
      </c>
      <c r="J22" s="3">
        <v>269946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286944.02</v>
      </c>
      <c r="R22" s="3">
        <v>276429</v>
      </c>
      <c r="S22" s="3">
        <v>265918</v>
      </c>
      <c r="T22" s="3">
        <v>146515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163434</v>
      </c>
      <c r="AC22" s="3">
        <v>0</v>
      </c>
      <c r="AD22" s="3">
        <v>174367</v>
      </c>
      <c r="AE22" s="3">
        <v>189786</v>
      </c>
      <c r="AF22" s="3">
        <v>0</v>
      </c>
      <c r="AG22" s="3">
        <v>223066.03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312880</v>
      </c>
      <c r="AO22" s="3">
        <v>0</v>
      </c>
      <c r="AP22" s="3">
        <v>0</v>
      </c>
      <c r="AQ22" s="3">
        <v>367340</v>
      </c>
      <c r="AR22" s="3">
        <v>331533</v>
      </c>
      <c r="AS22" s="3">
        <v>0</v>
      </c>
      <c r="AT22" s="3">
        <v>0</v>
      </c>
      <c r="AU22" s="3">
        <v>291430</v>
      </c>
      <c r="AV22" s="3">
        <v>351231</v>
      </c>
      <c r="AW22" s="3">
        <v>358764.103</v>
      </c>
      <c r="AX22" s="3">
        <v>0</v>
      </c>
      <c r="AY22" s="3">
        <v>0</v>
      </c>
      <c r="AZ22" s="3">
        <v>0</v>
      </c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x14ac:dyDescent="0.25">
      <c r="A23" s="3" t="s">
        <v>58</v>
      </c>
      <c r="B23" s="3">
        <v>9804</v>
      </c>
      <c r="C23" s="3">
        <v>19211</v>
      </c>
      <c r="D23" s="3">
        <v>11786</v>
      </c>
      <c r="E23" s="3">
        <v>15274.93</v>
      </c>
      <c r="F23" s="3">
        <v>27697</v>
      </c>
      <c r="G23" s="3">
        <v>18379</v>
      </c>
      <c r="H23" s="3">
        <v>23255</v>
      </c>
      <c r="I23" s="3">
        <v>35412</v>
      </c>
      <c r="J23" s="3">
        <v>47081</v>
      </c>
      <c r="K23" s="3">
        <v>48502</v>
      </c>
      <c r="L23" s="3">
        <v>58724</v>
      </c>
      <c r="M23" s="3">
        <v>0</v>
      </c>
      <c r="N23" s="3">
        <v>78201</v>
      </c>
      <c r="O23" s="3">
        <v>85388</v>
      </c>
      <c r="P23" s="3">
        <v>111838</v>
      </c>
      <c r="Q23" s="3">
        <v>107788.21</v>
      </c>
      <c r="R23" s="3">
        <v>89439</v>
      </c>
      <c r="S23" s="3">
        <v>144822</v>
      </c>
      <c r="T23" s="3">
        <v>127604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107509</v>
      </c>
      <c r="AC23" s="3">
        <v>0</v>
      </c>
      <c r="AD23" s="3">
        <v>62251</v>
      </c>
      <c r="AE23" s="3">
        <v>77166</v>
      </c>
      <c r="AF23" s="3">
        <v>0</v>
      </c>
      <c r="AG23" s="3">
        <v>64183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29363</v>
      </c>
      <c r="AO23" s="3">
        <v>0</v>
      </c>
      <c r="AP23" s="3">
        <v>0</v>
      </c>
      <c r="AQ23" s="3">
        <v>41118</v>
      </c>
      <c r="AR23" s="3">
        <v>46103</v>
      </c>
      <c r="AS23" s="3">
        <v>0</v>
      </c>
      <c r="AT23" s="3">
        <v>0</v>
      </c>
      <c r="AU23" s="3">
        <v>21071</v>
      </c>
      <c r="AV23" s="3">
        <v>13007</v>
      </c>
      <c r="AW23" s="3">
        <v>20080.274000000001</v>
      </c>
      <c r="AX23" s="3">
        <v>0</v>
      </c>
      <c r="AY23" s="3">
        <v>0</v>
      </c>
      <c r="AZ23" s="3">
        <v>0</v>
      </c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x14ac:dyDescent="0.25">
      <c r="A24" s="3" t="s">
        <v>68</v>
      </c>
      <c r="B24" s="3">
        <v>336531</v>
      </c>
      <c r="C24" s="3">
        <v>363519</v>
      </c>
      <c r="D24" s="3">
        <v>534886</v>
      </c>
      <c r="E24" s="3">
        <v>709814.29</v>
      </c>
      <c r="F24" s="3">
        <v>671748</v>
      </c>
      <c r="G24" s="3">
        <v>336064</v>
      </c>
      <c r="H24" s="3">
        <v>483153</v>
      </c>
      <c r="I24" s="3">
        <v>496636</v>
      </c>
      <c r="J24" s="3">
        <v>204983</v>
      </c>
      <c r="K24" s="3">
        <v>510659</v>
      </c>
      <c r="L24" s="3">
        <v>515760</v>
      </c>
      <c r="M24" s="3">
        <v>508236.52</v>
      </c>
      <c r="N24" s="3">
        <v>507994</v>
      </c>
      <c r="O24" s="3">
        <v>509049</v>
      </c>
      <c r="P24" s="3">
        <v>545895</v>
      </c>
      <c r="Q24" s="3">
        <v>212638.07999999999</v>
      </c>
      <c r="R24" s="3">
        <v>243757</v>
      </c>
      <c r="S24" s="3">
        <v>234388</v>
      </c>
      <c r="T24" s="3">
        <v>225999</v>
      </c>
      <c r="U24" s="3">
        <v>169171.05799999999</v>
      </c>
      <c r="V24" s="3">
        <v>167239</v>
      </c>
      <c r="W24" s="3">
        <v>179310</v>
      </c>
      <c r="X24" s="3">
        <v>163713</v>
      </c>
      <c r="Y24" s="3">
        <v>129124.06299999999</v>
      </c>
      <c r="Z24" s="3">
        <v>128933</v>
      </c>
      <c r="AA24" s="3">
        <v>281144</v>
      </c>
      <c r="AB24" s="3">
        <v>298420</v>
      </c>
      <c r="AC24" s="3">
        <v>136810.48000000001</v>
      </c>
      <c r="AD24" s="3">
        <v>444466</v>
      </c>
      <c r="AE24" s="3">
        <v>505814</v>
      </c>
      <c r="AF24" s="3">
        <v>174708</v>
      </c>
      <c r="AG24" s="3">
        <v>412664.12800000003</v>
      </c>
      <c r="AH24" s="3">
        <v>173842</v>
      </c>
      <c r="AI24" s="3">
        <v>186910</v>
      </c>
      <c r="AJ24" s="3">
        <v>194907</v>
      </c>
      <c r="AK24" s="3">
        <v>168586.16</v>
      </c>
      <c r="AL24" s="3">
        <v>164092</v>
      </c>
      <c r="AM24" s="3">
        <v>153342</v>
      </c>
      <c r="AN24" s="3">
        <v>251620</v>
      </c>
      <c r="AO24" s="3">
        <v>176494.728</v>
      </c>
      <c r="AP24" s="3">
        <v>155335</v>
      </c>
      <c r="AQ24" s="3">
        <v>274808</v>
      </c>
      <c r="AR24" s="3">
        <v>267227</v>
      </c>
      <c r="AS24" s="3">
        <v>160793.372</v>
      </c>
      <c r="AT24" s="3">
        <v>174990</v>
      </c>
      <c r="AU24" s="3">
        <v>376241</v>
      </c>
      <c r="AV24" s="3">
        <v>290060</v>
      </c>
      <c r="AW24" s="3">
        <v>285922.42800000001</v>
      </c>
      <c r="AX24" s="3">
        <v>216120</v>
      </c>
      <c r="AY24" s="3">
        <v>216188</v>
      </c>
      <c r="AZ24" s="3">
        <v>246141</v>
      </c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x14ac:dyDescent="0.25">
      <c r="A25" s="3" t="s">
        <v>69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37503</v>
      </c>
      <c r="AE25" s="3">
        <v>40353</v>
      </c>
      <c r="AF25" s="3">
        <v>0</v>
      </c>
      <c r="AG25" s="3">
        <v>32324.133999999998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22183</v>
      </c>
      <c r="AO25" s="3">
        <v>0</v>
      </c>
      <c r="AP25" s="3">
        <v>0</v>
      </c>
      <c r="AQ25" s="3">
        <v>3788</v>
      </c>
      <c r="AR25" s="3">
        <v>9151</v>
      </c>
      <c r="AS25" s="3">
        <v>0</v>
      </c>
      <c r="AT25" s="3">
        <v>0</v>
      </c>
      <c r="AU25" s="3">
        <v>15823</v>
      </c>
      <c r="AV25" s="3">
        <v>16100</v>
      </c>
      <c r="AW25" s="3">
        <v>1136.1679999999999</v>
      </c>
      <c r="AX25" s="3">
        <v>0</v>
      </c>
      <c r="AY25" s="3">
        <v>0</v>
      </c>
      <c r="AZ25" s="3">
        <v>0</v>
      </c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x14ac:dyDescent="0.25">
      <c r="A26" s="3" t="s">
        <v>70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154237</v>
      </c>
      <c r="AB26" s="3">
        <v>149527</v>
      </c>
      <c r="AC26" s="3">
        <v>0</v>
      </c>
      <c r="AD26" s="3">
        <v>266554</v>
      </c>
      <c r="AE26" s="3">
        <v>304043</v>
      </c>
      <c r="AF26" s="3">
        <v>0</v>
      </c>
      <c r="AG26" s="3">
        <v>201121.905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91993</v>
      </c>
      <c r="AO26" s="3">
        <v>0</v>
      </c>
      <c r="AP26" s="3">
        <v>0</v>
      </c>
      <c r="AQ26" s="3">
        <v>118802</v>
      </c>
      <c r="AR26" s="3">
        <v>107823</v>
      </c>
      <c r="AS26" s="3">
        <v>0</v>
      </c>
      <c r="AT26" s="3">
        <v>0</v>
      </c>
      <c r="AU26" s="3">
        <v>115416</v>
      </c>
      <c r="AV26" s="3">
        <v>101992</v>
      </c>
      <c r="AW26" s="3">
        <v>71201.786999999997</v>
      </c>
      <c r="AX26" s="3">
        <v>0</v>
      </c>
      <c r="AY26" s="3">
        <v>0</v>
      </c>
      <c r="AZ26" s="3">
        <v>0</v>
      </c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x14ac:dyDescent="0.25">
      <c r="A27" s="3" t="s">
        <v>71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63731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x14ac:dyDescent="0.25">
      <c r="A28" s="3" t="s">
        <v>72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336064</v>
      </c>
      <c r="H28" s="3">
        <v>483153</v>
      </c>
      <c r="I28" s="3">
        <v>496636</v>
      </c>
      <c r="J28" s="3">
        <v>204983</v>
      </c>
      <c r="K28" s="3">
        <v>510659</v>
      </c>
      <c r="L28" s="3">
        <v>515760</v>
      </c>
      <c r="M28" s="3">
        <v>508236.52</v>
      </c>
      <c r="N28" s="3">
        <v>507994</v>
      </c>
      <c r="O28" s="3">
        <v>509049</v>
      </c>
      <c r="P28" s="3">
        <v>545895</v>
      </c>
      <c r="Q28" s="3">
        <v>212638.07999999999</v>
      </c>
      <c r="R28" s="3">
        <v>243757</v>
      </c>
      <c r="S28" s="3">
        <v>234388</v>
      </c>
      <c r="T28" s="3">
        <v>225999</v>
      </c>
      <c r="U28" s="3">
        <v>169171.05799999999</v>
      </c>
      <c r="V28" s="3">
        <v>167239</v>
      </c>
      <c r="W28" s="3">
        <v>0</v>
      </c>
      <c r="X28" s="3">
        <v>163713</v>
      </c>
      <c r="Y28" s="3">
        <v>0</v>
      </c>
      <c r="Z28" s="3">
        <v>0</v>
      </c>
      <c r="AA28" s="3">
        <v>126907</v>
      </c>
      <c r="AB28" s="3">
        <v>148893</v>
      </c>
      <c r="AC28" s="3">
        <v>0</v>
      </c>
      <c r="AD28" s="3">
        <v>140409</v>
      </c>
      <c r="AE28" s="3">
        <v>161418</v>
      </c>
      <c r="AF28" s="3">
        <v>0</v>
      </c>
      <c r="AG28" s="3">
        <v>179218.08900000001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137444</v>
      </c>
      <c r="AO28" s="3">
        <v>0</v>
      </c>
      <c r="AP28" s="3">
        <v>0</v>
      </c>
      <c r="AQ28" s="3">
        <v>152218</v>
      </c>
      <c r="AR28" s="3">
        <v>150253</v>
      </c>
      <c r="AS28" s="3">
        <v>160793.372</v>
      </c>
      <c r="AT28" s="3">
        <v>174990</v>
      </c>
      <c r="AU28" s="3">
        <v>181271</v>
      </c>
      <c r="AV28" s="3">
        <v>171968</v>
      </c>
      <c r="AW28" s="3">
        <v>213584.473</v>
      </c>
      <c r="AX28" s="3">
        <v>216120</v>
      </c>
      <c r="AY28" s="3">
        <v>216188</v>
      </c>
      <c r="AZ28" s="3">
        <v>246141</v>
      </c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x14ac:dyDescent="0.25">
      <c r="A29" s="3" t="s">
        <v>73</v>
      </c>
      <c r="B29" s="3">
        <v>1207950</v>
      </c>
      <c r="C29" s="3">
        <v>934321</v>
      </c>
      <c r="D29" s="3">
        <v>1664306</v>
      </c>
      <c r="E29" s="3">
        <v>1413867.6</v>
      </c>
      <c r="F29" s="3">
        <v>1386641</v>
      </c>
      <c r="G29" s="3">
        <v>1201277</v>
      </c>
      <c r="H29" s="3">
        <v>1147494</v>
      </c>
      <c r="I29" s="3">
        <v>1424953</v>
      </c>
      <c r="J29" s="3">
        <v>1507017</v>
      </c>
      <c r="K29" s="3">
        <v>1333184</v>
      </c>
      <c r="L29" s="3">
        <v>1359558</v>
      </c>
      <c r="M29" s="3">
        <v>1625029.52</v>
      </c>
      <c r="N29" s="3">
        <v>1704207</v>
      </c>
      <c r="O29" s="3">
        <v>1848611</v>
      </c>
      <c r="P29" s="3">
        <v>1569522</v>
      </c>
      <c r="Q29" s="3">
        <v>1759702.19</v>
      </c>
      <c r="R29" s="3">
        <v>1769818</v>
      </c>
      <c r="S29" s="3">
        <v>1751988</v>
      </c>
      <c r="T29" s="3">
        <v>1685756</v>
      </c>
      <c r="U29" s="3">
        <v>1989029.81</v>
      </c>
      <c r="V29" s="3">
        <v>2118412</v>
      </c>
      <c r="W29" s="3">
        <v>1950630</v>
      </c>
      <c r="X29" s="3">
        <v>2044371</v>
      </c>
      <c r="Y29" s="3">
        <v>2463454.7790000001</v>
      </c>
      <c r="Z29" s="3">
        <v>2112124</v>
      </c>
      <c r="AA29" s="3">
        <v>1771179</v>
      </c>
      <c r="AB29" s="3">
        <v>1870690</v>
      </c>
      <c r="AC29" s="3">
        <v>2473318.31</v>
      </c>
      <c r="AD29" s="3">
        <v>2363412</v>
      </c>
      <c r="AE29" s="3">
        <v>2039420</v>
      </c>
      <c r="AF29" s="3">
        <v>2105985</v>
      </c>
      <c r="AG29" s="3">
        <v>2335403.4679999999</v>
      </c>
      <c r="AH29" s="3">
        <v>2886073</v>
      </c>
      <c r="AI29" s="3">
        <v>2912651</v>
      </c>
      <c r="AJ29" s="3">
        <v>2897231</v>
      </c>
      <c r="AK29" s="3">
        <v>3042735.26</v>
      </c>
      <c r="AL29" s="3">
        <v>3917361</v>
      </c>
      <c r="AM29" s="3">
        <v>2904155</v>
      </c>
      <c r="AN29" s="3">
        <v>2993444</v>
      </c>
      <c r="AO29" s="3">
        <v>2650522.4300000002</v>
      </c>
      <c r="AP29" s="3">
        <v>3369258</v>
      </c>
      <c r="AQ29" s="3">
        <v>2918380</v>
      </c>
      <c r="AR29" s="3">
        <v>3552085</v>
      </c>
      <c r="AS29" s="3">
        <v>4049273.4539999999</v>
      </c>
      <c r="AT29" s="3">
        <v>4731560</v>
      </c>
      <c r="AU29" s="3">
        <v>3870174</v>
      </c>
      <c r="AV29" s="3">
        <v>4125462</v>
      </c>
      <c r="AW29" s="3">
        <v>4661220.4970000004</v>
      </c>
      <c r="AX29" s="3">
        <v>4913897</v>
      </c>
      <c r="AY29" s="3">
        <v>4997772</v>
      </c>
      <c r="AZ29" s="3">
        <v>4275200</v>
      </c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x14ac:dyDescent="0.25">
      <c r="A30" s="3" t="s">
        <v>74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914231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x14ac:dyDescent="0.25">
      <c r="A31" s="3" t="s">
        <v>75</v>
      </c>
      <c r="B31" s="3">
        <v>178995</v>
      </c>
      <c r="C31" s="3">
        <v>159117</v>
      </c>
      <c r="D31" s="3">
        <v>142340</v>
      </c>
      <c r="E31" s="3">
        <v>1087657.57</v>
      </c>
      <c r="F31" s="3">
        <v>1106024</v>
      </c>
      <c r="G31" s="3">
        <v>1157859</v>
      </c>
      <c r="H31" s="3">
        <v>1201074</v>
      </c>
      <c r="I31" s="3">
        <v>1171513</v>
      </c>
      <c r="J31" s="3">
        <v>1160934</v>
      </c>
      <c r="K31" s="3">
        <v>1103411</v>
      </c>
      <c r="L31" s="3">
        <v>1079138</v>
      </c>
      <c r="M31" s="3">
        <v>1079330.6000000001</v>
      </c>
      <c r="N31" s="3">
        <v>1094173</v>
      </c>
      <c r="O31" s="3">
        <v>1076387</v>
      </c>
      <c r="P31" s="3">
        <v>1214868</v>
      </c>
      <c r="Q31" s="3">
        <v>1235268.1499999999</v>
      </c>
      <c r="R31" s="3">
        <v>1249949</v>
      </c>
      <c r="S31" s="3">
        <v>923581</v>
      </c>
      <c r="T31" s="3">
        <v>0</v>
      </c>
      <c r="U31" s="3">
        <v>924451.33799999999</v>
      </c>
      <c r="V31" s="3">
        <v>937874</v>
      </c>
      <c r="W31" s="3">
        <v>918080</v>
      </c>
      <c r="X31" s="3">
        <v>900791</v>
      </c>
      <c r="Y31" s="3">
        <v>898279.88</v>
      </c>
      <c r="Z31" s="3">
        <v>913136</v>
      </c>
      <c r="AA31" s="3">
        <v>904055</v>
      </c>
      <c r="AB31" s="3">
        <v>897806</v>
      </c>
      <c r="AC31" s="3">
        <v>724811.85</v>
      </c>
      <c r="AD31" s="3">
        <v>744466</v>
      </c>
      <c r="AE31" s="3">
        <v>739946</v>
      </c>
      <c r="AF31" s="3">
        <v>745913</v>
      </c>
      <c r="AG31" s="3">
        <v>626108.58499999996</v>
      </c>
      <c r="AH31" s="3">
        <v>633959</v>
      </c>
      <c r="AI31" s="3">
        <v>658447</v>
      </c>
      <c r="AJ31" s="3">
        <v>633181</v>
      </c>
      <c r="AK31" s="3">
        <v>594316.53</v>
      </c>
      <c r="AL31" s="3">
        <v>602324</v>
      </c>
      <c r="AM31" s="3">
        <v>597646</v>
      </c>
      <c r="AN31" s="3">
        <v>600950</v>
      </c>
      <c r="AO31" s="3">
        <v>528501.98800000001</v>
      </c>
      <c r="AP31" s="3">
        <v>545454</v>
      </c>
      <c r="AQ31" s="3">
        <v>544232</v>
      </c>
      <c r="AR31" s="3">
        <v>550069</v>
      </c>
      <c r="AS31" s="3">
        <v>927744.40399999998</v>
      </c>
      <c r="AT31" s="3">
        <v>982384</v>
      </c>
      <c r="AU31" s="3">
        <v>1069144</v>
      </c>
      <c r="AV31" s="3">
        <v>1158940</v>
      </c>
      <c r="AW31" s="3">
        <v>1439300.9650000001</v>
      </c>
      <c r="AX31" s="3">
        <v>2632863</v>
      </c>
      <c r="AY31" s="3">
        <v>2748398</v>
      </c>
      <c r="AZ31" s="3">
        <v>2801087</v>
      </c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x14ac:dyDescent="0.25">
      <c r="A32" s="3" t="s">
        <v>76</v>
      </c>
      <c r="B32" s="3">
        <v>433</v>
      </c>
      <c r="C32" s="3">
        <v>7408</v>
      </c>
      <c r="D32" s="3">
        <v>345</v>
      </c>
      <c r="E32" s="3">
        <v>274.14</v>
      </c>
      <c r="F32" s="3">
        <v>246</v>
      </c>
      <c r="G32" s="3">
        <v>261</v>
      </c>
      <c r="H32" s="3">
        <v>340</v>
      </c>
      <c r="I32" s="3">
        <v>325</v>
      </c>
      <c r="J32" s="3">
        <v>316</v>
      </c>
      <c r="K32" s="3">
        <v>297</v>
      </c>
      <c r="L32" s="3">
        <v>359</v>
      </c>
      <c r="M32" s="3">
        <v>327.2</v>
      </c>
      <c r="N32" s="3">
        <v>327</v>
      </c>
      <c r="O32" s="3">
        <v>316</v>
      </c>
      <c r="P32" s="3">
        <v>291</v>
      </c>
      <c r="Q32" s="3">
        <v>311.27999999999997</v>
      </c>
      <c r="R32" s="3">
        <v>368</v>
      </c>
      <c r="S32" s="3">
        <v>387</v>
      </c>
      <c r="T32" s="3">
        <v>446</v>
      </c>
      <c r="U32" s="3">
        <v>552.40700000000004</v>
      </c>
      <c r="V32" s="3">
        <v>689</v>
      </c>
      <c r="W32" s="3">
        <v>689</v>
      </c>
      <c r="X32" s="3">
        <v>663</v>
      </c>
      <c r="Y32" s="3">
        <v>590.27099999999996</v>
      </c>
      <c r="Z32" s="3">
        <v>688</v>
      </c>
      <c r="AA32" s="3">
        <v>777</v>
      </c>
      <c r="AB32" s="3">
        <v>947</v>
      </c>
      <c r="AC32" s="3">
        <v>843.66</v>
      </c>
      <c r="AD32" s="3">
        <v>899</v>
      </c>
      <c r="AE32" s="3">
        <v>880</v>
      </c>
      <c r="AF32" s="3">
        <v>850</v>
      </c>
      <c r="AG32" s="3">
        <v>1030.511</v>
      </c>
      <c r="AH32" s="3">
        <v>1039</v>
      </c>
      <c r="AI32" s="3">
        <v>1092</v>
      </c>
      <c r="AJ32" s="3">
        <v>1066</v>
      </c>
      <c r="AK32" s="3">
        <v>996.08</v>
      </c>
      <c r="AL32" s="3">
        <v>1029</v>
      </c>
      <c r="AM32" s="3">
        <v>1102</v>
      </c>
      <c r="AN32" s="3">
        <v>1111</v>
      </c>
      <c r="AO32" s="3">
        <v>1177.3309999999999</v>
      </c>
      <c r="AP32" s="3">
        <v>1055</v>
      </c>
      <c r="AQ32" s="3">
        <v>869</v>
      </c>
      <c r="AR32" s="3">
        <v>1062</v>
      </c>
      <c r="AS32" s="3">
        <v>901.58900000000006</v>
      </c>
      <c r="AT32" s="3">
        <v>1022</v>
      </c>
      <c r="AU32" s="3">
        <v>1058</v>
      </c>
      <c r="AV32" s="3">
        <v>961</v>
      </c>
      <c r="AW32" s="3">
        <v>923.01400000000001</v>
      </c>
      <c r="AX32" s="3">
        <v>0</v>
      </c>
      <c r="AY32" s="3">
        <v>0</v>
      </c>
      <c r="AZ32" s="3">
        <v>0</v>
      </c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x14ac:dyDescent="0.25">
      <c r="A33" s="3" t="s">
        <v>77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340</v>
      </c>
      <c r="I33" s="3">
        <v>325</v>
      </c>
      <c r="J33" s="3">
        <v>0</v>
      </c>
      <c r="K33" s="3">
        <v>297</v>
      </c>
      <c r="L33" s="3">
        <v>359</v>
      </c>
      <c r="M33" s="3">
        <v>327.2</v>
      </c>
      <c r="N33" s="3">
        <v>327</v>
      </c>
      <c r="O33" s="3">
        <v>316</v>
      </c>
      <c r="P33" s="3">
        <v>291</v>
      </c>
      <c r="Q33" s="3">
        <v>311.27999999999997</v>
      </c>
      <c r="R33" s="3">
        <v>368</v>
      </c>
      <c r="S33" s="3">
        <v>0</v>
      </c>
      <c r="T33" s="3">
        <v>446</v>
      </c>
      <c r="U33" s="3">
        <v>552.40700000000004</v>
      </c>
      <c r="V33" s="3">
        <v>689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1030.511</v>
      </c>
      <c r="AH33" s="3">
        <v>0</v>
      </c>
      <c r="AI33" s="3">
        <v>0</v>
      </c>
      <c r="AJ33" s="3">
        <v>0</v>
      </c>
      <c r="AK33" s="3">
        <v>0</v>
      </c>
      <c r="AL33" s="3">
        <v>1029</v>
      </c>
      <c r="AM33" s="3">
        <v>1102</v>
      </c>
      <c r="AN33" s="3">
        <v>1111</v>
      </c>
      <c r="AO33" s="3">
        <v>1177.3309999999999</v>
      </c>
      <c r="AP33" s="3">
        <v>1055</v>
      </c>
      <c r="AQ33" s="3">
        <v>869</v>
      </c>
      <c r="AR33" s="3">
        <v>1062</v>
      </c>
      <c r="AS33" s="3">
        <v>901.58900000000006</v>
      </c>
      <c r="AT33" s="3">
        <v>1022</v>
      </c>
      <c r="AU33" s="3">
        <v>1058</v>
      </c>
      <c r="AV33" s="3">
        <v>961</v>
      </c>
      <c r="AW33" s="3">
        <v>923.01400000000001</v>
      </c>
      <c r="AX33" s="3">
        <v>0</v>
      </c>
      <c r="AY33" s="3">
        <v>0</v>
      </c>
      <c r="AZ33" s="3">
        <v>0</v>
      </c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5">
      <c r="A34" s="3" t="s">
        <v>78</v>
      </c>
      <c r="B34" s="3">
        <v>433</v>
      </c>
      <c r="C34" s="3">
        <v>7408</v>
      </c>
      <c r="D34" s="3">
        <v>345</v>
      </c>
      <c r="E34" s="3">
        <v>274.14</v>
      </c>
      <c r="F34" s="3">
        <v>246</v>
      </c>
      <c r="G34" s="3">
        <v>261</v>
      </c>
      <c r="H34" s="3">
        <v>0</v>
      </c>
      <c r="I34" s="3">
        <v>0</v>
      </c>
      <c r="J34" s="3">
        <v>316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689</v>
      </c>
      <c r="X34" s="3">
        <v>663</v>
      </c>
      <c r="Y34" s="3">
        <v>590.27099999999996</v>
      </c>
      <c r="Z34" s="3">
        <v>688</v>
      </c>
      <c r="AA34" s="3">
        <v>777</v>
      </c>
      <c r="AB34" s="3">
        <v>947</v>
      </c>
      <c r="AC34" s="3">
        <v>843.66</v>
      </c>
      <c r="AD34" s="3">
        <v>899</v>
      </c>
      <c r="AE34" s="3">
        <v>880</v>
      </c>
      <c r="AF34" s="3">
        <v>850</v>
      </c>
      <c r="AG34" s="3">
        <v>0</v>
      </c>
      <c r="AH34" s="3">
        <v>1039</v>
      </c>
      <c r="AI34" s="3">
        <v>1092</v>
      </c>
      <c r="AJ34" s="3">
        <v>1066</v>
      </c>
      <c r="AK34" s="3">
        <v>996.08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5">
      <c r="A35" s="3" t="s">
        <v>79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553236</v>
      </c>
      <c r="O35" s="3">
        <v>516382</v>
      </c>
      <c r="P35" s="3">
        <v>512076</v>
      </c>
      <c r="Q35" s="3">
        <v>507628.68</v>
      </c>
      <c r="R35" s="3">
        <v>504217</v>
      </c>
      <c r="S35" s="3">
        <v>499761</v>
      </c>
      <c r="T35" s="3">
        <v>495253</v>
      </c>
      <c r="U35" s="3">
        <v>491387.587</v>
      </c>
      <c r="V35" s="3">
        <v>487185</v>
      </c>
      <c r="W35" s="3">
        <v>481835</v>
      </c>
      <c r="X35" s="3">
        <v>477551</v>
      </c>
      <c r="Y35" s="3">
        <v>473164.07199999999</v>
      </c>
      <c r="Z35" s="3">
        <v>469790</v>
      </c>
      <c r="AA35" s="3">
        <v>465782</v>
      </c>
      <c r="AB35" s="3">
        <v>461730</v>
      </c>
      <c r="AC35" s="3">
        <v>457678.59</v>
      </c>
      <c r="AD35" s="3">
        <v>453715</v>
      </c>
      <c r="AE35" s="3">
        <v>449707</v>
      </c>
      <c r="AF35" s="3">
        <v>445655</v>
      </c>
      <c r="AG35" s="3">
        <v>441014.08799999999</v>
      </c>
      <c r="AH35" s="3">
        <v>437042</v>
      </c>
      <c r="AI35" s="3">
        <v>433034</v>
      </c>
      <c r="AJ35" s="3">
        <v>428982</v>
      </c>
      <c r="AK35" s="3">
        <v>424930.45</v>
      </c>
      <c r="AL35" s="3">
        <v>420967</v>
      </c>
      <c r="AM35" s="3">
        <v>416959</v>
      </c>
      <c r="AN35" s="3">
        <v>412907</v>
      </c>
      <c r="AO35" s="3">
        <v>408855.45899999997</v>
      </c>
      <c r="AP35" s="3">
        <v>404892</v>
      </c>
      <c r="AQ35" s="3">
        <v>400884</v>
      </c>
      <c r="AR35" s="3">
        <v>396832</v>
      </c>
      <c r="AS35" s="3">
        <v>392780.467</v>
      </c>
      <c r="AT35" s="3">
        <v>388817</v>
      </c>
      <c r="AU35" s="3">
        <v>384809</v>
      </c>
      <c r="AV35" s="3">
        <v>380757</v>
      </c>
      <c r="AW35" s="3">
        <v>143734.14000000001</v>
      </c>
      <c r="AX35" s="3">
        <v>142948</v>
      </c>
      <c r="AY35" s="3">
        <v>142161</v>
      </c>
      <c r="AZ35" s="3">
        <v>174566</v>
      </c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5">
      <c r="A36" s="3" t="s">
        <v>80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582489</v>
      </c>
      <c r="O36" s="3">
        <v>643284</v>
      </c>
      <c r="P36" s="3">
        <v>643284</v>
      </c>
      <c r="Q36" s="3">
        <v>643284.19999999995</v>
      </c>
      <c r="R36" s="3">
        <v>643284</v>
      </c>
      <c r="S36" s="3">
        <v>643284</v>
      </c>
      <c r="T36" s="3">
        <v>643284</v>
      </c>
      <c r="U36" s="3">
        <v>643284.20499999996</v>
      </c>
      <c r="V36" s="3">
        <v>643284</v>
      </c>
      <c r="W36" s="3">
        <v>481835</v>
      </c>
      <c r="X36" s="3">
        <v>643284</v>
      </c>
      <c r="Y36" s="3">
        <v>473164.07199999999</v>
      </c>
      <c r="Z36" s="3">
        <v>469790</v>
      </c>
      <c r="AA36" s="3">
        <v>642877</v>
      </c>
      <c r="AB36" s="3">
        <v>473164</v>
      </c>
      <c r="AC36" s="3">
        <v>457678.59</v>
      </c>
      <c r="AD36" s="3">
        <v>642877</v>
      </c>
      <c r="AE36" s="3">
        <v>642877</v>
      </c>
      <c r="AF36" s="3">
        <v>445655</v>
      </c>
      <c r="AG36" s="3">
        <v>643284.20400000003</v>
      </c>
      <c r="AH36" s="3">
        <v>437042</v>
      </c>
      <c r="AI36" s="3">
        <v>433034</v>
      </c>
      <c r="AJ36" s="3">
        <v>428982</v>
      </c>
      <c r="AK36" s="3">
        <v>424930.45</v>
      </c>
      <c r="AL36" s="3">
        <v>420967</v>
      </c>
      <c r="AM36" s="3">
        <v>416959</v>
      </c>
      <c r="AN36" s="3">
        <v>643284</v>
      </c>
      <c r="AO36" s="3">
        <v>408855.45899999997</v>
      </c>
      <c r="AP36" s="3">
        <v>404892</v>
      </c>
      <c r="AQ36" s="3">
        <v>643284</v>
      </c>
      <c r="AR36" s="3">
        <v>643284</v>
      </c>
      <c r="AS36" s="3">
        <v>392780.467</v>
      </c>
      <c r="AT36" s="3">
        <v>388817</v>
      </c>
      <c r="AU36" s="3">
        <v>643284</v>
      </c>
      <c r="AV36" s="3">
        <v>643284</v>
      </c>
      <c r="AW36" s="3">
        <v>267560.26</v>
      </c>
      <c r="AX36" s="3">
        <v>142948</v>
      </c>
      <c r="AY36" s="3">
        <v>142161</v>
      </c>
      <c r="AZ36" s="3">
        <v>174566</v>
      </c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5">
      <c r="A37" s="3" t="s">
        <v>81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29253</v>
      </c>
      <c r="O37" s="3">
        <v>126902</v>
      </c>
      <c r="P37" s="3">
        <v>131208</v>
      </c>
      <c r="Q37" s="3">
        <v>135655.53</v>
      </c>
      <c r="R37" s="3">
        <v>139067</v>
      </c>
      <c r="S37" s="3">
        <v>143523</v>
      </c>
      <c r="T37" s="3">
        <v>148031</v>
      </c>
      <c r="U37" s="3">
        <v>151896.61799999999</v>
      </c>
      <c r="V37" s="3">
        <v>156099</v>
      </c>
      <c r="W37" s="3">
        <v>0</v>
      </c>
      <c r="X37" s="3">
        <v>165733</v>
      </c>
      <c r="Y37" s="3">
        <v>0</v>
      </c>
      <c r="Z37" s="3">
        <v>0</v>
      </c>
      <c r="AA37" s="3">
        <v>177095</v>
      </c>
      <c r="AB37" s="3">
        <v>11434</v>
      </c>
      <c r="AC37" s="3">
        <v>0</v>
      </c>
      <c r="AD37" s="3">
        <v>189162</v>
      </c>
      <c r="AE37" s="3">
        <v>193170</v>
      </c>
      <c r="AF37" s="3">
        <v>0</v>
      </c>
      <c r="AG37" s="3">
        <v>202270.11600000001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230377</v>
      </c>
      <c r="AO37" s="3">
        <v>0</v>
      </c>
      <c r="AP37" s="3">
        <v>0</v>
      </c>
      <c r="AQ37" s="3">
        <v>242400</v>
      </c>
      <c r="AR37" s="3">
        <v>246452</v>
      </c>
      <c r="AS37" s="3">
        <v>0</v>
      </c>
      <c r="AT37" s="3">
        <v>0</v>
      </c>
      <c r="AU37" s="3">
        <v>258475</v>
      </c>
      <c r="AV37" s="3">
        <v>262527</v>
      </c>
      <c r="AW37" s="3">
        <v>123826.12</v>
      </c>
      <c r="AX37" s="3">
        <v>0</v>
      </c>
      <c r="AY37" s="3">
        <v>0</v>
      </c>
      <c r="AZ37" s="3">
        <v>0</v>
      </c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5">
      <c r="A38" s="3" t="s">
        <v>82</v>
      </c>
      <c r="B38" s="3">
        <v>0</v>
      </c>
      <c r="C38" s="3">
        <v>0</v>
      </c>
      <c r="D38" s="3">
        <v>0</v>
      </c>
      <c r="E38" s="3">
        <v>41766.120000000003</v>
      </c>
      <c r="F38" s="3">
        <v>42469</v>
      </c>
      <c r="G38" s="3">
        <v>40667</v>
      </c>
      <c r="H38" s="3">
        <v>40106</v>
      </c>
      <c r="I38" s="3">
        <v>58136</v>
      </c>
      <c r="J38" s="3">
        <v>57484</v>
      </c>
      <c r="K38" s="3">
        <v>56528</v>
      </c>
      <c r="L38" s="3">
        <v>93980</v>
      </c>
      <c r="M38" s="3">
        <v>93511.02</v>
      </c>
      <c r="N38" s="3">
        <v>93777</v>
      </c>
      <c r="O38" s="3">
        <v>93777</v>
      </c>
      <c r="P38" s="3">
        <v>95298</v>
      </c>
      <c r="Q38" s="3">
        <v>96213.38</v>
      </c>
      <c r="R38" s="3">
        <v>210548</v>
      </c>
      <c r="S38" s="3">
        <v>212279</v>
      </c>
      <c r="T38" s="3">
        <v>210539</v>
      </c>
      <c r="U38" s="3">
        <v>157000</v>
      </c>
      <c r="V38" s="3">
        <v>41000</v>
      </c>
      <c r="W38" s="3">
        <v>41000</v>
      </c>
      <c r="X38" s="3">
        <v>41000</v>
      </c>
      <c r="Y38" s="3">
        <v>41000</v>
      </c>
      <c r="Z38" s="3">
        <v>41000</v>
      </c>
      <c r="AA38" s="3">
        <v>41000</v>
      </c>
      <c r="AB38" s="3">
        <v>41000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95041.577000000005</v>
      </c>
      <c r="AP38" s="3">
        <v>133536</v>
      </c>
      <c r="AQ38" s="3">
        <v>174433</v>
      </c>
      <c r="AR38" s="3">
        <v>214392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5">
      <c r="A39" s="3" t="s">
        <v>58</v>
      </c>
      <c r="B39" s="3">
        <v>0</v>
      </c>
      <c r="C39" s="3">
        <v>0</v>
      </c>
      <c r="D39" s="3">
        <v>0</v>
      </c>
      <c r="E39" s="3">
        <v>41766.120000000003</v>
      </c>
      <c r="F39" s="3">
        <v>42469</v>
      </c>
      <c r="G39" s="3">
        <v>40667</v>
      </c>
      <c r="H39" s="3">
        <v>40106</v>
      </c>
      <c r="I39" s="3">
        <v>58136</v>
      </c>
      <c r="J39" s="3">
        <v>57484</v>
      </c>
      <c r="K39" s="3">
        <v>56528</v>
      </c>
      <c r="L39" s="3">
        <v>93980</v>
      </c>
      <c r="M39" s="3">
        <v>93511.02</v>
      </c>
      <c r="N39" s="3">
        <v>93777</v>
      </c>
      <c r="O39" s="3">
        <v>93777</v>
      </c>
      <c r="P39" s="3">
        <v>95298</v>
      </c>
      <c r="Q39" s="3">
        <v>96213.38</v>
      </c>
      <c r="R39" s="3">
        <v>210548</v>
      </c>
      <c r="S39" s="3">
        <v>212279</v>
      </c>
      <c r="T39" s="3">
        <v>210539</v>
      </c>
      <c r="U39" s="3">
        <v>157000</v>
      </c>
      <c r="V39" s="3">
        <v>41000</v>
      </c>
      <c r="W39" s="3">
        <v>41000</v>
      </c>
      <c r="X39" s="3">
        <v>41000</v>
      </c>
      <c r="Y39" s="3">
        <v>41000</v>
      </c>
      <c r="Z39" s="3">
        <v>41000</v>
      </c>
      <c r="AA39" s="3">
        <v>41000</v>
      </c>
      <c r="AB39" s="3">
        <v>41000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95041.577000000005</v>
      </c>
      <c r="AP39" s="3">
        <v>133536</v>
      </c>
      <c r="AQ39" s="3">
        <v>174433</v>
      </c>
      <c r="AR39" s="3">
        <v>214392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5">
      <c r="A40" s="3" t="s">
        <v>83</v>
      </c>
      <c r="B40" s="3">
        <v>9784845</v>
      </c>
      <c r="C40" s="3">
        <v>10323478</v>
      </c>
      <c r="D40" s="3">
        <v>13364802</v>
      </c>
      <c r="E40" s="3">
        <v>14225615.199999999</v>
      </c>
      <c r="F40" s="3">
        <v>10815940</v>
      </c>
      <c r="G40" s="3">
        <v>11293561</v>
      </c>
      <c r="H40" s="3">
        <v>14956705</v>
      </c>
      <c r="I40" s="3">
        <v>15489731</v>
      </c>
      <c r="J40" s="3">
        <v>12292640</v>
      </c>
      <c r="K40" s="3">
        <v>15656568</v>
      </c>
      <c r="L40" s="3">
        <v>16007050</v>
      </c>
      <c r="M40" s="3">
        <v>16424688.619999999</v>
      </c>
      <c r="N40" s="3">
        <v>15711045</v>
      </c>
      <c r="O40" s="3">
        <v>15714769</v>
      </c>
      <c r="P40" s="3">
        <v>16018639</v>
      </c>
      <c r="Q40" s="3">
        <v>16275959.98</v>
      </c>
      <c r="R40" s="3">
        <v>17236245</v>
      </c>
      <c r="S40" s="3">
        <v>17504581</v>
      </c>
      <c r="T40" s="3">
        <v>17574703</v>
      </c>
      <c r="U40" s="3">
        <v>21987920.896000002</v>
      </c>
      <c r="V40" s="3">
        <v>22002579</v>
      </c>
      <c r="W40" s="3">
        <v>19429130</v>
      </c>
      <c r="X40" s="3">
        <v>22091436</v>
      </c>
      <c r="Y40" s="3">
        <v>22945234.149</v>
      </c>
      <c r="Z40" s="3">
        <v>22684215</v>
      </c>
      <c r="AA40" s="3">
        <v>22505964</v>
      </c>
      <c r="AB40" s="3">
        <v>22319088</v>
      </c>
      <c r="AC40" s="3">
        <v>22760153.039999999</v>
      </c>
      <c r="AD40" s="3">
        <v>22454440</v>
      </c>
      <c r="AE40" s="3">
        <v>22336321</v>
      </c>
      <c r="AF40" s="3">
        <v>22477724</v>
      </c>
      <c r="AG40" s="3">
        <v>18915480.682999998</v>
      </c>
      <c r="AH40" s="3">
        <v>18714013</v>
      </c>
      <c r="AI40" s="3">
        <v>18547956</v>
      </c>
      <c r="AJ40" s="3">
        <v>18403017</v>
      </c>
      <c r="AK40" s="3">
        <v>18288243.460000001</v>
      </c>
      <c r="AL40" s="3">
        <v>18009480</v>
      </c>
      <c r="AM40" s="3">
        <v>17900145</v>
      </c>
      <c r="AN40" s="3">
        <v>17778513</v>
      </c>
      <c r="AO40" s="3">
        <v>17884381.588</v>
      </c>
      <c r="AP40" s="3">
        <v>17624560</v>
      </c>
      <c r="AQ40" s="3">
        <v>17656536</v>
      </c>
      <c r="AR40" s="3">
        <v>17517598</v>
      </c>
      <c r="AS40" s="3">
        <v>17627995.954</v>
      </c>
      <c r="AT40" s="3">
        <v>17590337</v>
      </c>
      <c r="AU40" s="3">
        <v>17436669</v>
      </c>
      <c r="AV40" s="3">
        <v>17551144</v>
      </c>
      <c r="AW40" s="3">
        <v>17997227.681000002</v>
      </c>
      <c r="AX40" s="3">
        <v>17996818</v>
      </c>
      <c r="AY40" s="3">
        <v>17933971</v>
      </c>
      <c r="AZ40" s="3">
        <v>17999263</v>
      </c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5">
      <c r="A41" s="3" t="s">
        <v>84</v>
      </c>
      <c r="B41" s="3">
        <v>9784845</v>
      </c>
      <c r="C41" s="3">
        <v>10323478</v>
      </c>
      <c r="D41" s="3">
        <v>10814602</v>
      </c>
      <c r="E41" s="3">
        <v>11732459.4</v>
      </c>
      <c r="F41" s="3">
        <v>10815940</v>
      </c>
      <c r="G41" s="3">
        <v>11293561</v>
      </c>
      <c r="H41" s="3">
        <v>14956705</v>
      </c>
      <c r="I41" s="3">
        <v>12241667</v>
      </c>
      <c r="J41" s="3">
        <v>12292640</v>
      </c>
      <c r="K41" s="3">
        <v>12476765</v>
      </c>
      <c r="L41" s="3">
        <v>12869271</v>
      </c>
      <c r="M41" s="3">
        <v>13313568.689999999</v>
      </c>
      <c r="N41" s="3">
        <v>12638708</v>
      </c>
      <c r="O41" s="3">
        <v>12679001</v>
      </c>
      <c r="P41" s="3">
        <v>13022765</v>
      </c>
      <c r="Q41" s="3">
        <v>13320034.439999999</v>
      </c>
      <c r="R41" s="3">
        <v>14337857</v>
      </c>
      <c r="S41" s="3">
        <v>14646976</v>
      </c>
      <c r="T41" s="3">
        <v>14755369</v>
      </c>
      <c r="U41" s="3">
        <v>19191653.594999999</v>
      </c>
      <c r="V41" s="3">
        <v>19237238</v>
      </c>
      <c r="W41" s="3">
        <v>19429130</v>
      </c>
      <c r="X41" s="3">
        <v>19389647</v>
      </c>
      <c r="Y41" s="3">
        <v>22945234.149</v>
      </c>
      <c r="Z41" s="3">
        <v>22684215</v>
      </c>
      <c r="AA41" s="3">
        <v>28968931</v>
      </c>
      <c r="AB41" s="3">
        <v>29019561</v>
      </c>
      <c r="AC41" s="3">
        <v>22760153.039999999</v>
      </c>
      <c r="AD41" s="3">
        <v>19282078</v>
      </c>
      <c r="AE41" s="3">
        <v>19607113</v>
      </c>
      <c r="AF41" s="3">
        <v>22477724</v>
      </c>
      <c r="AG41" s="3">
        <v>30015742.686000001</v>
      </c>
      <c r="AH41" s="3">
        <v>18714013</v>
      </c>
      <c r="AI41" s="3">
        <v>18547956</v>
      </c>
      <c r="AJ41" s="3">
        <v>18403017</v>
      </c>
      <c r="AK41" s="3">
        <v>18288243.460000001</v>
      </c>
      <c r="AL41" s="3">
        <v>18009480</v>
      </c>
      <c r="AM41" s="3">
        <v>17900145</v>
      </c>
      <c r="AN41" s="3">
        <v>27642698</v>
      </c>
      <c r="AO41" s="3">
        <v>17884381.588</v>
      </c>
      <c r="AP41" s="3">
        <v>17624560</v>
      </c>
      <c r="AQ41" s="3">
        <v>31779154</v>
      </c>
      <c r="AR41" s="3">
        <v>31938629</v>
      </c>
      <c r="AS41" s="3">
        <v>17627995.954</v>
      </c>
      <c r="AT41" s="3">
        <v>17590337</v>
      </c>
      <c r="AU41" s="3">
        <v>32693695</v>
      </c>
      <c r="AV41" s="3">
        <v>33106810</v>
      </c>
      <c r="AW41" s="3">
        <v>33946292.342</v>
      </c>
      <c r="AX41" s="3">
        <v>17996818</v>
      </c>
      <c r="AY41" s="3">
        <v>17933971</v>
      </c>
      <c r="AZ41" s="3">
        <v>17999263</v>
      </c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5">
      <c r="A42" s="3" t="s">
        <v>85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3248064</v>
      </c>
      <c r="J42" s="3">
        <v>0</v>
      </c>
      <c r="K42" s="3">
        <v>3179803</v>
      </c>
      <c r="L42" s="3">
        <v>3137779</v>
      </c>
      <c r="M42" s="3">
        <v>3111119.92</v>
      </c>
      <c r="N42" s="3">
        <v>3072337</v>
      </c>
      <c r="O42" s="3">
        <v>3035768</v>
      </c>
      <c r="P42" s="3">
        <v>2995874</v>
      </c>
      <c r="Q42" s="3">
        <v>2955925.53</v>
      </c>
      <c r="R42" s="3">
        <v>2898388</v>
      </c>
      <c r="S42" s="3">
        <v>2857605</v>
      </c>
      <c r="T42" s="3">
        <v>2819334</v>
      </c>
      <c r="U42" s="3">
        <v>2796267.301</v>
      </c>
      <c r="V42" s="3">
        <v>2765341</v>
      </c>
      <c r="W42" s="3">
        <v>0</v>
      </c>
      <c r="X42" s="3">
        <v>2701789</v>
      </c>
      <c r="Y42" s="3">
        <v>0</v>
      </c>
      <c r="Z42" s="3">
        <v>0</v>
      </c>
      <c r="AA42" s="3">
        <v>3573790</v>
      </c>
      <c r="AB42" s="3">
        <v>3572817</v>
      </c>
      <c r="AC42" s="3">
        <v>0</v>
      </c>
      <c r="AD42" s="3">
        <v>3575438</v>
      </c>
      <c r="AE42" s="3">
        <v>3573890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2203309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5">
      <c r="A43" s="3" t="s">
        <v>86</v>
      </c>
      <c r="B43" s="3">
        <v>0</v>
      </c>
      <c r="C43" s="3">
        <v>0</v>
      </c>
      <c r="D43" s="3">
        <v>2550200</v>
      </c>
      <c r="E43" s="3">
        <v>2493155.79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5">
      <c r="A44" s="3" t="s">
        <v>87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10017263</v>
      </c>
      <c r="AB44" s="3">
        <v>10257988</v>
      </c>
      <c r="AC44" s="3">
        <v>0</v>
      </c>
      <c r="AD44" s="3">
        <v>408500</v>
      </c>
      <c r="AE44" s="3">
        <v>859513</v>
      </c>
      <c r="AF44" s="3">
        <v>0</v>
      </c>
      <c r="AG44" s="3">
        <v>11101432.777000001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12052454</v>
      </c>
      <c r="AO44" s="3">
        <v>0</v>
      </c>
      <c r="AP44" s="3">
        <v>0</v>
      </c>
      <c r="AQ44" s="3">
        <v>14107752</v>
      </c>
      <c r="AR44" s="3">
        <v>14401022</v>
      </c>
      <c r="AS44" s="3">
        <v>0</v>
      </c>
      <c r="AT44" s="3">
        <v>0</v>
      </c>
      <c r="AU44" s="3">
        <v>15243374</v>
      </c>
      <c r="AV44" s="3">
        <v>15542698</v>
      </c>
      <c r="AW44" s="3">
        <v>15923356.882999999</v>
      </c>
      <c r="AX44" s="3">
        <v>0</v>
      </c>
      <c r="AY44" s="3">
        <v>0</v>
      </c>
      <c r="AZ44" s="3">
        <v>0</v>
      </c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5">
      <c r="A45" s="3" t="s">
        <v>88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19494</v>
      </c>
      <c r="AB45" s="3">
        <v>15302</v>
      </c>
      <c r="AC45" s="3">
        <v>0</v>
      </c>
      <c r="AD45" s="3">
        <v>-5424</v>
      </c>
      <c r="AE45" s="3">
        <v>-14831</v>
      </c>
      <c r="AF45" s="3">
        <v>0</v>
      </c>
      <c r="AG45" s="3">
        <v>-1170.7739999999999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15040</v>
      </c>
      <c r="AO45" s="3">
        <v>0</v>
      </c>
      <c r="AP45" s="3">
        <v>0</v>
      </c>
      <c r="AQ45" s="3">
        <v>14866</v>
      </c>
      <c r="AR45" s="3">
        <v>20009</v>
      </c>
      <c r="AS45" s="3">
        <v>0</v>
      </c>
      <c r="AT45" s="3">
        <v>0</v>
      </c>
      <c r="AU45" s="3">
        <v>13652</v>
      </c>
      <c r="AV45" s="3">
        <v>12968</v>
      </c>
      <c r="AW45" s="3">
        <v>25707.777999999998</v>
      </c>
      <c r="AX45" s="3">
        <v>0</v>
      </c>
      <c r="AY45" s="3">
        <v>0</v>
      </c>
      <c r="AZ45" s="3">
        <v>0</v>
      </c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5">
      <c r="A46" s="3" t="s">
        <v>89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115417</v>
      </c>
      <c r="H46" s="3">
        <v>115417</v>
      </c>
      <c r="I46" s="3">
        <v>115417</v>
      </c>
      <c r="J46" s="3">
        <v>115417</v>
      </c>
      <c r="K46" s="3">
        <v>115417</v>
      </c>
      <c r="L46" s="3">
        <v>115417</v>
      </c>
      <c r="M46" s="3">
        <v>115416.85</v>
      </c>
      <c r="N46" s="3">
        <v>115417</v>
      </c>
      <c r="O46" s="3">
        <v>115417</v>
      </c>
      <c r="P46" s="3">
        <v>314602</v>
      </c>
      <c r="Q46" s="3">
        <v>314602.23999999999</v>
      </c>
      <c r="R46" s="3">
        <v>328783</v>
      </c>
      <c r="S46" s="3">
        <v>328783</v>
      </c>
      <c r="T46" s="3">
        <v>328783</v>
      </c>
      <c r="U46" s="3">
        <v>314602.23800000001</v>
      </c>
      <c r="V46" s="3">
        <v>314602</v>
      </c>
      <c r="W46" s="3">
        <v>314602</v>
      </c>
      <c r="X46" s="3">
        <v>314602</v>
      </c>
      <c r="Y46" s="3">
        <v>314602.23800000001</v>
      </c>
      <c r="Z46" s="3">
        <v>314602</v>
      </c>
      <c r="AA46" s="3">
        <v>314602</v>
      </c>
      <c r="AB46" s="3">
        <v>314602</v>
      </c>
      <c r="AC46" s="3">
        <v>314602.23999999999</v>
      </c>
      <c r="AD46" s="3">
        <v>314602</v>
      </c>
      <c r="AE46" s="3">
        <v>314602</v>
      </c>
      <c r="AF46" s="3">
        <v>314602</v>
      </c>
      <c r="AG46" s="3">
        <v>314602.23800000001</v>
      </c>
      <c r="AH46" s="3">
        <v>314602</v>
      </c>
      <c r="AI46" s="3">
        <v>314602</v>
      </c>
      <c r="AJ46" s="3">
        <v>314602</v>
      </c>
      <c r="AK46" s="3">
        <v>314602.23999999999</v>
      </c>
      <c r="AL46" s="3">
        <v>314602</v>
      </c>
      <c r="AM46" s="3">
        <v>314602</v>
      </c>
      <c r="AN46" s="3">
        <v>314602</v>
      </c>
      <c r="AO46" s="3">
        <v>314602.23800000001</v>
      </c>
      <c r="AP46" s="3">
        <v>314602</v>
      </c>
      <c r="AQ46" s="3">
        <v>314602</v>
      </c>
      <c r="AR46" s="3">
        <v>314602</v>
      </c>
      <c r="AS46" s="3">
        <v>314602.23800000001</v>
      </c>
      <c r="AT46" s="3">
        <v>314602</v>
      </c>
      <c r="AU46" s="3">
        <v>314602</v>
      </c>
      <c r="AV46" s="3">
        <v>314602</v>
      </c>
      <c r="AW46" s="3">
        <v>314602.23800000001</v>
      </c>
      <c r="AX46" s="3">
        <v>314602</v>
      </c>
      <c r="AY46" s="3">
        <v>314602</v>
      </c>
      <c r="AZ46" s="3">
        <v>314602</v>
      </c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5">
      <c r="A47" s="3" t="s">
        <v>90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115417</v>
      </c>
      <c r="H47" s="3">
        <v>0</v>
      </c>
      <c r="I47" s="3">
        <v>0</v>
      </c>
      <c r="J47" s="3">
        <v>115417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314602</v>
      </c>
      <c r="Q47" s="3">
        <v>314602.23999999999</v>
      </c>
      <c r="R47" s="3">
        <v>328783</v>
      </c>
      <c r="S47" s="3">
        <v>328783</v>
      </c>
      <c r="T47" s="3">
        <v>328783</v>
      </c>
      <c r="U47" s="3">
        <v>314602.23800000001</v>
      </c>
      <c r="V47" s="3">
        <v>314602</v>
      </c>
      <c r="W47" s="3">
        <v>314602</v>
      </c>
      <c r="X47" s="3">
        <v>0</v>
      </c>
      <c r="Y47" s="3">
        <v>314602.23800000001</v>
      </c>
      <c r="Z47" s="3">
        <v>314602</v>
      </c>
      <c r="AA47" s="3">
        <v>314602</v>
      </c>
      <c r="AB47" s="3">
        <v>314602</v>
      </c>
      <c r="AC47" s="3">
        <v>314602.23999999999</v>
      </c>
      <c r="AD47" s="3">
        <v>314602</v>
      </c>
      <c r="AE47" s="3">
        <v>314602</v>
      </c>
      <c r="AF47" s="3">
        <v>314602</v>
      </c>
      <c r="AG47" s="3">
        <v>314602.23800000001</v>
      </c>
      <c r="AH47" s="3">
        <v>314602</v>
      </c>
      <c r="AI47" s="3">
        <v>314602</v>
      </c>
      <c r="AJ47" s="3">
        <v>314602</v>
      </c>
      <c r="AK47" s="3">
        <v>314602.23999999999</v>
      </c>
      <c r="AL47" s="3">
        <v>314602</v>
      </c>
      <c r="AM47" s="3">
        <v>314602</v>
      </c>
      <c r="AN47" s="3">
        <v>314602</v>
      </c>
      <c r="AO47" s="3">
        <v>314602.23800000001</v>
      </c>
      <c r="AP47" s="3">
        <v>314602</v>
      </c>
      <c r="AQ47" s="3">
        <v>314602</v>
      </c>
      <c r="AR47" s="3">
        <v>314602</v>
      </c>
      <c r="AS47" s="3">
        <v>314602.23800000001</v>
      </c>
      <c r="AT47" s="3">
        <v>314602</v>
      </c>
      <c r="AU47" s="3">
        <v>314602</v>
      </c>
      <c r="AV47" s="3">
        <v>314602</v>
      </c>
      <c r="AW47" s="3">
        <v>314602.23800000001</v>
      </c>
      <c r="AX47" s="3">
        <v>314602</v>
      </c>
      <c r="AY47" s="3">
        <v>314602</v>
      </c>
      <c r="AZ47" s="3">
        <v>314602</v>
      </c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5">
      <c r="A48" s="3" t="s">
        <v>91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3948265</v>
      </c>
      <c r="H48" s="3">
        <v>673948</v>
      </c>
      <c r="I48" s="3">
        <v>563330</v>
      </c>
      <c r="J48" s="3">
        <v>541714</v>
      </c>
      <c r="K48" s="3">
        <v>517101</v>
      </c>
      <c r="L48" s="3">
        <v>493618</v>
      </c>
      <c r="M48" s="3">
        <v>480352.13</v>
      </c>
      <c r="N48" s="3">
        <v>458656</v>
      </c>
      <c r="O48" s="3">
        <v>432287</v>
      </c>
      <c r="P48" s="3">
        <v>432494</v>
      </c>
      <c r="Q48" s="3">
        <v>416540.37</v>
      </c>
      <c r="R48" s="3">
        <v>390085</v>
      </c>
      <c r="S48" s="3">
        <v>605835</v>
      </c>
      <c r="T48" s="3">
        <v>572253</v>
      </c>
      <c r="U48" s="3">
        <v>876087.576</v>
      </c>
      <c r="V48" s="3">
        <v>828255</v>
      </c>
      <c r="W48" s="3">
        <v>823031</v>
      </c>
      <c r="X48" s="3">
        <v>792218</v>
      </c>
      <c r="Y48" s="3">
        <v>920561.03099999996</v>
      </c>
      <c r="Z48" s="3">
        <v>877795</v>
      </c>
      <c r="AA48" s="3">
        <v>843927</v>
      </c>
      <c r="AB48" s="3">
        <v>806895</v>
      </c>
      <c r="AC48" s="3">
        <v>877933.58</v>
      </c>
      <c r="AD48" s="3">
        <v>843497</v>
      </c>
      <c r="AE48" s="3">
        <v>833234</v>
      </c>
      <c r="AF48" s="3">
        <v>841706</v>
      </c>
      <c r="AG48" s="3">
        <v>785937.799</v>
      </c>
      <c r="AH48" s="3">
        <v>659899</v>
      </c>
      <c r="AI48" s="3">
        <v>607666</v>
      </c>
      <c r="AJ48" s="3">
        <v>543368</v>
      </c>
      <c r="AK48" s="3">
        <v>704629.3</v>
      </c>
      <c r="AL48" s="3">
        <v>680767</v>
      </c>
      <c r="AM48" s="3">
        <v>618565</v>
      </c>
      <c r="AN48" s="3">
        <v>924390</v>
      </c>
      <c r="AO48" s="3">
        <v>2103217.9539999999</v>
      </c>
      <c r="AP48" s="3">
        <v>2015095</v>
      </c>
      <c r="AQ48" s="3">
        <v>1971253</v>
      </c>
      <c r="AR48" s="3">
        <v>1892213</v>
      </c>
      <c r="AS48" s="3">
        <v>1941086.7479999999</v>
      </c>
      <c r="AT48" s="3">
        <v>1861574</v>
      </c>
      <c r="AU48" s="3">
        <v>1793196</v>
      </c>
      <c r="AV48" s="3">
        <v>1716446</v>
      </c>
      <c r="AW48" s="3">
        <v>1776589.182</v>
      </c>
      <c r="AX48" s="3">
        <v>0</v>
      </c>
      <c r="AY48" s="3">
        <v>0</v>
      </c>
      <c r="AZ48" s="3">
        <v>0</v>
      </c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5">
      <c r="A49" s="3" t="s">
        <v>92</v>
      </c>
      <c r="B49" s="3">
        <v>567499</v>
      </c>
      <c r="C49" s="3">
        <v>555496</v>
      </c>
      <c r="D49" s="3">
        <v>194045</v>
      </c>
      <c r="E49" s="3">
        <v>188608.28</v>
      </c>
      <c r="F49" s="3">
        <v>4285856</v>
      </c>
      <c r="G49" s="3">
        <v>89840</v>
      </c>
      <c r="H49" s="3">
        <v>91653</v>
      </c>
      <c r="I49" s="3">
        <v>103627</v>
      </c>
      <c r="J49" s="3">
        <v>3323927</v>
      </c>
      <c r="K49" s="3">
        <v>102627</v>
      </c>
      <c r="L49" s="3">
        <v>105777</v>
      </c>
      <c r="M49" s="3">
        <v>107454.72</v>
      </c>
      <c r="N49" s="3">
        <v>105596</v>
      </c>
      <c r="O49" s="3">
        <v>109465</v>
      </c>
      <c r="P49" s="3">
        <v>356090</v>
      </c>
      <c r="Q49" s="3">
        <v>341447.75</v>
      </c>
      <c r="R49" s="3">
        <v>330615</v>
      </c>
      <c r="S49" s="3">
        <v>324099</v>
      </c>
      <c r="T49" s="3">
        <v>318286</v>
      </c>
      <c r="U49" s="3">
        <v>318962.71000000002</v>
      </c>
      <c r="V49" s="3">
        <v>308893</v>
      </c>
      <c r="W49" s="3">
        <v>297754</v>
      </c>
      <c r="X49" s="3">
        <v>287067</v>
      </c>
      <c r="Y49" s="3">
        <v>459078.25599999999</v>
      </c>
      <c r="Z49" s="3">
        <v>449253</v>
      </c>
      <c r="AA49" s="3">
        <v>435078</v>
      </c>
      <c r="AB49" s="3">
        <v>433106</v>
      </c>
      <c r="AC49" s="3">
        <v>419813.46</v>
      </c>
      <c r="AD49" s="3">
        <v>407995</v>
      </c>
      <c r="AE49" s="3">
        <v>396654</v>
      </c>
      <c r="AF49" s="3">
        <v>391715</v>
      </c>
      <c r="AG49" s="3">
        <v>384909.11900000001</v>
      </c>
      <c r="AH49" s="3">
        <v>374683</v>
      </c>
      <c r="AI49" s="3">
        <v>363620</v>
      </c>
      <c r="AJ49" s="3">
        <v>370877</v>
      </c>
      <c r="AK49" s="3">
        <v>372018.68</v>
      </c>
      <c r="AL49" s="3">
        <v>374912</v>
      </c>
      <c r="AM49" s="3">
        <v>382859</v>
      </c>
      <c r="AN49" s="3">
        <v>386628</v>
      </c>
      <c r="AO49" s="3">
        <v>389281.51899999997</v>
      </c>
      <c r="AP49" s="3">
        <v>390008</v>
      </c>
      <c r="AQ49" s="3">
        <v>392477</v>
      </c>
      <c r="AR49" s="3">
        <v>418929</v>
      </c>
      <c r="AS49" s="3">
        <v>436012.65399999998</v>
      </c>
      <c r="AT49" s="3">
        <v>450917</v>
      </c>
      <c r="AU49" s="3">
        <v>444890</v>
      </c>
      <c r="AV49" s="3">
        <v>433229</v>
      </c>
      <c r="AW49" s="3">
        <v>453678.49099999998</v>
      </c>
      <c r="AX49" s="3">
        <v>475853</v>
      </c>
      <c r="AY49" s="3">
        <v>464236</v>
      </c>
      <c r="AZ49" s="3">
        <v>456240</v>
      </c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5">
      <c r="A50" s="3" t="s">
        <v>93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3219276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5">
      <c r="A51" s="3" t="s">
        <v>94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89840</v>
      </c>
      <c r="H51" s="3">
        <v>91653</v>
      </c>
      <c r="I51" s="3">
        <v>103627</v>
      </c>
      <c r="J51" s="3">
        <v>104651</v>
      </c>
      <c r="K51" s="3">
        <v>102627</v>
      </c>
      <c r="L51" s="3">
        <v>105777</v>
      </c>
      <c r="M51" s="3">
        <v>107454.72</v>
      </c>
      <c r="N51" s="3">
        <v>105596</v>
      </c>
      <c r="O51" s="3">
        <v>109465</v>
      </c>
      <c r="P51" s="3">
        <v>116164</v>
      </c>
      <c r="Q51" s="3">
        <v>109518.88</v>
      </c>
      <c r="R51" s="3">
        <v>104685</v>
      </c>
      <c r="S51" s="3">
        <v>104167</v>
      </c>
      <c r="T51" s="3">
        <v>104352</v>
      </c>
      <c r="U51" s="3">
        <v>111026.478</v>
      </c>
      <c r="V51" s="3">
        <v>308893</v>
      </c>
      <c r="W51" s="3">
        <v>0</v>
      </c>
      <c r="X51" s="3">
        <v>97125</v>
      </c>
      <c r="Y51" s="3">
        <v>0</v>
      </c>
      <c r="Z51" s="3">
        <v>0</v>
      </c>
      <c r="AA51" s="3">
        <v>87803</v>
      </c>
      <c r="AB51" s="3">
        <v>85351</v>
      </c>
      <c r="AC51" s="3">
        <v>0</v>
      </c>
      <c r="AD51" s="3">
        <v>79986</v>
      </c>
      <c r="AE51" s="3">
        <v>73280</v>
      </c>
      <c r="AF51" s="3">
        <v>0</v>
      </c>
      <c r="AG51" s="3">
        <v>72173.910999999993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50713</v>
      </c>
      <c r="AO51" s="3">
        <v>0</v>
      </c>
      <c r="AP51" s="3">
        <v>0</v>
      </c>
      <c r="AQ51" s="3">
        <v>51794</v>
      </c>
      <c r="AR51" s="3">
        <v>68930</v>
      </c>
      <c r="AS51" s="3">
        <v>0</v>
      </c>
      <c r="AT51" s="3">
        <v>0</v>
      </c>
      <c r="AU51" s="3">
        <v>89036</v>
      </c>
      <c r="AV51" s="3">
        <v>92031</v>
      </c>
      <c r="AW51" s="3">
        <v>120654.05</v>
      </c>
      <c r="AX51" s="3">
        <v>0</v>
      </c>
      <c r="AY51" s="3">
        <v>0</v>
      </c>
      <c r="AZ51" s="3">
        <v>0</v>
      </c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5">
      <c r="A52" s="3" t="s">
        <v>95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225930</v>
      </c>
      <c r="S52" s="3">
        <v>219932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5">
      <c r="A53" s="3" t="s">
        <v>96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239926</v>
      </c>
      <c r="Q53" s="3">
        <v>231928.87</v>
      </c>
      <c r="R53" s="3">
        <v>0</v>
      </c>
      <c r="S53" s="3">
        <v>0</v>
      </c>
      <c r="T53" s="3">
        <v>213934</v>
      </c>
      <c r="U53" s="3">
        <v>207936.23199999999</v>
      </c>
      <c r="V53" s="3">
        <v>0</v>
      </c>
      <c r="W53" s="3">
        <v>297754</v>
      </c>
      <c r="X53" s="3">
        <v>189942</v>
      </c>
      <c r="Y53" s="3">
        <v>459078.25599999999</v>
      </c>
      <c r="Z53" s="3">
        <v>449253</v>
      </c>
      <c r="AA53" s="3">
        <v>347275</v>
      </c>
      <c r="AB53" s="3">
        <v>347755</v>
      </c>
      <c r="AC53" s="3">
        <v>419813.46</v>
      </c>
      <c r="AD53" s="3">
        <v>328009</v>
      </c>
      <c r="AE53" s="3">
        <v>323374</v>
      </c>
      <c r="AF53" s="3">
        <v>391715</v>
      </c>
      <c r="AG53" s="3">
        <v>312735.20799999998</v>
      </c>
      <c r="AH53" s="3">
        <v>374683</v>
      </c>
      <c r="AI53" s="3">
        <v>363620</v>
      </c>
      <c r="AJ53" s="3">
        <v>370877</v>
      </c>
      <c r="AK53" s="3">
        <v>372018.68</v>
      </c>
      <c r="AL53" s="3">
        <v>374912</v>
      </c>
      <c r="AM53" s="3">
        <v>382859</v>
      </c>
      <c r="AN53" s="3">
        <v>335915</v>
      </c>
      <c r="AO53" s="3">
        <v>389281.51899999997</v>
      </c>
      <c r="AP53" s="3">
        <v>390008</v>
      </c>
      <c r="AQ53" s="3">
        <v>340683</v>
      </c>
      <c r="AR53" s="3">
        <v>349999</v>
      </c>
      <c r="AS53" s="3">
        <v>436012.65399999998</v>
      </c>
      <c r="AT53" s="3">
        <v>450917</v>
      </c>
      <c r="AU53" s="3">
        <v>355854</v>
      </c>
      <c r="AV53" s="3">
        <v>341198</v>
      </c>
      <c r="AW53" s="3">
        <v>333024.44099999999</v>
      </c>
      <c r="AX53" s="3">
        <v>475853</v>
      </c>
      <c r="AY53" s="3">
        <v>464236</v>
      </c>
      <c r="AZ53" s="3">
        <v>456240</v>
      </c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5">
      <c r="A54" s="3" t="s">
        <v>97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2737313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489</v>
      </c>
      <c r="AY54" s="3">
        <v>564</v>
      </c>
      <c r="AZ54" s="3">
        <v>551</v>
      </c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5">
      <c r="A55" s="3" t="s">
        <v>98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216690</v>
      </c>
      <c r="W55" s="3">
        <v>198320</v>
      </c>
      <c r="X55" s="3">
        <v>155171</v>
      </c>
      <c r="Y55" s="3">
        <v>175639.53099999999</v>
      </c>
      <c r="Z55" s="3">
        <v>156858</v>
      </c>
      <c r="AA55" s="3">
        <v>105657</v>
      </c>
      <c r="AB55" s="3">
        <v>108827</v>
      </c>
      <c r="AC55" s="3">
        <v>148723.85999999999</v>
      </c>
      <c r="AD55" s="3">
        <v>140938</v>
      </c>
      <c r="AE55" s="3">
        <v>121568</v>
      </c>
      <c r="AF55" s="3">
        <v>138200</v>
      </c>
      <c r="AG55" s="3">
        <v>166568.66099999999</v>
      </c>
      <c r="AH55" s="3">
        <v>149261</v>
      </c>
      <c r="AI55" s="3">
        <v>125212</v>
      </c>
      <c r="AJ55" s="3">
        <v>107239</v>
      </c>
      <c r="AK55" s="3">
        <v>115003.93</v>
      </c>
      <c r="AL55" s="3">
        <v>105328</v>
      </c>
      <c r="AM55" s="3">
        <v>95306</v>
      </c>
      <c r="AN55" s="3">
        <v>87940</v>
      </c>
      <c r="AO55" s="3">
        <v>83184.766000000003</v>
      </c>
      <c r="AP55" s="3">
        <v>79274</v>
      </c>
      <c r="AQ55" s="3">
        <v>91303</v>
      </c>
      <c r="AR55" s="3">
        <v>84275</v>
      </c>
      <c r="AS55" s="3">
        <v>86445.048999999999</v>
      </c>
      <c r="AT55" s="3">
        <v>74794</v>
      </c>
      <c r="AU55" s="3">
        <v>81302</v>
      </c>
      <c r="AV55" s="3">
        <v>81965</v>
      </c>
      <c r="AW55" s="3">
        <v>119427.808</v>
      </c>
      <c r="AX55" s="3">
        <v>177421</v>
      </c>
      <c r="AY55" s="3">
        <v>194604</v>
      </c>
      <c r="AZ55" s="3">
        <v>254101</v>
      </c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5">
      <c r="A56" s="3" t="s">
        <v>99</v>
      </c>
      <c r="B56" s="3">
        <v>708644</v>
      </c>
      <c r="C56" s="3">
        <v>716448</v>
      </c>
      <c r="D56" s="3">
        <v>827831</v>
      </c>
      <c r="E56" s="3">
        <v>706664.37</v>
      </c>
      <c r="F56" s="3">
        <v>714858</v>
      </c>
      <c r="G56" s="3">
        <v>655258</v>
      </c>
      <c r="H56" s="3">
        <v>811976</v>
      </c>
      <c r="I56" s="3">
        <v>889959</v>
      </c>
      <c r="J56" s="3">
        <v>897532</v>
      </c>
      <c r="K56" s="3">
        <v>923544</v>
      </c>
      <c r="L56" s="3">
        <v>935477</v>
      </c>
      <c r="M56" s="3">
        <v>761692.32</v>
      </c>
      <c r="N56" s="3">
        <v>741797</v>
      </c>
      <c r="O56" s="3">
        <v>715867</v>
      </c>
      <c r="P56" s="3">
        <v>783486</v>
      </c>
      <c r="Q56" s="3">
        <v>735913.33</v>
      </c>
      <c r="R56" s="3">
        <v>631340</v>
      </c>
      <c r="S56" s="3">
        <v>619815</v>
      </c>
      <c r="T56" s="3">
        <v>634821</v>
      </c>
      <c r="U56" s="3">
        <v>697187.68500000006</v>
      </c>
      <c r="V56" s="3">
        <v>628380</v>
      </c>
      <c r="W56" s="3">
        <v>658893</v>
      </c>
      <c r="X56" s="3">
        <v>677097</v>
      </c>
      <c r="Y56" s="3">
        <v>520318.745</v>
      </c>
      <c r="Z56" s="3">
        <v>521044</v>
      </c>
      <c r="AA56" s="3">
        <v>511757</v>
      </c>
      <c r="AB56" s="3">
        <v>530674</v>
      </c>
      <c r="AC56" s="3">
        <v>530994.63</v>
      </c>
      <c r="AD56" s="3">
        <v>531443</v>
      </c>
      <c r="AE56" s="3">
        <v>528619</v>
      </c>
      <c r="AF56" s="3">
        <v>531503</v>
      </c>
      <c r="AG56" s="3">
        <v>528243.61100000003</v>
      </c>
      <c r="AH56" s="3">
        <v>542743</v>
      </c>
      <c r="AI56" s="3">
        <v>525418</v>
      </c>
      <c r="AJ56" s="3">
        <v>531269</v>
      </c>
      <c r="AK56" s="3">
        <v>539332.35</v>
      </c>
      <c r="AL56" s="3">
        <v>547508</v>
      </c>
      <c r="AM56" s="3">
        <v>568378</v>
      </c>
      <c r="AN56" s="3">
        <v>572694</v>
      </c>
      <c r="AO56" s="3">
        <v>578542.80299999996</v>
      </c>
      <c r="AP56" s="3">
        <v>631818</v>
      </c>
      <c r="AQ56" s="3">
        <v>634645</v>
      </c>
      <c r="AR56" s="3">
        <v>636380</v>
      </c>
      <c r="AS56" s="3">
        <v>670607.25100000005</v>
      </c>
      <c r="AT56" s="3">
        <v>672621</v>
      </c>
      <c r="AU56" s="3">
        <v>697315</v>
      </c>
      <c r="AV56" s="3">
        <v>687199</v>
      </c>
      <c r="AW56" s="3">
        <v>682896.56200000003</v>
      </c>
      <c r="AX56" s="3">
        <v>10846064</v>
      </c>
      <c r="AY56" s="3">
        <v>10637671</v>
      </c>
      <c r="AZ56" s="3">
        <v>10347967</v>
      </c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5">
      <c r="A57" s="3" t="s">
        <v>100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655258</v>
      </c>
      <c r="H57" s="3">
        <v>811976</v>
      </c>
      <c r="I57" s="3">
        <v>889959</v>
      </c>
      <c r="J57" s="3">
        <v>897532</v>
      </c>
      <c r="K57" s="3">
        <v>923544</v>
      </c>
      <c r="L57" s="3">
        <v>935477</v>
      </c>
      <c r="M57" s="3">
        <v>761692.32</v>
      </c>
      <c r="N57" s="3">
        <v>741797</v>
      </c>
      <c r="O57" s="3">
        <v>715867</v>
      </c>
      <c r="P57" s="3">
        <v>783486</v>
      </c>
      <c r="Q57" s="3">
        <v>735913.33</v>
      </c>
      <c r="R57" s="3">
        <v>631340</v>
      </c>
      <c r="S57" s="3">
        <v>619815</v>
      </c>
      <c r="T57" s="3">
        <v>634821</v>
      </c>
      <c r="U57" s="3">
        <v>697187.68500000006</v>
      </c>
      <c r="V57" s="3">
        <v>628380</v>
      </c>
      <c r="W57" s="3">
        <v>0</v>
      </c>
      <c r="X57" s="3">
        <v>677097</v>
      </c>
      <c r="Y57" s="3">
        <v>520318.745</v>
      </c>
      <c r="Z57" s="3">
        <v>0</v>
      </c>
      <c r="AA57" s="3">
        <v>511757</v>
      </c>
      <c r="AB57" s="3">
        <v>530674</v>
      </c>
      <c r="AC57" s="3">
        <v>0</v>
      </c>
      <c r="AD57" s="3">
        <v>531443</v>
      </c>
      <c r="AE57" s="3">
        <v>528619</v>
      </c>
      <c r="AF57" s="3">
        <v>531503</v>
      </c>
      <c r="AG57" s="3">
        <v>528243.61100000003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572694</v>
      </c>
      <c r="AO57" s="3">
        <v>0</v>
      </c>
      <c r="AP57" s="3">
        <v>0</v>
      </c>
      <c r="AQ57" s="3">
        <v>634645</v>
      </c>
      <c r="AR57" s="3">
        <v>636380</v>
      </c>
      <c r="AS57" s="3">
        <v>0</v>
      </c>
      <c r="AT57" s="3">
        <v>672621</v>
      </c>
      <c r="AU57" s="3">
        <v>697315</v>
      </c>
      <c r="AV57" s="3">
        <v>687199</v>
      </c>
      <c r="AW57" s="3">
        <v>682896.56200000003</v>
      </c>
      <c r="AX57" s="3">
        <v>10846064</v>
      </c>
      <c r="AY57" s="3">
        <v>10637671</v>
      </c>
      <c r="AZ57" s="3">
        <v>10347967</v>
      </c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5">
      <c r="A58" s="3" t="s">
        <v>101</v>
      </c>
      <c r="B58" s="3">
        <v>11240416</v>
      </c>
      <c r="C58" s="3">
        <v>11761947</v>
      </c>
      <c r="D58" s="3">
        <v>14529363</v>
      </c>
      <c r="E58" s="3">
        <v>16250585.68</v>
      </c>
      <c r="F58" s="3">
        <v>16965393</v>
      </c>
      <c r="G58" s="3">
        <v>17301128</v>
      </c>
      <c r="H58" s="3">
        <v>17891219</v>
      </c>
      <c r="I58" s="3">
        <v>18392038</v>
      </c>
      <c r="J58" s="3">
        <v>18389964</v>
      </c>
      <c r="K58" s="3">
        <v>18475493</v>
      </c>
      <c r="L58" s="3">
        <v>18830816</v>
      </c>
      <c r="M58" s="3">
        <v>19062773.460000001</v>
      </c>
      <c r="N58" s="3">
        <v>18874024</v>
      </c>
      <c r="O58" s="3">
        <v>18774667</v>
      </c>
      <c r="P58" s="3">
        <v>19727844</v>
      </c>
      <c r="Q58" s="3">
        <v>19923885.140000001</v>
      </c>
      <c r="R58" s="3">
        <v>20882150</v>
      </c>
      <c r="S58" s="3">
        <v>21019121</v>
      </c>
      <c r="T58" s="3">
        <v>21049315</v>
      </c>
      <c r="U58" s="3">
        <v>25768152.436999999</v>
      </c>
      <c r="V58" s="3">
        <v>25766147</v>
      </c>
      <c r="W58" s="3">
        <v>25900647</v>
      </c>
      <c r="X58" s="3">
        <v>25737596</v>
      </c>
      <c r="Y58" s="3">
        <v>26748468.173</v>
      </c>
      <c r="Z58" s="3">
        <v>26428381</v>
      </c>
      <c r="AA58" s="3">
        <v>26128599</v>
      </c>
      <c r="AB58" s="3">
        <v>25914675</v>
      </c>
      <c r="AC58" s="3">
        <v>26235554.91</v>
      </c>
      <c r="AD58" s="3">
        <v>25891995</v>
      </c>
      <c r="AE58" s="3">
        <v>25721531</v>
      </c>
      <c r="AF58" s="3">
        <v>25887868</v>
      </c>
      <c r="AG58" s="3">
        <v>22163895.295000002</v>
      </c>
      <c r="AH58" s="3">
        <v>21827241</v>
      </c>
      <c r="AI58" s="3">
        <v>21577047</v>
      </c>
      <c r="AJ58" s="3">
        <v>21333601</v>
      </c>
      <c r="AK58" s="3">
        <v>21354073.02</v>
      </c>
      <c r="AL58" s="3">
        <v>21056917</v>
      </c>
      <c r="AM58" s="3">
        <v>20895562</v>
      </c>
      <c r="AN58" s="3">
        <v>21079735</v>
      </c>
      <c r="AO58" s="3">
        <v>22386787.223000001</v>
      </c>
      <c r="AP58" s="3">
        <v>22140294</v>
      </c>
      <c r="AQ58" s="3">
        <v>22181234</v>
      </c>
      <c r="AR58" s="3">
        <v>22026352</v>
      </c>
      <c r="AS58" s="3">
        <v>22398176.353999998</v>
      </c>
      <c r="AT58" s="3">
        <v>22337068</v>
      </c>
      <c r="AU58" s="3">
        <v>22222985</v>
      </c>
      <c r="AV58" s="3">
        <v>22325243</v>
      </c>
      <c r="AW58" s="3">
        <v>22928380.081</v>
      </c>
      <c r="AX58" s="3">
        <v>32587058</v>
      </c>
      <c r="AY58" s="3">
        <v>32436207</v>
      </c>
      <c r="AZ58" s="3">
        <v>32348377</v>
      </c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x14ac:dyDescent="0.25">
      <c r="A59" s="3" t="s">
        <v>102</v>
      </c>
      <c r="B59" s="3">
        <v>12448366</v>
      </c>
      <c r="C59" s="3">
        <v>12696268</v>
      </c>
      <c r="D59" s="3">
        <v>16193669</v>
      </c>
      <c r="E59" s="3">
        <v>17664453.280000001</v>
      </c>
      <c r="F59" s="3">
        <v>18352034</v>
      </c>
      <c r="G59" s="3">
        <v>18502405</v>
      </c>
      <c r="H59" s="3">
        <v>19038713</v>
      </c>
      <c r="I59" s="3">
        <v>19816989.690000001</v>
      </c>
      <c r="J59" s="3">
        <v>19896981</v>
      </c>
      <c r="K59" s="3">
        <v>19808677</v>
      </c>
      <c r="L59" s="3">
        <v>20190374</v>
      </c>
      <c r="M59" s="3">
        <v>20687802.98</v>
      </c>
      <c r="N59" s="3">
        <v>20578231</v>
      </c>
      <c r="O59" s="3">
        <v>20623278</v>
      </c>
      <c r="P59" s="3">
        <v>21297366</v>
      </c>
      <c r="Q59" s="3">
        <v>21683587.32</v>
      </c>
      <c r="R59" s="3">
        <v>22651968</v>
      </c>
      <c r="S59" s="3">
        <v>22771109</v>
      </c>
      <c r="T59" s="3">
        <v>22735071</v>
      </c>
      <c r="U59" s="3">
        <v>27757182.247000001</v>
      </c>
      <c r="V59" s="3">
        <v>27884559</v>
      </c>
      <c r="W59" s="3">
        <v>27851277</v>
      </c>
      <c r="X59" s="3">
        <v>27781967</v>
      </c>
      <c r="Y59" s="3">
        <v>29211922.952</v>
      </c>
      <c r="Z59" s="3">
        <v>28540505</v>
      </c>
      <c r="AA59" s="3">
        <v>27899778</v>
      </c>
      <c r="AB59" s="3">
        <v>27785365</v>
      </c>
      <c r="AC59" s="3">
        <v>28708873.210000001</v>
      </c>
      <c r="AD59" s="3">
        <v>28255407</v>
      </c>
      <c r="AE59" s="3">
        <v>27760951</v>
      </c>
      <c r="AF59" s="3">
        <v>27993853</v>
      </c>
      <c r="AG59" s="3">
        <v>24499298.763</v>
      </c>
      <c r="AH59" s="3">
        <v>24713314</v>
      </c>
      <c r="AI59" s="3">
        <v>24489698</v>
      </c>
      <c r="AJ59" s="3">
        <v>24230832</v>
      </c>
      <c r="AK59" s="3">
        <v>24396808.280000001</v>
      </c>
      <c r="AL59" s="3">
        <v>24974278</v>
      </c>
      <c r="AM59" s="3">
        <v>23799717</v>
      </c>
      <c r="AN59" s="3">
        <v>24073179</v>
      </c>
      <c r="AO59" s="3">
        <v>25037309.653000001</v>
      </c>
      <c r="AP59" s="3">
        <v>25509552</v>
      </c>
      <c r="AQ59" s="3">
        <v>25099614</v>
      </c>
      <c r="AR59" s="3">
        <v>25578437</v>
      </c>
      <c r="AS59" s="3">
        <v>26447449.807999998</v>
      </c>
      <c r="AT59" s="3">
        <v>27068628</v>
      </c>
      <c r="AU59" s="3">
        <v>26093159</v>
      </c>
      <c r="AV59" s="3">
        <v>26450705</v>
      </c>
      <c r="AW59" s="3">
        <v>27589600.578000002</v>
      </c>
      <c r="AX59" s="3">
        <v>37500955</v>
      </c>
      <c r="AY59" s="3">
        <v>37433979</v>
      </c>
      <c r="AZ59" s="3">
        <v>36623577</v>
      </c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71" x14ac:dyDescent="0.25"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71" x14ac:dyDescent="0.25">
      <c r="A61" s="3" t="s">
        <v>103</v>
      </c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71" x14ac:dyDescent="0.25">
      <c r="A62" s="3" t="s">
        <v>104</v>
      </c>
      <c r="B62" s="3">
        <v>1529379</v>
      </c>
      <c r="C62" s="3">
        <v>2073746</v>
      </c>
      <c r="D62" s="3">
        <v>1834944</v>
      </c>
      <c r="E62" s="3">
        <v>2568365.92</v>
      </c>
      <c r="F62" s="3">
        <v>3269855</v>
      </c>
      <c r="G62" s="3">
        <v>4052971</v>
      </c>
      <c r="H62" s="3">
        <v>1655529</v>
      </c>
      <c r="I62" s="3">
        <v>1649504</v>
      </c>
      <c r="J62" s="3">
        <v>1722801</v>
      </c>
      <c r="K62" s="3">
        <v>1638918</v>
      </c>
      <c r="L62" s="3">
        <v>1021975</v>
      </c>
      <c r="M62" s="3">
        <v>1124691.68</v>
      </c>
      <c r="N62" s="3">
        <v>1123598</v>
      </c>
      <c r="O62" s="3">
        <v>1463361</v>
      </c>
      <c r="P62" s="3">
        <v>1853367</v>
      </c>
      <c r="Q62" s="3">
        <v>1917865.03</v>
      </c>
      <c r="R62" s="3">
        <v>1981703</v>
      </c>
      <c r="S62" s="3">
        <v>2306350</v>
      </c>
      <c r="T62" s="3">
        <v>2411250</v>
      </c>
      <c r="U62" s="3">
        <v>2599441.6150000002</v>
      </c>
      <c r="V62" s="3">
        <v>2079317</v>
      </c>
      <c r="W62" s="3">
        <v>2269814</v>
      </c>
      <c r="X62" s="3">
        <v>2247104</v>
      </c>
      <c r="Y62" s="3">
        <v>2168831.477</v>
      </c>
      <c r="Z62" s="3">
        <v>1768761</v>
      </c>
      <c r="AA62" s="3">
        <v>2001664</v>
      </c>
      <c r="AB62" s="3">
        <v>1334766</v>
      </c>
      <c r="AC62" s="3">
        <v>1312784.32</v>
      </c>
      <c r="AD62" s="3">
        <v>719365</v>
      </c>
      <c r="AE62" s="3">
        <v>748270</v>
      </c>
      <c r="AF62" s="3">
        <v>689393</v>
      </c>
      <c r="AG62" s="3">
        <v>465543.32</v>
      </c>
      <c r="AH62" s="3">
        <v>331207</v>
      </c>
      <c r="AI62" s="3">
        <v>798486</v>
      </c>
      <c r="AJ62" s="3">
        <v>375365</v>
      </c>
      <c r="AK62" s="3">
        <v>719988.32</v>
      </c>
      <c r="AL62" s="3">
        <v>173659</v>
      </c>
      <c r="AM62" s="3">
        <v>208965</v>
      </c>
      <c r="AN62" s="3">
        <v>183969</v>
      </c>
      <c r="AO62" s="3">
        <v>151184.478</v>
      </c>
      <c r="AP62" s="3">
        <v>129638</v>
      </c>
      <c r="AQ62" s="3">
        <v>154099</v>
      </c>
      <c r="AR62" s="3">
        <v>174043</v>
      </c>
      <c r="AS62" s="3">
        <v>129799.2</v>
      </c>
      <c r="AT62" s="3">
        <v>127247</v>
      </c>
      <c r="AU62" s="3">
        <v>103480</v>
      </c>
      <c r="AV62" s="3">
        <v>128486</v>
      </c>
      <c r="AW62" s="3">
        <v>550959.42099999997</v>
      </c>
      <c r="AX62" s="3">
        <v>2061370</v>
      </c>
      <c r="AY62" s="3">
        <v>2325714</v>
      </c>
      <c r="AZ62" s="3">
        <v>1738190</v>
      </c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71" x14ac:dyDescent="0.25">
      <c r="A63" s="3" t="s">
        <v>105</v>
      </c>
      <c r="B63" s="3">
        <v>290866</v>
      </c>
      <c r="C63" s="3">
        <v>279452</v>
      </c>
      <c r="D63" s="3">
        <v>296192</v>
      </c>
      <c r="E63" s="3">
        <v>335491.98</v>
      </c>
      <c r="F63" s="3">
        <v>294585</v>
      </c>
      <c r="G63" s="3">
        <v>260247</v>
      </c>
      <c r="H63" s="3">
        <v>267495</v>
      </c>
      <c r="I63" s="3">
        <v>338514</v>
      </c>
      <c r="J63" s="3">
        <v>323551</v>
      </c>
      <c r="K63" s="3">
        <v>304338</v>
      </c>
      <c r="L63" s="3">
        <v>337842</v>
      </c>
      <c r="M63" s="3">
        <v>467195.41</v>
      </c>
      <c r="N63" s="3">
        <v>410256</v>
      </c>
      <c r="O63" s="3">
        <v>399401</v>
      </c>
      <c r="P63" s="3">
        <v>447611</v>
      </c>
      <c r="Q63" s="3">
        <v>571605.98</v>
      </c>
      <c r="R63" s="3">
        <v>570993</v>
      </c>
      <c r="S63" s="3">
        <v>523089</v>
      </c>
      <c r="T63" s="3">
        <v>518461</v>
      </c>
      <c r="U63" s="3">
        <v>1851401.392</v>
      </c>
      <c r="V63" s="3">
        <v>1688104</v>
      </c>
      <c r="W63" s="3">
        <v>1619741</v>
      </c>
      <c r="X63" s="3">
        <v>1727683</v>
      </c>
      <c r="Y63" s="3">
        <v>2331829.3859999999</v>
      </c>
      <c r="Z63" s="3">
        <v>1810030</v>
      </c>
      <c r="AA63" s="3">
        <v>1954527</v>
      </c>
      <c r="AB63" s="3">
        <v>2121555</v>
      </c>
      <c r="AC63" s="3">
        <v>2485282.09</v>
      </c>
      <c r="AD63" s="3">
        <v>2006566</v>
      </c>
      <c r="AE63" s="3">
        <v>2037723</v>
      </c>
      <c r="AF63" s="3">
        <v>2162738</v>
      </c>
      <c r="AG63" s="3">
        <v>2524829.9309999999</v>
      </c>
      <c r="AH63" s="3">
        <v>2204867</v>
      </c>
      <c r="AI63" s="3">
        <v>2186945</v>
      </c>
      <c r="AJ63" s="3">
        <v>2245417</v>
      </c>
      <c r="AK63" s="3">
        <v>2232781.6800000002</v>
      </c>
      <c r="AL63" s="3">
        <v>2054568</v>
      </c>
      <c r="AM63" s="3">
        <v>2128491</v>
      </c>
      <c r="AN63" s="3">
        <v>2227321</v>
      </c>
      <c r="AO63" s="3">
        <v>2719680.87</v>
      </c>
      <c r="AP63" s="3">
        <v>2402016</v>
      </c>
      <c r="AQ63" s="3">
        <v>2462557</v>
      </c>
      <c r="AR63" s="3">
        <v>2627977</v>
      </c>
      <c r="AS63" s="3">
        <v>2755415.9350000001</v>
      </c>
      <c r="AT63" s="3">
        <v>2554998</v>
      </c>
      <c r="AU63" s="3">
        <v>2467415</v>
      </c>
      <c r="AV63" s="3">
        <v>2540244</v>
      </c>
      <c r="AW63" s="3">
        <v>2648617.0929999999</v>
      </c>
      <c r="AX63" s="3">
        <v>1855576</v>
      </c>
      <c r="AY63" s="3">
        <v>1745056</v>
      </c>
      <c r="AZ63" s="3">
        <v>2013775</v>
      </c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</row>
    <row r="64" spans="1:71" x14ac:dyDescent="0.25">
      <c r="A64" s="3" t="s">
        <v>57</v>
      </c>
      <c r="B64" s="3">
        <v>290866</v>
      </c>
      <c r="C64" s="3">
        <v>279452</v>
      </c>
      <c r="D64" s="3">
        <v>296192</v>
      </c>
      <c r="E64" s="3">
        <v>335491.98</v>
      </c>
      <c r="F64" s="3">
        <v>294585</v>
      </c>
      <c r="G64" s="3">
        <v>260247</v>
      </c>
      <c r="H64" s="3">
        <v>267495</v>
      </c>
      <c r="I64" s="3">
        <v>338514</v>
      </c>
      <c r="J64" s="3">
        <v>323551</v>
      </c>
      <c r="K64" s="3">
        <v>304338</v>
      </c>
      <c r="L64" s="3">
        <v>337842</v>
      </c>
      <c r="M64" s="3">
        <v>467195.41</v>
      </c>
      <c r="N64" s="3">
        <v>410256</v>
      </c>
      <c r="O64" s="3">
        <v>399401</v>
      </c>
      <c r="P64" s="3">
        <v>447611</v>
      </c>
      <c r="Q64" s="3">
        <v>571605.98</v>
      </c>
      <c r="R64" s="3">
        <v>570993</v>
      </c>
      <c r="S64" s="3">
        <v>523089</v>
      </c>
      <c r="T64" s="3">
        <v>518461</v>
      </c>
      <c r="U64" s="3">
        <v>1844273.6869999999</v>
      </c>
      <c r="V64" s="3">
        <v>1688104</v>
      </c>
      <c r="W64" s="3">
        <v>0</v>
      </c>
      <c r="X64" s="3">
        <v>1727683</v>
      </c>
      <c r="Y64" s="3">
        <v>0</v>
      </c>
      <c r="Z64" s="3">
        <v>0</v>
      </c>
      <c r="AA64" s="3">
        <v>1926402</v>
      </c>
      <c r="AB64" s="3">
        <v>2104194</v>
      </c>
      <c r="AC64" s="3">
        <v>0</v>
      </c>
      <c r="AD64" s="3">
        <v>1967648</v>
      </c>
      <c r="AE64" s="3">
        <v>2000420</v>
      </c>
      <c r="AF64" s="3">
        <v>0</v>
      </c>
      <c r="AG64" s="3">
        <v>2474372.0090000001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2226183</v>
      </c>
      <c r="AO64" s="3">
        <v>0</v>
      </c>
      <c r="AP64" s="3">
        <v>0</v>
      </c>
      <c r="AQ64" s="3">
        <v>2451601</v>
      </c>
      <c r="AR64" s="3">
        <v>2620484</v>
      </c>
      <c r="AS64" s="3">
        <v>0</v>
      </c>
      <c r="AT64" s="3">
        <v>2554998</v>
      </c>
      <c r="AU64" s="3">
        <v>2463355</v>
      </c>
      <c r="AV64" s="3">
        <v>2531081</v>
      </c>
      <c r="AW64" s="3">
        <v>2638598.523</v>
      </c>
      <c r="AX64" s="3">
        <v>1855576</v>
      </c>
      <c r="AY64" s="3">
        <v>1745056</v>
      </c>
      <c r="AZ64" s="3">
        <v>2013775</v>
      </c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 x14ac:dyDescent="0.25">
      <c r="A65" s="3" t="s">
        <v>58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7127.7049999999999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28125</v>
      </c>
      <c r="AB65" s="3">
        <v>17361</v>
      </c>
      <c r="AC65" s="3">
        <v>0</v>
      </c>
      <c r="AD65" s="3">
        <v>38918</v>
      </c>
      <c r="AE65" s="3">
        <v>37303</v>
      </c>
      <c r="AF65" s="3">
        <v>0</v>
      </c>
      <c r="AG65" s="3">
        <v>50457.921999999999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1138</v>
      </c>
      <c r="AO65" s="3">
        <v>0</v>
      </c>
      <c r="AP65" s="3">
        <v>0</v>
      </c>
      <c r="AQ65" s="3">
        <v>10956</v>
      </c>
      <c r="AR65" s="3">
        <v>7493</v>
      </c>
      <c r="AS65" s="3">
        <v>0</v>
      </c>
      <c r="AT65" s="3">
        <v>0</v>
      </c>
      <c r="AU65" s="3">
        <v>4060</v>
      </c>
      <c r="AV65" s="3">
        <v>9163</v>
      </c>
      <c r="AW65" s="3">
        <v>10018.57</v>
      </c>
      <c r="AX65" s="3">
        <v>0</v>
      </c>
      <c r="AY65" s="3">
        <v>0</v>
      </c>
      <c r="AZ65" s="3">
        <v>0</v>
      </c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 x14ac:dyDescent="0.25">
      <c r="A66" s="3" t="s">
        <v>106</v>
      </c>
      <c r="B66" s="3">
        <v>8076</v>
      </c>
      <c r="C66" s="3">
        <v>2566</v>
      </c>
      <c r="D66" s="3">
        <v>2353</v>
      </c>
      <c r="E66" s="3">
        <v>2101.4899999999998</v>
      </c>
      <c r="F66" s="3">
        <v>4737</v>
      </c>
      <c r="G66" s="3">
        <v>2899</v>
      </c>
      <c r="H66" s="3">
        <v>6931</v>
      </c>
      <c r="I66" s="3">
        <v>6004</v>
      </c>
      <c r="J66" s="3">
        <v>9249</v>
      </c>
      <c r="K66" s="3">
        <v>5572</v>
      </c>
      <c r="L66" s="3">
        <v>4655</v>
      </c>
      <c r="M66" s="3">
        <v>2721.8</v>
      </c>
      <c r="N66" s="3">
        <v>5126</v>
      </c>
      <c r="O66" s="3">
        <v>1198</v>
      </c>
      <c r="P66" s="3">
        <v>3006</v>
      </c>
      <c r="Q66" s="3">
        <v>969369.5</v>
      </c>
      <c r="R66" s="3">
        <v>909774</v>
      </c>
      <c r="S66" s="3">
        <v>1007974</v>
      </c>
      <c r="T66" s="3">
        <v>883286</v>
      </c>
      <c r="U66" s="3">
        <v>0</v>
      </c>
      <c r="V66" s="3">
        <v>0</v>
      </c>
      <c r="W66" s="3">
        <v>0</v>
      </c>
      <c r="X66" s="3">
        <v>80711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 x14ac:dyDescent="0.25">
      <c r="A67" s="3" t="s">
        <v>57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969275.49</v>
      </c>
      <c r="R67" s="3">
        <v>3763</v>
      </c>
      <c r="S67" s="3">
        <v>1006779</v>
      </c>
      <c r="T67" s="3">
        <v>880294</v>
      </c>
      <c r="U67" s="3">
        <v>0</v>
      </c>
      <c r="V67" s="3">
        <v>0</v>
      </c>
      <c r="W67" s="3">
        <v>0</v>
      </c>
      <c r="X67" s="3">
        <v>80711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 x14ac:dyDescent="0.25">
      <c r="A68" s="3" t="s">
        <v>58</v>
      </c>
      <c r="B68" s="3">
        <v>8076</v>
      </c>
      <c r="C68" s="3">
        <v>2566</v>
      </c>
      <c r="D68" s="3">
        <v>2353</v>
      </c>
      <c r="E68" s="3">
        <v>2101.4899999999998</v>
      </c>
      <c r="F68" s="3">
        <v>4737</v>
      </c>
      <c r="G68" s="3">
        <v>2899</v>
      </c>
      <c r="H68" s="3">
        <v>6931</v>
      </c>
      <c r="I68" s="3">
        <v>6004</v>
      </c>
      <c r="J68" s="3">
        <v>9249</v>
      </c>
      <c r="K68" s="3">
        <v>5572</v>
      </c>
      <c r="L68" s="3">
        <v>4655</v>
      </c>
      <c r="M68" s="3">
        <v>2721.8</v>
      </c>
      <c r="N68" s="3">
        <v>5126</v>
      </c>
      <c r="O68" s="3">
        <v>1198</v>
      </c>
      <c r="P68" s="3">
        <v>3006</v>
      </c>
      <c r="Q68" s="3">
        <v>94.01</v>
      </c>
      <c r="R68" s="3">
        <v>906011</v>
      </c>
      <c r="S68" s="3">
        <v>1195</v>
      </c>
      <c r="T68" s="3">
        <v>2992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 x14ac:dyDescent="0.25">
      <c r="A69" s="3" t="s">
        <v>60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35000</v>
      </c>
      <c r="Q69" s="3">
        <v>6000</v>
      </c>
      <c r="R69" s="3">
        <v>0</v>
      </c>
      <c r="S69" s="3">
        <v>0</v>
      </c>
      <c r="T69" s="3">
        <v>0</v>
      </c>
      <c r="U69" s="3">
        <v>61065.934999999998</v>
      </c>
      <c r="V69" s="3">
        <v>38733</v>
      </c>
      <c r="W69" s="3">
        <v>77860</v>
      </c>
      <c r="X69" s="3">
        <v>0</v>
      </c>
      <c r="Y69" s="3">
        <v>93074.123000000007</v>
      </c>
      <c r="Z69" s="3">
        <v>92549</v>
      </c>
      <c r="AA69" s="3">
        <v>90259</v>
      </c>
      <c r="AB69" s="3">
        <v>92349</v>
      </c>
      <c r="AC69" s="3">
        <v>94031.9</v>
      </c>
      <c r="AD69" s="3">
        <v>93735</v>
      </c>
      <c r="AE69" s="3">
        <v>98177</v>
      </c>
      <c r="AF69" s="3">
        <v>101325</v>
      </c>
      <c r="AG69" s="3">
        <v>68663.975000000006</v>
      </c>
      <c r="AH69" s="3">
        <v>65286</v>
      </c>
      <c r="AI69" s="3">
        <v>64747</v>
      </c>
      <c r="AJ69" s="3">
        <v>64287</v>
      </c>
      <c r="AK69" s="3">
        <v>66381.75</v>
      </c>
      <c r="AL69" s="3">
        <v>60824</v>
      </c>
      <c r="AM69" s="3">
        <v>62956</v>
      </c>
      <c r="AN69" s="3">
        <v>56484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 x14ac:dyDescent="0.25">
      <c r="A70" s="3" t="s">
        <v>57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61065.934999999998</v>
      </c>
      <c r="V70" s="3">
        <v>38733</v>
      </c>
      <c r="W70" s="3">
        <v>77860</v>
      </c>
      <c r="X70" s="3">
        <v>0</v>
      </c>
      <c r="Y70" s="3">
        <v>32813.599999999999</v>
      </c>
      <c r="Z70" s="3">
        <v>32443</v>
      </c>
      <c r="AA70" s="3">
        <v>32455</v>
      </c>
      <c r="AB70" s="3">
        <v>32373</v>
      </c>
      <c r="AC70" s="3">
        <v>32963</v>
      </c>
      <c r="AD70" s="3">
        <v>32013</v>
      </c>
      <c r="AE70" s="3">
        <v>32369</v>
      </c>
      <c r="AF70" s="3">
        <v>33945</v>
      </c>
      <c r="AG70" s="3">
        <v>1804.43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 x14ac:dyDescent="0.25">
      <c r="A71" s="3" t="s">
        <v>58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35000</v>
      </c>
      <c r="Q71" s="3">
        <v>6000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60260.523000000001</v>
      </c>
      <c r="Z71" s="3">
        <v>60106</v>
      </c>
      <c r="AA71" s="3">
        <v>57804</v>
      </c>
      <c r="AB71" s="3">
        <v>59976</v>
      </c>
      <c r="AC71" s="3">
        <v>61068.9</v>
      </c>
      <c r="AD71" s="3">
        <v>61722</v>
      </c>
      <c r="AE71" s="3">
        <v>65808</v>
      </c>
      <c r="AF71" s="3">
        <v>67380</v>
      </c>
      <c r="AG71" s="3">
        <v>66859.544999999998</v>
      </c>
      <c r="AH71" s="3">
        <v>65286</v>
      </c>
      <c r="AI71" s="3">
        <v>64747</v>
      </c>
      <c r="AJ71" s="3">
        <v>64287</v>
      </c>
      <c r="AK71" s="3">
        <v>66381.75</v>
      </c>
      <c r="AL71" s="3">
        <v>60824</v>
      </c>
      <c r="AM71" s="3">
        <v>62956</v>
      </c>
      <c r="AN71" s="3">
        <v>56484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 x14ac:dyDescent="0.25">
      <c r="A72" s="3" t="s">
        <v>107</v>
      </c>
      <c r="B72" s="3">
        <v>582976</v>
      </c>
      <c r="C72" s="3">
        <v>3085931</v>
      </c>
      <c r="D72" s="3">
        <v>2969600</v>
      </c>
      <c r="E72" s="3">
        <v>2975215.55</v>
      </c>
      <c r="F72" s="3">
        <v>2630744</v>
      </c>
      <c r="G72" s="3">
        <v>136200</v>
      </c>
      <c r="H72" s="3">
        <v>221200</v>
      </c>
      <c r="I72" s="3">
        <v>525200</v>
      </c>
      <c r="J72" s="3">
        <v>442200</v>
      </c>
      <c r="K72" s="3">
        <v>447200</v>
      </c>
      <c r="L72" s="3">
        <v>1944033</v>
      </c>
      <c r="M72" s="3">
        <v>1949032.67</v>
      </c>
      <c r="N72" s="3">
        <v>1950981</v>
      </c>
      <c r="O72" s="3">
        <v>1954903</v>
      </c>
      <c r="P72" s="3">
        <v>2569756</v>
      </c>
      <c r="Q72" s="3">
        <v>2068966.62</v>
      </c>
      <c r="R72" s="3">
        <v>2199174</v>
      </c>
      <c r="S72" s="3">
        <v>2274929</v>
      </c>
      <c r="T72" s="3">
        <v>2409806</v>
      </c>
      <c r="U72" s="3">
        <v>2419862.9679999999</v>
      </c>
      <c r="V72" s="3">
        <v>2499376</v>
      </c>
      <c r="W72" s="3">
        <v>2466121</v>
      </c>
      <c r="X72" s="3">
        <v>1289689</v>
      </c>
      <c r="Y72" s="3">
        <v>1250505.28</v>
      </c>
      <c r="Z72" s="3">
        <v>1358614</v>
      </c>
      <c r="AA72" s="3">
        <v>1340569</v>
      </c>
      <c r="AB72" s="3">
        <v>880155</v>
      </c>
      <c r="AC72" s="3">
        <v>955684.04</v>
      </c>
      <c r="AD72" s="3">
        <v>1700285</v>
      </c>
      <c r="AE72" s="3">
        <v>1759980</v>
      </c>
      <c r="AF72" s="3">
        <v>4303955</v>
      </c>
      <c r="AG72" s="3">
        <v>4062646.588</v>
      </c>
      <c r="AH72" s="3">
        <v>3247105</v>
      </c>
      <c r="AI72" s="3">
        <v>4251067</v>
      </c>
      <c r="AJ72" s="3">
        <v>1121450</v>
      </c>
      <c r="AK72" s="3">
        <v>1127198.99</v>
      </c>
      <c r="AL72" s="3">
        <v>1185169</v>
      </c>
      <c r="AM72" s="3">
        <v>214083</v>
      </c>
      <c r="AN72" s="3">
        <v>231076</v>
      </c>
      <c r="AO72" s="3">
        <v>935302.48</v>
      </c>
      <c r="AP72" s="3">
        <v>937362</v>
      </c>
      <c r="AQ72" s="3">
        <v>880761</v>
      </c>
      <c r="AR72" s="3">
        <v>913073</v>
      </c>
      <c r="AS72" s="3">
        <v>234143.58</v>
      </c>
      <c r="AT72" s="3">
        <v>1003937</v>
      </c>
      <c r="AU72" s="3">
        <v>1403402</v>
      </c>
      <c r="AV72" s="3">
        <v>1408494</v>
      </c>
      <c r="AW72" s="3">
        <v>1415629.308</v>
      </c>
      <c r="AX72" s="3">
        <v>2154288</v>
      </c>
      <c r="AY72" s="3">
        <v>2628567</v>
      </c>
      <c r="AZ72" s="3">
        <v>3759361</v>
      </c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 x14ac:dyDescent="0.25">
      <c r="A73" s="3" t="s">
        <v>108</v>
      </c>
      <c r="B73" s="3">
        <v>0</v>
      </c>
      <c r="C73" s="3">
        <v>0</v>
      </c>
      <c r="D73" s="3">
        <v>109200</v>
      </c>
      <c r="E73" s="3">
        <v>114200</v>
      </c>
      <c r="F73" s="3">
        <v>0</v>
      </c>
      <c r="G73" s="3">
        <v>0</v>
      </c>
      <c r="H73" s="3">
        <v>159200</v>
      </c>
      <c r="I73" s="3">
        <v>463200</v>
      </c>
      <c r="J73" s="3">
        <v>0</v>
      </c>
      <c r="K73" s="3">
        <v>385200</v>
      </c>
      <c r="L73" s="3">
        <v>883000</v>
      </c>
      <c r="M73" s="3">
        <v>888000</v>
      </c>
      <c r="N73" s="3">
        <v>890500</v>
      </c>
      <c r="O73" s="3">
        <v>893000</v>
      </c>
      <c r="P73" s="3">
        <v>908540</v>
      </c>
      <c r="Q73" s="3">
        <v>408000</v>
      </c>
      <c r="R73" s="3">
        <v>538000</v>
      </c>
      <c r="S73" s="3">
        <v>613000</v>
      </c>
      <c r="T73" s="3">
        <v>948000</v>
      </c>
      <c r="U73" s="3">
        <v>958000</v>
      </c>
      <c r="V73" s="3">
        <v>1037476</v>
      </c>
      <c r="W73" s="3">
        <v>1004163</v>
      </c>
      <c r="X73" s="3">
        <v>1248149</v>
      </c>
      <c r="Y73" s="3">
        <v>1250505.28</v>
      </c>
      <c r="Z73" s="3">
        <v>1358614</v>
      </c>
      <c r="AA73" s="3">
        <v>1340569</v>
      </c>
      <c r="AB73" s="3">
        <v>880155</v>
      </c>
      <c r="AC73" s="3">
        <v>935518.7</v>
      </c>
      <c r="AD73" s="3">
        <v>880110</v>
      </c>
      <c r="AE73" s="3">
        <v>945176</v>
      </c>
      <c r="AF73" s="3">
        <v>993739</v>
      </c>
      <c r="AG73" s="3">
        <v>756786.06</v>
      </c>
      <c r="AH73" s="3">
        <v>745146</v>
      </c>
      <c r="AI73" s="3">
        <v>750577</v>
      </c>
      <c r="AJ73" s="3">
        <v>121450</v>
      </c>
      <c r="AK73" s="3">
        <v>127198.99</v>
      </c>
      <c r="AL73" s="3">
        <v>185169</v>
      </c>
      <c r="AM73" s="3">
        <v>214083</v>
      </c>
      <c r="AN73" s="3">
        <v>231076</v>
      </c>
      <c r="AO73" s="3">
        <v>235302.48</v>
      </c>
      <c r="AP73" s="3">
        <v>237362</v>
      </c>
      <c r="AQ73" s="3">
        <v>180761</v>
      </c>
      <c r="AR73" s="3">
        <v>213073</v>
      </c>
      <c r="AS73" s="3">
        <v>234143.58</v>
      </c>
      <c r="AT73" s="3">
        <v>203937</v>
      </c>
      <c r="AU73" s="3">
        <v>603402</v>
      </c>
      <c r="AV73" s="3">
        <v>608494</v>
      </c>
      <c r="AW73" s="3">
        <v>615629.30799999996</v>
      </c>
      <c r="AX73" s="3">
        <v>632569</v>
      </c>
      <c r="AY73" s="3">
        <v>964838</v>
      </c>
      <c r="AZ73" s="3">
        <v>1075025</v>
      </c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 x14ac:dyDescent="0.25">
      <c r="A74" s="3" t="s">
        <v>109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74200</v>
      </c>
      <c r="H74" s="3">
        <v>0</v>
      </c>
      <c r="I74" s="3">
        <v>0</v>
      </c>
      <c r="J74" s="3">
        <v>380200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 x14ac:dyDescent="0.25">
      <c r="A75" s="3" t="s">
        <v>110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20165.34</v>
      </c>
      <c r="AD75" s="3">
        <v>20175</v>
      </c>
      <c r="AE75" s="3">
        <v>14804</v>
      </c>
      <c r="AF75" s="3">
        <v>10216</v>
      </c>
      <c r="AG75" s="3">
        <v>5860.5280000000002</v>
      </c>
      <c r="AH75" s="3">
        <v>1959</v>
      </c>
      <c r="AI75" s="3">
        <v>490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1521719</v>
      </c>
      <c r="AY75" s="3">
        <v>1663729</v>
      </c>
      <c r="AZ75" s="3">
        <v>1704336</v>
      </c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 x14ac:dyDescent="0.25">
      <c r="A76" s="3" t="s">
        <v>111</v>
      </c>
      <c r="B76" s="3">
        <v>299817</v>
      </c>
      <c r="C76" s="3">
        <v>2797772</v>
      </c>
      <c r="D76" s="3">
        <v>2798400</v>
      </c>
      <c r="E76" s="3">
        <v>2799015.55</v>
      </c>
      <c r="F76" s="3">
        <v>2499544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999033</v>
      </c>
      <c r="M76" s="3">
        <v>999032.67</v>
      </c>
      <c r="N76" s="3">
        <v>998481</v>
      </c>
      <c r="O76" s="3">
        <v>999903</v>
      </c>
      <c r="P76" s="3">
        <v>1599216</v>
      </c>
      <c r="Q76" s="3">
        <v>1598966.62</v>
      </c>
      <c r="R76" s="3">
        <v>1599174</v>
      </c>
      <c r="S76" s="3">
        <v>1599929</v>
      </c>
      <c r="T76" s="3">
        <v>1399806</v>
      </c>
      <c r="U76" s="3">
        <v>1399862.9680000001</v>
      </c>
      <c r="V76" s="3">
        <v>1399900</v>
      </c>
      <c r="W76" s="3">
        <v>1399958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800000</v>
      </c>
      <c r="AE76" s="3">
        <v>800000</v>
      </c>
      <c r="AF76" s="3">
        <v>3300000</v>
      </c>
      <c r="AG76" s="3">
        <v>3300000</v>
      </c>
      <c r="AH76" s="3">
        <v>2500000</v>
      </c>
      <c r="AI76" s="3">
        <v>3500000</v>
      </c>
      <c r="AJ76" s="3">
        <v>1000000</v>
      </c>
      <c r="AK76" s="3">
        <v>1000000</v>
      </c>
      <c r="AL76" s="3">
        <v>1000000</v>
      </c>
      <c r="AM76" s="3">
        <v>0</v>
      </c>
      <c r="AN76" s="3">
        <v>0</v>
      </c>
      <c r="AO76" s="3">
        <v>700000</v>
      </c>
      <c r="AP76" s="3">
        <v>700000</v>
      </c>
      <c r="AQ76" s="3">
        <v>700000</v>
      </c>
      <c r="AR76" s="3">
        <v>700000</v>
      </c>
      <c r="AS76" s="3">
        <v>0</v>
      </c>
      <c r="AT76" s="3">
        <v>800000</v>
      </c>
      <c r="AU76" s="3">
        <v>800000</v>
      </c>
      <c r="AV76" s="3">
        <v>800000</v>
      </c>
      <c r="AW76" s="3">
        <v>800000</v>
      </c>
      <c r="AX76" s="3">
        <v>0</v>
      </c>
      <c r="AY76" s="3">
        <v>0</v>
      </c>
      <c r="AZ76" s="3">
        <v>980000</v>
      </c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 x14ac:dyDescent="0.25">
      <c r="A77" s="3" t="s">
        <v>112</v>
      </c>
      <c r="B77" s="3">
        <v>283159</v>
      </c>
      <c r="C77" s="3">
        <v>288159</v>
      </c>
      <c r="D77" s="3">
        <v>62000</v>
      </c>
      <c r="E77" s="3">
        <v>62000</v>
      </c>
      <c r="F77" s="3">
        <v>131200</v>
      </c>
      <c r="G77" s="3">
        <v>62000</v>
      </c>
      <c r="H77" s="3">
        <v>62000</v>
      </c>
      <c r="I77" s="3">
        <v>62000</v>
      </c>
      <c r="J77" s="3">
        <v>62000</v>
      </c>
      <c r="K77" s="3">
        <v>62000</v>
      </c>
      <c r="L77" s="3">
        <v>62000</v>
      </c>
      <c r="M77" s="3">
        <v>62000</v>
      </c>
      <c r="N77" s="3">
        <v>62000</v>
      </c>
      <c r="O77" s="3">
        <v>62000</v>
      </c>
      <c r="P77" s="3">
        <v>62000</v>
      </c>
      <c r="Q77" s="3">
        <v>62000</v>
      </c>
      <c r="R77" s="3">
        <v>62000</v>
      </c>
      <c r="S77" s="3">
        <v>62000</v>
      </c>
      <c r="T77" s="3">
        <v>62000</v>
      </c>
      <c r="U77" s="3">
        <v>62000</v>
      </c>
      <c r="V77" s="3">
        <v>62000</v>
      </c>
      <c r="W77" s="3">
        <v>62000</v>
      </c>
      <c r="X77" s="3">
        <v>41540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 x14ac:dyDescent="0.25">
      <c r="A78" s="3" t="s">
        <v>113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62454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 x14ac:dyDescent="0.25">
      <c r="A79" s="3" t="s">
        <v>57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62454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 x14ac:dyDescent="0.25">
      <c r="A80" s="3" t="s">
        <v>114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125142.51</v>
      </c>
      <c r="N80" s="3">
        <v>121273</v>
      </c>
      <c r="O80" s="3">
        <v>121273</v>
      </c>
      <c r="P80" s="3">
        <v>121273</v>
      </c>
      <c r="Q80" s="3">
        <v>121272.53</v>
      </c>
      <c r="R80" s="3">
        <v>121273</v>
      </c>
      <c r="S80" s="3">
        <v>171363</v>
      </c>
      <c r="T80" s="3">
        <v>174223</v>
      </c>
      <c r="U80" s="3">
        <v>281917.223</v>
      </c>
      <c r="V80" s="3">
        <v>176562</v>
      </c>
      <c r="W80" s="3">
        <v>183381</v>
      </c>
      <c r="X80" s="3">
        <v>178780</v>
      </c>
      <c r="Y80" s="3">
        <v>182357.465</v>
      </c>
      <c r="Z80" s="3">
        <v>196363</v>
      </c>
      <c r="AA80" s="3">
        <v>194680</v>
      </c>
      <c r="AB80" s="3">
        <v>181279</v>
      </c>
      <c r="AC80" s="3">
        <v>183492.77</v>
      </c>
      <c r="AD80" s="3">
        <v>182616</v>
      </c>
      <c r="AE80" s="3">
        <v>178860</v>
      </c>
      <c r="AF80" s="3">
        <v>178798</v>
      </c>
      <c r="AG80" s="3">
        <v>177182.93799999999</v>
      </c>
      <c r="AH80" s="3">
        <v>175938</v>
      </c>
      <c r="AI80" s="3">
        <v>176071</v>
      </c>
      <c r="AJ80" s="3">
        <v>176798</v>
      </c>
      <c r="AK80" s="3">
        <v>168447.99</v>
      </c>
      <c r="AL80" s="3">
        <v>167387</v>
      </c>
      <c r="AM80" s="3">
        <v>164163</v>
      </c>
      <c r="AN80" s="3">
        <v>175138</v>
      </c>
      <c r="AO80" s="3">
        <v>177717.17600000001</v>
      </c>
      <c r="AP80" s="3">
        <v>175710</v>
      </c>
      <c r="AQ80" s="3">
        <v>173573</v>
      </c>
      <c r="AR80" s="3">
        <v>172527</v>
      </c>
      <c r="AS80" s="3">
        <v>169275.74799999999</v>
      </c>
      <c r="AT80" s="3">
        <v>155582</v>
      </c>
      <c r="AU80" s="3">
        <v>149149</v>
      </c>
      <c r="AV80" s="3">
        <v>150619</v>
      </c>
      <c r="AW80" s="3">
        <v>146502.11499999999</v>
      </c>
      <c r="AX80" s="3">
        <v>49130</v>
      </c>
      <c r="AY80" s="3">
        <v>57942</v>
      </c>
      <c r="AZ80" s="3">
        <v>59434</v>
      </c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 x14ac:dyDescent="0.25">
      <c r="A81" s="3" t="s">
        <v>115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88930</v>
      </c>
      <c r="I81" s="3">
        <v>88930</v>
      </c>
      <c r="J81" s="3">
        <v>0</v>
      </c>
      <c r="K81" s="3">
        <v>90580</v>
      </c>
      <c r="L81" s="3">
        <v>90580</v>
      </c>
      <c r="M81" s="3">
        <v>90580</v>
      </c>
      <c r="N81" s="3">
        <v>26310</v>
      </c>
      <c r="O81" s="3">
        <v>26310</v>
      </c>
      <c r="P81" s="3">
        <v>26310</v>
      </c>
      <c r="Q81" s="3">
        <v>88917.4</v>
      </c>
      <c r="R81" s="3">
        <v>15797</v>
      </c>
      <c r="S81" s="3">
        <v>15797</v>
      </c>
      <c r="T81" s="3">
        <v>15797</v>
      </c>
      <c r="U81" s="3">
        <v>56188.542000000001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 x14ac:dyDescent="0.25">
      <c r="A82" s="3" t="s">
        <v>116</v>
      </c>
      <c r="B82" s="3">
        <v>1112360</v>
      </c>
      <c r="C82" s="3">
        <v>1069973</v>
      </c>
      <c r="D82" s="3">
        <v>1276616</v>
      </c>
      <c r="E82" s="3">
        <v>1352971.56</v>
      </c>
      <c r="F82" s="3">
        <v>1505034</v>
      </c>
      <c r="G82" s="3">
        <v>1263829</v>
      </c>
      <c r="H82" s="3">
        <v>1207008</v>
      </c>
      <c r="I82" s="3">
        <v>1489815</v>
      </c>
      <c r="J82" s="3">
        <v>1480266</v>
      </c>
      <c r="K82" s="3">
        <v>1405064</v>
      </c>
      <c r="L82" s="3">
        <v>1244868</v>
      </c>
      <c r="M82" s="3">
        <v>1462631.7</v>
      </c>
      <c r="N82" s="3">
        <v>1400829</v>
      </c>
      <c r="O82" s="3">
        <v>1265069</v>
      </c>
      <c r="P82" s="3">
        <v>1434791</v>
      </c>
      <c r="Q82" s="3">
        <v>767921.64</v>
      </c>
      <c r="R82" s="3">
        <v>654746</v>
      </c>
      <c r="S82" s="3">
        <v>406591</v>
      </c>
      <c r="T82" s="3">
        <v>486700</v>
      </c>
      <c r="U82" s="3">
        <v>573357.91799999995</v>
      </c>
      <c r="V82" s="3">
        <v>644453</v>
      </c>
      <c r="W82" s="3">
        <v>553038</v>
      </c>
      <c r="X82" s="3">
        <v>600287</v>
      </c>
      <c r="Y82" s="3">
        <v>391704.85800000001</v>
      </c>
      <c r="Z82" s="3">
        <v>423876</v>
      </c>
      <c r="AA82" s="3">
        <v>343414</v>
      </c>
      <c r="AB82" s="3">
        <v>231976</v>
      </c>
      <c r="AC82" s="3">
        <v>313222.96999999997</v>
      </c>
      <c r="AD82" s="3">
        <v>423357</v>
      </c>
      <c r="AE82" s="3">
        <v>379749</v>
      </c>
      <c r="AF82" s="3">
        <v>287602</v>
      </c>
      <c r="AG82" s="3">
        <v>367076.571</v>
      </c>
      <c r="AH82" s="3">
        <v>513827</v>
      </c>
      <c r="AI82" s="3">
        <v>389678</v>
      </c>
      <c r="AJ82" s="3">
        <v>270306</v>
      </c>
      <c r="AK82" s="3">
        <v>390853.73</v>
      </c>
      <c r="AL82" s="3">
        <v>545444</v>
      </c>
      <c r="AM82" s="3">
        <v>400696</v>
      </c>
      <c r="AN82" s="3">
        <v>300725</v>
      </c>
      <c r="AO82" s="3">
        <v>420886.14500000002</v>
      </c>
      <c r="AP82" s="3">
        <v>518810</v>
      </c>
      <c r="AQ82" s="3">
        <v>379185</v>
      </c>
      <c r="AR82" s="3">
        <v>268475</v>
      </c>
      <c r="AS82" s="3">
        <v>403630.91399999999</v>
      </c>
      <c r="AT82" s="3">
        <v>517361</v>
      </c>
      <c r="AU82" s="3">
        <v>341043</v>
      </c>
      <c r="AV82" s="3">
        <v>219619</v>
      </c>
      <c r="AW82" s="3">
        <v>367489.85200000001</v>
      </c>
      <c r="AX82" s="3">
        <v>303963</v>
      </c>
      <c r="AY82" s="3">
        <v>280166</v>
      </c>
      <c r="AZ82" s="3">
        <v>175358</v>
      </c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 x14ac:dyDescent="0.25">
      <c r="A83" s="3" t="s">
        <v>117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80532</v>
      </c>
      <c r="H83" s="3">
        <v>31577</v>
      </c>
      <c r="I83" s="3">
        <v>72905</v>
      </c>
      <c r="J83" s="3">
        <v>139256</v>
      </c>
      <c r="K83" s="3">
        <v>120865</v>
      </c>
      <c r="L83" s="3">
        <v>93764</v>
      </c>
      <c r="M83" s="3">
        <v>154925.34</v>
      </c>
      <c r="N83" s="3">
        <v>244889</v>
      </c>
      <c r="O83" s="3">
        <v>155378</v>
      </c>
      <c r="P83" s="3">
        <v>93676</v>
      </c>
      <c r="Q83" s="3">
        <v>157602.31</v>
      </c>
      <c r="R83" s="3">
        <v>225248</v>
      </c>
      <c r="S83" s="3">
        <v>143044</v>
      </c>
      <c r="T83" s="3">
        <v>65182</v>
      </c>
      <c r="U83" s="3">
        <v>104808.70299999999</v>
      </c>
      <c r="V83" s="3">
        <v>182943</v>
      </c>
      <c r="W83" s="3">
        <v>115729</v>
      </c>
      <c r="X83" s="3">
        <v>31334</v>
      </c>
      <c r="Y83" s="3">
        <v>68762.432000000001</v>
      </c>
      <c r="Z83" s="3">
        <v>150834</v>
      </c>
      <c r="AA83" s="3">
        <v>105762</v>
      </c>
      <c r="AB83" s="3">
        <v>35825</v>
      </c>
      <c r="AC83" s="3">
        <v>77377.11</v>
      </c>
      <c r="AD83" s="3">
        <v>188647</v>
      </c>
      <c r="AE83" s="3">
        <v>208687</v>
      </c>
      <c r="AF83" s="3">
        <v>104496</v>
      </c>
      <c r="AG83" s="3">
        <v>159103.345</v>
      </c>
      <c r="AH83" s="3">
        <v>298200</v>
      </c>
      <c r="AI83" s="3">
        <v>215421</v>
      </c>
      <c r="AJ83" s="3">
        <v>101241</v>
      </c>
      <c r="AK83" s="3">
        <v>154228.28</v>
      </c>
      <c r="AL83" s="3">
        <v>280747</v>
      </c>
      <c r="AM83" s="3">
        <v>195711</v>
      </c>
      <c r="AN83" s="3">
        <v>95023</v>
      </c>
      <c r="AO83" s="3">
        <v>167917.48499999999</v>
      </c>
      <c r="AP83" s="3">
        <v>325957</v>
      </c>
      <c r="AQ83" s="3">
        <v>210998</v>
      </c>
      <c r="AR83" s="3">
        <v>97535</v>
      </c>
      <c r="AS83" s="3">
        <v>179355.818</v>
      </c>
      <c r="AT83" s="3">
        <v>309940</v>
      </c>
      <c r="AU83" s="3">
        <v>160421</v>
      </c>
      <c r="AV83" s="3">
        <v>36872</v>
      </c>
      <c r="AW83" s="3">
        <v>99874.850999999995</v>
      </c>
      <c r="AX83" s="3">
        <v>125208</v>
      </c>
      <c r="AY83" s="3">
        <v>100497</v>
      </c>
      <c r="AZ83" s="3">
        <v>1616</v>
      </c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 x14ac:dyDescent="0.25">
      <c r="A84" s="3" t="s">
        <v>118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1183297</v>
      </c>
      <c r="H84" s="3">
        <v>1175431</v>
      </c>
      <c r="I84" s="3">
        <v>1416910</v>
      </c>
      <c r="J84" s="3">
        <v>1341010</v>
      </c>
      <c r="K84" s="3">
        <v>1284199</v>
      </c>
      <c r="L84" s="3">
        <v>1151104</v>
      </c>
      <c r="M84" s="3">
        <v>1307706.3600000001</v>
      </c>
      <c r="N84" s="3">
        <v>1155940</v>
      </c>
      <c r="O84" s="3">
        <v>1109691</v>
      </c>
      <c r="P84" s="3">
        <v>1341115</v>
      </c>
      <c r="Q84" s="3">
        <v>610319.32999999996</v>
      </c>
      <c r="R84" s="3">
        <v>429498</v>
      </c>
      <c r="S84" s="3">
        <v>263547</v>
      </c>
      <c r="T84" s="3">
        <v>421518</v>
      </c>
      <c r="U84" s="3">
        <v>468549.21500000003</v>
      </c>
      <c r="V84" s="3">
        <v>461510</v>
      </c>
      <c r="W84" s="3">
        <v>437309</v>
      </c>
      <c r="X84" s="3">
        <v>568953</v>
      </c>
      <c r="Y84" s="3">
        <v>322942.42599999998</v>
      </c>
      <c r="Z84" s="3">
        <v>273042</v>
      </c>
      <c r="AA84" s="3">
        <v>237652</v>
      </c>
      <c r="AB84" s="3">
        <v>196151</v>
      </c>
      <c r="AC84" s="3">
        <v>235845.86</v>
      </c>
      <c r="AD84" s="3">
        <v>234710</v>
      </c>
      <c r="AE84" s="3">
        <v>171062</v>
      </c>
      <c r="AF84" s="3">
        <v>183106</v>
      </c>
      <c r="AG84" s="3">
        <v>207973.226</v>
      </c>
      <c r="AH84" s="3">
        <v>215627</v>
      </c>
      <c r="AI84" s="3">
        <v>174257</v>
      </c>
      <c r="AJ84" s="3">
        <v>169065</v>
      </c>
      <c r="AK84" s="3">
        <v>236625.45</v>
      </c>
      <c r="AL84" s="3">
        <v>264697</v>
      </c>
      <c r="AM84" s="3">
        <v>204985</v>
      </c>
      <c r="AN84" s="3">
        <v>205702</v>
      </c>
      <c r="AO84" s="3">
        <v>252968.66</v>
      </c>
      <c r="AP84" s="3">
        <v>192853</v>
      </c>
      <c r="AQ84" s="3">
        <v>168187</v>
      </c>
      <c r="AR84" s="3">
        <v>170940</v>
      </c>
      <c r="AS84" s="3">
        <v>224275.09599999999</v>
      </c>
      <c r="AT84" s="3">
        <v>207421</v>
      </c>
      <c r="AU84" s="3">
        <v>180622</v>
      </c>
      <c r="AV84" s="3">
        <v>182747</v>
      </c>
      <c r="AW84" s="3">
        <v>267615.00099999999</v>
      </c>
      <c r="AX84" s="3">
        <v>178755</v>
      </c>
      <c r="AY84" s="3">
        <v>179669</v>
      </c>
      <c r="AZ84" s="3">
        <v>173742</v>
      </c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 x14ac:dyDescent="0.25">
      <c r="A85" s="3" t="s">
        <v>119</v>
      </c>
      <c r="B85" s="3">
        <v>3523657</v>
      </c>
      <c r="C85" s="3">
        <v>6511668</v>
      </c>
      <c r="D85" s="3">
        <v>6379705</v>
      </c>
      <c r="E85" s="3">
        <v>7234146.5099999998</v>
      </c>
      <c r="F85" s="3">
        <v>7704955</v>
      </c>
      <c r="G85" s="3">
        <v>5716146</v>
      </c>
      <c r="H85" s="3">
        <v>3447093</v>
      </c>
      <c r="I85" s="3">
        <v>4097968</v>
      </c>
      <c r="J85" s="3">
        <v>4040521</v>
      </c>
      <c r="K85" s="3">
        <v>3891672</v>
      </c>
      <c r="L85" s="3">
        <v>4643953</v>
      </c>
      <c r="M85" s="3">
        <v>5221995.76</v>
      </c>
      <c r="N85" s="3">
        <v>5038373</v>
      </c>
      <c r="O85" s="3">
        <v>5231515</v>
      </c>
      <c r="P85" s="3">
        <v>6491114</v>
      </c>
      <c r="Q85" s="3">
        <v>6511918.6799999997</v>
      </c>
      <c r="R85" s="3">
        <v>6453460</v>
      </c>
      <c r="S85" s="3">
        <v>6706093</v>
      </c>
      <c r="T85" s="3">
        <v>6899523</v>
      </c>
      <c r="U85" s="3">
        <v>7843235.5930000003</v>
      </c>
      <c r="V85" s="3">
        <v>7126545</v>
      </c>
      <c r="W85" s="3">
        <v>7169955</v>
      </c>
      <c r="X85" s="3">
        <v>6124254</v>
      </c>
      <c r="Y85" s="3">
        <v>6418302.5889999997</v>
      </c>
      <c r="Z85" s="3">
        <v>5650193</v>
      </c>
      <c r="AA85" s="3">
        <v>5925113</v>
      </c>
      <c r="AB85" s="3">
        <v>4842080</v>
      </c>
      <c r="AC85" s="3">
        <v>5344498.09</v>
      </c>
      <c r="AD85" s="3">
        <v>5125924</v>
      </c>
      <c r="AE85" s="3">
        <v>5202759</v>
      </c>
      <c r="AF85" s="3">
        <v>7723811</v>
      </c>
      <c r="AG85" s="3">
        <v>7665943.3229999999</v>
      </c>
      <c r="AH85" s="3">
        <v>6538230</v>
      </c>
      <c r="AI85" s="3">
        <v>7866994</v>
      </c>
      <c r="AJ85" s="3">
        <v>4253623</v>
      </c>
      <c r="AK85" s="3">
        <v>4705652.45</v>
      </c>
      <c r="AL85" s="3">
        <v>4187051</v>
      </c>
      <c r="AM85" s="3">
        <v>3179354</v>
      </c>
      <c r="AN85" s="3">
        <v>3174713</v>
      </c>
      <c r="AO85" s="3">
        <v>4404771.1490000002</v>
      </c>
      <c r="AP85" s="3">
        <v>4163536</v>
      </c>
      <c r="AQ85" s="3">
        <v>4050175</v>
      </c>
      <c r="AR85" s="3">
        <v>4156095</v>
      </c>
      <c r="AS85" s="3">
        <v>3692265.3769999999</v>
      </c>
      <c r="AT85" s="3">
        <v>4359125</v>
      </c>
      <c r="AU85" s="3">
        <v>4464489</v>
      </c>
      <c r="AV85" s="3">
        <v>4447462</v>
      </c>
      <c r="AW85" s="3">
        <v>5129197.7889999999</v>
      </c>
      <c r="AX85" s="3">
        <v>6424327</v>
      </c>
      <c r="AY85" s="3">
        <v>7037445</v>
      </c>
      <c r="AZ85" s="3">
        <v>7746118</v>
      </c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 x14ac:dyDescent="0.25">
      <c r="A86" s="3" t="s">
        <v>120</v>
      </c>
      <c r="B86" s="3">
        <v>2967143</v>
      </c>
      <c r="C86" s="3">
        <v>453700</v>
      </c>
      <c r="D86" s="3">
        <v>716650</v>
      </c>
      <c r="E86" s="3">
        <v>700600</v>
      </c>
      <c r="F86" s="3">
        <v>400550</v>
      </c>
      <c r="G86" s="3">
        <v>2927500</v>
      </c>
      <c r="H86" s="3">
        <v>5900647</v>
      </c>
      <c r="I86" s="3">
        <v>6077216</v>
      </c>
      <c r="J86" s="3">
        <v>5921738</v>
      </c>
      <c r="K86" s="3">
        <v>6509429</v>
      </c>
      <c r="L86" s="3">
        <v>6355425</v>
      </c>
      <c r="M86" s="3">
        <v>6379128.3600000003</v>
      </c>
      <c r="N86" s="3">
        <v>6249882</v>
      </c>
      <c r="O86" s="3">
        <v>6239555</v>
      </c>
      <c r="P86" s="3">
        <v>5651210</v>
      </c>
      <c r="Q86" s="3">
        <v>6010049.2999999998</v>
      </c>
      <c r="R86" s="3">
        <v>6354663</v>
      </c>
      <c r="S86" s="3">
        <v>6149790</v>
      </c>
      <c r="T86" s="3">
        <v>5892424</v>
      </c>
      <c r="U86" s="3">
        <v>6973268.6469999999</v>
      </c>
      <c r="V86" s="3">
        <v>7014351</v>
      </c>
      <c r="W86" s="3">
        <v>7097328</v>
      </c>
      <c r="X86" s="3">
        <v>7880985</v>
      </c>
      <c r="Y86" s="3">
        <v>7942598.2690000003</v>
      </c>
      <c r="Z86" s="3">
        <v>7536029</v>
      </c>
      <c r="AA86" s="3">
        <v>7184496</v>
      </c>
      <c r="AB86" s="3">
        <v>7982420</v>
      </c>
      <c r="AC86" s="3">
        <v>7893692.0700000003</v>
      </c>
      <c r="AD86" s="3">
        <v>6820665</v>
      </c>
      <c r="AE86" s="3">
        <v>6599953</v>
      </c>
      <c r="AF86" s="3">
        <v>3964427</v>
      </c>
      <c r="AG86" s="3">
        <v>4101694.5049999999</v>
      </c>
      <c r="AH86" s="3">
        <v>4667331</v>
      </c>
      <c r="AI86" s="3">
        <v>3475744</v>
      </c>
      <c r="AJ86" s="3">
        <v>6556803</v>
      </c>
      <c r="AK86" s="3">
        <v>5853985.2800000003</v>
      </c>
      <c r="AL86" s="3">
        <v>6431043</v>
      </c>
      <c r="AM86" s="3">
        <v>6649125</v>
      </c>
      <c r="AN86" s="3">
        <v>6557025</v>
      </c>
      <c r="AO86" s="3">
        <v>5878713.642</v>
      </c>
      <c r="AP86" s="3">
        <v>5772076</v>
      </c>
      <c r="AQ86" s="3">
        <v>5849680</v>
      </c>
      <c r="AR86" s="3">
        <v>5878446</v>
      </c>
      <c r="AS86" s="3">
        <v>6711896.3449999997</v>
      </c>
      <c r="AT86" s="3">
        <v>5846368</v>
      </c>
      <c r="AU86" s="3">
        <v>5463074</v>
      </c>
      <c r="AV86" s="3">
        <v>5678411</v>
      </c>
      <c r="AW86" s="3">
        <v>5750621.3600000003</v>
      </c>
      <c r="AX86" s="3">
        <v>16964719</v>
      </c>
      <c r="AY86" s="3">
        <v>17019849</v>
      </c>
      <c r="AZ86" s="3">
        <v>16385007</v>
      </c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 x14ac:dyDescent="0.25">
      <c r="A87" s="3" t="s">
        <v>108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2679500</v>
      </c>
      <c r="H87" s="3">
        <v>3088450</v>
      </c>
      <c r="I87" s="3">
        <v>3264400</v>
      </c>
      <c r="J87" s="3">
        <v>2325600</v>
      </c>
      <c r="K87" s="3">
        <v>2226800</v>
      </c>
      <c r="L87" s="3">
        <v>2203000</v>
      </c>
      <c r="M87" s="3">
        <v>2226000</v>
      </c>
      <c r="N87" s="3">
        <v>2126500</v>
      </c>
      <c r="O87" s="3">
        <v>2117000</v>
      </c>
      <c r="P87" s="3">
        <v>2359817</v>
      </c>
      <c r="Q87" s="3">
        <v>2718000</v>
      </c>
      <c r="R87" s="3">
        <v>3093500</v>
      </c>
      <c r="S87" s="3">
        <v>2889000</v>
      </c>
      <c r="T87" s="3">
        <v>4062401</v>
      </c>
      <c r="U87" s="3">
        <v>5143150.93</v>
      </c>
      <c r="V87" s="3">
        <v>5215140</v>
      </c>
      <c r="W87" s="3">
        <v>5298026</v>
      </c>
      <c r="X87" s="3">
        <v>5081943</v>
      </c>
      <c r="Y87" s="3">
        <v>5144487.16</v>
      </c>
      <c r="Z87" s="3">
        <v>4737734</v>
      </c>
      <c r="AA87" s="3">
        <v>4385972</v>
      </c>
      <c r="AB87" s="3">
        <v>3685494</v>
      </c>
      <c r="AC87" s="3">
        <v>3588612.85</v>
      </c>
      <c r="AD87" s="3">
        <v>3320812</v>
      </c>
      <c r="AE87" s="3">
        <v>3100044</v>
      </c>
      <c r="AF87" s="3">
        <v>2965180</v>
      </c>
      <c r="AG87" s="3">
        <v>2402706.61</v>
      </c>
      <c r="AH87" s="3">
        <v>2168336</v>
      </c>
      <c r="AI87" s="3">
        <v>1976724</v>
      </c>
      <c r="AJ87" s="3">
        <v>1578845</v>
      </c>
      <c r="AK87" s="3">
        <v>874269.08</v>
      </c>
      <c r="AL87" s="3">
        <v>1451210</v>
      </c>
      <c r="AM87" s="3">
        <v>1669205</v>
      </c>
      <c r="AN87" s="3">
        <v>1577039</v>
      </c>
      <c r="AO87" s="3">
        <v>1537724.66</v>
      </c>
      <c r="AP87" s="3">
        <v>1431087</v>
      </c>
      <c r="AQ87" s="3">
        <v>1508691</v>
      </c>
      <c r="AR87" s="3">
        <v>1546117</v>
      </c>
      <c r="AS87" s="3">
        <v>2379567.798</v>
      </c>
      <c r="AT87" s="3">
        <v>2314039</v>
      </c>
      <c r="AU87" s="3">
        <v>1930745</v>
      </c>
      <c r="AV87" s="3">
        <v>2146082</v>
      </c>
      <c r="AW87" s="3">
        <v>1618292.8130000001</v>
      </c>
      <c r="AX87" s="3">
        <v>2870217</v>
      </c>
      <c r="AY87" s="3">
        <v>3144634</v>
      </c>
      <c r="AZ87" s="3">
        <v>3763413</v>
      </c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 x14ac:dyDescent="0.25">
      <c r="A88" s="3" t="s">
        <v>109</v>
      </c>
      <c r="B88" s="3">
        <v>469750</v>
      </c>
      <c r="C88" s="3">
        <v>453700</v>
      </c>
      <c r="D88" s="3">
        <v>437650</v>
      </c>
      <c r="E88" s="3">
        <v>421600</v>
      </c>
      <c r="F88" s="3">
        <v>400550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 x14ac:dyDescent="0.25">
      <c r="A89" s="3" t="s">
        <v>121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60988.982000000004</v>
      </c>
      <c r="AP89" s="3">
        <v>60989</v>
      </c>
      <c r="AQ89" s="3">
        <v>60989</v>
      </c>
      <c r="AR89" s="3">
        <v>52329</v>
      </c>
      <c r="AS89" s="3">
        <v>52328.546999999999</v>
      </c>
      <c r="AT89" s="3">
        <v>52329</v>
      </c>
      <c r="AU89" s="3">
        <v>52329</v>
      </c>
      <c r="AV89" s="3">
        <v>52329</v>
      </c>
      <c r="AW89" s="3">
        <v>52328.546999999999</v>
      </c>
      <c r="AX89" s="3">
        <v>52329</v>
      </c>
      <c r="AY89" s="3">
        <v>52329</v>
      </c>
      <c r="AZ89" s="3">
        <v>52329</v>
      </c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 x14ac:dyDescent="0.25">
      <c r="A90" s="3" t="s">
        <v>110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7761.9</v>
      </c>
      <c r="AD90" s="3">
        <v>2109</v>
      </c>
      <c r="AE90" s="3">
        <v>1735</v>
      </c>
      <c r="AF90" s="3">
        <v>785</v>
      </c>
      <c r="AG90" s="3">
        <v>317.50700000000001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9962173</v>
      </c>
      <c r="AY90" s="3">
        <v>9742886</v>
      </c>
      <c r="AZ90" s="3">
        <v>9469265</v>
      </c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 x14ac:dyDescent="0.25">
      <c r="A91" s="3" t="s">
        <v>111</v>
      </c>
      <c r="B91" s="3">
        <v>2497393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2595197</v>
      </c>
      <c r="I91" s="3">
        <v>2595816</v>
      </c>
      <c r="J91" s="3">
        <v>3596138</v>
      </c>
      <c r="K91" s="3">
        <v>4096629</v>
      </c>
      <c r="L91" s="3">
        <v>3997425</v>
      </c>
      <c r="M91" s="3">
        <v>3998128.36</v>
      </c>
      <c r="N91" s="3">
        <v>3999382</v>
      </c>
      <c r="O91" s="3">
        <v>3998555</v>
      </c>
      <c r="P91" s="3">
        <v>3198393</v>
      </c>
      <c r="Q91" s="3">
        <v>3199049.3</v>
      </c>
      <c r="R91" s="3">
        <v>3199163</v>
      </c>
      <c r="S91" s="3">
        <v>3198790</v>
      </c>
      <c r="T91" s="3">
        <v>1799023</v>
      </c>
      <c r="U91" s="3">
        <v>1799117.7169999999</v>
      </c>
      <c r="V91" s="3">
        <v>1799211</v>
      </c>
      <c r="W91" s="3">
        <v>1799302</v>
      </c>
      <c r="X91" s="3">
        <v>2799042</v>
      </c>
      <c r="Y91" s="3">
        <v>2798111.1090000002</v>
      </c>
      <c r="Z91" s="3">
        <v>2798295</v>
      </c>
      <c r="AA91" s="3">
        <v>2798524</v>
      </c>
      <c r="AB91" s="3">
        <v>4296926</v>
      </c>
      <c r="AC91" s="3">
        <v>4297317.32</v>
      </c>
      <c r="AD91" s="3">
        <v>3497744</v>
      </c>
      <c r="AE91" s="3">
        <v>3498174</v>
      </c>
      <c r="AF91" s="3">
        <v>998462</v>
      </c>
      <c r="AG91" s="3">
        <v>1698670.388</v>
      </c>
      <c r="AH91" s="3">
        <v>2498995</v>
      </c>
      <c r="AI91" s="3">
        <v>1499020</v>
      </c>
      <c r="AJ91" s="3">
        <v>4977958</v>
      </c>
      <c r="AK91" s="3">
        <v>4979716.2</v>
      </c>
      <c r="AL91" s="3">
        <v>4979833</v>
      </c>
      <c r="AM91" s="3">
        <v>4979920</v>
      </c>
      <c r="AN91" s="3">
        <v>4979986</v>
      </c>
      <c r="AO91" s="3">
        <v>4280000</v>
      </c>
      <c r="AP91" s="3">
        <v>4280000</v>
      </c>
      <c r="AQ91" s="3">
        <v>4280000</v>
      </c>
      <c r="AR91" s="3">
        <v>4280000</v>
      </c>
      <c r="AS91" s="3">
        <v>4280000</v>
      </c>
      <c r="AT91" s="3">
        <v>3480000</v>
      </c>
      <c r="AU91" s="3">
        <v>3480000</v>
      </c>
      <c r="AV91" s="3">
        <v>3480000</v>
      </c>
      <c r="AW91" s="3">
        <v>4080000</v>
      </c>
      <c r="AX91" s="3">
        <v>4080000</v>
      </c>
      <c r="AY91" s="3">
        <v>4080000</v>
      </c>
      <c r="AZ91" s="3">
        <v>3100000</v>
      </c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 x14ac:dyDescent="0.25">
      <c r="A92" s="3" t="s">
        <v>112</v>
      </c>
      <c r="B92" s="3">
        <v>0</v>
      </c>
      <c r="C92" s="3">
        <v>0</v>
      </c>
      <c r="D92" s="3">
        <v>279000</v>
      </c>
      <c r="E92" s="3">
        <v>279000</v>
      </c>
      <c r="F92" s="3">
        <v>0</v>
      </c>
      <c r="G92" s="3">
        <v>248000</v>
      </c>
      <c r="H92" s="3">
        <v>217000</v>
      </c>
      <c r="I92" s="3">
        <v>217000</v>
      </c>
      <c r="J92" s="3">
        <v>0</v>
      </c>
      <c r="K92" s="3">
        <v>186000</v>
      </c>
      <c r="L92" s="3">
        <v>155000</v>
      </c>
      <c r="M92" s="3">
        <v>155000</v>
      </c>
      <c r="N92" s="3">
        <v>124000</v>
      </c>
      <c r="O92" s="3">
        <v>124000</v>
      </c>
      <c r="P92" s="3">
        <v>93000</v>
      </c>
      <c r="Q92" s="3">
        <v>93000</v>
      </c>
      <c r="R92" s="3">
        <v>62000</v>
      </c>
      <c r="S92" s="3">
        <v>62000</v>
      </c>
      <c r="T92" s="3">
        <v>31000</v>
      </c>
      <c r="U92" s="3">
        <v>31000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 x14ac:dyDescent="0.25">
      <c r="A93" s="3" t="s">
        <v>122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136375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 x14ac:dyDescent="0.25">
      <c r="A94" s="3" t="s">
        <v>57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136375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 x14ac:dyDescent="0.25">
      <c r="A95" s="3" t="s">
        <v>123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3159346</v>
      </c>
      <c r="H95" s="3">
        <v>3129339</v>
      </c>
      <c r="I95" s="3">
        <v>3099470</v>
      </c>
      <c r="J95" s="3">
        <v>3070013</v>
      </c>
      <c r="K95" s="3">
        <v>3040419</v>
      </c>
      <c r="L95" s="3">
        <v>3010504</v>
      </c>
      <c r="M95" s="3">
        <v>2888524.84</v>
      </c>
      <c r="N95" s="3">
        <v>2862283</v>
      </c>
      <c r="O95" s="3">
        <v>2832171</v>
      </c>
      <c r="P95" s="3">
        <v>2801510</v>
      </c>
      <c r="Q95" s="3">
        <v>2771122.29</v>
      </c>
      <c r="R95" s="3">
        <v>2740941</v>
      </c>
      <c r="S95" s="3">
        <v>2710622</v>
      </c>
      <c r="T95" s="3">
        <v>2680168</v>
      </c>
      <c r="U95" s="3">
        <v>2542949.3859999999</v>
      </c>
      <c r="V95" s="3">
        <v>2620095</v>
      </c>
      <c r="W95" s="3">
        <v>2590676</v>
      </c>
      <c r="X95" s="3">
        <v>2559642</v>
      </c>
      <c r="Y95" s="3">
        <v>2532520.7200000002</v>
      </c>
      <c r="Z95" s="3">
        <v>2515123</v>
      </c>
      <c r="AA95" s="3">
        <v>2477552</v>
      </c>
      <c r="AB95" s="3">
        <v>2471293</v>
      </c>
      <c r="AC95" s="3">
        <v>2444863.04</v>
      </c>
      <c r="AD95" s="3">
        <v>2417932</v>
      </c>
      <c r="AE95" s="3">
        <v>2389838</v>
      </c>
      <c r="AF95" s="3">
        <v>2357706</v>
      </c>
      <c r="AG95" s="3">
        <v>2328175.98</v>
      </c>
      <c r="AH95" s="3">
        <v>2300737</v>
      </c>
      <c r="AI95" s="3">
        <v>2272312</v>
      </c>
      <c r="AJ95" s="3">
        <v>2248790</v>
      </c>
      <c r="AK95" s="3">
        <v>2221647.06</v>
      </c>
      <c r="AL95" s="3">
        <v>2193876</v>
      </c>
      <c r="AM95" s="3">
        <v>2164063</v>
      </c>
      <c r="AN95" s="3">
        <v>2180864</v>
      </c>
      <c r="AO95" s="3">
        <v>2154912.8459999999</v>
      </c>
      <c r="AP95" s="3">
        <v>2118344</v>
      </c>
      <c r="AQ95" s="3">
        <v>2092813</v>
      </c>
      <c r="AR95" s="3">
        <v>2064206</v>
      </c>
      <c r="AS95" s="3">
        <v>2024226.3019999999</v>
      </c>
      <c r="AT95" s="3">
        <v>1996024</v>
      </c>
      <c r="AU95" s="3">
        <v>1962020</v>
      </c>
      <c r="AV95" s="3">
        <v>1927626</v>
      </c>
      <c r="AW95" s="3">
        <v>1877733.6159999999</v>
      </c>
      <c r="AX95" s="3">
        <v>110237</v>
      </c>
      <c r="AY95" s="3">
        <v>95099</v>
      </c>
      <c r="AZ95" s="3">
        <v>79947</v>
      </c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x14ac:dyDescent="0.25">
      <c r="A96" s="3" t="s">
        <v>124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106874</v>
      </c>
      <c r="I96" s="3">
        <v>106874</v>
      </c>
      <c r="J96" s="3">
        <v>28582</v>
      </c>
      <c r="K96" s="3">
        <v>28582</v>
      </c>
      <c r="L96" s="3">
        <v>28582</v>
      </c>
      <c r="M96" s="3">
        <v>28582.1</v>
      </c>
      <c r="N96" s="3">
        <v>67648</v>
      </c>
      <c r="O96" s="3">
        <v>68415</v>
      </c>
      <c r="P96" s="3">
        <v>74997</v>
      </c>
      <c r="Q96" s="3">
        <v>79434.92</v>
      </c>
      <c r="R96" s="3">
        <v>65479</v>
      </c>
      <c r="S96" s="3">
        <v>67449</v>
      </c>
      <c r="T96" s="3">
        <v>69856</v>
      </c>
      <c r="U96" s="3">
        <v>72393.372000000003</v>
      </c>
      <c r="V96" s="3">
        <v>73312</v>
      </c>
      <c r="W96" s="3">
        <v>75794</v>
      </c>
      <c r="X96" s="3">
        <v>77313</v>
      </c>
      <c r="Y96" s="3">
        <v>80724.042000000001</v>
      </c>
      <c r="Z96" s="3">
        <v>81361</v>
      </c>
      <c r="AA96" s="3">
        <v>83790</v>
      </c>
      <c r="AB96" s="3">
        <v>85050</v>
      </c>
      <c r="AC96" s="3">
        <v>87289.72</v>
      </c>
      <c r="AD96" s="3">
        <v>87259</v>
      </c>
      <c r="AE96" s="3">
        <v>86999</v>
      </c>
      <c r="AF96" s="3">
        <v>89889</v>
      </c>
      <c r="AG96" s="3">
        <v>91353.596000000005</v>
      </c>
      <c r="AH96" s="3">
        <v>93268</v>
      </c>
      <c r="AI96" s="3">
        <v>93915</v>
      </c>
      <c r="AJ96" s="3">
        <v>94836</v>
      </c>
      <c r="AK96" s="3">
        <v>97470.53</v>
      </c>
      <c r="AL96" s="3">
        <v>97652</v>
      </c>
      <c r="AM96" s="3">
        <v>325658</v>
      </c>
      <c r="AN96" s="3">
        <v>101648</v>
      </c>
      <c r="AO96" s="3">
        <v>107854.12300000001</v>
      </c>
      <c r="AP96" s="3">
        <v>110588</v>
      </c>
      <c r="AQ96" s="3">
        <v>111947</v>
      </c>
      <c r="AR96" s="3">
        <v>113238</v>
      </c>
      <c r="AS96" s="3">
        <v>116691.72199999999</v>
      </c>
      <c r="AT96" s="3">
        <v>122959</v>
      </c>
      <c r="AU96" s="3">
        <v>124657</v>
      </c>
      <c r="AV96" s="3">
        <v>128009</v>
      </c>
      <c r="AW96" s="3">
        <v>135061.973</v>
      </c>
      <c r="AX96" s="3">
        <v>135024</v>
      </c>
      <c r="AY96" s="3">
        <v>136054</v>
      </c>
      <c r="AZ96" s="3">
        <v>137848</v>
      </c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</row>
    <row r="97" spans="1:71" x14ac:dyDescent="0.25">
      <c r="A97" s="3" t="s">
        <v>125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148191</v>
      </c>
      <c r="O97" s="3">
        <v>154198</v>
      </c>
      <c r="P97" s="3">
        <v>161686</v>
      </c>
      <c r="Q97" s="3">
        <v>167949.17</v>
      </c>
      <c r="R97" s="3">
        <v>177570</v>
      </c>
      <c r="S97" s="3">
        <v>183621</v>
      </c>
      <c r="T97" s="3">
        <v>190256</v>
      </c>
      <c r="U97" s="3">
        <v>117254.837</v>
      </c>
      <c r="V97" s="3">
        <v>120245</v>
      </c>
      <c r="W97" s="3">
        <v>122873</v>
      </c>
      <c r="X97" s="3">
        <v>126141</v>
      </c>
      <c r="Y97" s="3">
        <v>129754.16800000001</v>
      </c>
      <c r="Z97" s="3">
        <v>129378</v>
      </c>
      <c r="AA97" s="3">
        <v>131781</v>
      </c>
      <c r="AB97" s="3">
        <v>132913</v>
      </c>
      <c r="AC97" s="3">
        <v>136790.63</v>
      </c>
      <c r="AD97" s="3">
        <v>138955</v>
      </c>
      <c r="AE97" s="3">
        <v>139468</v>
      </c>
      <c r="AF97" s="3">
        <v>138936</v>
      </c>
      <c r="AG97" s="3">
        <v>199539.149</v>
      </c>
      <c r="AH97" s="3">
        <v>203847</v>
      </c>
      <c r="AI97" s="3">
        <v>210191</v>
      </c>
      <c r="AJ97" s="3">
        <v>217094</v>
      </c>
      <c r="AK97" s="3">
        <v>218556.77</v>
      </c>
      <c r="AL97" s="3">
        <v>219385</v>
      </c>
      <c r="AM97" s="3">
        <v>0</v>
      </c>
      <c r="AN97" s="3">
        <v>231108</v>
      </c>
      <c r="AO97" s="3">
        <v>229640.565</v>
      </c>
      <c r="AP97" s="3">
        <v>221311</v>
      </c>
      <c r="AQ97" s="3">
        <v>227951</v>
      </c>
      <c r="AR97" s="3">
        <v>232156</v>
      </c>
      <c r="AS97" s="3">
        <v>257216.52499999999</v>
      </c>
      <c r="AT97" s="3">
        <v>255585</v>
      </c>
      <c r="AU97" s="3">
        <v>319489</v>
      </c>
      <c r="AV97" s="3">
        <v>328940</v>
      </c>
      <c r="AW97" s="3">
        <v>310490.97499999998</v>
      </c>
      <c r="AX97" s="3">
        <v>321129</v>
      </c>
      <c r="AY97" s="3">
        <v>315431</v>
      </c>
      <c r="AZ97" s="3">
        <v>299540</v>
      </c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x14ac:dyDescent="0.25">
      <c r="A98" s="3" t="s">
        <v>126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532543</v>
      </c>
      <c r="W98" s="3">
        <v>592163</v>
      </c>
      <c r="X98" s="3">
        <v>679944</v>
      </c>
      <c r="Y98" s="3">
        <v>727685.147</v>
      </c>
      <c r="Z98" s="3">
        <v>758644</v>
      </c>
      <c r="AA98" s="3">
        <v>787931</v>
      </c>
      <c r="AB98" s="3">
        <v>797992</v>
      </c>
      <c r="AC98" s="3">
        <v>780822.75</v>
      </c>
      <c r="AD98" s="3">
        <v>779583</v>
      </c>
      <c r="AE98" s="3">
        <v>781254</v>
      </c>
      <c r="AF98" s="3">
        <v>815391</v>
      </c>
      <c r="AG98" s="3">
        <v>131742.47399999999</v>
      </c>
      <c r="AH98" s="3">
        <v>133322</v>
      </c>
      <c r="AI98" s="3">
        <v>140888</v>
      </c>
      <c r="AJ98" s="3">
        <v>158133</v>
      </c>
      <c r="AK98" s="3">
        <v>161940.70000000001</v>
      </c>
      <c r="AL98" s="3">
        <v>155623</v>
      </c>
      <c r="AM98" s="3">
        <v>177422</v>
      </c>
      <c r="AN98" s="3">
        <v>188691</v>
      </c>
      <c r="AO98" s="3">
        <v>184718.78200000001</v>
      </c>
      <c r="AP98" s="3">
        <v>189103</v>
      </c>
      <c r="AQ98" s="3">
        <v>196925</v>
      </c>
      <c r="AR98" s="3">
        <v>203454</v>
      </c>
      <c r="AS98" s="3">
        <v>208571.21599999999</v>
      </c>
      <c r="AT98" s="3">
        <v>212536</v>
      </c>
      <c r="AU98" s="3">
        <v>218786</v>
      </c>
      <c r="AV98" s="3">
        <v>221671</v>
      </c>
      <c r="AW98" s="3">
        <v>229307.193</v>
      </c>
      <c r="AX98" s="3">
        <v>218221</v>
      </c>
      <c r="AY98" s="3">
        <v>215422</v>
      </c>
      <c r="AZ98" s="3">
        <v>228050</v>
      </c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</row>
    <row r="99" spans="1:71" x14ac:dyDescent="0.25">
      <c r="A99" s="3" t="s">
        <v>127</v>
      </c>
      <c r="B99" s="3">
        <v>1223357</v>
      </c>
      <c r="C99" s="3">
        <v>1182683</v>
      </c>
      <c r="D99" s="3">
        <v>242497</v>
      </c>
      <c r="E99" s="3">
        <v>3299908.56</v>
      </c>
      <c r="F99" s="3">
        <v>3697354</v>
      </c>
      <c r="G99" s="3">
        <v>268905</v>
      </c>
      <c r="H99" s="3">
        <v>228936</v>
      </c>
      <c r="I99" s="3">
        <v>158904</v>
      </c>
      <c r="J99" s="3">
        <v>210587</v>
      </c>
      <c r="K99" s="3">
        <v>160968</v>
      </c>
      <c r="L99" s="3">
        <v>160814</v>
      </c>
      <c r="M99" s="3">
        <v>88420.88</v>
      </c>
      <c r="N99" s="3">
        <v>108254</v>
      </c>
      <c r="O99" s="3">
        <v>115238</v>
      </c>
      <c r="P99" s="3">
        <v>141255</v>
      </c>
      <c r="Q99" s="3">
        <v>94473.46</v>
      </c>
      <c r="R99" s="3">
        <v>87916</v>
      </c>
      <c r="S99" s="3">
        <v>88161</v>
      </c>
      <c r="T99" s="3">
        <v>90045</v>
      </c>
      <c r="U99" s="3">
        <v>149257.85800000001</v>
      </c>
      <c r="V99" s="3">
        <v>159009</v>
      </c>
      <c r="W99" s="3">
        <v>173772</v>
      </c>
      <c r="X99" s="3">
        <v>175460</v>
      </c>
      <c r="Y99" s="3">
        <v>228560.071</v>
      </c>
      <c r="Z99" s="3">
        <v>243666</v>
      </c>
      <c r="AA99" s="3">
        <v>258546</v>
      </c>
      <c r="AB99" s="3">
        <v>268898</v>
      </c>
      <c r="AC99" s="3">
        <v>304764.02</v>
      </c>
      <c r="AD99" s="3">
        <v>319288</v>
      </c>
      <c r="AE99" s="3">
        <v>348741</v>
      </c>
      <c r="AF99" s="3">
        <v>404176</v>
      </c>
      <c r="AG99" s="3">
        <v>26586.981</v>
      </c>
      <c r="AH99" s="3">
        <v>28071</v>
      </c>
      <c r="AI99" s="3">
        <v>21028</v>
      </c>
      <c r="AJ99" s="3">
        <v>21232</v>
      </c>
      <c r="AK99" s="3">
        <v>20275.47</v>
      </c>
      <c r="AL99" s="3">
        <v>18887</v>
      </c>
      <c r="AM99" s="3">
        <v>20803</v>
      </c>
      <c r="AN99" s="3">
        <v>19487</v>
      </c>
      <c r="AO99" s="3">
        <v>18328.421999999999</v>
      </c>
      <c r="AP99" s="3">
        <v>17126</v>
      </c>
      <c r="AQ99" s="3">
        <v>15519</v>
      </c>
      <c r="AR99" s="3">
        <v>16675</v>
      </c>
      <c r="AS99" s="3">
        <v>16907.306</v>
      </c>
      <c r="AT99" s="3">
        <v>13986</v>
      </c>
      <c r="AU99" s="3">
        <v>14165</v>
      </c>
      <c r="AV99" s="3">
        <v>13047</v>
      </c>
      <c r="AW99" s="3">
        <v>13565.120999999999</v>
      </c>
      <c r="AX99" s="3">
        <v>13818</v>
      </c>
      <c r="AY99" s="3">
        <v>13376</v>
      </c>
      <c r="AZ99" s="3">
        <v>25413</v>
      </c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x14ac:dyDescent="0.25">
      <c r="A100" s="3" t="s">
        <v>128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268905</v>
      </c>
      <c r="H100" s="3">
        <v>228936</v>
      </c>
      <c r="I100" s="3">
        <v>158904</v>
      </c>
      <c r="J100" s="3">
        <v>210587</v>
      </c>
      <c r="K100" s="3">
        <v>160968</v>
      </c>
      <c r="L100" s="3">
        <v>160814</v>
      </c>
      <c r="M100" s="3">
        <v>88420.88</v>
      </c>
      <c r="N100" s="3">
        <v>108254</v>
      </c>
      <c r="O100" s="3">
        <v>115238</v>
      </c>
      <c r="P100" s="3">
        <v>141255</v>
      </c>
      <c r="Q100" s="3">
        <v>94473.46</v>
      </c>
      <c r="R100" s="3">
        <v>87916</v>
      </c>
      <c r="S100" s="3">
        <v>88161</v>
      </c>
      <c r="T100" s="3">
        <v>90045</v>
      </c>
      <c r="U100" s="3">
        <v>149257.85800000001</v>
      </c>
      <c r="V100" s="3">
        <v>159009</v>
      </c>
      <c r="W100" s="3">
        <v>173772</v>
      </c>
      <c r="X100" s="3">
        <v>175460</v>
      </c>
      <c r="Y100" s="3">
        <v>228560.071</v>
      </c>
      <c r="Z100" s="3">
        <v>0</v>
      </c>
      <c r="AA100" s="3">
        <v>258546</v>
      </c>
      <c r="AB100" s="3">
        <v>268898</v>
      </c>
      <c r="AC100" s="3">
        <v>0</v>
      </c>
      <c r="AD100" s="3">
        <v>319288</v>
      </c>
      <c r="AE100" s="3">
        <v>348741</v>
      </c>
      <c r="AF100" s="3">
        <v>0</v>
      </c>
      <c r="AG100" s="3">
        <v>26586.981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19487</v>
      </c>
      <c r="AO100" s="3">
        <v>0</v>
      </c>
      <c r="AP100" s="3">
        <v>0</v>
      </c>
      <c r="AQ100" s="3">
        <v>15519</v>
      </c>
      <c r="AR100" s="3">
        <v>16675</v>
      </c>
      <c r="AS100" s="3">
        <v>0</v>
      </c>
      <c r="AT100" s="3">
        <v>13986</v>
      </c>
      <c r="AU100" s="3">
        <v>14165</v>
      </c>
      <c r="AV100" s="3">
        <v>13047</v>
      </c>
      <c r="AW100" s="3">
        <v>13565.120999999999</v>
      </c>
      <c r="AX100" s="3">
        <v>13818</v>
      </c>
      <c r="AY100" s="3">
        <v>13376</v>
      </c>
      <c r="AZ100" s="3">
        <v>25413</v>
      </c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</row>
    <row r="101" spans="1:71" x14ac:dyDescent="0.25">
      <c r="A101" s="3" t="s">
        <v>129</v>
      </c>
      <c r="B101" s="3">
        <v>4190500</v>
      </c>
      <c r="C101" s="3">
        <v>1636383</v>
      </c>
      <c r="D101" s="3">
        <v>959147</v>
      </c>
      <c r="E101" s="3">
        <v>4000508.56</v>
      </c>
      <c r="F101" s="3">
        <v>4097904</v>
      </c>
      <c r="G101" s="3">
        <v>6355751</v>
      </c>
      <c r="H101" s="3">
        <v>9365796</v>
      </c>
      <c r="I101" s="3">
        <v>9442464</v>
      </c>
      <c r="J101" s="3">
        <v>9367295</v>
      </c>
      <c r="K101" s="3">
        <v>9739398</v>
      </c>
      <c r="L101" s="3">
        <v>9555325</v>
      </c>
      <c r="M101" s="3">
        <v>9384656.1799999997</v>
      </c>
      <c r="N101" s="3">
        <v>9436258</v>
      </c>
      <c r="O101" s="3">
        <v>9409577</v>
      </c>
      <c r="P101" s="3">
        <v>8830658</v>
      </c>
      <c r="Q101" s="3">
        <v>9123029.1300000008</v>
      </c>
      <c r="R101" s="3">
        <v>9426569</v>
      </c>
      <c r="S101" s="3">
        <v>9199643</v>
      </c>
      <c r="T101" s="3">
        <v>8922749</v>
      </c>
      <c r="U101" s="3">
        <v>9855124.0999999996</v>
      </c>
      <c r="V101" s="3">
        <v>10519555</v>
      </c>
      <c r="W101" s="3">
        <v>10652606</v>
      </c>
      <c r="X101" s="3">
        <v>11499485</v>
      </c>
      <c r="Y101" s="3">
        <v>11641842.416999999</v>
      </c>
      <c r="Z101" s="3">
        <v>11264201</v>
      </c>
      <c r="AA101" s="3">
        <v>10924096</v>
      </c>
      <c r="AB101" s="3">
        <v>11738566</v>
      </c>
      <c r="AC101" s="3">
        <v>11648222.24</v>
      </c>
      <c r="AD101" s="3">
        <v>10563682</v>
      </c>
      <c r="AE101" s="3">
        <v>10346253</v>
      </c>
      <c r="AF101" s="3">
        <v>7770525</v>
      </c>
      <c r="AG101" s="3">
        <v>6879092.6849999996</v>
      </c>
      <c r="AH101" s="3">
        <v>7426576</v>
      </c>
      <c r="AI101" s="3">
        <v>6214078</v>
      </c>
      <c r="AJ101" s="3">
        <v>9296888</v>
      </c>
      <c r="AK101" s="3">
        <v>8573875.8000000007</v>
      </c>
      <c r="AL101" s="3">
        <v>9116466</v>
      </c>
      <c r="AM101" s="3">
        <v>9337071</v>
      </c>
      <c r="AN101" s="3">
        <v>9278823</v>
      </c>
      <c r="AO101" s="3">
        <v>8574168.3800000008</v>
      </c>
      <c r="AP101" s="3">
        <v>8428548</v>
      </c>
      <c r="AQ101" s="3">
        <v>8494835</v>
      </c>
      <c r="AR101" s="3">
        <v>8508175</v>
      </c>
      <c r="AS101" s="3">
        <v>9335509.4159999993</v>
      </c>
      <c r="AT101" s="3">
        <v>8447458</v>
      </c>
      <c r="AU101" s="3">
        <v>8102191</v>
      </c>
      <c r="AV101" s="3">
        <v>8297704</v>
      </c>
      <c r="AW101" s="3">
        <v>8316780.2379999999</v>
      </c>
      <c r="AX101" s="3">
        <v>17763148</v>
      </c>
      <c r="AY101" s="3">
        <v>17795231</v>
      </c>
      <c r="AZ101" s="3">
        <v>17155805</v>
      </c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x14ac:dyDescent="0.25">
      <c r="A102" s="3" t="s">
        <v>130</v>
      </c>
      <c r="B102" s="3">
        <v>7714157</v>
      </c>
      <c r="C102" s="3">
        <v>8148051</v>
      </c>
      <c r="D102" s="3">
        <v>7338852</v>
      </c>
      <c r="E102" s="3">
        <v>11234655.07</v>
      </c>
      <c r="F102" s="3">
        <v>11802859</v>
      </c>
      <c r="G102" s="3">
        <v>12071897</v>
      </c>
      <c r="H102" s="3">
        <v>12812889</v>
      </c>
      <c r="I102" s="3">
        <v>13540432</v>
      </c>
      <c r="J102" s="3">
        <v>13407816</v>
      </c>
      <c r="K102" s="3">
        <v>13631070</v>
      </c>
      <c r="L102" s="3">
        <v>14199278</v>
      </c>
      <c r="M102" s="3">
        <v>14606651.939999999</v>
      </c>
      <c r="N102" s="3">
        <v>14474631</v>
      </c>
      <c r="O102" s="3">
        <v>14641092</v>
      </c>
      <c r="P102" s="3">
        <v>15321772</v>
      </c>
      <c r="Q102" s="3">
        <v>15634947.82</v>
      </c>
      <c r="R102" s="3">
        <v>15880029</v>
      </c>
      <c r="S102" s="3">
        <v>15905736</v>
      </c>
      <c r="T102" s="3">
        <v>15822272</v>
      </c>
      <c r="U102" s="3">
        <v>17698359.693</v>
      </c>
      <c r="V102" s="3">
        <v>17646100</v>
      </c>
      <c r="W102" s="3">
        <v>17822561</v>
      </c>
      <c r="X102" s="3">
        <v>17623739</v>
      </c>
      <c r="Y102" s="3">
        <v>18060145.006000001</v>
      </c>
      <c r="Z102" s="3">
        <v>16914394</v>
      </c>
      <c r="AA102" s="3">
        <v>16849209</v>
      </c>
      <c r="AB102" s="3">
        <v>16580646</v>
      </c>
      <c r="AC102" s="3">
        <v>16992720.329999998</v>
      </c>
      <c r="AD102" s="3">
        <v>15689606</v>
      </c>
      <c r="AE102" s="3">
        <v>15549012</v>
      </c>
      <c r="AF102" s="3">
        <v>15494336</v>
      </c>
      <c r="AG102" s="3">
        <v>14545036.007999999</v>
      </c>
      <c r="AH102" s="3">
        <v>13964806</v>
      </c>
      <c r="AI102" s="3">
        <v>14081072</v>
      </c>
      <c r="AJ102" s="3">
        <v>13550511</v>
      </c>
      <c r="AK102" s="3">
        <v>13279528.25</v>
      </c>
      <c r="AL102" s="3">
        <v>13303517</v>
      </c>
      <c r="AM102" s="3">
        <v>12516425</v>
      </c>
      <c r="AN102" s="3">
        <v>12453536</v>
      </c>
      <c r="AO102" s="3">
        <v>12978939.528999999</v>
      </c>
      <c r="AP102" s="3">
        <v>12592084</v>
      </c>
      <c r="AQ102" s="3">
        <v>12545010</v>
      </c>
      <c r="AR102" s="3">
        <v>12664270</v>
      </c>
      <c r="AS102" s="3">
        <v>13027774.793</v>
      </c>
      <c r="AT102" s="3">
        <v>12806583</v>
      </c>
      <c r="AU102" s="3">
        <v>12566680</v>
      </c>
      <c r="AV102" s="3">
        <v>12745166</v>
      </c>
      <c r="AW102" s="3">
        <v>13445978.027000001</v>
      </c>
      <c r="AX102" s="3">
        <v>24187475</v>
      </c>
      <c r="AY102" s="3">
        <v>24832676</v>
      </c>
      <c r="AZ102" s="3">
        <v>24901923</v>
      </c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</row>
    <row r="103" spans="1:71" x14ac:dyDescent="0.25"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x14ac:dyDescent="0.25">
      <c r="A104" s="3" t="s">
        <v>131</v>
      </c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</row>
    <row r="105" spans="1:71" x14ac:dyDescent="0.25">
      <c r="A105" s="3" t="s">
        <v>132</v>
      </c>
      <c r="B105" s="3">
        <v>1580800</v>
      </c>
      <c r="C105" s="3">
        <v>1580800</v>
      </c>
      <c r="D105" s="3">
        <v>1580800</v>
      </c>
      <c r="E105" s="3">
        <v>1580800</v>
      </c>
      <c r="F105" s="3">
        <v>1580800</v>
      </c>
      <c r="G105" s="3">
        <v>1580800</v>
      </c>
      <c r="H105" s="3">
        <v>1580800</v>
      </c>
      <c r="I105" s="3">
        <v>1580800</v>
      </c>
      <c r="J105" s="3">
        <v>1580800</v>
      </c>
      <c r="K105" s="3">
        <v>1580800</v>
      </c>
      <c r="L105" s="3">
        <v>1580800</v>
      </c>
      <c r="M105" s="3">
        <v>1580800</v>
      </c>
      <c r="N105" s="3">
        <v>1580800</v>
      </c>
      <c r="O105" s="3">
        <v>1580800</v>
      </c>
      <c r="P105" s="3">
        <v>1580800</v>
      </c>
      <c r="Q105" s="3">
        <v>1580800</v>
      </c>
      <c r="R105" s="3">
        <v>1580800</v>
      </c>
      <c r="S105" s="3">
        <v>1350000</v>
      </c>
      <c r="T105" s="3">
        <v>1350000</v>
      </c>
      <c r="U105" s="3">
        <v>1350000</v>
      </c>
      <c r="V105" s="3">
        <v>1350000</v>
      </c>
      <c r="W105" s="3">
        <v>1350000</v>
      </c>
      <c r="X105" s="3">
        <v>1350000</v>
      </c>
      <c r="Y105" s="3">
        <v>1350000</v>
      </c>
      <c r="Z105" s="3">
        <v>1350000</v>
      </c>
      <c r="AA105" s="3">
        <v>1350000</v>
      </c>
      <c r="AB105" s="3">
        <v>1350000</v>
      </c>
      <c r="AC105" s="3">
        <v>1350000</v>
      </c>
      <c r="AD105" s="3">
        <v>1350000</v>
      </c>
      <c r="AE105" s="3">
        <v>1350000</v>
      </c>
      <c r="AF105" s="3">
        <v>1350000</v>
      </c>
      <c r="AG105" s="3">
        <v>1350000</v>
      </c>
      <c r="AH105" s="3">
        <v>1350000</v>
      </c>
      <c r="AI105" s="3">
        <v>1350000</v>
      </c>
      <c r="AJ105" s="3">
        <v>1350000</v>
      </c>
      <c r="AK105" s="3">
        <v>1350000</v>
      </c>
      <c r="AL105" s="3">
        <v>1350000</v>
      </c>
      <c r="AM105" s="3">
        <v>1350000</v>
      </c>
      <c r="AN105" s="3">
        <v>1350000</v>
      </c>
      <c r="AO105" s="3">
        <v>1350000</v>
      </c>
      <c r="AP105" s="3">
        <v>1350000</v>
      </c>
      <c r="AQ105" s="3">
        <v>1350000</v>
      </c>
      <c r="AR105" s="3">
        <v>1350000</v>
      </c>
      <c r="AS105" s="3">
        <v>1350000</v>
      </c>
      <c r="AT105" s="3">
        <v>1350000</v>
      </c>
      <c r="AU105" s="3">
        <v>1350000</v>
      </c>
      <c r="AV105" s="3">
        <v>1350000</v>
      </c>
      <c r="AW105" s="3">
        <v>1350000</v>
      </c>
      <c r="AX105" s="3">
        <v>1350000</v>
      </c>
      <c r="AY105" s="3">
        <v>1350000</v>
      </c>
      <c r="AZ105" s="3">
        <v>1350000</v>
      </c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</row>
    <row r="106" spans="1:71" x14ac:dyDescent="0.25">
      <c r="A106" s="3" t="s">
        <v>133</v>
      </c>
      <c r="B106" s="3">
        <v>1580800</v>
      </c>
      <c r="C106" s="3">
        <v>1580800</v>
      </c>
      <c r="D106" s="3">
        <v>1580800</v>
      </c>
      <c r="E106" s="3">
        <v>1580800</v>
      </c>
      <c r="F106" s="3">
        <v>1580800</v>
      </c>
      <c r="G106" s="3">
        <v>1580800</v>
      </c>
      <c r="H106" s="3">
        <v>1580800</v>
      </c>
      <c r="I106" s="3">
        <v>1580800</v>
      </c>
      <c r="J106" s="3">
        <v>1580800</v>
      </c>
      <c r="K106" s="3">
        <v>1580800</v>
      </c>
      <c r="L106" s="3">
        <v>1580800</v>
      </c>
      <c r="M106" s="3">
        <v>1580800</v>
      </c>
      <c r="N106" s="3">
        <v>1580800</v>
      </c>
      <c r="O106" s="3">
        <v>1580800</v>
      </c>
      <c r="P106" s="3">
        <v>1580800</v>
      </c>
      <c r="Q106" s="3">
        <v>1580800</v>
      </c>
      <c r="R106" s="3">
        <v>1580800</v>
      </c>
      <c r="S106" s="3">
        <v>1350000</v>
      </c>
      <c r="T106" s="3">
        <v>1350000</v>
      </c>
      <c r="U106" s="3">
        <v>1350000</v>
      </c>
      <c r="V106" s="3">
        <v>1350000</v>
      </c>
      <c r="W106" s="3">
        <v>1350000</v>
      </c>
      <c r="X106" s="3">
        <v>1350000</v>
      </c>
      <c r="Y106" s="3">
        <v>1350000</v>
      </c>
      <c r="Z106" s="3">
        <v>1350000</v>
      </c>
      <c r="AA106" s="3">
        <v>1350000</v>
      </c>
      <c r="AB106" s="3">
        <v>1350000</v>
      </c>
      <c r="AC106" s="3">
        <v>1350000</v>
      </c>
      <c r="AD106" s="3">
        <v>1350000</v>
      </c>
      <c r="AE106" s="3">
        <v>1350000</v>
      </c>
      <c r="AF106" s="3">
        <v>1350000</v>
      </c>
      <c r="AG106" s="3">
        <v>1350000</v>
      </c>
      <c r="AH106" s="3">
        <v>1350000</v>
      </c>
      <c r="AI106" s="3">
        <v>1350000</v>
      </c>
      <c r="AJ106" s="3">
        <v>1350000</v>
      </c>
      <c r="AK106" s="3">
        <v>1350000</v>
      </c>
      <c r="AL106" s="3">
        <v>1350000</v>
      </c>
      <c r="AM106" s="3">
        <v>1350000</v>
      </c>
      <c r="AN106" s="3">
        <v>1350000</v>
      </c>
      <c r="AO106" s="3">
        <v>1350000</v>
      </c>
      <c r="AP106" s="3">
        <v>1350000</v>
      </c>
      <c r="AQ106" s="3">
        <v>1350000</v>
      </c>
      <c r="AR106" s="3">
        <v>1350000</v>
      </c>
      <c r="AS106" s="3">
        <v>1350000</v>
      </c>
      <c r="AT106" s="3">
        <v>1350000</v>
      </c>
      <c r="AU106" s="3">
        <v>1350000</v>
      </c>
      <c r="AV106" s="3">
        <v>1350000</v>
      </c>
      <c r="AW106" s="3">
        <v>1350000</v>
      </c>
      <c r="AX106" s="3">
        <v>1350000</v>
      </c>
      <c r="AY106" s="3">
        <v>1350000</v>
      </c>
      <c r="AZ106" s="3">
        <v>1350000</v>
      </c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</row>
    <row r="107" spans="1:71" x14ac:dyDescent="0.25">
      <c r="A107" s="3" t="s">
        <v>134</v>
      </c>
      <c r="B107" s="3">
        <v>1350000</v>
      </c>
      <c r="C107" s="3">
        <v>1350000</v>
      </c>
      <c r="D107" s="3">
        <v>1350000</v>
      </c>
      <c r="E107" s="3">
        <v>1350000</v>
      </c>
      <c r="F107" s="3">
        <v>1350000</v>
      </c>
      <c r="G107" s="3">
        <v>1350000</v>
      </c>
      <c r="H107" s="3">
        <v>1350000</v>
      </c>
      <c r="I107" s="3">
        <v>1350000</v>
      </c>
      <c r="J107" s="3">
        <v>1350000</v>
      </c>
      <c r="K107" s="3">
        <v>1350000</v>
      </c>
      <c r="L107" s="3">
        <v>1350000</v>
      </c>
      <c r="M107" s="3">
        <v>1350000</v>
      </c>
      <c r="N107" s="3">
        <v>1350000</v>
      </c>
      <c r="O107" s="3">
        <v>1350000</v>
      </c>
      <c r="P107" s="3">
        <v>1350000</v>
      </c>
      <c r="Q107" s="3">
        <v>1350000</v>
      </c>
      <c r="R107" s="3">
        <v>1350000</v>
      </c>
      <c r="S107" s="3">
        <v>1350000</v>
      </c>
      <c r="T107" s="3">
        <v>1350000</v>
      </c>
      <c r="U107" s="3">
        <v>1350000</v>
      </c>
      <c r="V107" s="3">
        <v>1350000</v>
      </c>
      <c r="W107" s="3">
        <v>1350000</v>
      </c>
      <c r="X107" s="3">
        <v>1350000</v>
      </c>
      <c r="Y107" s="3">
        <v>1350000</v>
      </c>
      <c r="Z107" s="3">
        <v>1350000</v>
      </c>
      <c r="AA107" s="3">
        <v>1350000</v>
      </c>
      <c r="AB107" s="3">
        <v>1350000</v>
      </c>
      <c r="AC107" s="3">
        <v>1350000</v>
      </c>
      <c r="AD107" s="3">
        <v>1350000</v>
      </c>
      <c r="AE107" s="3">
        <v>1350000</v>
      </c>
      <c r="AF107" s="3">
        <v>1350000</v>
      </c>
      <c r="AG107" s="3">
        <v>1350000</v>
      </c>
      <c r="AH107" s="3">
        <v>1350000</v>
      </c>
      <c r="AI107" s="3">
        <v>1350000</v>
      </c>
      <c r="AJ107" s="3">
        <v>1350000</v>
      </c>
      <c r="AK107" s="3">
        <v>1350000</v>
      </c>
      <c r="AL107" s="3">
        <v>1350000</v>
      </c>
      <c r="AM107" s="3">
        <v>1350000</v>
      </c>
      <c r="AN107" s="3">
        <v>1350000</v>
      </c>
      <c r="AO107" s="3">
        <v>1350000</v>
      </c>
      <c r="AP107" s="3">
        <v>1350000</v>
      </c>
      <c r="AQ107" s="3">
        <v>1350000</v>
      </c>
      <c r="AR107" s="3">
        <v>1350000</v>
      </c>
      <c r="AS107" s="3">
        <v>1350000</v>
      </c>
      <c r="AT107" s="3">
        <v>1350000</v>
      </c>
      <c r="AU107" s="3">
        <v>1350000</v>
      </c>
      <c r="AV107" s="3">
        <v>1350000</v>
      </c>
      <c r="AW107" s="3">
        <v>1350000</v>
      </c>
      <c r="AX107" s="3">
        <v>1350000</v>
      </c>
      <c r="AY107" s="3">
        <v>1350000</v>
      </c>
      <c r="AZ107" s="3">
        <v>1350000</v>
      </c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</row>
    <row r="108" spans="1:71" x14ac:dyDescent="0.25">
      <c r="A108" s="3" t="s">
        <v>133</v>
      </c>
      <c r="B108" s="3">
        <v>1350000</v>
      </c>
      <c r="C108" s="3">
        <v>1350000</v>
      </c>
      <c r="D108" s="3">
        <v>1350000</v>
      </c>
      <c r="E108" s="3">
        <v>1350000</v>
      </c>
      <c r="F108" s="3">
        <v>1350000</v>
      </c>
      <c r="G108" s="3">
        <v>1350000</v>
      </c>
      <c r="H108" s="3">
        <v>1350000</v>
      </c>
      <c r="I108" s="3">
        <v>1350000</v>
      </c>
      <c r="J108" s="3">
        <v>1350000</v>
      </c>
      <c r="K108" s="3">
        <v>1350000</v>
      </c>
      <c r="L108" s="3">
        <v>1350000</v>
      </c>
      <c r="M108" s="3">
        <v>1350000</v>
      </c>
      <c r="N108" s="3">
        <v>1350000</v>
      </c>
      <c r="O108" s="3">
        <v>1350000</v>
      </c>
      <c r="P108" s="3">
        <v>1350000</v>
      </c>
      <c r="Q108" s="3">
        <v>1350000</v>
      </c>
      <c r="R108" s="3">
        <v>1350000</v>
      </c>
      <c r="S108" s="3">
        <v>1350000</v>
      </c>
      <c r="T108" s="3">
        <v>1350000</v>
      </c>
      <c r="U108" s="3">
        <v>1350000</v>
      </c>
      <c r="V108" s="3">
        <v>1350000</v>
      </c>
      <c r="W108" s="3">
        <v>1350000</v>
      </c>
      <c r="X108" s="3">
        <v>1350000</v>
      </c>
      <c r="Y108" s="3">
        <v>1350000</v>
      </c>
      <c r="Z108" s="3">
        <v>1350000</v>
      </c>
      <c r="AA108" s="3">
        <v>1350000</v>
      </c>
      <c r="AB108" s="3">
        <v>1350000</v>
      </c>
      <c r="AC108" s="3">
        <v>1350000</v>
      </c>
      <c r="AD108" s="3">
        <v>1350000</v>
      </c>
      <c r="AE108" s="3">
        <v>1350000</v>
      </c>
      <c r="AF108" s="3">
        <v>1350000</v>
      </c>
      <c r="AG108" s="3">
        <v>1350000</v>
      </c>
      <c r="AH108" s="3">
        <v>1350000</v>
      </c>
      <c r="AI108" s="3">
        <v>1350000</v>
      </c>
      <c r="AJ108" s="3">
        <v>1350000</v>
      </c>
      <c r="AK108" s="3">
        <v>1350000</v>
      </c>
      <c r="AL108" s="3">
        <v>1350000</v>
      </c>
      <c r="AM108" s="3">
        <v>1350000</v>
      </c>
      <c r="AN108" s="3">
        <v>1350000</v>
      </c>
      <c r="AO108" s="3">
        <v>1350000</v>
      </c>
      <c r="AP108" s="3">
        <v>1350000</v>
      </c>
      <c r="AQ108" s="3">
        <v>1350000</v>
      </c>
      <c r="AR108" s="3">
        <v>1350000</v>
      </c>
      <c r="AS108" s="3">
        <v>1350000</v>
      </c>
      <c r="AT108" s="3">
        <v>1350000</v>
      </c>
      <c r="AU108" s="3">
        <v>1350000</v>
      </c>
      <c r="AV108" s="3">
        <v>1350000</v>
      </c>
      <c r="AW108" s="3">
        <v>1350000</v>
      </c>
      <c r="AX108" s="3">
        <v>1350000</v>
      </c>
      <c r="AY108" s="3">
        <v>1350000</v>
      </c>
      <c r="AZ108" s="3">
        <v>1350000</v>
      </c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</row>
    <row r="109" spans="1:71" x14ac:dyDescent="0.25">
      <c r="A109" s="3" t="s">
        <v>135</v>
      </c>
      <c r="B109" s="3">
        <v>970000</v>
      </c>
      <c r="C109" s="3">
        <v>970000</v>
      </c>
      <c r="D109" s="3">
        <v>970000</v>
      </c>
      <c r="E109" s="3">
        <v>970000</v>
      </c>
      <c r="F109" s="3">
        <v>970000</v>
      </c>
      <c r="G109" s="3">
        <v>970000</v>
      </c>
      <c r="H109" s="3">
        <v>970000</v>
      </c>
      <c r="I109" s="3">
        <v>970000</v>
      </c>
      <c r="J109" s="3">
        <v>970000</v>
      </c>
      <c r="K109" s="3">
        <v>970000</v>
      </c>
      <c r="L109" s="3">
        <v>970000</v>
      </c>
      <c r="M109" s="3">
        <v>970000</v>
      </c>
      <c r="N109" s="3">
        <v>970000</v>
      </c>
      <c r="O109" s="3">
        <v>970000</v>
      </c>
      <c r="P109" s="3">
        <v>970000</v>
      </c>
      <c r="Q109" s="3">
        <v>970000</v>
      </c>
      <c r="R109" s="3">
        <v>970000</v>
      </c>
      <c r="S109" s="3">
        <v>970000</v>
      </c>
      <c r="T109" s="3">
        <v>970000</v>
      </c>
      <c r="U109" s="3">
        <v>970000</v>
      </c>
      <c r="V109" s="3">
        <v>970000</v>
      </c>
      <c r="W109" s="3">
        <v>970000</v>
      </c>
      <c r="X109" s="3">
        <v>970000</v>
      </c>
      <c r="Y109" s="3">
        <v>970000</v>
      </c>
      <c r="Z109" s="3">
        <v>970000</v>
      </c>
      <c r="AA109" s="3">
        <v>970000</v>
      </c>
      <c r="AB109" s="3">
        <v>970000</v>
      </c>
      <c r="AC109" s="3">
        <v>970000</v>
      </c>
      <c r="AD109" s="3">
        <v>970000</v>
      </c>
      <c r="AE109" s="3">
        <v>970000</v>
      </c>
      <c r="AF109" s="3">
        <v>970000</v>
      </c>
      <c r="AG109" s="3">
        <v>970000</v>
      </c>
      <c r="AH109" s="3">
        <v>970000</v>
      </c>
      <c r="AI109" s="3">
        <v>970000</v>
      </c>
      <c r="AJ109" s="3">
        <v>970000</v>
      </c>
      <c r="AK109" s="3">
        <v>970000</v>
      </c>
      <c r="AL109" s="3">
        <v>970000</v>
      </c>
      <c r="AM109" s="3">
        <v>970000</v>
      </c>
      <c r="AN109" s="3">
        <v>970000</v>
      </c>
      <c r="AO109" s="3">
        <v>970000</v>
      </c>
      <c r="AP109" s="3">
        <v>970000</v>
      </c>
      <c r="AQ109" s="3">
        <v>970000</v>
      </c>
      <c r="AR109" s="3">
        <v>970000</v>
      </c>
      <c r="AS109" s="3">
        <v>970000</v>
      </c>
      <c r="AT109" s="3">
        <v>970000</v>
      </c>
      <c r="AU109" s="3">
        <v>970000</v>
      </c>
      <c r="AV109" s="3">
        <v>970000</v>
      </c>
      <c r="AW109" s="3">
        <v>970000</v>
      </c>
      <c r="AX109" s="3">
        <v>970000</v>
      </c>
      <c r="AY109" s="3">
        <v>970000</v>
      </c>
      <c r="AZ109" s="3">
        <v>970000</v>
      </c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x14ac:dyDescent="0.25">
      <c r="A110" s="3" t="s">
        <v>133</v>
      </c>
      <c r="B110" s="3">
        <v>970000</v>
      </c>
      <c r="C110" s="3">
        <v>970000</v>
      </c>
      <c r="D110" s="3">
        <v>970000</v>
      </c>
      <c r="E110" s="3">
        <v>970000</v>
      </c>
      <c r="F110" s="3">
        <v>970000</v>
      </c>
      <c r="G110" s="3">
        <v>970000</v>
      </c>
      <c r="H110" s="3">
        <v>970000</v>
      </c>
      <c r="I110" s="3">
        <v>970000</v>
      </c>
      <c r="J110" s="3">
        <v>970000</v>
      </c>
      <c r="K110" s="3">
        <v>970000</v>
      </c>
      <c r="L110" s="3">
        <v>970000</v>
      </c>
      <c r="M110" s="3">
        <v>970000</v>
      </c>
      <c r="N110" s="3">
        <v>970000</v>
      </c>
      <c r="O110" s="3">
        <v>970000</v>
      </c>
      <c r="P110" s="3">
        <v>970000</v>
      </c>
      <c r="Q110" s="3">
        <v>970000</v>
      </c>
      <c r="R110" s="3">
        <v>970000</v>
      </c>
      <c r="S110" s="3">
        <v>970000</v>
      </c>
      <c r="T110" s="3">
        <v>970000</v>
      </c>
      <c r="U110" s="3">
        <v>970000</v>
      </c>
      <c r="V110" s="3">
        <v>970000</v>
      </c>
      <c r="W110" s="3">
        <v>970000</v>
      </c>
      <c r="X110" s="3">
        <v>970000</v>
      </c>
      <c r="Y110" s="3">
        <v>970000</v>
      </c>
      <c r="Z110" s="3">
        <v>970000</v>
      </c>
      <c r="AA110" s="3">
        <v>970000</v>
      </c>
      <c r="AB110" s="3">
        <v>970000</v>
      </c>
      <c r="AC110" s="3">
        <v>970000</v>
      </c>
      <c r="AD110" s="3">
        <v>970000</v>
      </c>
      <c r="AE110" s="3">
        <v>970000</v>
      </c>
      <c r="AF110" s="3">
        <v>970000</v>
      </c>
      <c r="AG110" s="3">
        <v>970000</v>
      </c>
      <c r="AH110" s="3">
        <v>970000</v>
      </c>
      <c r="AI110" s="3">
        <v>970000</v>
      </c>
      <c r="AJ110" s="3">
        <v>970000</v>
      </c>
      <c r="AK110" s="3">
        <v>970000</v>
      </c>
      <c r="AL110" s="3">
        <v>970000</v>
      </c>
      <c r="AM110" s="3">
        <v>970000</v>
      </c>
      <c r="AN110" s="3">
        <v>970000</v>
      </c>
      <c r="AO110" s="3">
        <v>970000</v>
      </c>
      <c r="AP110" s="3">
        <v>970000</v>
      </c>
      <c r="AQ110" s="3">
        <v>970000</v>
      </c>
      <c r="AR110" s="3">
        <v>970000</v>
      </c>
      <c r="AS110" s="3">
        <v>970000</v>
      </c>
      <c r="AT110" s="3">
        <v>970000</v>
      </c>
      <c r="AU110" s="3">
        <v>970000</v>
      </c>
      <c r="AV110" s="3">
        <v>970000</v>
      </c>
      <c r="AW110" s="3">
        <v>970000</v>
      </c>
      <c r="AX110" s="3">
        <v>970000</v>
      </c>
      <c r="AY110" s="3">
        <v>970000</v>
      </c>
      <c r="AZ110" s="3">
        <v>970000</v>
      </c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x14ac:dyDescent="0.25">
      <c r="A111" s="3" t="s">
        <v>136</v>
      </c>
      <c r="B111" s="3">
        <v>1948924</v>
      </c>
      <c r="C111" s="3">
        <v>1803551</v>
      </c>
      <c r="D111" s="3">
        <v>1807486</v>
      </c>
      <c r="E111" s="3">
        <v>1814609.35</v>
      </c>
      <c r="F111" s="3">
        <v>1939673</v>
      </c>
      <c r="G111" s="3">
        <v>1848897</v>
      </c>
      <c r="H111" s="3">
        <v>1682727</v>
      </c>
      <c r="I111" s="3">
        <v>1735508</v>
      </c>
      <c r="J111" s="3">
        <v>1941195</v>
      </c>
      <c r="K111" s="3">
        <v>1669094</v>
      </c>
      <c r="L111" s="3">
        <v>1526116</v>
      </c>
      <c r="M111" s="3">
        <v>1616902.37</v>
      </c>
      <c r="N111" s="3">
        <v>1845499</v>
      </c>
      <c r="O111" s="3">
        <v>1820537</v>
      </c>
      <c r="P111" s="3">
        <v>1852433</v>
      </c>
      <c r="Q111" s="3">
        <v>1927442.07</v>
      </c>
      <c r="R111" s="3">
        <v>2493044</v>
      </c>
      <c r="S111" s="3">
        <v>2454276</v>
      </c>
      <c r="T111" s="3">
        <v>2558043</v>
      </c>
      <c r="U111" s="3">
        <v>3305708.281</v>
      </c>
      <c r="V111" s="3">
        <v>4500588</v>
      </c>
      <c r="W111" s="3">
        <v>4284215</v>
      </c>
      <c r="X111" s="3">
        <v>4478179</v>
      </c>
      <c r="Y111" s="3">
        <v>4907119.7869999995</v>
      </c>
      <c r="Z111" s="3">
        <v>5409002</v>
      </c>
      <c r="AA111" s="3">
        <v>4910658</v>
      </c>
      <c r="AB111" s="3">
        <v>5078645</v>
      </c>
      <c r="AC111" s="3">
        <v>5626001.1699999999</v>
      </c>
      <c r="AD111" s="3">
        <v>6459835</v>
      </c>
      <c r="AE111" s="3">
        <v>6166077</v>
      </c>
      <c r="AF111" s="3">
        <v>6459672</v>
      </c>
      <c r="AG111" s="3">
        <v>6711063.9890000001</v>
      </c>
      <c r="AH111" s="3">
        <v>7468723</v>
      </c>
      <c r="AI111" s="3">
        <v>7147869</v>
      </c>
      <c r="AJ111" s="3">
        <v>7469811</v>
      </c>
      <c r="AK111" s="3">
        <v>7852281.1200000001</v>
      </c>
      <c r="AL111" s="3">
        <v>8635294</v>
      </c>
      <c r="AM111" s="3">
        <v>8291076</v>
      </c>
      <c r="AN111" s="3">
        <v>8659615</v>
      </c>
      <c r="AO111" s="3">
        <v>9101175.5800000001</v>
      </c>
      <c r="AP111" s="3">
        <v>9984212</v>
      </c>
      <c r="AQ111" s="3">
        <v>9545978</v>
      </c>
      <c r="AR111" s="3">
        <v>9987725</v>
      </c>
      <c r="AS111" s="3">
        <v>10451327.028999999</v>
      </c>
      <c r="AT111" s="3">
        <v>11277241</v>
      </c>
      <c r="AU111" s="3">
        <v>10632168</v>
      </c>
      <c r="AV111" s="3">
        <v>10847162</v>
      </c>
      <c r="AW111" s="3">
        <v>11318080.478</v>
      </c>
      <c r="AX111" s="3">
        <v>10322047</v>
      </c>
      <c r="AY111" s="3">
        <v>9856560</v>
      </c>
      <c r="AZ111" s="3">
        <v>8959137</v>
      </c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x14ac:dyDescent="0.25">
      <c r="A112" s="3" t="s">
        <v>137</v>
      </c>
      <c r="B112" s="3">
        <v>133300</v>
      </c>
      <c r="C112" s="3">
        <v>133300</v>
      </c>
      <c r="D112" s="3">
        <v>133300</v>
      </c>
      <c r="E112" s="3">
        <v>158080</v>
      </c>
      <c r="F112" s="3">
        <v>158080</v>
      </c>
      <c r="G112" s="3">
        <v>158080</v>
      </c>
      <c r="H112" s="3">
        <v>158080</v>
      </c>
      <c r="I112" s="3">
        <v>158080</v>
      </c>
      <c r="J112" s="3">
        <v>158080</v>
      </c>
      <c r="K112" s="3">
        <v>158080</v>
      </c>
      <c r="L112" s="3">
        <v>158080</v>
      </c>
      <c r="M112" s="3">
        <v>158080</v>
      </c>
      <c r="N112" s="3">
        <v>158080</v>
      </c>
      <c r="O112" s="3">
        <v>158080</v>
      </c>
      <c r="P112" s="3">
        <v>158080</v>
      </c>
      <c r="Q112" s="3">
        <v>158080</v>
      </c>
      <c r="R112" s="3">
        <v>158080</v>
      </c>
      <c r="S112" s="3">
        <v>158080</v>
      </c>
      <c r="T112" s="3">
        <v>158080</v>
      </c>
      <c r="U112" s="3">
        <v>158080</v>
      </c>
      <c r="V112" s="3">
        <v>158080</v>
      </c>
      <c r="W112" s="3">
        <v>158080</v>
      </c>
      <c r="X112" s="3">
        <v>158080</v>
      </c>
      <c r="Y112" s="3">
        <v>158080</v>
      </c>
      <c r="Z112" s="3">
        <v>158080</v>
      </c>
      <c r="AA112" s="3">
        <v>158080</v>
      </c>
      <c r="AB112" s="3">
        <v>158080</v>
      </c>
      <c r="AC112" s="3">
        <v>158080</v>
      </c>
      <c r="AD112" s="3">
        <v>158080</v>
      </c>
      <c r="AE112" s="3">
        <v>158080</v>
      </c>
      <c r="AF112" s="3">
        <v>158080</v>
      </c>
      <c r="AG112" s="3">
        <v>158080</v>
      </c>
      <c r="AH112" s="3">
        <v>158080</v>
      </c>
      <c r="AI112" s="3">
        <v>158080</v>
      </c>
      <c r="AJ112" s="3">
        <v>158080</v>
      </c>
      <c r="AK112" s="3">
        <v>158080</v>
      </c>
      <c r="AL112" s="3">
        <v>158080</v>
      </c>
      <c r="AM112" s="3">
        <v>158080</v>
      </c>
      <c r="AN112" s="3">
        <v>158080</v>
      </c>
      <c r="AO112" s="3">
        <v>158080</v>
      </c>
      <c r="AP112" s="3">
        <v>158080</v>
      </c>
      <c r="AQ112" s="3">
        <v>158080</v>
      </c>
      <c r="AR112" s="3">
        <v>158080</v>
      </c>
      <c r="AS112" s="3">
        <v>158080</v>
      </c>
      <c r="AT112" s="3">
        <v>158080</v>
      </c>
      <c r="AU112" s="3">
        <v>158080</v>
      </c>
      <c r="AV112" s="3">
        <v>158080</v>
      </c>
      <c r="AW112" s="3">
        <v>158080</v>
      </c>
      <c r="AX112" s="3">
        <v>158080</v>
      </c>
      <c r="AY112" s="3">
        <v>158080</v>
      </c>
      <c r="AZ112" s="3">
        <v>158080</v>
      </c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  <row r="113" spans="1:71" x14ac:dyDescent="0.25">
      <c r="A113" s="3" t="s">
        <v>138</v>
      </c>
      <c r="B113" s="3">
        <v>133300</v>
      </c>
      <c r="C113" s="3">
        <v>133300</v>
      </c>
      <c r="D113" s="3">
        <v>133300</v>
      </c>
      <c r="E113" s="3">
        <v>158080</v>
      </c>
      <c r="F113" s="3">
        <v>158080</v>
      </c>
      <c r="G113" s="3">
        <v>158080</v>
      </c>
      <c r="H113" s="3">
        <v>158080</v>
      </c>
      <c r="I113" s="3">
        <v>158080</v>
      </c>
      <c r="J113" s="3">
        <v>158080</v>
      </c>
      <c r="K113" s="3">
        <v>158080</v>
      </c>
      <c r="L113" s="3">
        <v>158080</v>
      </c>
      <c r="M113" s="3">
        <v>158080</v>
      </c>
      <c r="N113" s="3">
        <v>158080</v>
      </c>
      <c r="O113" s="3">
        <v>158080</v>
      </c>
      <c r="P113" s="3">
        <v>158080</v>
      </c>
      <c r="Q113" s="3">
        <v>158080</v>
      </c>
      <c r="R113" s="3">
        <v>158080</v>
      </c>
      <c r="S113" s="3">
        <v>158080</v>
      </c>
      <c r="T113" s="3">
        <v>158080</v>
      </c>
      <c r="U113" s="3">
        <v>158080</v>
      </c>
      <c r="V113" s="3">
        <v>158080</v>
      </c>
      <c r="W113" s="3">
        <v>158080</v>
      </c>
      <c r="X113" s="3">
        <v>158080</v>
      </c>
      <c r="Y113" s="3">
        <v>158080</v>
      </c>
      <c r="Z113" s="3">
        <v>158080</v>
      </c>
      <c r="AA113" s="3">
        <v>158080</v>
      </c>
      <c r="AB113" s="3">
        <v>158080</v>
      </c>
      <c r="AC113" s="3">
        <v>158080</v>
      </c>
      <c r="AD113" s="3">
        <v>158080</v>
      </c>
      <c r="AE113" s="3">
        <v>158080</v>
      </c>
      <c r="AF113" s="3">
        <v>158080</v>
      </c>
      <c r="AG113" s="3">
        <v>158080</v>
      </c>
      <c r="AH113" s="3">
        <v>158080</v>
      </c>
      <c r="AI113" s="3">
        <v>158080</v>
      </c>
      <c r="AJ113" s="3">
        <v>158080</v>
      </c>
      <c r="AK113" s="3">
        <v>158080</v>
      </c>
      <c r="AL113" s="3">
        <v>158080</v>
      </c>
      <c r="AM113" s="3">
        <v>158080</v>
      </c>
      <c r="AN113" s="3">
        <v>158080</v>
      </c>
      <c r="AO113" s="3">
        <v>158080</v>
      </c>
      <c r="AP113" s="3">
        <v>158080</v>
      </c>
      <c r="AQ113" s="3">
        <v>158080</v>
      </c>
      <c r="AR113" s="3">
        <v>158080</v>
      </c>
      <c r="AS113" s="3">
        <v>158080</v>
      </c>
      <c r="AT113" s="3">
        <v>158080</v>
      </c>
      <c r="AU113" s="3">
        <v>158080</v>
      </c>
      <c r="AV113" s="3">
        <v>158080</v>
      </c>
      <c r="AW113" s="3">
        <v>158080</v>
      </c>
      <c r="AX113" s="3">
        <v>158080</v>
      </c>
      <c r="AY113" s="3">
        <v>158080</v>
      </c>
      <c r="AZ113" s="3">
        <v>158080</v>
      </c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</row>
    <row r="114" spans="1:71" x14ac:dyDescent="0.25">
      <c r="A114" s="3" t="s">
        <v>139</v>
      </c>
      <c r="B114" s="3">
        <v>1815624</v>
      </c>
      <c r="C114" s="3">
        <v>1670251</v>
      </c>
      <c r="D114" s="3">
        <v>1674186</v>
      </c>
      <c r="E114" s="3">
        <v>1656529.35</v>
      </c>
      <c r="F114" s="3">
        <v>1781593</v>
      </c>
      <c r="G114" s="3">
        <v>1690817</v>
      </c>
      <c r="H114" s="3">
        <v>1524647</v>
      </c>
      <c r="I114" s="3">
        <v>1577428</v>
      </c>
      <c r="J114" s="3">
        <v>1783115</v>
      </c>
      <c r="K114" s="3">
        <v>1511014</v>
      </c>
      <c r="L114" s="3">
        <v>1368036</v>
      </c>
      <c r="M114" s="3">
        <v>1458822.37</v>
      </c>
      <c r="N114" s="3">
        <v>1687419</v>
      </c>
      <c r="O114" s="3">
        <v>1662457</v>
      </c>
      <c r="P114" s="3">
        <v>1694353</v>
      </c>
      <c r="Q114" s="3">
        <v>1769362.07</v>
      </c>
      <c r="R114" s="3">
        <v>2334964</v>
      </c>
      <c r="S114" s="3">
        <v>2296196</v>
      </c>
      <c r="T114" s="3">
        <v>2399963</v>
      </c>
      <c r="U114" s="3">
        <v>3147628.281</v>
      </c>
      <c r="V114" s="3">
        <v>4342508</v>
      </c>
      <c r="W114" s="3">
        <v>4126135</v>
      </c>
      <c r="X114" s="3">
        <v>4320099</v>
      </c>
      <c r="Y114" s="3">
        <v>4749039.7869999995</v>
      </c>
      <c r="Z114" s="3">
        <v>5250922</v>
      </c>
      <c r="AA114" s="3">
        <v>4752578</v>
      </c>
      <c r="AB114" s="3">
        <v>4920565</v>
      </c>
      <c r="AC114" s="3">
        <v>5467921.1699999999</v>
      </c>
      <c r="AD114" s="3">
        <v>6301755</v>
      </c>
      <c r="AE114" s="3">
        <v>6007997</v>
      </c>
      <c r="AF114" s="3">
        <v>6301592</v>
      </c>
      <c r="AG114" s="3">
        <v>6552983.9890000001</v>
      </c>
      <c r="AH114" s="3">
        <v>7310643</v>
      </c>
      <c r="AI114" s="3">
        <v>6989789</v>
      </c>
      <c r="AJ114" s="3">
        <v>7311731</v>
      </c>
      <c r="AK114" s="3">
        <v>7694201.1200000001</v>
      </c>
      <c r="AL114" s="3">
        <v>8477214</v>
      </c>
      <c r="AM114" s="3">
        <v>8132996</v>
      </c>
      <c r="AN114" s="3">
        <v>8501535</v>
      </c>
      <c r="AO114" s="3">
        <v>8943095.5800000001</v>
      </c>
      <c r="AP114" s="3">
        <v>9826132</v>
      </c>
      <c r="AQ114" s="3">
        <v>9387898</v>
      </c>
      <c r="AR114" s="3">
        <v>9829645</v>
      </c>
      <c r="AS114" s="3">
        <v>10293247.028999999</v>
      </c>
      <c r="AT114" s="3">
        <v>11119161</v>
      </c>
      <c r="AU114" s="3">
        <v>10474088</v>
      </c>
      <c r="AV114" s="3">
        <v>10689082</v>
      </c>
      <c r="AW114" s="3">
        <v>11160000.478</v>
      </c>
      <c r="AX114" s="3">
        <v>10163967</v>
      </c>
      <c r="AY114" s="3">
        <v>9698480</v>
      </c>
      <c r="AZ114" s="3">
        <v>8801057</v>
      </c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</row>
    <row r="115" spans="1:71" x14ac:dyDescent="0.25">
      <c r="A115" s="3" t="s">
        <v>140</v>
      </c>
      <c r="B115" s="3">
        <v>248287</v>
      </c>
      <c r="C115" s="3">
        <v>233351</v>
      </c>
      <c r="D115" s="3">
        <v>2007308</v>
      </c>
      <c r="E115" s="3">
        <v>1964752</v>
      </c>
      <c r="F115" s="3">
        <v>1945132</v>
      </c>
      <c r="G115" s="3">
        <v>1936060</v>
      </c>
      <c r="H115" s="3">
        <v>1922606</v>
      </c>
      <c r="I115" s="3">
        <v>1909919</v>
      </c>
      <c r="J115" s="3">
        <v>1898315</v>
      </c>
      <c r="K115" s="3">
        <v>1885519</v>
      </c>
      <c r="L115" s="3">
        <v>1871821</v>
      </c>
      <c r="M115" s="3">
        <v>1859919.69</v>
      </c>
      <c r="N115" s="3">
        <v>1641365</v>
      </c>
      <c r="O115" s="3">
        <v>1570317</v>
      </c>
      <c r="P115" s="3">
        <v>1559546</v>
      </c>
      <c r="Q115" s="3">
        <v>1548532.17</v>
      </c>
      <c r="R115" s="3">
        <v>1540089</v>
      </c>
      <c r="S115" s="3">
        <v>1553811</v>
      </c>
      <c r="T115" s="3">
        <v>1533420</v>
      </c>
      <c r="U115" s="3">
        <v>3751378.5589999999</v>
      </c>
      <c r="V115" s="3">
        <v>2881028</v>
      </c>
      <c r="W115" s="3">
        <v>2883517</v>
      </c>
      <c r="X115" s="3">
        <v>2859273</v>
      </c>
      <c r="Y115" s="3">
        <v>3117254.63</v>
      </c>
      <c r="Z115" s="3">
        <v>3059706</v>
      </c>
      <c r="AA115" s="3">
        <v>3025204</v>
      </c>
      <c r="AB115" s="3">
        <v>2998285</v>
      </c>
      <c r="AC115" s="3">
        <v>2968878.15</v>
      </c>
      <c r="AD115" s="3">
        <v>2930178</v>
      </c>
      <c r="AE115" s="3">
        <v>2901030</v>
      </c>
      <c r="AF115" s="3">
        <v>2909864</v>
      </c>
      <c r="AG115" s="3">
        <v>226741.06599999999</v>
      </c>
      <c r="AH115" s="3">
        <v>206454</v>
      </c>
      <c r="AI115" s="3">
        <v>206914</v>
      </c>
      <c r="AJ115" s="3">
        <v>196795</v>
      </c>
      <c r="AK115" s="3">
        <v>231963.32</v>
      </c>
      <c r="AL115" s="3">
        <v>173539</v>
      </c>
      <c r="AM115" s="3">
        <v>161846</v>
      </c>
      <c r="AN115" s="3">
        <v>148551</v>
      </c>
      <c r="AO115" s="3">
        <v>119676.66800000001</v>
      </c>
      <c r="AP115" s="3">
        <v>61104</v>
      </c>
      <c r="AQ115" s="3">
        <v>141863</v>
      </c>
      <c r="AR115" s="3">
        <v>119376</v>
      </c>
      <c r="AS115" s="3">
        <v>130824.299</v>
      </c>
      <c r="AT115" s="3">
        <v>103950</v>
      </c>
      <c r="AU115" s="3">
        <v>53689</v>
      </c>
      <c r="AV115" s="3">
        <v>50132</v>
      </c>
      <c r="AW115" s="3">
        <v>32238.243999999999</v>
      </c>
      <c r="AX115" s="3">
        <v>200546</v>
      </c>
      <c r="AY115" s="3">
        <v>57395</v>
      </c>
      <c r="AZ115" s="3">
        <v>105692</v>
      </c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</row>
    <row r="116" spans="1:71" x14ac:dyDescent="0.25">
      <c r="A116" s="3" t="s">
        <v>141</v>
      </c>
      <c r="B116" s="3">
        <v>248287</v>
      </c>
      <c r="C116" s="3">
        <v>233351</v>
      </c>
      <c r="D116" s="3">
        <v>2007308</v>
      </c>
      <c r="E116" s="3">
        <v>1964752</v>
      </c>
      <c r="F116" s="3">
        <v>1945132</v>
      </c>
      <c r="G116" s="3">
        <v>1936060</v>
      </c>
      <c r="H116" s="3">
        <v>1922606</v>
      </c>
      <c r="I116" s="3">
        <v>1909919</v>
      </c>
      <c r="J116" s="3">
        <v>1898315</v>
      </c>
      <c r="K116" s="3">
        <v>1885519</v>
      </c>
      <c r="L116" s="3">
        <v>1871821</v>
      </c>
      <c r="M116" s="3">
        <v>1859919.69</v>
      </c>
      <c r="N116" s="3">
        <v>1641365</v>
      </c>
      <c r="O116" s="3">
        <v>1570317</v>
      </c>
      <c r="P116" s="3">
        <v>1559546</v>
      </c>
      <c r="Q116" s="3">
        <v>1548532.17</v>
      </c>
      <c r="R116" s="3">
        <v>1540089</v>
      </c>
      <c r="S116" s="3">
        <v>1535807</v>
      </c>
      <c r="T116" s="3">
        <v>1528605</v>
      </c>
      <c r="U116" s="3">
        <v>3696603.8870000001</v>
      </c>
      <c r="V116" s="3">
        <v>2910566</v>
      </c>
      <c r="W116" s="3">
        <v>0</v>
      </c>
      <c r="X116" s="3">
        <v>2893699</v>
      </c>
      <c r="Y116" s="3">
        <v>0</v>
      </c>
      <c r="Z116" s="3">
        <v>0</v>
      </c>
      <c r="AA116" s="3">
        <v>3039491</v>
      </c>
      <c r="AB116" s="3">
        <v>3005038</v>
      </c>
      <c r="AC116" s="3">
        <v>0</v>
      </c>
      <c r="AD116" s="3">
        <v>2951371</v>
      </c>
      <c r="AE116" s="3">
        <v>2873256</v>
      </c>
      <c r="AF116" s="3">
        <v>0</v>
      </c>
      <c r="AG116" s="3">
        <v>144175.11499999999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144239</v>
      </c>
      <c r="AO116" s="3">
        <v>0</v>
      </c>
      <c r="AP116" s="3">
        <v>0</v>
      </c>
      <c r="AQ116" s="3">
        <v>144047</v>
      </c>
      <c r="AR116" s="3">
        <v>144201</v>
      </c>
      <c r="AS116" s="3">
        <v>0</v>
      </c>
      <c r="AT116" s="3">
        <v>0</v>
      </c>
      <c r="AU116" s="3">
        <v>144197</v>
      </c>
      <c r="AV116" s="3">
        <v>144119</v>
      </c>
      <c r="AW116" s="3">
        <v>144089.117</v>
      </c>
      <c r="AX116" s="3">
        <v>0</v>
      </c>
      <c r="AY116" s="3">
        <v>0</v>
      </c>
      <c r="AZ116" s="3">
        <v>0</v>
      </c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</row>
    <row r="117" spans="1:71" x14ac:dyDescent="0.25">
      <c r="A117" s="3" t="s">
        <v>142</v>
      </c>
      <c r="B117" s="3">
        <v>0</v>
      </c>
      <c r="C117" s="3">
        <v>0</v>
      </c>
      <c r="D117" s="3">
        <v>2007050</v>
      </c>
      <c r="E117" s="3">
        <v>1964564.96</v>
      </c>
      <c r="F117" s="3">
        <v>1944973</v>
      </c>
      <c r="G117" s="3">
        <v>0</v>
      </c>
      <c r="H117" s="3">
        <v>1922354</v>
      </c>
      <c r="I117" s="3">
        <v>1909681</v>
      </c>
      <c r="J117" s="3">
        <v>1898086</v>
      </c>
      <c r="K117" s="3">
        <v>1885309</v>
      </c>
      <c r="L117" s="3">
        <v>1871549</v>
      </c>
      <c r="M117" s="3">
        <v>1859679.58</v>
      </c>
      <c r="N117" s="3">
        <v>1641125</v>
      </c>
      <c r="O117" s="3">
        <v>1570088</v>
      </c>
      <c r="P117" s="3">
        <v>1559342</v>
      </c>
      <c r="Q117" s="3">
        <v>1548307.98</v>
      </c>
      <c r="R117" s="3">
        <v>1539808</v>
      </c>
      <c r="S117" s="3">
        <v>1535509</v>
      </c>
      <c r="T117" s="3">
        <v>1528248</v>
      </c>
      <c r="U117" s="3">
        <v>3696140.3930000002</v>
      </c>
      <c r="V117" s="3">
        <v>2766664</v>
      </c>
      <c r="W117" s="3">
        <v>0</v>
      </c>
      <c r="X117" s="3">
        <v>2749819</v>
      </c>
      <c r="Y117" s="3">
        <v>0</v>
      </c>
      <c r="Z117" s="3">
        <v>0</v>
      </c>
      <c r="AA117" s="3">
        <v>2895519</v>
      </c>
      <c r="AB117" s="3">
        <v>2860929</v>
      </c>
      <c r="AC117" s="3">
        <v>0</v>
      </c>
      <c r="AD117" s="3">
        <v>2807301</v>
      </c>
      <c r="AE117" s="3">
        <v>2729200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</row>
    <row r="118" spans="1:71" x14ac:dyDescent="0.25">
      <c r="A118" s="3" t="s">
        <v>143</v>
      </c>
      <c r="B118" s="3">
        <v>347</v>
      </c>
      <c r="C118" s="3">
        <v>0</v>
      </c>
      <c r="D118" s="3">
        <v>258</v>
      </c>
      <c r="E118" s="3">
        <v>187.04</v>
      </c>
      <c r="F118" s="3">
        <v>0</v>
      </c>
      <c r="G118" s="3">
        <v>0</v>
      </c>
      <c r="H118" s="3">
        <v>252</v>
      </c>
      <c r="I118" s="3">
        <v>238</v>
      </c>
      <c r="J118" s="3">
        <v>229</v>
      </c>
      <c r="K118" s="3">
        <v>210</v>
      </c>
      <c r="L118" s="3">
        <v>272</v>
      </c>
      <c r="M118" s="3">
        <v>240.11</v>
      </c>
      <c r="N118" s="3">
        <v>240</v>
      </c>
      <c r="O118" s="3">
        <v>229</v>
      </c>
      <c r="P118" s="3">
        <v>204</v>
      </c>
      <c r="Q118" s="3">
        <v>224.18</v>
      </c>
      <c r="R118" s="3">
        <v>281</v>
      </c>
      <c r="S118" s="3">
        <v>298</v>
      </c>
      <c r="T118" s="3">
        <v>357</v>
      </c>
      <c r="U118" s="3">
        <v>463.49400000000003</v>
      </c>
      <c r="V118" s="3">
        <v>480</v>
      </c>
      <c r="W118" s="3">
        <v>0</v>
      </c>
      <c r="X118" s="3">
        <v>458</v>
      </c>
      <c r="Y118" s="3">
        <v>0</v>
      </c>
      <c r="Z118" s="3">
        <v>0</v>
      </c>
      <c r="AA118" s="3">
        <v>0</v>
      </c>
      <c r="AB118" s="3">
        <v>687</v>
      </c>
      <c r="AC118" s="3">
        <v>0</v>
      </c>
      <c r="AD118" s="3">
        <v>648</v>
      </c>
      <c r="AE118" s="3">
        <v>634</v>
      </c>
      <c r="AF118" s="3">
        <v>0</v>
      </c>
      <c r="AG118" s="3">
        <v>753.11500000000001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817</v>
      </c>
      <c r="AO118" s="3">
        <v>0</v>
      </c>
      <c r="AP118" s="3">
        <v>0</v>
      </c>
      <c r="AQ118" s="3">
        <v>625</v>
      </c>
      <c r="AR118" s="3">
        <v>779</v>
      </c>
      <c r="AS118" s="3">
        <v>0</v>
      </c>
      <c r="AT118" s="3">
        <v>0</v>
      </c>
      <c r="AU118" s="3">
        <v>775</v>
      </c>
      <c r="AV118" s="3">
        <v>697</v>
      </c>
      <c r="AW118" s="3">
        <v>667.11699999999996</v>
      </c>
      <c r="AX118" s="3">
        <v>0</v>
      </c>
      <c r="AY118" s="3">
        <v>0</v>
      </c>
      <c r="AZ118" s="3">
        <v>0</v>
      </c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</row>
    <row r="119" spans="1:71" x14ac:dyDescent="0.25">
      <c r="A119" s="3" t="s">
        <v>144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174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550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v>0</v>
      </c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</row>
    <row r="120" spans="1:71" x14ac:dyDescent="0.25">
      <c r="A120" s="3" t="s">
        <v>145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174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550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v>0</v>
      </c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</row>
    <row r="121" spans="1:71" x14ac:dyDescent="0.25">
      <c r="A121" s="3" t="s">
        <v>146</v>
      </c>
      <c r="B121" s="3">
        <v>247940</v>
      </c>
      <c r="C121" s="3">
        <v>233351</v>
      </c>
      <c r="D121" s="3">
        <v>0</v>
      </c>
      <c r="E121" s="3">
        <v>0</v>
      </c>
      <c r="F121" s="3">
        <v>159</v>
      </c>
      <c r="G121" s="3">
        <v>1935886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143422</v>
      </c>
      <c r="W121" s="3">
        <v>0</v>
      </c>
      <c r="X121" s="3">
        <v>143422</v>
      </c>
      <c r="Y121" s="3">
        <v>0</v>
      </c>
      <c r="Z121" s="3">
        <v>0</v>
      </c>
      <c r="AA121" s="3">
        <v>143422</v>
      </c>
      <c r="AB121" s="3">
        <v>143422</v>
      </c>
      <c r="AC121" s="3">
        <v>0</v>
      </c>
      <c r="AD121" s="3">
        <v>143422</v>
      </c>
      <c r="AE121" s="3">
        <v>143422</v>
      </c>
      <c r="AF121" s="3">
        <v>0</v>
      </c>
      <c r="AG121" s="3">
        <v>143422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143422</v>
      </c>
      <c r="AO121" s="3">
        <v>0</v>
      </c>
      <c r="AP121" s="3">
        <v>0</v>
      </c>
      <c r="AQ121" s="3">
        <v>143422</v>
      </c>
      <c r="AR121" s="3">
        <v>143422</v>
      </c>
      <c r="AS121" s="3">
        <v>0</v>
      </c>
      <c r="AT121" s="3">
        <v>0</v>
      </c>
      <c r="AU121" s="3">
        <v>143422</v>
      </c>
      <c r="AV121" s="3">
        <v>143422</v>
      </c>
      <c r="AW121" s="3">
        <v>143422</v>
      </c>
      <c r="AX121" s="3">
        <v>0</v>
      </c>
      <c r="AY121" s="3">
        <v>0</v>
      </c>
      <c r="AZ121" s="3">
        <v>0</v>
      </c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</row>
    <row r="122" spans="1:71" x14ac:dyDescent="0.25">
      <c r="A122" s="3" t="s">
        <v>147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18004</v>
      </c>
      <c r="T122" s="3">
        <v>4815</v>
      </c>
      <c r="U122" s="3">
        <v>-21620.633999999998</v>
      </c>
      <c r="V122" s="3">
        <v>-29538</v>
      </c>
      <c r="W122" s="3">
        <v>0</v>
      </c>
      <c r="X122" s="3">
        <v>-34426</v>
      </c>
      <c r="Y122" s="3">
        <v>0</v>
      </c>
      <c r="Z122" s="3">
        <v>0</v>
      </c>
      <c r="AA122" s="3">
        <v>-14287</v>
      </c>
      <c r="AB122" s="3">
        <v>-6753</v>
      </c>
      <c r="AC122" s="3">
        <v>0</v>
      </c>
      <c r="AD122" s="3">
        <v>-21193</v>
      </c>
      <c r="AE122" s="3">
        <v>27774</v>
      </c>
      <c r="AF122" s="3">
        <v>0</v>
      </c>
      <c r="AG122" s="3">
        <v>82565.951000000001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4312</v>
      </c>
      <c r="AO122" s="3">
        <v>0</v>
      </c>
      <c r="AP122" s="3">
        <v>0</v>
      </c>
      <c r="AQ122" s="3">
        <v>-2184</v>
      </c>
      <c r="AR122" s="3">
        <v>-24825</v>
      </c>
      <c r="AS122" s="3">
        <v>0</v>
      </c>
      <c r="AT122" s="3">
        <v>0</v>
      </c>
      <c r="AU122" s="3">
        <v>-90508</v>
      </c>
      <c r="AV122" s="3">
        <v>-93987</v>
      </c>
      <c r="AW122" s="3">
        <v>-111850.87300000001</v>
      </c>
      <c r="AX122" s="3">
        <v>0</v>
      </c>
      <c r="AY122" s="3">
        <v>0</v>
      </c>
      <c r="AZ122" s="3">
        <v>0</v>
      </c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</row>
    <row r="123" spans="1:71" x14ac:dyDescent="0.25">
      <c r="A123" s="3" t="s">
        <v>148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76395.305999999997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103950</v>
      </c>
      <c r="AU123" s="3">
        <v>0</v>
      </c>
      <c r="AV123" s="3">
        <v>0</v>
      </c>
      <c r="AW123" s="3">
        <v>0</v>
      </c>
      <c r="AX123" s="3">
        <v>200546</v>
      </c>
      <c r="AY123" s="3">
        <v>57395</v>
      </c>
      <c r="AZ123" s="3">
        <v>105692</v>
      </c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</row>
    <row r="124" spans="1:71" x14ac:dyDescent="0.25">
      <c r="A124" s="3" t="s">
        <v>149</v>
      </c>
      <c r="B124" s="3">
        <v>4517211</v>
      </c>
      <c r="C124" s="3">
        <v>4356902</v>
      </c>
      <c r="D124" s="3">
        <v>6134794</v>
      </c>
      <c r="E124" s="3">
        <v>6099361.3499999996</v>
      </c>
      <c r="F124" s="3">
        <v>6204805</v>
      </c>
      <c r="G124" s="3">
        <v>6104957</v>
      </c>
      <c r="H124" s="3">
        <v>5925333</v>
      </c>
      <c r="I124" s="3">
        <v>5965427</v>
      </c>
      <c r="J124" s="3">
        <v>6159510</v>
      </c>
      <c r="K124" s="3">
        <v>5874613</v>
      </c>
      <c r="L124" s="3">
        <v>5717937</v>
      </c>
      <c r="M124" s="3">
        <v>5796822.0599999996</v>
      </c>
      <c r="N124" s="3">
        <v>5806864</v>
      </c>
      <c r="O124" s="3">
        <v>5710854</v>
      </c>
      <c r="P124" s="3">
        <v>5731979</v>
      </c>
      <c r="Q124" s="3">
        <v>5795974.2300000004</v>
      </c>
      <c r="R124" s="3">
        <v>6353133</v>
      </c>
      <c r="S124" s="3">
        <v>6328087</v>
      </c>
      <c r="T124" s="3">
        <v>6411463</v>
      </c>
      <c r="U124" s="3">
        <v>9377086.8399999999</v>
      </c>
      <c r="V124" s="3">
        <v>9701616</v>
      </c>
      <c r="W124" s="3">
        <v>9487732</v>
      </c>
      <c r="X124" s="3">
        <v>9657452</v>
      </c>
      <c r="Y124" s="3">
        <v>10344374.416999999</v>
      </c>
      <c r="Z124" s="3">
        <v>10788708</v>
      </c>
      <c r="AA124" s="3">
        <v>10255862</v>
      </c>
      <c r="AB124" s="3">
        <v>10396930</v>
      </c>
      <c r="AC124" s="3">
        <v>10914879.310000001</v>
      </c>
      <c r="AD124" s="3">
        <v>11710013</v>
      </c>
      <c r="AE124" s="3">
        <v>11387107</v>
      </c>
      <c r="AF124" s="3">
        <v>11689536</v>
      </c>
      <c r="AG124" s="3">
        <v>9257805.0549999997</v>
      </c>
      <c r="AH124" s="3">
        <v>9995177</v>
      </c>
      <c r="AI124" s="3">
        <v>9674783</v>
      </c>
      <c r="AJ124" s="3">
        <v>9986606</v>
      </c>
      <c r="AK124" s="3">
        <v>10404244.439999999</v>
      </c>
      <c r="AL124" s="3">
        <v>11128833</v>
      </c>
      <c r="AM124" s="3">
        <v>10772922</v>
      </c>
      <c r="AN124" s="3">
        <v>11128166</v>
      </c>
      <c r="AO124" s="3">
        <v>11540852.248</v>
      </c>
      <c r="AP124" s="3">
        <v>12365316</v>
      </c>
      <c r="AQ124" s="3">
        <v>12007841</v>
      </c>
      <c r="AR124" s="3">
        <v>12427101</v>
      </c>
      <c r="AS124" s="3">
        <v>12902151.328</v>
      </c>
      <c r="AT124" s="3">
        <v>13701191</v>
      </c>
      <c r="AU124" s="3">
        <v>13005857</v>
      </c>
      <c r="AV124" s="3">
        <v>13217294</v>
      </c>
      <c r="AW124" s="3">
        <v>13670318.721999999</v>
      </c>
      <c r="AX124" s="3">
        <v>12842593</v>
      </c>
      <c r="AY124" s="3">
        <v>12233955</v>
      </c>
      <c r="AZ124" s="3">
        <v>11384829</v>
      </c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</row>
    <row r="125" spans="1:71" x14ac:dyDescent="0.25">
      <c r="A125" s="3" t="s">
        <v>150</v>
      </c>
      <c r="B125" s="3">
        <v>216998</v>
      </c>
      <c r="C125" s="3">
        <v>191315</v>
      </c>
      <c r="D125" s="3">
        <v>2720023</v>
      </c>
      <c r="E125" s="3">
        <v>330436.86</v>
      </c>
      <c r="F125" s="3">
        <v>344370</v>
      </c>
      <c r="G125" s="3">
        <v>325551</v>
      </c>
      <c r="H125" s="3">
        <v>300491</v>
      </c>
      <c r="I125" s="3">
        <v>311131</v>
      </c>
      <c r="J125" s="3">
        <v>329655</v>
      </c>
      <c r="K125" s="3">
        <v>302994</v>
      </c>
      <c r="L125" s="3">
        <v>273159</v>
      </c>
      <c r="M125" s="3">
        <v>284328.98</v>
      </c>
      <c r="N125" s="3">
        <v>296736</v>
      </c>
      <c r="O125" s="3">
        <v>271332</v>
      </c>
      <c r="P125" s="3">
        <v>243615</v>
      </c>
      <c r="Q125" s="3">
        <v>252665.27</v>
      </c>
      <c r="R125" s="3">
        <v>418806</v>
      </c>
      <c r="S125" s="3">
        <v>537286</v>
      </c>
      <c r="T125" s="3">
        <v>501336</v>
      </c>
      <c r="U125" s="3">
        <v>681735.71400000004</v>
      </c>
      <c r="V125" s="3">
        <v>536843</v>
      </c>
      <c r="W125" s="3">
        <v>540984</v>
      </c>
      <c r="X125" s="3">
        <v>500776</v>
      </c>
      <c r="Y125" s="3">
        <v>807403.52899999998</v>
      </c>
      <c r="Z125" s="3">
        <v>837403</v>
      </c>
      <c r="AA125" s="3">
        <v>794707</v>
      </c>
      <c r="AB125" s="3">
        <v>807789</v>
      </c>
      <c r="AC125" s="3">
        <v>801273.58</v>
      </c>
      <c r="AD125" s="3">
        <v>855788</v>
      </c>
      <c r="AE125" s="3">
        <v>824832</v>
      </c>
      <c r="AF125" s="3">
        <v>809981</v>
      </c>
      <c r="AG125" s="3">
        <v>696457.7</v>
      </c>
      <c r="AH125" s="3">
        <v>753331</v>
      </c>
      <c r="AI125" s="3">
        <v>733843</v>
      </c>
      <c r="AJ125" s="3">
        <v>693715</v>
      </c>
      <c r="AK125" s="3">
        <v>713035.59</v>
      </c>
      <c r="AL125" s="3">
        <v>541928</v>
      </c>
      <c r="AM125" s="3">
        <v>510370</v>
      </c>
      <c r="AN125" s="3">
        <v>491477</v>
      </c>
      <c r="AO125" s="3">
        <v>517517.87599999999</v>
      </c>
      <c r="AP125" s="3">
        <v>552152</v>
      </c>
      <c r="AQ125" s="3">
        <v>546763</v>
      </c>
      <c r="AR125" s="3">
        <v>487066</v>
      </c>
      <c r="AS125" s="3">
        <v>517523.68699999998</v>
      </c>
      <c r="AT125" s="3">
        <v>560854</v>
      </c>
      <c r="AU125" s="3">
        <v>520622</v>
      </c>
      <c r="AV125" s="3">
        <v>488245</v>
      </c>
      <c r="AW125" s="3">
        <v>473303.82900000003</v>
      </c>
      <c r="AX125" s="3">
        <v>470887</v>
      </c>
      <c r="AY125" s="3">
        <v>367348</v>
      </c>
      <c r="AZ125" s="3">
        <v>336825</v>
      </c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</row>
    <row r="126" spans="1:71" x14ac:dyDescent="0.25">
      <c r="A126" s="3" t="s">
        <v>151</v>
      </c>
      <c r="B126" s="3">
        <v>4734209</v>
      </c>
      <c r="C126" s="3">
        <v>4548217</v>
      </c>
      <c r="D126" s="3">
        <v>8854817</v>
      </c>
      <c r="E126" s="3">
        <v>6429798.2199999997</v>
      </c>
      <c r="F126" s="3">
        <v>6549175</v>
      </c>
      <c r="G126" s="3">
        <v>6430508</v>
      </c>
      <c r="H126" s="3">
        <v>6225824</v>
      </c>
      <c r="I126" s="3">
        <v>6276557</v>
      </c>
      <c r="J126" s="3">
        <v>6489165</v>
      </c>
      <c r="K126" s="3">
        <v>6177607</v>
      </c>
      <c r="L126" s="3">
        <v>5991096</v>
      </c>
      <c r="M126" s="3">
        <v>6081151.04</v>
      </c>
      <c r="N126" s="3">
        <v>6103600</v>
      </c>
      <c r="O126" s="3">
        <v>5982186</v>
      </c>
      <c r="P126" s="3">
        <v>5975594</v>
      </c>
      <c r="Q126" s="3">
        <v>6048639.5099999998</v>
      </c>
      <c r="R126" s="3">
        <v>6771939</v>
      </c>
      <c r="S126" s="3">
        <v>6865373</v>
      </c>
      <c r="T126" s="3">
        <v>6912799</v>
      </c>
      <c r="U126" s="3">
        <v>10058822.554</v>
      </c>
      <c r="V126" s="3">
        <v>10238459</v>
      </c>
      <c r="W126" s="3">
        <v>10028716</v>
      </c>
      <c r="X126" s="3">
        <v>10158228</v>
      </c>
      <c r="Y126" s="3">
        <v>11151777.946</v>
      </c>
      <c r="Z126" s="3">
        <v>11626111</v>
      </c>
      <c r="AA126" s="3">
        <v>11050569</v>
      </c>
      <c r="AB126" s="3">
        <v>11204719</v>
      </c>
      <c r="AC126" s="3">
        <v>11716152.890000001</v>
      </c>
      <c r="AD126" s="3">
        <v>12565801</v>
      </c>
      <c r="AE126" s="3">
        <v>12211939</v>
      </c>
      <c r="AF126" s="3">
        <v>12499517</v>
      </c>
      <c r="AG126" s="3">
        <v>9954262.7550000008</v>
      </c>
      <c r="AH126" s="3">
        <v>10748508</v>
      </c>
      <c r="AI126" s="3">
        <v>10408626</v>
      </c>
      <c r="AJ126" s="3">
        <v>10680321</v>
      </c>
      <c r="AK126" s="3">
        <v>11117280.029999999</v>
      </c>
      <c r="AL126" s="3">
        <v>11670761</v>
      </c>
      <c r="AM126" s="3">
        <v>11283292</v>
      </c>
      <c r="AN126" s="3">
        <v>11619643</v>
      </c>
      <c r="AO126" s="3">
        <v>12058370.124</v>
      </c>
      <c r="AP126" s="3">
        <v>12917468</v>
      </c>
      <c r="AQ126" s="3">
        <v>12554604</v>
      </c>
      <c r="AR126" s="3">
        <v>12914167</v>
      </c>
      <c r="AS126" s="3">
        <v>13419675.015000001</v>
      </c>
      <c r="AT126" s="3">
        <v>14262045</v>
      </c>
      <c r="AU126" s="3">
        <v>13526479</v>
      </c>
      <c r="AV126" s="3">
        <v>13705539</v>
      </c>
      <c r="AW126" s="3">
        <v>14143622.551000001</v>
      </c>
      <c r="AX126" s="3">
        <v>13313480</v>
      </c>
      <c r="AY126" s="3">
        <v>12601303</v>
      </c>
      <c r="AZ126" s="3">
        <v>11721654</v>
      </c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</row>
    <row r="127" spans="1:71" x14ac:dyDescent="0.25">
      <c r="A127" s="2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</row>
    <row r="128" spans="1:71" x14ac:dyDescent="0.25">
      <c r="A128" s="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</row>
    <row r="129" spans="1:71" x14ac:dyDescent="0.25">
      <c r="A129" s="2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</row>
    <row r="130" spans="1:71" x14ac:dyDescent="0.25">
      <c r="A130" s="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</row>
    <row r="131" spans="1:71" x14ac:dyDescent="0.25">
      <c r="A131" s="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</row>
    <row r="132" spans="1:71" x14ac:dyDescent="0.25">
      <c r="A132" s="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</row>
    <row r="133" spans="1:71" x14ac:dyDescent="0.25">
      <c r="A133" s="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</row>
    <row r="134" spans="1:71" x14ac:dyDescent="0.25">
      <c r="A134" s="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</row>
    <row r="135" spans="1:71" x14ac:dyDescent="0.25">
      <c r="A135" s="6" t="s">
        <v>152</v>
      </c>
      <c r="B135" s="5">
        <f>B62+B69+B72</f>
        <v>2112355</v>
      </c>
      <c r="C135" s="5">
        <f t="shared" ref="C135:AZ135" si="0">C62+C69+C72</f>
        <v>5159677</v>
      </c>
      <c r="D135" s="5">
        <f t="shared" si="0"/>
        <v>4804544</v>
      </c>
      <c r="E135" s="5">
        <f t="shared" si="0"/>
        <v>5543581.4699999997</v>
      </c>
      <c r="F135" s="5">
        <f t="shared" si="0"/>
        <v>5900599</v>
      </c>
      <c r="G135" s="5">
        <f t="shared" si="0"/>
        <v>4189171</v>
      </c>
      <c r="H135" s="5">
        <f t="shared" si="0"/>
        <v>1876729</v>
      </c>
      <c r="I135" s="5">
        <f t="shared" si="0"/>
        <v>2174704</v>
      </c>
      <c r="J135" s="5">
        <f t="shared" si="0"/>
        <v>2165001</v>
      </c>
      <c r="K135" s="5">
        <f t="shared" si="0"/>
        <v>2086118</v>
      </c>
      <c r="L135" s="5">
        <f t="shared" si="0"/>
        <v>2966008</v>
      </c>
      <c r="M135" s="5">
        <f t="shared" si="0"/>
        <v>3073724.3499999996</v>
      </c>
      <c r="N135" s="5">
        <f t="shared" si="0"/>
        <v>3074579</v>
      </c>
      <c r="O135" s="5">
        <f t="shared" si="0"/>
        <v>3418264</v>
      </c>
      <c r="P135" s="5">
        <f t="shared" si="0"/>
        <v>4458123</v>
      </c>
      <c r="Q135" s="5">
        <f t="shared" si="0"/>
        <v>3992831.6500000004</v>
      </c>
      <c r="R135" s="5">
        <f t="shared" si="0"/>
        <v>4180877</v>
      </c>
      <c r="S135" s="5">
        <f t="shared" si="0"/>
        <v>4581279</v>
      </c>
      <c r="T135" s="5">
        <f t="shared" si="0"/>
        <v>4821056</v>
      </c>
      <c r="U135" s="5">
        <f t="shared" si="0"/>
        <v>5080370.5180000002</v>
      </c>
      <c r="V135" s="5">
        <f t="shared" si="0"/>
        <v>4617426</v>
      </c>
      <c r="W135" s="5">
        <f t="shared" si="0"/>
        <v>4813795</v>
      </c>
      <c r="X135" s="5">
        <f t="shared" si="0"/>
        <v>3536793</v>
      </c>
      <c r="Y135" s="5">
        <f t="shared" si="0"/>
        <v>3512410.88</v>
      </c>
      <c r="Z135" s="5">
        <f t="shared" si="0"/>
        <v>3219924</v>
      </c>
      <c r="AA135" s="5">
        <f t="shared" si="0"/>
        <v>3432492</v>
      </c>
      <c r="AB135" s="5">
        <f t="shared" si="0"/>
        <v>2307270</v>
      </c>
      <c r="AC135" s="5">
        <f t="shared" si="0"/>
        <v>2362500.2599999998</v>
      </c>
      <c r="AD135" s="5">
        <f t="shared" si="0"/>
        <v>2513385</v>
      </c>
      <c r="AE135" s="5">
        <f t="shared" si="0"/>
        <v>2606427</v>
      </c>
      <c r="AF135" s="5">
        <f t="shared" si="0"/>
        <v>5094673</v>
      </c>
      <c r="AG135" s="5">
        <f t="shared" si="0"/>
        <v>4596853.8830000004</v>
      </c>
      <c r="AH135" s="5">
        <f t="shared" si="0"/>
        <v>3643598</v>
      </c>
      <c r="AI135" s="5">
        <f t="shared" si="0"/>
        <v>5114300</v>
      </c>
      <c r="AJ135" s="5">
        <f t="shared" si="0"/>
        <v>1561102</v>
      </c>
      <c r="AK135" s="5">
        <f t="shared" si="0"/>
        <v>1913569.06</v>
      </c>
      <c r="AL135" s="5">
        <f t="shared" si="0"/>
        <v>1419652</v>
      </c>
      <c r="AM135" s="5">
        <f t="shared" si="0"/>
        <v>486004</v>
      </c>
      <c r="AN135" s="5">
        <f t="shared" si="0"/>
        <v>471529</v>
      </c>
      <c r="AO135" s="5">
        <f t="shared" si="0"/>
        <v>1086486.9580000001</v>
      </c>
      <c r="AP135" s="5">
        <f t="shared" si="0"/>
        <v>1067000</v>
      </c>
      <c r="AQ135" s="5">
        <f t="shared" si="0"/>
        <v>1034860</v>
      </c>
      <c r="AR135" s="5">
        <f t="shared" si="0"/>
        <v>1087116</v>
      </c>
      <c r="AS135" s="5">
        <f t="shared" si="0"/>
        <v>363942.77999999997</v>
      </c>
      <c r="AT135" s="5">
        <f t="shared" si="0"/>
        <v>1131184</v>
      </c>
      <c r="AU135" s="5">
        <f t="shared" si="0"/>
        <v>1506882</v>
      </c>
      <c r="AV135" s="5">
        <f t="shared" si="0"/>
        <v>1536980</v>
      </c>
      <c r="AW135" s="5">
        <f t="shared" si="0"/>
        <v>1966588.7289999998</v>
      </c>
      <c r="AX135" s="5">
        <f t="shared" si="0"/>
        <v>4215658</v>
      </c>
      <c r="AY135" s="5">
        <f t="shared" si="0"/>
        <v>4954281</v>
      </c>
      <c r="AZ135" s="5">
        <f t="shared" si="0"/>
        <v>5497551</v>
      </c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</row>
    <row r="136" spans="1:71" x14ac:dyDescent="0.25">
      <c r="A136" s="6" t="s">
        <v>153</v>
      </c>
      <c r="B136" s="5">
        <f>B86</f>
        <v>2967143</v>
      </c>
      <c r="C136" s="5">
        <f t="shared" ref="C136:AZ136" si="1">C86</f>
        <v>453700</v>
      </c>
      <c r="D136" s="5">
        <f t="shared" si="1"/>
        <v>716650</v>
      </c>
      <c r="E136" s="5">
        <f t="shared" si="1"/>
        <v>700600</v>
      </c>
      <c r="F136" s="5">
        <f t="shared" si="1"/>
        <v>400550</v>
      </c>
      <c r="G136" s="5">
        <f t="shared" si="1"/>
        <v>2927500</v>
      </c>
      <c r="H136" s="5">
        <f t="shared" si="1"/>
        <v>5900647</v>
      </c>
      <c r="I136" s="5">
        <f t="shared" si="1"/>
        <v>6077216</v>
      </c>
      <c r="J136" s="5">
        <f t="shared" si="1"/>
        <v>5921738</v>
      </c>
      <c r="K136" s="5">
        <f t="shared" si="1"/>
        <v>6509429</v>
      </c>
      <c r="L136" s="5">
        <f t="shared" si="1"/>
        <v>6355425</v>
      </c>
      <c r="M136" s="5">
        <f t="shared" si="1"/>
        <v>6379128.3600000003</v>
      </c>
      <c r="N136" s="5">
        <f t="shared" si="1"/>
        <v>6249882</v>
      </c>
      <c r="O136" s="5">
        <f t="shared" si="1"/>
        <v>6239555</v>
      </c>
      <c r="P136" s="5">
        <f t="shared" si="1"/>
        <v>5651210</v>
      </c>
      <c r="Q136" s="5">
        <f t="shared" si="1"/>
        <v>6010049.2999999998</v>
      </c>
      <c r="R136" s="5">
        <f t="shared" si="1"/>
        <v>6354663</v>
      </c>
      <c r="S136" s="5">
        <f t="shared" si="1"/>
        <v>6149790</v>
      </c>
      <c r="T136" s="5">
        <f t="shared" si="1"/>
        <v>5892424</v>
      </c>
      <c r="U136" s="5">
        <f t="shared" si="1"/>
        <v>6973268.6469999999</v>
      </c>
      <c r="V136" s="5">
        <f t="shared" si="1"/>
        <v>7014351</v>
      </c>
      <c r="W136" s="5">
        <f t="shared" si="1"/>
        <v>7097328</v>
      </c>
      <c r="X136" s="5">
        <f t="shared" si="1"/>
        <v>7880985</v>
      </c>
      <c r="Y136" s="5">
        <f t="shared" si="1"/>
        <v>7942598.2690000003</v>
      </c>
      <c r="Z136" s="5">
        <f t="shared" si="1"/>
        <v>7536029</v>
      </c>
      <c r="AA136" s="5">
        <f t="shared" si="1"/>
        <v>7184496</v>
      </c>
      <c r="AB136" s="5">
        <f t="shared" si="1"/>
        <v>7982420</v>
      </c>
      <c r="AC136" s="5">
        <f t="shared" si="1"/>
        <v>7893692.0700000003</v>
      </c>
      <c r="AD136" s="5">
        <f t="shared" si="1"/>
        <v>6820665</v>
      </c>
      <c r="AE136" s="5">
        <f t="shared" si="1"/>
        <v>6599953</v>
      </c>
      <c r="AF136" s="5">
        <f t="shared" si="1"/>
        <v>3964427</v>
      </c>
      <c r="AG136" s="5">
        <f t="shared" si="1"/>
        <v>4101694.5049999999</v>
      </c>
      <c r="AH136" s="5">
        <f t="shared" si="1"/>
        <v>4667331</v>
      </c>
      <c r="AI136" s="5">
        <f t="shared" si="1"/>
        <v>3475744</v>
      </c>
      <c r="AJ136" s="5">
        <f t="shared" si="1"/>
        <v>6556803</v>
      </c>
      <c r="AK136" s="5">
        <f t="shared" si="1"/>
        <v>5853985.2800000003</v>
      </c>
      <c r="AL136" s="5">
        <f t="shared" si="1"/>
        <v>6431043</v>
      </c>
      <c r="AM136" s="5">
        <f t="shared" si="1"/>
        <v>6649125</v>
      </c>
      <c r="AN136" s="5">
        <f t="shared" si="1"/>
        <v>6557025</v>
      </c>
      <c r="AO136" s="5">
        <f t="shared" si="1"/>
        <v>5878713.642</v>
      </c>
      <c r="AP136" s="5">
        <f t="shared" si="1"/>
        <v>5772076</v>
      </c>
      <c r="AQ136" s="5">
        <f t="shared" si="1"/>
        <v>5849680</v>
      </c>
      <c r="AR136" s="5">
        <f t="shared" si="1"/>
        <v>5878446</v>
      </c>
      <c r="AS136" s="5">
        <f t="shared" si="1"/>
        <v>6711896.3449999997</v>
      </c>
      <c r="AT136" s="5">
        <f t="shared" si="1"/>
        <v>5846368</v>
      </c>
      <c r="AU136" s="5">
        <f t="shared" si="1"/>
        <v>5463074</v>
      </c>
      <c r="AV136" s="5">
        <f t="shared" si="1"/>
        <v>5678411</v>
      </c>
      <c r="AW136" s="5">
        <f t="shared" si="1"/>
        <v>5750621.3600000003</v>
      </c>
      <c r="AX136" s="5">
        <f t="shared" si="1"/>
        <v>16964719</v>
      </c>
      <c r="AY136" s="5">
        <f t="shared" si="1"/>
        <v>17019849</v>
      </c>
      <c r="AZ136" s="5">
        <f t="shared" si="1"/>
        <v>16385007</v>
      </c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</row>
    <row r="137" spans="1:71" x14ac:dyDescent="0.25">
      <c r="A137" s="6" t="s">
        <v>154</v>
      </c>
      <c r="B137" s="7">
        <f t="shared" ref="B137" si="2">SUM(B135:B136)</f>
        <v>5079498</v>
      </c>
      <c r="C137" s="7">
        <f t="shared" ref="C137:AZ137" si="3">SUM(C135:C136)</f>
        <v>5613377</v>
      </c>
      <c r="D137" s="7">
        <f t="shared" si="3"/>
        <v>5521194</v>
      </c>
      <c r="E137" s="7">
        <f t="shared" si="3"/>
        <v>6244181.4699999997</v>
      </c>
      <c r="F137" s="7">
        <f t="shared" si="3"/>
        <v>6301149</v>
      </c>
      <c r="G137" s="7">
        <f t="shared" si="3"/>
        <v>7116671</v>
      </c>
      <c r="H137" s="7">
        <f t="shared" si="3"/>
        <v>7777376</v>
      </c>
      <c r="I137" s="7">
        <f t="shared" si="3"/>
        <v>8251920</v>
      </c>
      <c r="J137" s="7">
        <f t="shared" si="3"/>
        <v>8086739</v>
      </c>
      <c r="K137" s="7">
        <f t="shared" si="3"/>
        <v>8595547</v>
      </c>
      <c r="L137" s="7">
        <f t="shared" si="3"/>
        <v>9321433</v>
      </c>
      <c r="M137" s="7">
        <f t="shared" si="3"/>
        <v>9452852.7100000009</v>
      </c>
      <c r="N137" s="7">
        <f t="shared" si="3"/>
        <v>9324461</v>
      </c>
      <c r="O137" s="7">
        <f t="shared" si="3"/>
        <v>9657819</v>
      </c>
      <c r="P137" s="7">
        <f t="shared" si="3"/>
        <v>10109333</v>
      </c>
      <c r="Q137" s="7">
        <f t="shared" si="3"/>
        <v>10002880.949999999</v>
      </c>
      <c r="R137" s="7">
        <f t="shared" si="3"/>
        <v>10535540</v>
      </c>
      <c r="S137" s="7">
        <f t="shared" si="3"/>
        <v>10731069</v>
      </c>
      <c r="T137" s="7">
        <f t="shared" si="3"/>
        <v>10713480</v>
      </c>
      <c r="U137" s="7">
        <f t="shared" si="3"/>
        <v>12053639.164999999</v>
      </c>
      <c r="V137" s="7">
        <f t="shared" si="3"/>
        <v>11631777</v>
      </c>
      <c r="W137" s="7">
        <f t="shared" si="3"/>
        <v>11911123</v>
      </c>
      <c r="X137" s="7">
        <f t="shared" si="3"/>
        <v>11417778</v>
      </c>
      <c r="Y137" s="7">
        <f t="shared" si="3"/>
        <v>11455009.149</v>
      </c>
      <c r="Z137" s="7">
        <f t="shared" si="3"/>
        <v>10755953</v>
      </c>
      <c r="AA137" s="7">
        <f t="shared" si="3"/>
        <v>10616988</v>
      </c>
      <c r="AB137" s="7">
        <f t="shared" si="3"/>
        <v>10289690</v>
      </c>
      <c r="AC137" s="7">
        <f t="shared" si="3"/>
        <v>10256192.33</v>
      </c>
      <c r="AD137" s="7">
        <f t="shared" si="3"/>
        <v>9334050</v>
      </c>
      <c r="AE137" s="7">
        <f t="shared" si="3"/>
        <v>9206380</v>
      </c>
      <c r="AF137" s="7">
        <f t="shared" si="3"/>
        <v>9059100</v>
      </c>
      <c r="AG137" s="7">
        <f t="shared" si="3"/>
        <v>8698548.3880000003</v>
      </c>
      <c r="AH137" s="7">
        <f t="shared" si="3"/>
        <v>8310929</v>
      </c>
      <c r="AI137" s="7">
        <f t="shared" si="3"/>
        <v>8590044</v>
      </c>
      <c r="AJ137" s="7">
        <f t="shared" si="3"/>
        <v>8117905</v>
      </c>
      <c r="AK137" s="7">
        <f t="shared" si="3"/>
        <v>7767554.3399999999</v>
      </c>
      <c r="AL137" s="7">
        <f t="shared" si="3"/>
        <v>7850695</v>
      </c>
      <c r="AM137" s="7">
        <f t="shared" si="3"/>
        <v>7135129</v>
      </c>
      <c r="AN137" s="7">
        <f t="shared" si="3"/>
        <v>7028554</v>
      </c>
      <c r="AO137" s="7">
        <f t="shared" si="3"/>
        <v>6965200.5999999996</v>
      </c>
      <c r="AP137" s="7">
        <f t="shared" si="3"/>
        <v>6839076</v>
      </c>
      <c r="AQ137" s="7">
        <f t="shared" si="3"/>
        <v>6884540</v>
      </c>
      <c r="AR137" s="7">
        <f t="shared" si="3"/>
        <v>6965562</v>
      </c>
      <c r="AS137" s="7">
        <f t="shared" si="3"/>
        <v>7075839.125</v>
      </c>
      <c r="AT137" s="7">
        <f t="shared" si="3"/>
        <v>6977552</v>
      </c>
      <c r="AU137" s="7">
        <f t="shared" si="3"/>
        <v>6969956</v>
      </c>
      <c r="AV137" s="7">
        <f t="shared" si="3"/>
        <v>7215391</v>
      </c>
      <c r="AW137" s="7">
        <f t="shared" si="3"/>
        <v>7717210.0889999997</v>
      </c>
      <c r="AX137" s="7">
        <f t="shared" si="3"/>
        <v>21180377</v>
      </c>
      <c r="AY137" s="7">
        <f t="shared" si="3"/>
        <v>21974130</v>
      </c>
      <c r="AZ137" s="7">
        <f t="shared" si="3"/>
        <v>21882558</v>
      </c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</row>
    <row r="138" spans="1:71" x14ac:dyDescent="0.25">
      <c r="A138" s="2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</row>
    <row r="139" spans="1:71" x14ac:dyDescent="0.25">
      <c r="A139" s="8" t="s">
        <v>155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</row>
    <row r="140" spans="1:71" x14ac:dyDescent="0.25">
      <c r="A140" s="3" t="s">
        <v>1</v>
      </c>
      <c r="B140" s="3" t="s">
        <v>2</v>
      </c>
      <c r="C140" s="3" t="s">
        <v>3</v>
      </c>
      <c r="D140" s="3" t="s">
        <v>4</v>
      </c>
      <c r="E140" s="3" t="s">
        <v>156</v>
      </c>
      <c r="F140" s="3" t="s">
        <v>6</v>
      </c>
      <c r="G140" s="3" t="s">
        <v>7</v>
      </c>
      <c r="H140" s="3" t="s">
        <v>8</v>
      </c>
      <c r="I140" s="3" t="s">
        <v>157</v>
      </c>
      <c r="J140" s="3" t="s">
        <v>10</v>
      </c>
      <c r="K140" s="3" t="s">
        <v>11</v>
      </c>
      <c r="L140" s="3" t="s">
        <v>12</v>
      </c>
      <c r="M140" s="3" t="s">
        <v>158</v>
      </c>
      <c r="N140" s="3" t="s">
        <v>14</v>
      </c>
      <c r="O140" s="3" t="s">
        <v>15</v>
      </c>
      <c r="P140" s="3" t="s">
        <v>16</v>
      </c>
      <c r="Q140" s="3" t="s">
        <v>159</v>
      </c>
      <c r="R140" s="3" t="s">
        <v>18</v>
      </c>
      <c r="S140" s="3" t="s">
        <v>19</v>
      </c>
      <c r="T140" s="3" t="s">
        <v>20</v>
      </c>
      <c r="U140" s="3" t="s">
        <v>160</v>
      </c>
      <c r="V140" s="3" t="s">
        <v>22</v>
      </c>
      <c r="W140" s="3" t="s">
        <v>23</v>
      </c>
      <c r="X140" s="3" t="s">
        <v>24</v>
      </c>
      <c r="Y140" s="3" t="s">
        <v>161</v>
      </c>
      <c r="Z140" s="3" t="s">
        <v>26</v>
      </c>
      <c r="AA140" s="3" t="s">
        <v>27</v>
      </c>
      <c r="AB140" s="3" t="s">
        <v>28</v>
      </c>
      <c r="AC140" s="3" t="s">
        <v>162</v>
      </c>
      <c r="AD140" s="3" t="s">
        <v>30</v>
      </c>
      <c r="AE140" s="3" t="s">
        <v>31</v>
      </c>
      <c r="AF140" s="3" t="s">
        <v>32</v>
      </c>
      <c r="AG140" s="3" t="s">
        <v>163</v>
      </c>
      <c r="AH140" s="3" t="s">
        <v>34</v>
      </c>
      <c r="AI140" s="3" t="s">
        <v>35</v>
      </c>
      <c r="AJ140" s="3" t="s">
        <v>36</v>
      </c>
      <c r="AK140" s="3" t="s">
        <v>164</v>
      </c>
      <c r="AL140" s="3" t="s">
        <v>38</v>
      </c>
      <c r="AM140" s="3" t="s">
        <v>39</v>
      </c>
      <c r="AN140" s="3" t="s">
        <v>40</v>
      </c>
      <c r="AO140" s="3" t="s">
        <v>165</v>
      </c>
      <c r="AP140" s="3" t="s">
        <v>42</v>
      </c>
      <c r="AQ140" s="3" t="s">
        <v>43</v>
      </c>
      <c r="AR140" s="3" t="s">
        <v>44</v>
      </c>
      <c r="AS140" s="3" t="s">
        <v>166</v>
      </c>
      <c r="AT140" s="3" t="s">
        <v>46</v>
      </c>
      <c r="AU140" s="3" t="s">
        <v>47</v>
      </c>
      <c r="AV140" s="3" t="s">
        <v>48</v>
      </c>
      <c r="AW140" s="3" t="s">
        <v>167</v>
      </c>
      <c r="AX140" s="3" t="s">
        <v>50</v>
      </c>
      <c r="AY140" s="3" t="s">
        <v>51</v>
      </c>
      <c r="AZ140" s="3" t="s">
        <v>52</v>
      </c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4"/>
      <c r="BR140" s="4"/>
      <c r="BS140" s="4"/>
    </row>
    <row r="141" spans="1:71" x14ac:dyDescent="0.25"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</row>
    <row r="142" spans="1:71" x14ac:dyDescent="0.25">
      <c r="A142" s="3" t="s">
        <v>168</v>
      </c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</row>
    <row r="143" spans="1:71" x14ac:dyDescent="0.25">
      <c r="A143" s="3" t="s">
        <v>169</v>
      </c>
      <c r="B143" s="3">
        <v>2101575</v>
      </c>
      <c r="C143" s="3">
        <v>1910888</v>
      </c>
      <c r="D143" s="3">
        <v>1932376</v>
      </c>
      <c r="E143" s="3">
        <v>2079293.77</v>
      </c>
      <c r="F143" s="3">
        <v>2107822</v>
      </c>
      <c r="G143" s="3">
        <v>1968223</v>
      </c>
      <c r="H143" s="3">
        <v>1928768</v>
      </c>
      <c r="I143" s="3">
        <v>2272236</v>
      </c>
      <c r="J143" s="3">
        <v>2339147</v>
      </c>
      <c r="K143" s="3">
        <v>1981117</v>
      </c>
      <c r="L143" s="3">
        <v>2103857</v>
      </c>
      <c r="M143" s="3">
        <v>2591738.75</v>
      </c>
      <c r="N143" s="3">
        <v>2914145</v>
      </c>
      <c r="O143" s="3">
        <v>2568050</v>
      </c>
      <c r="P143" s="3">
        <v>2713218</v>
      </c>
      <c r="Q143" s="3">
        <v>2967781.64</v>
      </c>
      <c r="R143" s="3">
        <v>3617770</v>
      </c>
      <c r="S143" s="3">
        <v>3443697</v>
      </c>
      <c r="T143" s="3">
        <v>3372412</v>
      </c>
      <c r="U143" s="3">
        <v>4069955.08</v>
      </c>
      <c r="V143" s="3">
        <v>4419962</v>
      </c>
      <c r="W143" s="3">
        <v>4100460</v>
      </c>
      <c r="X143" s="3">
        <v>4055085</v>
      </c>
      <c r="Y143" s="3">
        <v>4520463.1119999997</v>
      </c>
      <c r="Z143" s="3">
        <v>4544348</v>
      </c>
      <c r="AA143" s="3">
        <v>4266770</v>
      </c>
      <c r="AB143" s="3">
        <v>4284646</v>
      </c>
      <c r="AC143" s="3">
        <v>4896504.07</v>
      </c>
      <c r="AD143" s="3">
        <v>5046726</v>
      </c>
      <c r="AE143" s="3">
        <v>4490796</v>
      </c>
      <c r="AF143" s="3">
        <v>4379286</v>
      </c>
      <c r="AG143" s="3">
        <v>4962828.5250000004</v>
      </c>
      <c r="AH143" s="3">
        <v>5191993</v>
      </c>
      <c r="AI143" s="3">
        <v>4771236</v>
      </c>
      <c r="AJ143" s="3">
        <v>4640971</v>
      </c>
      <c r="AK143" s="3">
        <v>4843967.8099999996</v>
      </c>
      <c r="AL143" s="3">
        <v>5166687</v>
      </c>
      <c r="AM143" s="3">
        <v>4702290</v>
      </c>
      <c r="AN143" s="3">
        <v>4783125</v>
      </c>
      <c r="AO143" s="3">
        <v>5162327.4610000001</v>
      </c>
      <c r="AP143" s="3">
        <v>5608511</v>
      </c>
      <c r="AQ143" s="3">
        <v>5056536</v>
      </c>
      <c r="AR143" s="3">
        <v>5215636</v>
      </c>
      <c r="AS143" s="3">
        <v>5382300.9239999996</v>
      </c>
      <c r="AT143" s="3">
        <v>5511904</v>
      </c>
      <c r="AU143" s="3">
        <v>5087662</v>
      </c>
      <c r="AV143" s="3">
        <v>4847735</v>
      </c>
      <c r="AW143" s="3">
        <v>5175444.0360000003</v>
      </c>
      <c r="AX143" s="3">
        <v>4497216</v>
      </c>
      <c r="AY143" s="3">
        <v>2245220</v>
      </c>
      <c r="AZ143" s="3">
        <v>2993559</v>
      </c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2"/>
      <c r="BR143" s="2"/>
      <c r="BS143" s="2"/>
    </row>
    <row r="144" spans="1:71" x14ac:dyDescent="0.25">
      <c r="A144" s="3" t="s">
        <v>170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1521860</v>
      </c>
      <c r="H144" s="3">
        <v>0</v>
      </c>
      <c r="I144" s="3">
        <v>0</v>
      </c>
      <c r="J144" s="3">
        <v>709774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2064638.97575</v>
      </c>
      <c r="V144" s="3">
        <v>2150406</v>
      </c>
      <c r="W144" s="3">
        <v>2386037</v>
      </c>
      <c r="X144" s="3">
        <v>2194986</v>
      </c>
      <c r="Y144" s="3">
        <v>2327159.1069999998</v>
      </c>
      <c r="Z144" s="3">
        <v>2286423</v>
      </c>
      <c r="AA144" s="3">
        <v>2584317</v>
      </c>
      <c r="AB144" s="3">
        <v>1801491</v>
      </c>
      <c r="AC144" s="3">
        <v>2546904.7000000002</v>
      </c>
      <c r="AD144" s="3">
        <v>2412889</v>
      </c>
      <c r="AE144" s="3">
        <v>2619826</v>
      </c>
      <c r="AF144" s="3">
        <v>2468437</v>
      </c>
      <c r="AG144" s="3">
        <v>2593364.7940000002</v>
      </c>
      <c r="AH144" s="3">
        <v>2489340</v>
      </c>
      <c r="AI144" s="3">
        <v>2840349</v>
      </c>
      <c r="AJ144" s="3">
        <v>2604412</v>
      </c>
      <c r="AK144" s="3">
        <v>2594991.25</v>
      </c>
      <c r="AL144" s="3">
        <v>2571137</v>
      </c>
      <c r="AM144" s="3">
        <v>2751950</v>
      </c>
      <c r="AN144" s="3">
        <v>2744839</v>
      </c>
      <c r="AO144" s="3">
        <v>2824698.4139999999</v>
      </c>
      <c r="AP144" s="3">
        <v>2774431</v>
      </c>
      <c r="AQ144" s="3">
        <v>3025786</v>
      </c>
      <c r="AR144" s="3">
        <v>3089772</v>
      </c>
      <c r="AS144" s="3">
        <v>3009006.2829999998</v>
      </c>
      <c r="AT144" s="3">
        <v>2867481</v>
      </c>
      <c r="AU144" s="3">
        <v>3198041</v>
      </c>
      <c r="AV144" s="3">
        <v>3059098</v>
      </c>
      <c r="AW144" s="3">
        <v>3059567.8450000002</v>
      </c>
      <c r="AX144" s="3">
        <v>2779272</v>
      </c>
      <c r="AY144" s="3">
        <v>2177345</v>
      </c>
      <c r="AZ144" s="3">
        <v>2564203</v>
      </c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2"/>
      <c r="BR144" s="2"/>
      <c r="BS144" s="2"/>
    </row>
    <row r="145" spans="1:71" x14ac:dyDescent="0.25">
      <c r="A145" s="3" t="s">
        <v>171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446363</v>
      </c>
      <c r="H145" s="3">
        <v>1928768</v>
      </c>
      <c r="I145" s="3">
        <v>2272236</v>
      </c>
      <c r="J145" s="3">
        <v>1629373</v>
      </c>
      <c r="K145" s="3">
        <v>1981117</v>
      </c>
      <c r="L145" s="3">
        <v>2103857</v>
      </c>
      <c r="M145" s="3">
        <v>2591738.75</v>
      </c>
      <c r="N145" s="3">
        <v>2914145</v>
      </c>
      <c r="O145" s="3">
        <v>2568050</v>
      </c>
      <c r="P145" s="3">
        <v>2713218</v>
      </c>
      <c r="Q145" s="3">
        <v>2967781.64</v>
      </c>
      <c r="R145" s="3">
        <v>3617770</v>
      </c>
      <c r="S145" s="3">
        <v>3443697</v>
      </c>
      <c r="T145" s="3">
        <v>3372412</v>
      </c>
      <c r="U145" s="3">
        <v>-4188600.8229999999</v>
      </c>
      <c r="V145" s="3">
        <v>2269556</v>
      </c>
      <c r="W145" s="3">
        <v>1714423</v>
      </c>
      <c r="X145" s="3">
        <v>1860099</v>
      </c>
      <c r="Y145" s="3">
        <v>2193304.0049999999</v>
      </c>
      <c r="Z145" s="3">
        <v>2257925</v>
      </c>
      <c r="AA145" s="3">
        <v>1682453</v>
      </c>
      <c r="AB145" s="3">
        <v>2483155</v>
      </c>
      <c r="AC145" s="3">
        <v>2349599.37</v>
      </c>
      <c r="AD145" s="3">
        <v>2633837</v>
      </c>
      <c r="AE145" s="3">
        <v>1870970</v>
      </c>
      <c r="AF145" s="3">
        <v>1910849</v>
      </c>
      <c r="AG145" s="3">
        <v>2369463.7310000001</v>
      </c>
      <c r="AH145" s="3">
        <v>2702653</v>
      </c>
      <c r="AI145" s="3">
        <v>1930887</v>
      </c>
      <c r="AJ145" s="3">
        <v>2036559</v>
      </c>
      <c r="AK145" s="3">
        <v>2248976.56</v>
      </c>
      <c r="AL145" s="3">
        <v>2595550</v>
      </c>
      <c r="AM145" s="3">
        <v>1950340</v>
      </c>
      <c r="AN145" s="3">
        <v>2038286</v>
      </c>
      <c r="AO145" s="3">
        <v>2337629.0469999998</v>
      </c>
      <c r="AP145" s="3">
        <v>2834080</v>
      </c>
      <c r="AQ145" s="3">
        <v>2030750</v>
      </c>
      <c r="AR145" s="3">
        <v>2125864</v>
      </c>
      <c r="AS145" s="3">
        <v>2373294.6409999998</v>
      </c>
      <c r="AT145" s="3">
        <v>2644423</v>
      </c>
      <c r="AU145" s="3">
        <v>1889621</v>
      </c>
      <c r="AV145" s="3">
        <v>1788637</v>
      </c>
      <c r="AW145" s="3">
        <v>2115876.1910000001</v>
      </c>
      <c r="AX145" s="3">
        <v>1717944</v>
      </c>
      <c r="AY145" s="3">
        <v>67875</v>
      </c>
      <c r="AZ145" s="3">
        <v>429356</v>
      </c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2"/>
      <c r="BR145" s="2"/>
      <c r="BS145" s="2"/>
    </row>
    <row r="146" spans="1:71" x14ac:dyDescent="0.25">
      <c r="A146" s="3" t="s">
        <v>172</v>
      </c>
      <c r="B146" s="3">
        <v>17561</v>
      </c>
      <c r="C146" s="3">
        <v>19057</v>
      </c>
      <c r="D146" s="3">
        <v>30495</v>
      </c>
      <c r="E146" s="3">
        <v>82135.56</v>
      </c>
      <c r="F146" s="3">
        <v>69634</v>
      </c>
      <c r="G146" s="3">
        <v>49054</v>
      </c>
      <c r="H146" s="3">
        <v>62309</v>
      </c>
      <c r="I146" s="3">
        <v>74250</v>
      </c>
      <c r="J146" s="3">
        <v>210949</v>
      </c>
      <c r="K146" s="3">
        <v>84427</v>
      </c>
      <c r="L146" s="3">
        <v>75077</v>
      </c>
      <c r="M146" s="3">
        <v>113926.42</v>
      </c>
      <c r="N146" s="3">
        <v>109737</v>
      </c>
      <c r="O146" s="3">
        <v>88896</v>
      </c>
      <c r="P146" s="3">
        <v>112289</v>
      </c>
      <c r="Q146" s="3">
        <v>100113.2</v>
      </c>
      <c r="R146" s="3">
        <v>133021</v>
      </c>
      <c r="S146" s="3">
        <v>122752</v>
      </c>
      <c r="T146" s="3">
        <v>120909</v>
      </c>
      <c r="U146" s="3">
        <v>499885.86900000001</v>
      </c>
      <c r="V146" s="3">
        <v>118335</v>
      </c>
      <c r="W146" s="3">
        <v>148469</v>
      </c>
      <c r="X146" s="3">
        <v>65399</v>
      </c>
      <c r="Y146" s="3">
        <v>129177.90300000001</v>
      </c>
      <c r="Z146" s="3">
        <v>105853</v>
      </c>
      <c r="AA146" s="3">
        <v>85414</v>
      </c>
      <c r="AB146" s="3">
        <v>103091</v>
      </c>
      <c r="AC146" s="3">
        <v>199643.89</v>
      </c>
      <c r="AD146" s="3">
        <v>133791</v>
      </c>
      <c r="AE146" s="3">
        <v>57511</v>
      </c>
      <c r="AF146" s="3">
        <v>169397</v>
      </c>
      <c r="AG146" s="3">
        <v>51043.108</v>
      </c>
      <c r="AH146" s="3">
        <v>138671</v>
      </c>
      <c r="AI146" s="3">
        <v>97152</v>
      </c>
      <c r="AJ146" s="3">
        <v>102186</v>
      </c>
      <c r="AK146" s="3">
        <v>120051.9</v>
      </c>
      <c r="AL146" s="3">
        <v>178984</v>
      </c>
      <c r="AM146" s="3">
        <v>97050</v>
      </c>
      <c r="AN146" s="3">
        <v>96959</v>
      </c>
      <c r="AO146" s="3">
        <v>157914.92800000001</v>
      </c>
      <c r="AP146" s="3">
        <v>132766</v>
      </c>
      <c r="AQ146" s="3">
        <v>134518</v>
      </c>
      <c r="AR146" s="3">
        <v>105962</v>
      </c>
      <c r="AS146" s="3">
        <v>131923.97899999999</v>
      </c>
      <c r="AT146" s="3">
        <v>231832</v>
      </c>
      <c r="AU146" s="3">
        <v>137920</v>
      </c>
      <c r="AV146" s="3">
        <v>116829</v>
      </c>
      <c r="AW146" s="3">
        <v>181722.83100000001</v>
      </c>
      <c r="AX146" s="3">
        <v>103949</v>
      </c>
      <c r="AY146" s="3">
        <v>91017</v>
      </c>
      <c r="AZ146" s="3">
        <v>67849</v>
      </c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2"/>
      <c r="BR146" s="2"/>
      <c r="BS146" s="2"/>
    </row>
    <row r="147" spans="1:71" x14ac:dyDescent="0.25">
      <c r="A147" s="3" t="s">
        <v>173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28653.1325</v>
      </c>
      <c r="R147" s="3">
        <v>28516</v>
      </c>
      <c r="S147" s="3">
        <v>28654</v>
      </c>
      <c r="T147" s="3">
        <v>28790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28859</v>
      </c>
      <c r="AG147" s="3">
        <v>28859.528999999999</v>
      </c>
      <c r="AH147" s="3">
        <v>28412</v>
      </c>
      <c r="AI147" s="3">
        <v>28551</v>
      </c>
      <c r="AJ147" s="3">
        <v>28825</v>
      </c>
      <c r="AK147" s="3">
        <v>28824.53</v>
      </c>
      <c r="AL147" s="3">
        <v>28309</v>
      </c>
      <c r="AM147" s="3">
        <v>28585</v>
      </c>
      <c r="AN147" s="3">
        <v>28859</v>
      </c>
      <c r="AO147" s="3">
        <v>28859.528999999999</v>
      </c>
      <c r="AP147" s="3">
        <v>28310</v>
      </c>
      <c r="AQ147" s="3">
        <v>28584</v>
      </c>
      <c r="AR147" s="3">
        <v>28859</v>
      </c>
      <c r="AS147" s="3">
        <v>28859.528999999999</v>
      </c>
      <c r="AT147" s="3">
        <v>28310</v>
      </c>
      <c r="AU147" s="3">
        <v>28584</v>
      </c>
      <c r="AV147" s="3">
        <v>28859</v>
      </c>
      <c r="AW147" s="3">
        <v>28859.528999999999</v>
      </c>
      <c r="AX147" s="3">
        <v>3570</v>
      </c>
      <c r="AY147" s="3">
        <v>3570</v>
      </c>
      <c r="AZ147" s="3">
        <v>3569</v>
      </c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2"/>
      <c r="BR147" s="2"/>
      <c r="BS147" s="2"/>
    </row>
    <row r="148" spans="1:71" x14ac:dyDescent="0.25">
      <c r="A148" s="3" t="s">
        <v>174</v>
      </c>
      <c r="B148" s="3">
        <v>-16474</v>
      </c>
      <c r="C148" s="3">
        <v>-16789</v>
      </c>
      <c r="D148" s="3">
        <v>1073</v>
      </c>
      <c r="E148" s="3">
        <v>859.07</v>
      </c>
      <c r="F148" s="3">
        <v>-4112</v>
      </c>
      <c r="G148" s="3">
        <v>0</v>
      </c>
      <c r="H148" s="3">
        <v>1987</v>
      </c>
      <c r="I148" s="3">
        <v>6206</v>
      </c>
      <c r="J148" s="3">
        <v>0</v>
      </c>
      <c r="K148" s="3">
        <v>6334</v>
      </c>
      <c r="L148" s="3">
        <v>5724</v>
      </c>
      <c r="M148" s="3">
        <v>0</v>
      </c>
      <c r="N148" s="3">
        <v>6509</v>
      </c>
      <c r="O148" s="3">
        <v>8152</v>
      </c>
      <c r="P148" s="3">
        <v>6866</v>
      </c>
      <c r="Q148" s="3">
        <v>-2138.19</v>
      </c>
      <c r="R148" s="3">
        <v>6228</v>
      </c>
      <c r="S148" s="3">
        <v>10615</v>
      </c>
      <c r="T148" s="3">
        <v>6779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22208</v>
      </c>
      <c r="AY148" s="3">
        <v>25045</v>
      </c>
      <c r="AZ148" s="3">
        <v>21122</v>
      </c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2"/>
      <c r="BR148" s="2"/>
      <c r="BS148" s="2"/>
    </row>
    <row r="149" spans="1:71" x14ac:dyDescent="0.25">
      <c r="A149" s="3" t="s">
        <v>175</v>
      </c>
      <c r="B149" s="3">
        <v>34035</v>
      </c>
      <c r="C149" s="3">
        <v>35846</v>
      </c>
      <c r="D149" s="3">
        <v>29422</v>
      </c>
      <c r="E149" s="3">
        <v>81276.5</v>
      </c>
      <c r="F149" s="3">
        <v>73746</v>
      </c>
      <c r="G149" s="3">
        <v>49054</v>
      </c>
      <c r="H149" s="3">
        <v>60322</v>
      </c>
      <c r="I149" s="3">
        <v>68044</v>
      </c>
      <c r="J149" s="3">
        <v>210949</v>
      </c>
      <c r="K149" s="3">
        <v>78093</v>
      </c>
      <c r="L149" s="3">
        <v>69353</v>
      </c>
      <c r="M149" s="3">
        <v>131983.42000000001</v>
      </c>
      <c r="N149" s="3">
        <v>103228</v>
      </c>
      <c r="O149" s="3">
        <v>80744</v>
      </c>
      <c r="P149" s="3">
        <v>105423</v>
      </c>
      <c r="Q149" s="3">
        <v>-12361.14</v>
      </c>
      <c r="R149" s="3">
        <v>98277</v>
      </c>
      <c r="S149" s="3">
        <v>83483</v>
      </c>
      <c r="T149" s="3">
        <v>85340</v>
      </c>
      <c r="U149" s="3">
        <v>609466.86899999995</v>
      </c>
      <c r="V149" s="3">
        <v>118335</v>
      </c>
      <c r="W149" s="3">
        <v>148469</v>
      </c>
      <c r="X149" s="3">
        <v>65399</v>
      </c>
      <c r="Y149" s="3">
        <v>129177.90300000001</v>
      </c>
      <c r="Z149" s="3">
        <v>105853</v>
      </c>
      <c r="AA149" s="3">
        <v>85414</v>
      </c>
      <c r="AB149" s="3">
        <v>103091</v>
      </c>
      <c r="AC149" s="3">
        <v>199643.89</v>
      </c>
      <c r="AD149" s="3">
        <v>133791</v>
      </c>
      <c r="AE149" s="3">
        <v>57511</v>
      </c>
      <c r="AF149" s="3">
        <v>140538</v>
      </c>
      <c r="AG149" s="3">
        <v>22183.579000000002</v>
      </c>
      <c r="AH149" s="3">
        <v>110259</v>
      </c>
      <c r="AI149" s="3">
        <v>68601</v>
      </c>
      <c r="AJ149" s="3">
        <v>73361</v>
      </c>
      <c r="AK149" s="3">
        <v>91227.37</v>
      </c>
      <c r="AL149" s="3">
        <v>150675</v>
      </c>
      <c r="AM149" s="3">
        <v>68465</v>
      </c>
      <c r="AN149" s="3">
        <v>68100</v>
      </c>
      <c r="AO149" s="3">
        <v>129055.399</v>
      </c>
      <c r="AP149" s="3">
        <v>104456</v>
      </c>
      <c r="AQ149" s="3">
        <v>105934</v>
      </c>
      <c r="AR149" s="3">
        <v>77103</v>
      </c>
      <c r="AS149" s="3">
        <v>103064.45</v>
      </c>
      <c r="AT149" s="3">
        <v>203522</v>
      </c>
      <c r="AU149" s="3">
        <v>109336</v>
      </c>
      <c r="AV149" s="3">
        <v>87970</v>
      </c>
      <c r="AW149" s="3">
        <v>152863.302</v>
      </c>
      <c r="AX149" s="3">
        <v>78171</v>
      </c>
      <c r="AY149" s="3">
        <v>62402</v>
      </c>
      <c r="AZ149" s="3">
        <v>43158</v>
      </c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2"/>
      <c r="BR149" s="2"/>
      <c r="BS149" s="2"/>
    </row>
    <row r="150" spans="1:71" x14ac:dyDescent="0.25">
      <c r="A150" s="3" t="s">
        <v>176</v>
      </c>
      <c r="B150" s="3">
        <v>20707</v>
      </c>
      <c r="C150" s="3">
        <v>-19878</v>
      </c>
      <c r="D150" s="3">
        <v>0</v>
      </c>
      <c r="E150" s="3">
        <v>4102.66</v>
      </c>
      <c r="F150" s="3">
        <v>37001</v>
      </c>
      <c r="G150" s="3">
        <v>65500</v>
      </c>
      <c r="H150" s="3">
        <v>39427</v>
      </c>
      <c r="I150" s="3">
        <v>-17146</v>
      </c>
      <c r="J150" s="3">
        <v>23383</v>
      </c>
      <c r="K150" s="3">
        <v>0</v>
      </c>
      <c r="L150" s="3">
        <v>0</v>
      </c>
      <c r="M150" s="3">
        <v>0</v>
      </c>
      <c r="N150" s="3">
        <v>52039</v>
      </c>
      <c r="O150" s="3">
        <v>-4040</v>
      </c>
      <c r="P150" s="3">
        <v>-3391</v>
      </c>
      <c r="Q150" s="3">
        <v>33374.69</v>
      </c>
      <c r="R150" s="3">
        <v>57236</v>
      </c>
      <c r="S150" s="3">
        <v>-28948</v>
      </c>
      <c r="T150" s="3">
        <v>3056</v>
      </c>
      <c r="U150" s="3">
        <v>27744.708999999999</v>
      </c>
      <c r="V150" s="3">
        <v>37611</v>
      </c>
      <c r="W150" s="3">
        <v>-8036</v>
      </c>
      <c r="X150" s="3">
        <v>-5530</v>
      </c>
      <c r="Y150" s="3">
        <v>-2511.5639999999999</v>
      </c>
      <c r="Z150" s="3">
        <v>24377</v>
      </c>
      <c r="AA150" s="3">
        <v>651</v>
      </c>
      <c r="AB150" s="3">
        <v>1454</v>
      </c>
      <c r="AC150" s="3">
        <v>-26362.35</v>
      </c>
      <c r="AD150" s="3">
        <v>19654</v>
      </c>
      <c r="AE150" s="3">
        <v>8455</v>
      </c>
      <c r="AF150" s="3">
        <v>10427</v>
      </c>
      <c r="AG150" s="3">
        <v>0</v>
      </c>
      <c r="AH150" s="3">
        <v>14192</v>
      </c>
      <c r="AI150" s="3">
        <v>37301</v>
      </c>
      <c r="AJ150" s="3">
        <v>12037</v>
      </c>
      <c r="AK150" s="3">
        <v>-29498.47</v>
      </c>
      <c r="AL150" s="3">
        <v>14332</v>
      </c>
      <c r="AM150" s="3">
        <v>6409</v>
      </c>
      <c r="AN150" s="3">
        <v>9062</v>
      </c>
      <c r="AO150" s="3">
        <v>0</v>
      </c>
      <c r="AP150" s="3">
        <v>21007</v>
      </c>
      <c r="AQ150" s="3">
        <v>6887</v>
      </c>
      <c r="AR150" s="3">
        <v>13947</v>
      </c>
      <c r="AS150" s="3">
        <v>-6453.2240000000002</v>
      </c>
      <c r="AT150" s="3">
        <v>7900</v>
      </c>
      <c r="AU150" s="3">
        <v>6970</v>
      </c>
      <c r="AV150" s="3">
        <v>8297</v>
      </c>
      <c r="AW150" s="3">
        <v>6232.5680000000002</v>
      </c>
      <c r="AX150" s="3">
        <v>7611</v>
      </c>
      <c r="AY150" s="3">
        <v>7519</v>
      </c>
      <c r="AZ150" s="3">
        <v>7459</v>
      </c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2"/>
      <c r="BR150" s="2"/>
      <c r="BS150" s="2"/>
    </row>
    <row r="151" spans="1:71" x14ac:dyDescent="0.25">
      <c r="A151" s="3" t="s">
        <v>177</v>
      </c>
      <c r="B151" s="3">
        <v>2139843</v>
      </c>
      <c r="C151" s="3">
        <v>1929945</v>
      </c>
      <c r="D151" s="3">
        <v>1962871</v>
      </c>
      <c r="E151" s="3">
        <v>2177839.9700000002</v>
      </c>
      <c r="F151" s="3">
        <v>2214457</v>
      </c>
      <c r="G151" s="3">
        <v>2082777</v>
      </c>
      <c r="H151" s="3">
        <v>2030504</v>
      </c>
      <c r="I151" s="3">
        <v>2329341.2400000002</v>
      </c>
      <c r="J151" s="3">
        <v>2573479</v>
      </c>
      <c r="K151" s="3">
        <v>2065544</v>
      </c>
      <c r="L151" s="3">
        <v>2178934</v>
      </c>
      <c r="M151" s="3">
        <v>2705665.18</v>
      </c>
      <c r="N151" s="3">
        <v>3075921</v>
      </c>
      <c r="O151" s="3">
        <v>2656946</v>
      </c>
      <c r="P151" s="3">
        <v>2825507</v>
      </c>
      <c r="Q151" s="3">
        <v>3101269.53</v>
      </c>
      <c r="R151" s="3">
        <v>3808027</v>
      </c>
      <c r="S151" s="3">
        <v>3566449</v>
      </c>
      <c r="T151" s="3">
        <v>3496377</v>
      </c>
      <c r="U151" s="3">
        <v>4597585.6579999998</v>
      </c>
      <c r="V151" s="3">
        <v>4575908</v>
      </c>
      <c r="W151" s="3">
        <v>4248929</v>
      </c>
      <c r="X151" s="3">
        <v>4120484</v>
      </c>
      <c r="Y151" s="3">
        <v>4647129.4510000004</v>
      </c>
      <c r="Z151" s="3">
        <v>4674578</v>
      </c>
      <c r="AA151" s="3">
        <v>4352835</v>
      </c>
      <c r="AB151" s="3">
        <v>4389191</v>
      </c>
      <c r="AC151" s="3">
        <v>5069785.6100000003</v>
      </c>
      <c r="AD151" s="3">
        <v>5200171</v>
      </c>
      <c r="AE151" s="3">
        <v>4556762</v>
      </c>
      <c r="AF151" s="3">
        <v>4559110</v>
      </c>
      <c r="AG151" s="3">
        <v>4975335.6330000004</v>
      </c>
      <c r="AH151" s="3">
        <v>5344856</v>
      </c>
      <c r="AI151" s="3">
        <v>4905689</v>
      </c>
      <c r="AJ151" s="3">
        <v>4755194</v>
      </c>
      <c r="AK151" s="3">
        <v>4934521.24</v>
      </c>
      <c r="AL151" s="3">
        <v>5360003</v>
      </c>
      <c r="AM151" s="3">
        <v>4805749</v>
      </c>
      <c r="AN151" s="3">
        <v>4889146</v>
      </c>
      <c r="AO151" s="3">
        <v>5290439.3890000004</v>
      </c>
      <c r="AP151" s="3">
        <v>5762284</v>
      </c>
      <c r="AQ151" s="3">
        <v>5197941</v>
      </c>
      <c r="AR151" s="3">
        <v>5335545</v>
      </c>
      <c r="AS151" s="3">
        <v>5507771.6789999995</v>
      </c>
      <c r="AT151" s="3">
        <v>5751636</v>
      </c>
      <c r="AU151" s="3">
        <v>5232552</v>
      </c>
      <c r="AV151" s="3">
        <v>4972861</v>
      </c>
      <c r="AW151" s="3">
        <v>5363399.4349999996</v>
      </c>
      <c r="AX151" s="3">
        <v>4608776</v>
      </c>
      <c r="AY151" s="3">
        <v>2343756</v>
      </c>
      <c r="AZ151" s="3">
        <v>3068867</v>
      </c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2"/>
      <c r="BR151" s="2"/>
      <c r="BS151" s="2"/>
    </row>
    <row r="152" spans="1:71" x14ac:dyDescent="0.25"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2"/>
      <c r="BR152" s="2"/>
      <c r="BS152" s="2"/>
    </row>
    <row r="153" spans="1:71" x14ac:dyDescent="0.25">
      <c r="A153" s="3" t="s">
        <v>178</v>
      </c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2"/>
      <c r="BR153" s="2"/>
      <c r="BS153" s="2"/>
    </row>
    <row r="154" spans="1:71" x14ac:dyDescent="0.25">
      <c r="A154" s="3" t="s">
        <v>179</v>
      </c>
      <c r="B154" s="3">
        <v>870229</v>
      </c>
      <c r="C154" s="3">
        <v>911148</v>
      </c>
      <c r="D154" s="3">
        <v>923816</v>
      </c>
      <c r="E154" s="3">
        <v>955821.31</v>
      </c>
      <c r="F154" s="3">
        <v>929062</v>
      </c>
      <c r="G154" s="3">
        <v>934600</v>
      </c>
      <c r="H154" s="3">
        <v>934322</v>
      </c>
      <c r="I154" s="3">
        <v>1041945</v>
      </c>
      <c r="J154" s="3">
        <v>1044681</v>
      </c>
      <c r="K154" s="3">
        <v>974815</v>
      </c>
      <c r="L154" s="3">
        <v>1019973</v>
      </c>
      <c r="M154" s="3">
        <v>1190820.52</v>
      </c>
      <c r="N154" s="3">
        <v>1225327</v>
      </c>
      <c r="O154" s="3">
        <v>1235716</v>
      </c>
      <c r="P154" s="3">
        <v>1300420</v>
      </c>
      <c r="Q154" s="3">
        <v>1362558.3</v>
      </c>
      <c r="R154" s="3">
        <v>1528039</v>
      </c>
      <c r="S154" s="3">
        <v>1628261</v>
      </c>
      <c r="T154" s="3">
        <v>1609180</v>
      </c>
      <c r="U154" s="3">
        <v>3904244.2629999998</v>
      </c>
      <c r="V154" s="3">
        <v>2487754</v>
      </c>
      <c r="W154" s="3">
        <v>2500309</v>
      </c>
      <c r="X154" s="3">
        <v>2503279</v>
      </c>
      <c r="Y154" s="3">
        <v>2727231.1359999999</v>
      </c>
      <c r="Z154" s="3">
        <v>2545838</v>
      </c>
      <c r="AA154" s="3">
        <v>2661979</v>
      </c>
      <c r="AB154" s="3">
        <v>2617613</v>
      </c>
      <c r="AC154" s="3">
        <v>2992740.11</v>
      </c>
      <c r="AD154" s="3">
        <v>2773612</v>
      </c>
      <c r="AE154" s="3">
        <v>2749486</v>
      </c>
      <c r="AF154" s="3">
        <v>2712486</v>
      </c>
      <c r="AG154" s="3">
        <v>2898728.1749999998</v>
      </c>
      <c r="AH154" s="3">
        <v>2839390</v>
      </c>
      <c r="AI154" s="3">
        <v>2862329</v>
      </c>
      <c r="AJ154" s="3">
        <v>2845450</v>
      </c>
      <c r="AK154" s="3">
        <v>2908307.9</v>
      </c>
      <c r="AL154" s="3">
        <v>2848022</v>
      </c>
      <c r="AM154" s="3">
        <v>2793669</v>
      </c>
      <c r="AN154" s="3">
        <v>2873924</v>
      </c>
      <c r="AO154" s="3">
        <v>2987197.01</v>
      </c>
      <c r="AP154" s="3">
        <v>3011984</v>
      </c>
      <c r="AQ154" s="3">
        <v>3042197</v>
      </c>
      <c r="AR154" s="3">
        <v>3102167</v>
      </c>
      <c r="AS154" s="3">
        <v>3211963.2620000001</v>
      </c>
      <c r="AT154" s="3">
        <v>3059243</v>
      </c>
      <c r="AU154" s="3">
        <v>3098971</v>
      </c>
      <c r="AV154" s="3">
        <v>3037018</v>
      </c>
      <c r="AW154" s="3">
        <v>2993448.7659999998</v>
      </c>
      <c r="AX154" s="3">
        <v>2721614</v>
      </c>
      <c r="AY154" s="3">
        <v>1669220</v>
      </c>
      <c r="AZ154" s="3">
        <v>2203074</v>
      </c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2"/>
      <c r="BR154" s="2"/>
      <c r="BS154" s="2"/>
    </row>
    <row r="155" spans="1:71" x14ac:dyDescent="0.25">
      <c r="A155" s="3" t="s">
        <v>180</v>
      </c>
      <c r="B155" s="3">
        <v>0</v>
      </c>
      <c r="C155" s="3">
        <v>0</v>
      </c>
      <c r="D155" s="3">
        <v>0</v>
      </c>
      <c r="E155" s="3">
        <v>0</v>
      </c>
      <c r="F155" s="3">
        <v>0</v>
      </c>
      <c r="G155" s="3">
        <v>802478</v>
      </c>
      <c r="H155" s="3">
        <v>0</v>
      </c>
      <c r="I155" s="3">
        <v>0</v>
      </c>
      <c r="J155" s="3">
        <v>1044681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1121309.3365</v>
      </c>
      <c r="V155" s="3">
        <v>1190993</v>
      </c>
      <c r="W155" s="3">
        <v>1260214</v>
      </c>
      <c r="X155" s="3">
        <v>1207986</v>
      </c>
      <c r="Y155" s="3">
        <v>1319069.0970000001</v>
      </c>
      <c r="Z155" s="3">
        <v>1290246</v>
      </c>
      <c r="AA155" s="3">
        <v>1440225</v>
      </c>
      <c r="AB155" s="3">
        <v>1395236</v>
      </c>
      <c r="AC155" s="3">
        <v>1411306.51</v>
      </c>
      <c r="AD155" s="3">
        <v>1329090</v>
      </c>
      <c r="AE155" s="3">
        <v>1382861</v>
      </c>
      <c r="AF155" s="3">
        <v>1343711</v>
      </c>
      <c r="AG155" s="3">
        <v>1403433.5560000001</v>
      </c>
      <c r="AH155" s="3">
        <v>1351920</v>
      </c>
      <c r="AI155" s="3">
        <v>1498358</v>
      </c>
      <c r="AJ155" s="3">
        <v>1402849</v>
      </c>
      <c r="AK155" s="3">
        <v>1458116.16</v>
      </c>
      <c r="AL155" s="3">
        <v>1393617</v>
      </c>
      <c r="AM155" s="3">
        <v>1467904</v>
      </c>
      <c r="AN155" s="3">
        <v>1467174</v>
      </c>
      <c r="AO155" s="3">
        <v>1538402.523</v>
      </c>
      <c r="AP155" s="3">
        <v>1500234</v>
      </c>
      <c r="AQ155" s="3">
        <v>1622293</v>
      </c>
      <c r="AR155" s="3">
        <v>1669737</v>
      </c>
      <c r="AS155" s="3">
        <v>1664236.925</v>
      </c>
      <c r="AT155" s="3">
        <v>1569728</v>
      </c>
      <c r="AU155" s="3">
        <v>1743338</v>
      </c>
      <c r="AV155" s="3">
        <v>1693176</v>
      </c>
      <c r="AW155" s="3">
        <v>1694333.0060000001</v>
      </c>
      <c r="AX155" s="3">
        <v>1572056</v>
      </c>
      <c r="AY155" s="3">
        <v>1195443</v>
      </c>
      <c r="AZ155" s="3">
        <v>1486040</v>
      </c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2"/>
      <c r="BR155" s="2"/>
      <c r="BS155" s="2"/>
    </row>
    <row r="156" spans="1:71" x14ac:dyDescent="0.25">
      <c r="A156" s="3" t="s">
        <v>181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132122</v>
      </c>
      <c r="H156" s="3">
        <v>934322</v>
      </c>
      <c r="I156" s="3">
        <v>1041945</v>
      </c>
      <c r="J156" s="3">
        <v>0</v>
      </c>
      <c r="K156" s="3">
        <v>974815</v>
      </c>
      <c r="L156" s="3">
        <v>1019973</v>
      </c>
      <c r="M156" s="3">
        <v>1190820.52</v>
      </c>
      <c r="N156" s="3">
        <v>1225327</v>
      </c>
      <c r="O156" s="3">
        <v>1235716</v>
      </c>
      <c r="P156" s="3">
        <v>1300420</v>
      </c>
      <c r="Q156" s="3">
        <v>1362558.3</v>
      </c>
      <c r="R156" s="3">
        <v>1528039</v>
      </c>
      <c r="S156" s="3">
        <v>1628261</v>
      </c>
      <c r="T156" s="3">
        <v>1609180</v>
      </c>
      <c r="U156" s="3">
        <v>-580993.08299999998</v>
      </c>
      <c r="V156" s="3">
        <v>1296761</v>
      </c>
      <c r="W156" s="3">
        <v>1240095</v>
      </c>
      <c r="X156" s="3">
        <v>1295293</v>
      </c>
      <c r="Y156" s="3">
        <v>1408162.0390000001</v>
      </c>
      <c r="Z156" s="3">
        <v>1255592</v>
      </c>
      <c r="AA156" s="3">
        <v>1221754</v>
      </c>
      <c r="AB156" s="3">
        <v>1222377</v>
      </c>
      <c r="AC156" s="3">
        <v>1581433.6</v>
      </c>
      <c r="AD156" s="3">
        <v>1444522</v>
      </c>
      <c r="AE156" s="3">
        <v>1366625</v>
      </c>
      <c r="AF156" s="3">
        <v>1368775</v>
      </c>
      <c r="AG156" s="3">
        <v>1495294.6189999999</v>
      </c>
      <c r="AH156" s="3">
        <v>1487470</v>
      </c>
      <c r="AI156" s="3">
        <v>1363971</v>
      </c>
      <c r="AJ156" s="3">
        <v>1442601</v>
      </c>
      <c r="AK156" s="3">
        <v>1450191.74</v>
      </c>
      <c r="AL156" s="3">
        <v>1454405</v>
      </c>
      <c r="AM156" s="3">
        <v>1325765</v>
      </c>
      <c r="AN156" s="3">
        <v>1406750</v>
      </c>
      <c r="AO156" s="3">
        <v>1448794.487</v>
      </c>
      <c r="AP156" s="3">
        <v>1511750</v>
      </c>
      <c r="AQ156" s="3">
        <v>1419904</v>
      </c>
      <c r="AR156" s="3">
        <v>1432430</v>
      </c>
      <c r="AS156" s="3">
        <v>1547726.3370000001</v>
      </c>
      <c r="AT156" s="3">
        <v>1489515</v>
      </c>
      <c r="AU156" s="3">
        <v>1355633</v>
      </c>
      <c r="AV156" s="3">
        <v>1343842</v>
      </c>
      <c r="AW156" s="3">
        <v>1299115.76</v>
      </c>
      <c r="AX156" s="3">
        <v>1149558</v>
      </c>
      <c r="AY156" s="3">
        <v>473777</v>
      </c>
      <c r="AZ156" s="3">
        <v>717034</v>
      </c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2"/>
      <c r="BR156" s="2"/>
      <c r="BS156" s="2"/>
    </row>
    <row r="157" spans="1:71" x14ac:dyDescent="0.25">
      <c r="A157" s="3" t="s">
        <v>182</v>
      </c>
      <c r="B157" s="3">
        <v>527912</v>
      </c>
      <c r="C157" s="3">
        <v>523322</v>
      </c>
      <c r="D157" s="3">
        <v>923152</v>
      </c>
      <c r="E157" s="3">
        <v>1088285.19</v>
      </c>
      <c r="F157" s="3">
        <v>570239</v>
      </c>
      <c r="G157" s="3">
        <v>560472</v>
      </c>
      <c r="H157" s="3">
        <v>1019368</v>
      </c>
      <c r="I157" s="3">
        <v>1068388</v>
      </c>
      <c r="J157" s="3">
        <v>536621</v>
      </c>
      <c r="K157" s="3">
        <v>1106660</v>
      </c>
      <c r="L157" s="3">
        <v>1168995</v>
      </c>
      <c r="M157" s="3">
        <v>1262859.01</v>
      </c>
      <c r="N157" s="3">
        <v>1229260</v>
      </c>
      <c r="O157" s="3">
        <v>1199168</v>
      </c>
      <c r="P157" s="3">
        <v>1319369</v>
      </c>
      <c r="Q157" s="3">
        <v>1400235.71</v>
      </c>
      <c r="R157" s="3">
        <v>1500909</v>
      </c>
      <c r="S157" s="3">
        <v>1533126</v>
      </c>
      <c r="T157" s="3">
        <v>1329066</v>
      </c>
      <c r="U157" s="3">
        <v>634547.65300000005</v>
      </c>
      <c r="V157" s="3">
        <v>1183027</v>
      </c>
      <c r="W157" s="3">
        <v>1301718</v>
      </c>
      <c r="X157" s="3">
        <v>1136151</v>
      </c>
      <c r="Y157" s="3">
        <v>1403592.352</v>
      </c>
      <c r="Z157" s="3">
        <v>1313198</v>
      </c>
      <c r="AA157" s="3">
        <v>1425782</v>
      </c>
      <c r="AB157" s="3">
        <v>1436838</v>
      </c>
      <c r="AC157" s="3">
        <v>1330066.96</v>
      </c>
      <c r="AD157" s="3">
        <v>1309546</v>
      </c>
      <c r="AE157" s="3">
        <v>1346631</v>
      </c>
      <c r="AF157" s="3">
        <v>1382856</v>
      </c>
      <c r="AG157" s="3">
        <v>1470177.8940000001</v>
      </c>
      <c r="AH157" s="3">
        <v>1429078</v>
      </c>
      <c r="AI157" s="3">
        <v>1511703</v>
      </c>
      <c r="AJ157" s="3">
        <v>1429922</v>
      </c>
      <c r="AK157" s="3">
        <v>1444911.1</v>
      </c>
      <c r="AL157" s="3">
        <v>1429108</v>
      </c>
      <c r="AM157" s="3">
        <v>1539561</v>
      </c>
      <c r="AN157" s="3">
        <v>1487248</v>
      </c>
      <c r="AO157" s="3">
        <v>1629238.5109999999</v>
      </c>
      <c r="AP157" s="3">
        <v>1581918</v>
      </c>
      <c r="AQ157" s="3">
        <v>1659913</v>
      </c>
      <c r="AR157" s="3">
        <v>1649438</v>
      </c>
      <c r="AS157" s="3">
        <v>1626281.23</v>
      </c>
      <c r="AT157" s="3">
        <v>1604609</v>
      </c>
      <c r="AU157" s="3">
        <v>1800269</v>
      </c>
      <c r="AV157" s="3">
        <v>1640166</v>
      </c>
      <c r="AW157" s="3">
        <v>1782726.246</v>
      </c>
      <c r="AX157" s="3">
        <v>1725415</v>
      </c>
      <c r="AY157" s="3">
        <v>1084727</v>
      </c>
      <c r="AZ157" s="3">
        <v>1667168</v>
      </c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2"/>
      <c r="BR157" s="2"/>
      <c r="BS157" s="2"/>
    </row>
    <row r="158" spans="1:71" x14ac:dyDescent="0.25">
      <c r="A158" s="3" t="s">
        <v>183</v>
      </c>
      <c r="B158" s="3">
        <v>0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92753</v>
      </c>
      <c r="I158" s="3">
        <v>119485</v>
      </c>
      <c r="J158" s="3">
        <v>0</v>
      </c>
      <c r="K158" s="3">
        <v>103205</v>
      </c>
      <c r="L158" s="3">
        <v>110574</v>
      </c>
      <c r="M158" s="3">
        <v>127385.49</v>
      </c>
      <c r="N158" s="3">
        <v>119666</v>
      </c>
      <c r="O158" s="3">
        <v>127631</v>
      </c>
      <c r="P158" s="3">
        <v>144277</v>
      </c>
      <c r="Q158" s="3">
        <v>134653.06</v>
      </c>
      <c r="R158" s="3">
        <v>125096</v>
      </c>
      <c r="S158" s="3">
        <v>164104</v>
      </c>
      <c r="T158" s="3">
        <v>149941</v>
      </c>
      <c r="U158" s="3">
        <v>175771.76699999999</v>
      </c>
      <c r="V158" s="3">
        <v>163648</v>
      </c>
      <c r="W158" s="3">
        <v>177770</v>
      </c>
      <c r="X158" s="3">
        <v>187092</v>
      </c>
      <c r="Y158" s="3">
        <v>205694.00599999999</v>
      </c>
      <c r="Z158" s="3">
        <v>186098</v>
      </c>
      <c r="AA158" s="3">
        <v>209835</v>
      </c>
      <c r="AB158" s="3">
        <v>202931</v>
      </c>
      <c r="AC158" s="3">
        <v>240745.04</v>
      </c>
      <c r="AD158" s="3">
        <v>187874</v>
      </c>
      <c r="AE158" s="3">
        <v>217486</v>
      </c>
      <c r="AF158" s="3">
        <v>202684</v>
      </c>
      <c r="AG158" s="3">
        <v>232661.16699999999</v>
      </c>
      <c r="AH158" s="3">
        <v>222449</v>
      </c>
      <c r="AI158" s="3">
        <v>222484</v>
      </c>
      <c r="AJ158" s="3">
        <v>181602</v>
      </c>
      <c r="AK158" s="3">
        <v>196300.9</v>
      </c>
      <c r="AL158" s="3">
        <v>200940</v>
      </c>
      <c r="AM158" s="3">
        <v>220449</v>
      </c>
      <c r="AN158" s="3">
        <v>219451</v>
      </c>
      <c r="AO158" s="3">
        <v>125284.495</v>
      </c>
      <c r="AP158" s="3">
        <v>192702</v>
      </c>
      <c r="AQ158" s="3">
        <v>220947</v>
      </c>
      <c r="AR158" s="3">
        <v>229432</v>
      </c>
      <c r="AS158" s="3">
        <v>208235.758</v>
      </c>
      <c r="AT158" s="3">
        <v>200649</v>
      </c>
      <c r="AU158" s="3">
        <v>227022</v>
      </c>
      <c r="AV158" s="3">
        <v>198827</v>
      </c>
      <c r="AW158" s="3">
        <v>219318.10500000001</v>
      </c>
      <c r="AX158" s="3">
        <v>155907</v>
      </c>
      <c r="AY158" s="3">
        <v>99850</v>
      </c>
      <c r="AZ158" s="3">
        <v>121779</v>
      </c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2"/>
      <c r="BR158" s="2"/>
      <c r="BS158" s="2"/>
    </row>
    <row r="159" spans="1:71" x14ac:dyDescent="0.25">
      <c r="A159" s="3" t="s">
        <v>184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560472</v>
      </c>
      <c r="H159" s="3">
        <v>926615</v>
      </c>
      <c r="I159" s="3">
        <v>948903</v>
      </c>
      <c r="J159" s="3">
        <v>536621</v>
      </c>
      <c r="K159" s="3">
        <v>1003455</v>
      </c>
      <c r="L159" s="3">
        <v>1058421</v>
      </c>
      <c r="M159" s="3">
        <v>1135473.52</v>
      </c>
      <c r="N159" s="3">
        <v>1109594</v>
      </c>
      <c r="O159" s="3">
        <v>1071537</v>
      </c>
      <c r="P159" s="3">
        <v>1175092</v>
      </c>
      <c r="Q159" s="3">
        <v>1265582.6599999999</v>
      </c>
      <c r="R159" s="3">
        <v>1375813</v>
      </c>
      <c r="S159" s="3">
        <v>1369022</v>
      </c>
      <c r="T159" s="3">
        <v>1179125</v>
      </c>
      <c r="U159" s="3">
        <v>458775.886</v>
      </c>
      <c r="V159" s="3">
        <v>1019379</v>
      </c>
      <c r="W159" s="3">
        <v>1123948</v>
      </c>
      <c r="X159" s="3">
        <v>949059</v>
      </c>
      <c r="Y159" s="3">
        <v>1197898.3459999999</v>
      </c>
      <c r="Z159" s="3">
        <v>1127100</v>
      </c>
      <c r="AA159" s="3">
        <v>1215947</v>
      </c>
      <c r="AB159" s="3">
        <v>1233907</v>
      </c>
      <c r="AC159" s="3">
        <v>1089321.92</v>
      </c>
      <c r="AD159" s="3">
        <v>1121672</v>
      </c>
      <c r="AE159" s="3">
        <v>1129145</v>
      </c>
      <c r="AF159" s="3">
        <v>1180172</v>
      </c>
      <c r="AG159" s="3">
        <v>1237516.727</v>
      </c>
      <c r="AH159" s="3">
        <v>1206629</v>
      </c>
      <c r="AI159" s="3">
        <v>1289219</v>
      </c>
      <c r="AJ159" s="3">
        <v>1248320</v>
      </c>
      <c r="AK159" s="3">
        <v>1248610.2</v>
      </c>
      <c r="AL159" s="3">
        <v>1228168</v>
      </c>
      <c r="AM159" s="3">
        <v>1319112</v>
      </c>
      <c r="AN159" s="3">
        <v>1267797</v>
      </c>
      <c r="AO159" s="3">
        <v>1503954.0160000001</v>
      </c>
      <c r="AP159" s="3">
        <v>1389216</v>
      </c>
      <c r="AQ159" s="3">
        <v>1438966</v>
      </c>
      <c r="AR159" s="3">
        <v>1420006</v>
      </c>
      <c r="AS159" s="3">
        <v>1418045.4720000001</v>
      </c>
      <c r="AT159" s="3">
        <v>1403960</v>
      </c>
      <c r="AU159" s="3">
        <v>1573247</v>
      </c>
      <c r="AV159" s="3">
        <v>1441339</v>
      </c>
      <c r="AW159" s="3">
        <v>1563408.1410000001</v>
      </c>
      <c r="AX159" s="3">
        <v>1569508</v>
      </c>
      <c r="AY159" s="3">
        <v>984877</v>
      </c>
      <c r="AZ159" s="3">
        <v>1545389</v>
      </c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2"/>
      <c r="BR159" s="2"/>
      <c r="BS159" s="2"/>
    </row>
    <row r="160" spans="1:71" x14ac:dyDescent="0.25">
      <c r="A160" s="3" t="s">
        <v>185</v>
      </c>
      <c r="B160" s="3">
        <v>341488</v>
      </c>
      <c r="C160" s="3">
        <v>382792</v>
      </c>
      <c r="D160" s="3">
        <v>15158</v>
      </c>
      <c r="E160" s="3">
        <v>63582</v>
      </c>
      <c r="F160" s="3">
        <v>481752</v>
      </c>
      <c r="G160" s="3">
        <v>485367</v>
      </c>
      <c r="H160" s="3">
        <v>156000</v>
      </c>
      <c r="I160" s="3">
        <v>0</v>
      </c>
      <c r="J160" s="3">
        <v>611557</v>
      </c>
      <c r="K160" s="3">
        <v>-599577</v>
      </c>
      <c r="L160" s="3">
        <v>0</v>
      </c>
      <c r="M160" s="3">
        <v>0</v>
      </c>
      <c r="N160" s="3">
        <v>9550</v>
      </c>
      <c r="O160" s="3">
        <v>0</v>
      </c>
      <c r="P160" s="3">
        <v>0</v>
      </c>
      <c r="Q160" s="3">
        <v>64146.400000000001</v>
      </c>
      <c r="R160" s="3">
        <v>0</v>
      </c>
      <c r="S160" s="3">
        <v>0</v>
      </c>
      <c r="T160" s="3">
        <v>291764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v>0</v>
      </c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2"/>
      <c r="BR160" s="2"/>
      <c r="BS160" s="2"/>
    </row>
    <row r="161" spans="1:71" x14ac:dyDescent="0.25">
      <c r="A161" s="3" t="s">
        <v>186</v>
      </c>
      <c r="B161" s="3">
        <v>0</v>
      </c>
      <c r="C161" s="3">
        <v>0</v>
      </c>
      <c r="D161" s="3">
        <v>15158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v>0</v>
      </c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2"/>
      <c r="BR161" s="2"/>
      <c r="BS161" s="2"/>
    </row>
    <row r="162" spans="1:71" x14ac:dyDescent="0.25">
      <c r="A162" s="3" t="s">
        <v>187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156000</v>
      </c>
      <c r="I162" s="3">
        <v>0</v>
      </c>
      <c r="J162" s="3">
        <v>0</v>
      </c>
      <c r="K162" s="3">
        <v>5990</v>
      </c>
      <c r="L162" s="3">
        <v>0</v>
      </c>
      <c r="M162" s="3">
        <v>0</v>
      </c>
      <c r="N162" s="3">
        <v>9550</v>
      </c>
      <c r="O162" s="3">
        <v>0</v>
      </c>
      <c r="P162" s="3">
        <v>0</v>
      </c>
      <c r="Q162" s="3">
        <v>64146.400000000001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v>0</v>
      </c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2"/>
      <c r="BR162" s="2"/>
      <c r="BS162" s="2"/>
    </row>
    <row r="163" spans="1:71" x14ac:dyDescent="0.25">
      <c r="A163" s="3" t="s">
        <v>188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196653</v>
      </c>
      <c r="H163" s="3">
        <v>0</v>
      </c>
      <c r="I163" s="3">
        <v>0</v>
      </c>
      <c r="J163" s="3">
        <v>265470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291764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v>0</v>
      </c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2"/>
      <c r="BR163" s="2"/>
      <c r="BS163" s="2"/>
    </row>
    <row r="164" spans="1:71" x14ac:dyDescent="0.25">
      <c r="A164" s="3" t="s">
        <v>189</v>
      </c>
      <c r="B164" s="3">
        <v>341488</v>
      </c>
      <c r="C164" s="3">
        <v>382792</v>
      </c>
      <c r="D164" s="3">
        <v>0</v>
      </c>
      <c r="E164" s="3">
        <v>19685</v>
      </c>
      <c r="F164" s="3">
        <v>481752</v>
      </c>
      <c r="G164" s="3">
        <v>288714</v>
      </c>
      <c r="H164" s="3">
        <v>0</v>
      </c>
      <c r="I164" s="3">
        <v>0</v>
      </c>
      <c r="J164" s="3">
        <v>346087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v>0</v>
      </c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2"/>
      <c r="BR164" s="2"/>
      <c r="BS164" s="2"/>
    </row>
    <row r="165" spans="1:71" x14ac:dyDescent="0.25">
      <c r="A165" s="3" t="s">
        <v>190</v>
      </c>
      <c r="B165" s="3">
        <v>167</v>
      </c>
      <c r="C165" s="3">
        <v>1891</v>
      </c>
      <c r="D165" s="3">
        <v>1218</v>
      </c>
      <c r="E165" s="3">
        <v>1059.5</v>
      </c>
      <c r="F165" s="3">
        <v>461</v>
      </c>
      <c r="G165" s="3">
        <v>2126</v>
      </c>
      <c r="H165" s="3">
        <v>1345</v>
      </c>
      <c r="I165" s="3">
        <v>40307</v>
      </c>
      <c r="J165" s="3">
        <v>10780</v>
      </c>
      <c r="K165" s="3">
        <v>11157</v>
      </c>
      <c r="L165" s="3">
        <v>10803</v>
      </c>
      <c r="M165" s="3">
        <v>11521.35</v>
      </c>
      <c r="N165" s="3">
        <v>11993</v>
      </c>
      <c r="O165" s="3">
        <v>11464</v>
      </c>
      <c r="P165" s="3">
        <v>9988</v>
      </c>
      <c r="Q165" s="3">
        <v>13356.23</v>
      </c>
      <c r="R165" s="3">
        <v>9001</v>
      </c>
      <c r="S165" s="3">
        <v>9263</v>
      </c>
      <c r="T165" s="3">
        <v>8794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v>0</v>
      </c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2"/>
      <c r="BR165" s="2"/>
      <c r="BS165" s="2"/>
    </row>
    <row r="166" spans="1:71" x14ac:dyDescent="0.25">
      <c r="A166" s="3" t="s">
        <v>191</v>
      </c>
      <c r="B166" s="3">
        <v>0</v>
      </c>
      <c r="C166" s="3">
        <v>19878</v>
      </c>
      <c r="D166" s="3">
        <v>16777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43185</v>
      </c>
      <c r="L166" s="3">
        <v>13861</v>
      </c>
      <c r="M166" s="3">
        <v>-12681</v>
      </c>
      <c r="N166" s="3">
        <v>0</v>
      </c>
      <c r="O166" s="3">
        <v>4040</v>
      </c>
      <c r="P166" s="3">
        <v>3391</v>
      </c>
      <c r="Q166" s="3">
        <v>0</v>
      </c>
      <c r="R166" s="3">
        <v>0</v>
      </c>
      <c r="S166" s="3">
        <v>28948</v>
      </c>
      <c r="T166" s="3">
        <v>0</v>
      </c>
      <c r="U166" s="3">
        <v>0</v>
      </c>
      <c r="V166" s="3">
        <v>0</v>
      </c>
      <c r="W166" s="3">
        <v>8036</v>
      </c>
      <c r="X166" s="3">
        <v>5530</v>
      </c>
      <c r="Y166" s="3">
        <v>0</v>
      </c>
      <c r="Z166" s="3">
        <v>0</v>
      </c>
      <c r="AA166" s="3">
        <v>0</v>
      </c>
      <c r="AB166" s="3">
        <v>0</v>
      </c>
      <c r="AC166" s="3">
        <v>10819.997499999999</v>
      </c>
      <c r="AD166" s="3">
        <v>0</v>
      </c>
      <c r="AE166" s="3">
        <v>0</v>
      </c>
      <c r="AF166" s="3">
        <v>0</v>
      </c>
      <c r="AG166" s="3">
        <v>18411.344000000001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0</v>
      </c>
      <c r="AO166" s="3">
        <v>8633.7407500000008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521</v>
      </c>
      <c r="AY166" s="3">
        <v>2139</v>
      </c>
      <c r="AZ166" s="3">
        <v>30376</v>
      </c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2"/>
      <c r="BR166" s="2"/>
      <c r="BS166" s="2"/>
    </row>
    <row r="167" spans="1:71" x14ac:dyDescent="0.25">
      <c r="A167" s="3" t="s">
        <v>192</v>
      </c>
      <c r="B167" s="3">
        <v>1739796</v>
      </c>
      <c r="C167" s="3">
        <v>1839031</v>
      </c>
      <c r="D167" s="3">
        <v>1880121</v>
      </c>
      <c r="E167" s="3">
        <v>2092799.99</v>
      </c>
      <c r="F167" s="3">
        <v>1981514</v>
      </c>
      <c r="G167" s="3">
        <v>1982565</v>
      </c>
      <c r="H167" s="3">
        <v>2111035</v>
      </c>
      <c r="I167" s="3">
        <v>2150641</v>
      </c>
      <c r="J167" s="3">
        <v>2203639</v>
      </c>
      <c r="K167" s="3">
        <v>2135817</v>
      </c>
      <c r="L167" s="3">
        <v>2213632</v>
      </c>
      <c r="M167" s="3">
        <v>2452519.88</v>
      </c>
      <c r="N167" s="3">
        <v>2476130</v>
      </c>
      <c r="O167" s="3">
        <v>2450388</v>
      </c>
      <c r="P167" s="3">
        <v>2633168</v>
      </c>
      <c r="Q167" s="3">
        <v>2840296.65</v>
      </c>
      <c r="R167" s="3">
        <v>3037949</v>
      </c>
      <c r="S167" s="3">
        <v>3199598</v>
      </c>
      <c r="T167" s="3">
        <v>3238804</v>
      </c>
      <c r="U167" s="3">
        <v>3669278.9160000002</v>
      </c>
      <c r="V167" s="3">
        <v>3670781</v>
      </c>
      <c r="W167" s="3">
        <v>3810063</v>
      </c>
      <c r="X167" s="3">
        <v>3644960</v>
      </c>
      <c r="Y167" s="3">
        <v>4130823.4879999999</v>
      </c>
      <c r="Z167" s="3">
        <v>3859036</v>
      </c>
      <c r="AA167" s="3">
        <v>4087761</v>
      </c>
      <c r="AB167" s="3">
        <v>4054451</v>
      </c>
      <c r="AC167" s="3">
        <v>4366087.05</v>
      </c>
      <c r="AD167" s="3">
        <v>4083158</v>
      </c>
      <c r="AE167" s="3">
        <v>4096117</v>
      </c>
      <c r="AF167" s="3">
        <v>4095342</v>
      </c>
      <c r="AG167" s="3">
        <v>4442551.4450000003</v>
      </c>
      <c r="AH167" s="3">
        <v>4268468</v>
      </c>
      <c r="AI167" s="3">
        <v>4374032</v>
      </c>
      <c r="AJ167" s="3">
        <v>4275372</v>
      </c>
      <c r="AK167" s="3">
        <v>4353219</v>
      </c>
      <c r="AL167" s="3">
        <v>4277130</v>
      </c>
      <c r="AM167" s="3">
        <v>4333230</v>
      </c>
      <c r="AN167" s="3">
        <v>4361172</v>
      </c>
      <c r="AO167" s="3">
        <v>4650970.4840000002</v>
      </c>
      <c r="AP167" s="3">
        <v>4593902</v>
      </c>
      <c r="AQ167" s="3">
        <v>4702110</v>
      </c>
      <c r="AR167" s="3">
        <v>4751605</v>
      </c>
      <c r="AS167" s="3">
        <v>4838244.4919999996</v>
      </c>
      <c r="AT167" s="3">
        <v>4663852</v>
      </c>
      <c r="AU167" s="3">
        <v>4899240</v>
      </c>
      <c r="AV167" s="3">
        <v>4677184</v>
      </c>
      <c r="AW167" s="3">
        <v>4776175.0120000001</v>
      </c>
      <c r="AX167" s="3">
        <v>4447550</v>
      </c>
      <c r="AY167" s="3">
        <v>2756086</v>
      </c>
      <c r="AZ167" s="3">
        <v>3900618</v>
      </c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2"/>
      <c r="BR167" s="2"/>
      <c r="BS167" s="2"/>
    </row>
    <row r="168" spans="1:71" x14ac:dyDescent="0.25"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2"/>
      <c r="BR168" s="2"/>
      <c r="BS168" s="2"/>
    </row>
    <row r="169" spans="1:71" x14ac:dyDescent="0.25">
      <c r="A169" s="3" t="s">
        <v>193</v>
      </c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2"/>
      <c r="BR169" s="2"/>
      <c r="BS169" s="2"/>
    </row>
    <row r="170" spans="1:71" x14ac:dyDescent="0.25">
      <c r="A170" s="3" t="s">
        <v>194</v>
      </c>
      <c r="B170" s="3">
        <v>400047</v>
      </c>
      <c r="C170" s="3">
        <v>90914</v>
      </c>
      <c r="D170" s="3">
        <v>82750</v>
      </c>
      <c r="E170" s="3">
        <v>85039.98</v>
      </c>
      <c r="F170" s="3">
        <v>232943</v>
      </c>
      <c r="G170" s="3">
        <v>100212</v>
      </c>
      <c r="H170" s="3">
        <v>-80531</v>
      </c>
      <c r="I170" s="3">
        <v>178700.45</v>
      </c>
      <c r="J170" s="3">
        <v>369840</v>
      </c>
      <c r="K170" s="3">
        <v>-70273</v>
      </c>
      <c r="L170" s="3">
        <v>-34698</v>
      </c>
      <c r="M170" s="3">
        <v>253145.3</v>
      </c>
      <c r="N170" s="3">
        <v>599791</v>
      </c>
      <c r="O170" s="3">
        <v>206558</v>
      </c>
      <c r="P170" s="3">
        <v>192339</v>
      </c>
      <c r="Q170" s="3">
        <v>260972.89</v>
      </c>
      <c r="R170" s="3">
        <v>770078</v>
      </c>
      <c r="S170" s="3">
        <v>366851</v>
      </c>
      <c r="T170" s="3">
        <v>257573</v>
      </c>
      <c r="U170" s="3">
        <v>928306.74199999997</v>
      </c>
      <c r="V170" s="3">
        <v>905127</v>
      </c>
      <c r="W170" s="3">
        <v>438866</v>
      </c>
      <c r="X170" s="3">
        <v>475524</v>
      </c>
      <c r="Y170" s="3">
        <v>516305.96299999999</v>
      </c>
      <c r="Z170" s="3">
        <v>815542</v>
      </c>
      <c r="AA170" s="3">
        <v>265074</v>
      </c>
      <c r="AB170" s="3">
        <v>334740</v>
      </c>
      <c r="AC170" s="3">
        <v>703698.55</v>
      </c>
      <c r="AD170" s="3">
        <v>1117013</v>
      </c>
      <c r="AE170" s="3">
        <v>460645</v>
      </c>
      <c r="AF170" s="3">
        <v>463768</v>
      </c>
      <c r="AG170" s="3">
        <v>532784.18799999997</v>
      </c>
      <c r="AH170" s="3">
        <v>1076388</v>
      </c>
      <c r="AI170" s="3">
        <v>531657</v>
      </c>
      <c r="AJ170" s="3">
        <v>479822</v>
      </c>
      <c r="AK170" s="3">
        <v>581302.25</v>
      </c>
      <c r="AL170" s="3">
        <v>1082873</v>
      </c>
      <c r="AM170" s="3">
        <v>472519</v>
      </c>
      <c r="AN170" s="3">
        <v>527974</v>
      </c>
      <c r="AO170" s="3">
        <v>639468.90500000003</v>
      </c>
      <c r="AP170" s="3">
        <v>1168382</v>
      </c>
      <c r="AQ170" s="3">
        <v>495831</v>
      </c>
      <c r="AR170" s="3">
        <v>583940</v>
      </c>
      <c r="AS170" s="3">
        <v>669527.18700000003</v>
      </c>
      <c r="AT170" s="3">
        <v>1087784</v>
      </c>
      <c r="AU170" s="3">
        <v>333312</v>
      </c>
      <c r="AV170" s="3">
        <v>295677</v>
      </c>
      <c r="AW170" s="3">
        <v>587224.42299999995</v>
      </c>
      <c r="AX170" s="3">
        <v>161226</v>
      </c>
      <c r="AY170" s="3">
        <v>-412330</v>
      </c>
      <c r="AZ170" s="3">
        <v>-831751</v>
      </c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2"/>
      <c r="BR170" s="2"/>
      <c r="BS170" s="2"/>
    </row>
    <row r="171" spans="1:71" x14ac:dyDescent="0.25">
      <c r="A171" s="3" t="s">
        <v>195</v>
      </c>
      <c r="B171" s="3">
        <v>22773</v>
      </c>
      <c r="C171" s="3">
        <v>20952</v>
      </c>
      <c r="D171" s="3">
        <v>41051</v>
      </c>
      <c r="E171" s="3">
        <v>-58520.62</v>
      </c>
      <c r="F171" s="3">
        <v>42567</v>
      </c>
      <c r="G171" s="3">
        <v>36354</v>
      </c>
      <c r="H171" s="3">
        <v>53632</v>
      </c>
      <c r="I171" s="3">
        <v>69450</v>
      </c>
      <c r="J171" s="3">
        <v>75424</v>
      </c>
      <c r="K171" s="3">
        <v>76174</v>
      </c>
      <c r="L171" s="3">
        <v>70743</v>
      </c>
      <c r="M171" s="3">
        <v>85185.07</v>
      </c>
      <c r="N171" s="3">
        <v>88556</v>
      </c>
      <c r="O171" s="3">
        <v>96359</v>
      </c>
      <c r="P171" s="3">
        <v>112915</v>
      </c>
      <c r="Q171" s="3">
        <v>116242.56</v>
      </c>
      <c r="R171" s="3">
        <v>119603</v>
      </c>
      <c r="S171" s="3">
        <v>122604</v>
      </c>
      <c r="T171" s="3">
        <v>122072</v>
      </c>
      <c r="U171" s="3">
        <v>122063.148</v>
      </c>
      <c r="V171" s="3">
        <v>120647</v>
      </c>
      <c r="W171" s="3">
        <v>129013</v>
      </c>
      <c r="X171" s="3">
        <v>129888</v>
      </c>
      <c r="Y171" s="3">
        <v>127027.636</v>
      </c>
      <c r="Z171" s="3">
        <v>119226</v>
      </c>
      <c r="AA171" s="3">
        <v>114505</v>
      </c>
      <c r="AB171" s="3">
        <v>111141</v>
      </c>
      <c r="AC171" s="3">
        <v>110442.25</v>
      </c>
      <c r="AD171" s="3">
        <v>99429</v>
      </c>
      <c r="AE171" s="3">
        <v>97405</v>
      </c>
      <c r="AF171" s="3">
        <v>97149</v>
      </c>
      <c r="AG171" s="3">
        <v>85566.370999999999</v>
      </c>
      <c r="AH171" s="3">
        <v>82107</v>
      </c>
      <c r="AI171" s="3">
        <v>78782</v>
      </c>
      <c r="AJ171" s="3">
        <v>71528</v>
      </c>
      <c r="AK171" s="3">
        <v>66120.240000000005</v>
      </c>
      <c r="AL171" s="3">
        <v>58569</v>
      </c>
      <c r="AM171" s="3">
        <v>56809</v>
      </c>
      <c r="AN171" s="3">
        <v>53923</v>
      </c>
      <c r="AO171" s="3">
        <v>54576.714999999997</v>
      </c>
      <c r="AP171" s="3">
        <v>49255</v>
      </c>
      <c r="AQ171" s="3">
        <v>52193</v>
      </c>
      <c r="AR171" s="3">
        <v>54228</v>
      </c>
      <c r="AS171" s="3">
        <v>48938.887000000002</v>
      </c>
      <c r="AT171" s="3">
        <v>53579</v>
      </c>
      <c r="AU171" s="3">
        <v>57381</v>
      </c>
      <c r="AV171" s="3">
        <v>51863</v>
      </c>
      <c r="AW171" s="3">
        <v>51198.421999999999</v>
      </c>
      <c r="AX171" s="3">
        <v>170959</v>
      </c>
      <c r="AY171" s="3">
        <v>143128</v>
      </c>
      <c r="AZ171" s="3">
        <v>190971</v>
      </c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2"/>
      <c r="BR171" s="2"/>
      <c r="BS171" s="2"/>
    </row>
    <row r="172" spans="1:71" x14ac:dyDescent="0.25">
      <c r="A172" s="3" t="s">
        <v>196</v>
      </c>
      <c r="B172" s="3">
        <v>81371</v>
      </c>
      <c r="C172" s="3">
        <v>35481</v>
      </c>
      <c r="D172" s="3">
        <v>33787</v>
      </c>
      <c r="E172" s="3">
        <v>48402.45</v>
      </c>
      <c r="F172" s="3">
        <v>44404</v>
      </c>
      <c r="G172" s="3">
        <v>36896</v>
      </c>
      <c r="H172" s="3">
        <v>26691</v>
      </c>
      <c r="I172" s="3">
        <v>42384</v>
      </c>
      <c r="J172" s="3">
        <v>66622</v>
      </c>
      <c r="K172" s="3">
        <v>54708</v>
      </c>
      <c r="L172" s="3">
        <v>36312</v>
      </c>
      <c r="M172" s="3">
        <v>62595.44</v>
      </c>
      <c r="N172" s="3">
        <v>89913</v>
      </c>
      <c r="O172" s="3">
        <v>62923</v>
      </c>
      <c r="P172" s="3">
        <v>45103</v>
      </c>
      <c r="Q172" s="3">
        <v>57161.32</v>
      </c>
      <c r="R172" s="3">
        <v>72402</v>
      </c>
      <c r="S172" s="3">
        <v>64793</v>
      </c>
      <c r="T172" s="3">
        <v>33111</v>
      </c>
      <c r="U172" s="3">
        <v>42454.197</v>
      </c>
      <c r="V172" s="3">
        <v>100843</v>
      </c>
      <c r="W172" s="3">
        <v>123638</v>
      </c>
      <c r="X172" s="3">
        <v>142813</v>
      </c>
      <c r="Y172" s="3">
        <v>85350.527000000002</v>
      </c>
      <c r="Z172" s="3">
        <v>130823</v>
      </c>
      <c r="AA172" s="3">
        <v>104560</v>
      </c>
      <c r="AB172" s="3">
        <v>39022</v>
      </c>
      <c r="AC172" s="3">
        <v>91960.53</v>
      </c>
      <c r="AD172" s="3">
        <v>114839</v>
      </c>
      <c r="AE172" s="3">
        <v>129373</v>
      </c>
      <c r="AF172" s="3">
        <v>61941</v>
      </c>
      <c r="AG172" s="3">
        <v>124806.21799999999</v>
      </c>
      <c r="AH172" s="3">
        <v>172964</v>
      </c>
      <c r="AI172" s="3">
        <v>91756</v>
      </c>
      <c r="AJ172" s="3">
        <v>84759</v>
      </c>
      <c r="AK172" s="3">
        <v>65031.47</v>
      </c>
      <c r="AL172" s="3">
        <v>189137</v>
      </c>
      <c r="AM172" s="3">
        <v>17774</v>
      </c>
      <c r="AN172" s="3">
        <v>93120</v>
      </c>
      <c r="AO172" s="3">
        <v>107525.796</v>
      </c>
      <c r="AP172" s="3">
        <v>182405</v>
      </c>
      <c r="AQ172" s="3">
        <v>67580</v>
      </c>
      <c r="AR172" s="3">
        <v>79280</v>
      </c>
      <c r="AS172" s="3">
        <v>109511.2</v>
      </c>
      <c r="AT172" s="3">
        <v>159115</v>
      </c>
      <c r="AU172" s="3">
        <v>43914</v>
      </c>
      <c r="AV172" s="3">
        <v>28731</v>
      </c>
      <c r="AW172" s="3">
        <v>49043.934000000001</v>
      </c>
      <c r="AX172" s="3">
        <v>13384</v>
      </c>
      <c r="AY172" s="3">
        <v>-38533</v>
      </c>
      <c r="AZ172" s="3">
        <v>-67198</v>
      </c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2"/>
      <c r="BR172" s="2"/>
      <c r="BS172" s="2"/>
    </row>
    <row r="173" spans="1:71" x14ac:dyDescent="0.25">
      <c r="A173" s="3" t="s">
        <v>197</v>
      </c>
      <c r="B173" s="3">
        <v>0</v>
      </c>
      <c r="C173" s="3">
        <v>0</v>
      </c>
      <c r="D173" s="3">
        <v>0</v>
      </c>
      <c r="E173" s="3">
        <v>-14524.13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v>0</v>
      </c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2"/>
      <c r="BR173" s="2"/>
      <c r="BS173" s="2"/>
    </row>
    <row r="174" spans="1:71" x14ac:dyDescent="0.25">
      <c r="A174" s="3" t="s">
        <v>198</v>
      </c>
      <c r="B174" s="3">
        <v>295903</v>
      </c>
      <c r="C174" s="3">
        <v>34481</v>
      </c>
      <c r="D174" s="3">
        <v>7912</v>
      </c>
      <c r="E174" s="3">
        <v>37061.629999999997</v>
      </c>
      <c r="F174" s="3">
        <v>145972</v>
      </c>
      <c r="G174" s="3">
        <v>26962</v>
      </c>
      <c r="H174" s="3">
        <v>-160854</v>
      </c>
      <c r="I174" s="3">
        <v>66866.09</v>
      </c>
      <c r="J174" s="3">
        <v>227794</v>
      </c>
      <c r="K174" s="3">
        <v>-201155</v>
      </c>
      <c r="L174" s="3">
        <v>-141753</v>
      </c>
      <c r="M174" s="3">
        <v>105364.79</v>
      </c>
      <c r="N174" s="3">
        <v>421322</v>
      </c>
      <c r="O174" s="3">
        <v>47276</v>
      </c>
      <c r="P174" s="3">
        <v>34321</v>
      </c>
      <c r="Q174" s="3">
        <v>87569.01</v>
      </c>
      <c r="R174" s="3">
        <v>578073</v>
      </c>
      <c r="S174" s="3">
        <v>179454</v>
      </c>
      <c r="T174" s="3">
        <v>102390</v>
      </c>
      <c r="U174" s="3">
        <v>763789.397</v>
      </c>
      <c r="V174" s="3">
        <v>683637</v>
      </c>
      <c r="W174" s="3">
        <v>186215</v>
      </c>
      <c r="X174" s="3">
        <v>202823</v>
      </c>
      <c r="Y174" s="3">
        <v>303927.8</v>
      </c>
      <c r="Z174" s="3">
        <v>565493</v>
      </c>
      <c r="AA174" s="3">
        <v>46009</v>
      </c>
      <c r="AB174" s="3">
        <v>184577</v>
      </c>
      <c r="AC174" s="3">
        <v>501295.78</v>
      </c>
      <c r="AD174" s="3">
        <v>902745</v>
      </c>
      <c r="AE174" s="3">
        <v>233867</v>
      </c>
      <c r="AF174" s="3">
        <v>304678</v>
      </c>
      <c r="AG174" s="3">
        <v>322411.59899999999</v>
      </c>
      <c r="AH174" s="3">
        <v>821317</v>
      </c>
      <c r="AI174" s="3">
        <v>361119</v>
      </c>
      <c r="AJ174" s="3">
        <v>323535</v>
      </c>
      <c r="AK174" s="3">
        <v>450150.53</v>
      </c>
      <c r="AL174" s="3">
        <v>835167</v>
      </c>
      <c r="AM174" s="3">
        <v>397936</v>
      </c>
      <c r="AN174" s="3">
        <v>380931</v>
      </c>
      <c r="AO174" s="3">
        <v>477366.39399999997</v>
      </c>
      <c r="AP174" s="3">
        <v>936722</v>
      </c>
      <c r="AQ174" s="3">
        <v>376058</v>
      </c>
      <c r="AR174" s="3">
        <v>450432</v>
      </c>
      <c r="AS174" s="3">
        <v>511077.1</v>
      </c>
      <c r="AT174" s="3">
        <v>875090</v>
      </c>
      <c r="AU174" s="3">
        <v>232017</v>
      </c>
      <c r="AV174" s="3">
        <v>215083</v>
      </c>
      <c r="AW174" s="3">
        <v>486982.06699999998</v>
      </c>
      <c r="AX174" s="3">
        <v>-23117</v>
      </c>
      <c r="AY174" s="3">
        <v>-516925</v>
      </c>
      <c r="AZ174" s="3">
        <v>-955524</v>
      </c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2"/>
      <c r="BR174" s="2"/>
      <c r="BS174" s="2"/>
    </row>
    <row r="175" spans="1:71" x14ac:dyDescent="0.25">
      <c r="A175" s="3" t="s">
        <v>199</v>
      </c>
      <c r="B175" s="3">
        <v>270786</v>
      </c>
      <c r="C175" s="3">
        <v>30127</v>
      </c>
      <c r="D175" s="3">
        <v>3935</v>
      </c>
      <c r="E175" s="3">
        <v>18975.009999999998</v>
      </c>
      <c r="F175" s="3">
        <v>125064</v>
      </c>
      <c r="G175" s="3">
        <v>21480</v>
      </c>
      <c r="H175" s="3">
        <v>-166170</v>
      </c>
      <c r="I175" s="3">
        <v>52781.38</v>
      </c>
      <c r="J175" s="3">
        <v>205687</v>
      </c>
      <c r="K175" s="3">
        <v>-204601</v>
      </c>
      <c r="L175" s="3">
        <v>-142978</v>
      </c>
      <c r="M175" s="3">
        <v>90786.71</v>
      </c>
      <c r="N175" s="3">
        <v>400942</v>
      </c>
      <c r="O175" s="3">
        <v>42538</v>
      </c>
      <c r="P175" s="3">
        <v>31896</v>
      </c>
      <c r="Q175" s="3">
        <v>75009.02</v>
      </c>
      <c r="R175" s="3">
        <v>565602</v>
      </c>
      <c r="S175" s="3">
        <v>163732</v>
      </c>
      <c r="T175" s="3">
        <v>103767</v>
      </c>
      <c r="U175" s="3">
        <v>747665.21400000004</v>
      </c>
      <c r="V175" s="3">
        <v>649007</v>
      </c>
      <c r="W175" s="3">
        <v>188627</v>
      </c>
      <c r="X175" s="3">
        <v>193964</v>
      </c>
      <c r="Y175" s="3">
        <v>290322.315</v>
      </c>
      <c r="Z175" s="3">
        <v>501882</v>
      </c>
      <c r="AA175" s="3">
        <v>41656</v>
      </c>
      <c r="AB175" s="3">
        <v>167987</v>
      </c>
      <c r="AC175" s="3">
        <v>476966.59</v>
      </c>
      <c r="AD175" s="3">
        <v>833834</v>
      </c>
      <c r="AE175" s="3">
        <v>246242</v>
      </c>
      <c r="AF175" s="3">
        <v>293595</v>
      </c>
      <c r="AG175" s="3">
        <v>302005</v>
      </c>
      <c r="AH175" s="3">
        <v>757659</v>
      </c>
      <c r="AI175" s="3">
        <v>354020</v>
      </c>
      <c r="AJ175" s="3">
        <v>321942</v>
      </c>
      <c r="AK175" s="3">
        <v>415933.52</v>
      </c>
      <c r="AL175" s="3">
        <v>783013</v>
      </c>
      <c r="AM175" s="3">
        <v>398277</v>
      </c>
      <c r="AN175" s="3">
        <v>368539</v>
      </c>
      <c r="AO175" s="3">
        <v>441560.78700000001</v>
      </c>
      <c r="AP175" s="3">
        <v>883037</v>
      </c>
      <c r="AQ175" s="3">
        <v>371736</v>
      </c>
      <c r="AR175" s="3">
        <v>441747</v>
      </c>
      <c r="AS175" s="3">
        <v>481092.18599999999</v>
      </c>
      <c r="AT175" s="3">
        <v>825914</v>
      </c>
      <c r="AU175" s="3">
        <v>232417</v>
      </c>
      <c r="AV175" s="3">
        <v>214994</v>
      </c>
      <c r="AW175" s="3">
        <v>470917.98300000001</v>
      </c>
      <c r="AX175" s="3">
        <v>-45117</v>
      </c>
      <c r="AY175" s="3">
        <v>-465488</v>
      </c>
      <c r="AZ175" s="3">
        <v>-897423</v>
      </c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2"/>
      <c r="BR175" s="2"/>
      <c r="BS175" s="2"/>
    </row>
    <row r="176" spans="1:71" x14ac:dyDescent="0.25">
      <c r="A176" s="3" t="s">
        <v>200</v>
      </c>
      <c r="B176" s="3">
        <v>25117</v>
      </c>
      <c r="C176" s="3">
        <v>4354</v>
      </c>
      <c r="D176" s="3">
        <v>3977</v>
      </c>
      <c r="E176" s="3">
        <v>18086.62</v>
      </c>
      <c r="F176" s="3">
        <v>20908</v>
      </c>
      <c r="G176" s="3">
        <v>5482</v>
      </c>
      <c r="H176" s="3">
        <v>5316</v>
      </c>
      <c r="I176" s="3">
        <v>14085</v>
      </c>
      <c r="J176" s="3">
        <v>22107</v>
      </c>
      <c r="K176" s="3">
        <v>3446</v>
      </c>
      <c r="L176" s="3">
        <v>1225</v>
      </c>
      <c r="M176" s="3">
        <v>14578.08</v>
      </c>
      <c r="N176" s="3">
        <v>20380</v>
      </c>
      <c r="O176" s="3">
        <v>4738</v>
      </c>
      <c r="P176" s="3">
        <v>2425</v>
      </c>
      <c r="Q176" s="3">
        <v>12559.99</v>
      </c>
      <c r="R176" s="3">
        <v>12471</v>
      </c>
      <c r="S176" s="3">
        <v>15722</v>
      </c>
      <c r="T176" s="3">
        <v>-1377</v>
      </c>
      <c r="U176" s="3">
        <v>16124.183000000001</v>
      </c>
      <c r="V176" s="3">
        <v>34630</v>
      </c>
      <c r="W176" s="3">
        <v>-2412</v>
      </c>
      <c r="X176" s="3">
        <v>8859</v>
      </c>
      <c r="Y176" s="3">
        <v>13605.485000000001</v>
      </c>
      <c r="Z176" s="3">
        <v>63611</v>
      </c>
      <c r="AA176" s="3">
        <v>4353</v>
      </c>
      <c r="AB176" s="3">
        <v>16590</v>
      </c>
      <c r="AC176" s="3">
        <v>24329.19</v>
      </c>
      <c r="AD176" s="3">
        <v>68911</v>
      </c>
      <c r="AE176" s="3">
        <v>-12375</v>
      </c>
      <c r="AF176" s="3">
        <v>11083</v>
      </c>
      <c r="AG176" s="3">
        <v>20406.598999999998</v>
      </c>
      <c r="AH176" s="3">
        <v>63658</v>
      </c>
      <c r="AI176" s="3">
        <v>7099</v>
      </c>
      <c r="AJ176" s="3">
        <v>1593</v>
      </c>
      <c r="AK176" s="3">
        <v>34217.019999999997</v>
      </c>
      <c r="AL176" s="3">
        <v>52154</v>
      </c>
      <c r="AM176" s="3">
        <v>-341</v>
      </c>
      <c r="AN176" s="3">
        <v>12392</v>
      </c>
      <c r="AO176" s="3">
        <v>35805.607000000004</v>
      </c>
      <c r="AP176" s="3">
        <v>53685</v>
      </c>
      <c r="AQ176" s="3">
        <v>4322</v>
      </c>
      <c r="AR176" s="3">
        <v>8685</v>
      </c>
      <c r="AS176" s="3">
        <v>29984.914000000001</v>
      </c>
      <c r="AT176" s="3">
        <v>49176</v>
      </c>
      <c r="AU176" s="3">
        <v>-400</v>
      </c>
      <c r="AV176" s="3">
        <v>89</v>
      </c>
      <c r="AW176" s="3">
        <v>16064.084000000001</v>
      </c>
      <c r="AX176" s="3">
        <v>22000</v>
      </c>
      <c r="AY176" s="3">
        <v>-51437</v>
      </c>
      <c r="AZ176" s="3">
        <v>-58101</v>
      </c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2"/>
      <c r="BR176" s="2"/>
      <c r="BS176" s="2"/>
    </row>
    <row r="177" spans="1:71" x14ac:dyDescent="0.25">
      <c r="A177" s="3" t="s">
        <v>201</v>
      </c>
      <c r="B177" s="3">
        <v>0.2</v>
      </c>
      <c r="C177" s="3">
        <v>0.02</v>
      </c>
      <c r="D177" s="3">
        <v>0.01</v>
      </c>
      <c r="E177" s="3">
        <v>0.01</v>
      </c>
      <c r="F177" s="3">
        <v>0.09</v>
      </c>
      <c r="G177" s="3">
        <v>0.02</v>
      </c>
      <c r="H177" s="3">
        <v>-0.12</v>
      </c>
      <c r="I177" s="3">
        <v>0.04</v>
      </c>
      <c r="J177" s="3">
        <v>0.15</v>
      </c>
      <c r="K177" s="3">
        <v>-0.15</v>
      </c>
      <c r="L177" s="3">
        <v>-0.11</v>
      </c>
      <c r="M177" s="3">
        <v>7.0000000000000007E-2</v>
      </c>
      <c r="N177" s="3">
        <v>0.3</v>
      </c>
      <c r="O177" s="3">
        <v>0.03</v>
      </c>
      <c r="P177" s="3">
        <v>0.02</v>
      </c>
      <c r="Q177" s="3">
        <v>0.06</v>
      </c>
      <c r="R177" s="3">
        <v>0.42</v>
      </c>
      <c r="S177" s="3">
        <v>0.12</v>
      </c>
      <c r="T177" s="3">
        <v>0.08</v>
      </c>
      <c r="U177" s="3">
        <v>0.55000000000000004</v>
      </c>
      <c r="V177" s="3">
        <v>0.48</v>
      </c>
      <c r="W177" s="3">
        <v>0.13972000000000001</v>
      </c>
      <c r="X177" s="3">
        <v>0.14000000000000001</v>
      </c>
      <c r="Y177" s="3">
        <v>0.21920000000000001</v>
      </c>
      <c r="Z177" s="3">
        <v>0.37175999999999998</v>
      </c>
      <c r="AA177" s="3">
        <v>0.03</v>
      </c>
      <c r="AB177" s="3">
        <v>0.12</v>
      </c>
      <c r="AC177" s="3">
        <v>0.35036</v>
      </c>
      <c r="AD177" s="3">
        <v>0.62</v>
      </c>
      <c r="AE177" s="3">
        <v>0.18</v>
      </c>
      <c r="AF177" s="3">
        <v>0.21748000000000001</v>
      </c>
      <c r="AG177" s="3">
        <v>0.22247</v>
      </c>
      <c r="AH177" s="3">
        <v>0.56123000000000001</v>
      </c>
      <c r="AI177" s="3">
        <v>0.26223999999999997</v>
      </c>
      <c r="AJ177" s="3">
        <v>0.23848</v>
      </c>
      <c r="AK177" s="3">
        <v>0.30809999999999998</v>
      </c>
      <c r="AL177" s="3">
        <v>0.58001000000000003</v>
      </c>
      <c r="AM177" s="3">
        <v>0.29502</v>
      </c>
      <c r="AN177" s="3">
        <v>0.27</v>
      </c>
      <c r="AO177" s="3">
        <v>0.3251</v>
      </c>
      <c r="AP177" s="3">
        <v>0.65</v>
      </c>
      <c r="AQ177" s="3">
        <v>0.28000000000000003</v>
      </c>
      <c r="AR177" s="3">
        <v>0.33</v>
      </c>
      <c r="AS177" s="3">
        <v>0.35304999999999997</v>
      </c>
      <c r="AT177" s="3">
        <v>0.61</v>
      </c>
      <c r="AU177" s="3">
        <v>0.17</v>
      </c>
      <c r="AV177" s="3">
        <v>0.16</v>
      </c>
      <c r="AW177" s="3">
        <v>0.35</v>
      </c>
      <c r="AX177" s="3">
        <v>-0.03</v>
      </c>
      <c r="AY177" s="3">
        <v>-0.34</v>
      </c>
      <c r="AZ177" s="3">
        <v>-0.66476000000000002</v>
      </c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2"/>
      <c r="BR177" s="2"/>
      <c r="BS177" s="2"/>
    </row>
    <row r="178" spans="1:71" x14ac:dyDescent="0.25"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2"/>
      <c r="BR178" s="2"/>
      <c r="BS178" s="2"/>
    </row>
    <row r="179" spans="1:71" x14ac:dyDescent="0.25">
      <c r="A179" s="3" t="s">
        <v>202</v>
      </c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2"/>
      <c r="BR179" s="2"/>
      <c r="BS179" s="2"/>
    </row>
    <row r="180" spans="1:71" x14ac:dyDescent="0.25">
      <c r="A180" s="3" t="s">
        <v>198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421322</v>
      </c>
      <c r="O180" s="3">
        <v>47276</v>
      </c>
      <c r="P180" s="3">
        <v>34321</v>
      </c>
      <c r="Q180" s="3">
        <v>87569.01</v>
      </c>
      <c r="R180" s="3">
        <v>578073</v>
      </c>
      <c r="S180" s="3">
        <v>179454</v>
      </c>
      <c r="T180" s="3">
        <v>102390</v>
      </c>
      <c r="U180" s="3">
        <v>763789.397</v>
      </c>
      <c r="V180" s="3">
        <v>683637</v>
      </c>
      <c r="W180" s="3">
        <v>186215</v>
      </c>
      <c r="X180" s="3">
        <v>202823</v>
      </c>
      <c r="Y180" s="3">
        <v>303927.8</v>
      </c>
      <c r="Z180" s="3">
        <v>565493</v>
      </c>
      <c r="AA180" s="3">
        <v>46009</v>
      </c>
      <c r="AB180" s="3">
        <v>184577</v>
      </c>
      <c r="AC180" s="3">
        <v>501295.78</v>
      </c>
      <c r="AD180" s="3">
        <v>902745</v>
      </c>
      <c r="AE180" s="3">
        <v>233867</v>
      </c>
      <c r="AF180" s="3">
        <v>304678</v>
      </c>
      <c r="AG180" s="3">
        <v>322411.59899999999</v>
      </c>
      <c r="AH180" s="3">
        <v>821317</v>
      </c>
      <c r="AI180" s="3">
        <v>361119</v>
      </c>
      <c r="AJ180" s="3">
        <v>323535</v>
      </c>
      <c r="AK180" s="3">
        <v>450150.53</v>
      </c>
      <c r="AL180" s="3">
        <v>835167</v>
      </c>
      <c r="AM180" s="3">
        <v>397936</v>
      </c>
      <c r="AN180" s="3">
        <v>380931</v>
      </c>
      <c r="AO180" s="3">
        <v>477366.39399999997</v>
      </c>
      <c r="AP180" s="3">
        <v>936722</v>
      </c>
      <c r="AQ180" s="3">
        <v>376058</v>
      </c>
      <c r="AR180" s="3">
        <v>450432</v>
      </c>
      <c r="AS180" s="3">
        <v>511077.1</v>
      </c>
      <c r="AT180" s="3">
        <v>875090</v>
      </c>
      <c r="AU180" s="3">
        <v>232017</v>
      </c>
      <c r="AV180" s="3">
        <v>215083</v>
      </c>
      <c r="AW180" s="3">
        <v>486982.06699999998</v>
      </c>
      <c r="AX180" s="3">
        <v>-23117</v>
      </c>
      <c r="AY180" s="3">
        <v>-516925</v>
      </c>
      <c r="AZ180" s="3">
        <v>-955524</v>
      </c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2"/>
      <c r="BR180" s="2"/>
      <c r="BS180" s="2"/>
    </row>
    <row r="181" spans="1:71" x14ac:dyDescent="0.25">
      <c r="A181" s="3" t="s">
        <v>203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529962.05325</v>
      </c>
      <c r="V181" s="3">
        <v>0</v>
      </c>
      <c r="W181" s="3">
        <v>0</v>
      </c>
      <c r="X181" s="3">
        <v>0</v>
      </c>
      <c r="Y181" s="3">
        <v>98476.066500000001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v>0</v>
      </c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2"/>
      <c r="BR181" s="2"/>
      <c r="BS181" s="2"/>
    </row>
    <row r="182" spans="1:71" x14ac:dyDescent="0.25">
      <c r="A182" s="3" t="s">
        <v>204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-11</v>
      </c>
      <c r="P182" s="3">
        <v>-25</v>
      </c>
      <c r="Q182" s="3">
        <v>20.07</v>
      </c>
      <c r="R182" s="3">
        <v>57</v>
      </c>
      <c r="S182" s="3">
        <v>17</v>
      </c>
      <c r="T182" s="3">
        <v>59</v>
      </c>
      <c r="U182" s="3">
        <v>106.312</v>
      </c>
      <c r="V182" s="3">
        <v>110</v>
      </c>
      <c r="W182" s="3">
        <v>10741</v>
      </c>
      <c r="X182" s="3">
        <v>-96</v>
      </c>
      <c r="Y182" s="3">
        <v>-57.709000000000003</v>
      </c>
      <c r="Z182" s="3">
        <v>78</v>
      </c>
      <c r="AA182" s="3">
        <v>71</v>
      </c>
      <c r="AB182" s="3">
        <v>137</v>
      </c>
      <c r="AC182" s="3">
        <v>-83.29</v>
      </c>
      <c r="AD182" s="3">
        <v>44</v>
      </c>
      <c r="AE182" s="3">
        <v>-14</v>
      </c>
      <c r="AF182" s="3">
        <v>-25</v>
      </c>
      <c r="AG182" s="3">
        <v>144.47900000000001</v>
      </c>
      <c r="AH182" s="3">
        <v>7</v>
      </c>
      <c r="AI182" s="3">
        <v>42</v>
      </c>
      <c r="AJ182" s="3">
        <v>-21</v>
      </c>
      <c r="AK182" s="3">
        <v>-55.54</v>
      </c>
      <c r="AL182" s="3">
        <v>27</v>
      </c>
      <c r="AM182" s="3">
        <v>58</v>
      </c>
      <c r="AN182" s="3">
        <v>7</v>
      </c>
      <c r="AO182" s="3">
        <v>52.997999999999998</v>
      </c>
      <c r="AP182" s="3">
        <v>-122</v>
      </c>
      <c r="AQ182" s="3">
        <v>-148</v>
      </c>
      <c r="AR182" s="3">
        <v>154</v>
      </c>
      <c r="AS182" s="3">
        <v>-183.74199999999999</v>
      </c>
      <c r="AT182" s="3">
        <v>120</v>
      </c>
      <c r="AU182" s="3">
        <v>29</v>
      </c>
      <c r="AV182" s="3">
        <v>-78</v>
      </c>
      <c r="AW182" s="3">
        <v>-29.86</v>
      </c>
      <c r="AX182" s="3">
        <v>0</v>
      </c>
      <c r="AY182" s="3">
        <v>0</v>
      </c>
      <c r="AZ182" s="3">
        <v>-13</v>
      </c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2"/>
      <c r="BR182" s="2"/>
      <c r="BS182" s="2"/>
    </row>
    <row r="183" spans="1:71" x14ac:dyDescent="0.25">
      <c r="A183" s="3" t="s">
        <v>205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19788.193500000001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-13227.91475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-5466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v>0</v>
      </c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2"/>
      <c r="BR183" s="2"/>
      <c r="BS183" s="2"/>
    </row>
    <row r="184" spans="1:71" x14ac:dyDescent="0.25">
      <c r="A184" s="3" t="s">
        <v>206</v>
      </c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24002</v>
      </c>
      <c r="T184" s="3">
        <v>-17585</v>
      </c>
      <c r="U184" s="3">
        <v>-36002.805999999997</v>
      </c>
      <c r="V184" s="3">
        <v>-10557</v>
      </c>
      <c r="W184" s="3">
        <v>33319</v>
      </c>
      <c r="X184" s="3">
        <v>5966</v>
      </c>
      <c r="Y184" s="3">
        <v>56006.521999999997</v>
      </c>
      <c r="Z184" s="3">
        <v>-52884</v>
      </c>
      <c r="AA184" s="3">
        <v>-9251</v>
      </c>
      <c r="AB184" s="3">
        <v>12189</v>
      </c>
      <c r="AC184" s="3">
        <v>11827.65</v>
      </c>
      <c r="AD184" s="3">
        <v>-33376</v>
      </c>
      <c r="AE184" s="3">
        <v>65814</v>
      </c>
      <c r="AF184" s="3">
        <v>34431</v>
      </c>
      <c r="AG184" s="3">
        <v>39007.353999999999</v>
      </c>
      <c r="AH184" s="3">
        <v>-27079</v>
      </c>
      <c r="AI184" s="3">
        <v>507</v>
      </c>
      <c r="AJ184" s="3">
        <v>-13467</v>
      </c>
      <c r="AK184" s="3">
        <v>47050.59</v>
      </c>
      <c r="AL184" s="3">
        <v>-78059</v>
      </c>
      <c r="AM184" s="3">
        <v>-15621</v>
      </c>
      <c r="AN184" s="3">
        <v>-17911</v>
      </c>
      <c r="AO184" s="3">
        <v>-38691.89</v>
      </c>
      <c r="AP184" s="3">
        <v>-77526</v>
      </c>
      <c r="AQ184" s="3">
        <v>108715</v>
      </c>
      <c r="AR184" s="3">
        <v>-31382</v>
      </c>
      <c r="AS184" s="3">
        <v>12050.38</v>
      </c>
      <c r="AT184" s="3">
        <v>-32816</v>
      </c>
      <c r="AU184" s="3">
        <v>-62630</v>
      </c>
      <c r="AV184" s="3">
        <v>-4663</v>
      </c>
      <c r="AW184" s="3">
        <v>-22193.557000000001</v>
      </c>
      <c r="AX184" s="3">
        <v>191731</v>
      </c>
      <c r="AY184" s="3">
        <v>-168638</v>
      </c>
      <c r="AZ184" s="3">
        <v>53370</v>
      </c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2"/>
      <c r="BR184" s="2"/>
      <c r="BS184" s="2"/>
    </row>
    <row r="185" spans="1:71" x14ac:dyDescent="0.25">
      <c r="A185" s="3" t="s">
        <v>207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17676.6685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-434</v>
      </c>
      <c r="AY185" s="3">
        <v>75</v>
      </c>
      <c r="AZ185" s="3">
        <v>0</v>
      </c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2"/>
      <c r="BR185" s="2"/>
      <c r="BS185" s="2"/>
    </row>
    <row r="186" spans="1:71" x14ac:dyDescent="0.25">
      <c r="A186" s="3" t="s">
        <v>208</v>
      </c>
      <c r="B186" s="3">
        <v>0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24</v>
      </c>
      <c r="AQ186" s="3">
        <v>0</v>
      </c>
      <c r="AR186" s="3">
        <v>0</v>
      </c>
      <c r="AS186" s="3">
        <v>1106.9870000000001</v>
      </c>
      <c r="AT186" s="3">
        <v>-24</v>
      </c>
      <c r="AU186" s="3">
        <v>0</v>
      </c>
      <c r="AV186" s="3">
        <v>0</v>
      </c>
      <c r="AW186" s="3">
        <v>0</v>
      </c>
      <c r="AX186" s="3">
        <v>87</v>
      </c>
      <c r="AY186" s="3">
        <v>-15</v>
      </c>
      <c r="AZ186" s="3">
        <v>2</v>
      </c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2"/>
      <c r="BR186" s="2"/>
      <c r="BS186" s="2"/>
    </row>
    <row r="187" spans="1:71" x14ac:dyDescent="0.25">
      <c r="A187" s="3" t="s">
        <v>209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421322</v>
      </c>
      <c r="O187" s="3">
        <v>47265</v>
      </c>
      <c r="P187" s="3">
        <v>34296</v>
      </c>
      <c r="Q187" s="3">
        <v>87589.08</v>
      </c>
      <c r="R187" s="3">
        <v>578130</v>
      </c>
      <c r="S187" s="3">
        <v>203473</v>
      </c>
      <c r="T187" s="3">
        <v>84864</v>
      </c>
      <c r="U187" s="3">
        <v>2997600.5639999998</v>
      </c>
      <c r="V187" s="3">
        <v>673190</v>
      </c>
      <c r="W187" s="3">
        <v>230275</v>
      </c>
      <c r="X187" s="3">
        <v>208693</v>
      </c>
      <c r="Y187" s="3">
        <v>753780.87899999996</v>
      </c>
      <c r="Z187" s="3">
        <v>512687</v>
      </c>
      <c r="AA187" s="3">
        <v>36829</v>
      </c>
      <c r="AB187" s="3">
        <v>196903</v>
      </c>
      <c r="AC187" s="3">
        <v>513040.15</v>
      </c>
      <c r="AD187" s="3">
        <v>869413</v>
      </c>
      <c r="AE187" s="3">
        <v>299667</v>
      </c>
      <c r="AF187" s="3">
        <v>339084</v>
      </c>
      <c r="AG187" s="3">
        <v>308651.77299999999</v>
      </c>
      <c r="AH187" s="3">
        <v>794245</v>
      </c>
      <c r="AI187" s="3">
        <v>361668</v>
      </c>
      <c r="AJ187" s="3">
        <v>310047</v>
      </c>
      <c r="AK187" s="3">
        <v>497145.59</v>
      </c>
      <c r="AL187" s="3">
        <v>757135</v>
      </c>
      <c r="AM187" s="3">
        <v>382373</v>
      </c>
      <c r="AN187" s="3">
        <v>363027</v>
      </c>
      <c r="AO187" s="3">
        <v>438727.50199999998</v>
      </c>
      <c r="AP187" s="3">
        <v>859098</v>
      </c>
      <c r="AQ187" s="3">
        <v>484625</v>
      </c>
      <c r="AR187" s="3">
        <v>419204</v>
      </c>
      <c r="AS187" s="3">
        <v>505507.68599999999</v>
      </c>
      <c r="AT187" s="3">
        <v>842370</v>
      </c>
      <c r="AU187" s="3">
        <v>169416</v>
      </c>
      <c r="AV187" s="3">
        <v>210342</v>
      </c>
      <c r="AW187" s="3">
        <v>464758.65</v>
      </c>
      <c r="AX187" s="3">
        <v>168267</v>
      </c>
      <c r="AY187" s="3">
        <v>-685503</v>
      </c>
      <c r="AZ187" s="3">
        <v>-902165</v>
      </c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2"/>
      <c r="BR187" s="2"/>
      <c r="BS187" s="2"/>
    </row>
    <row r="188" spans="1:71" x14ac:dyDescent="0.25">
      <c r="A188" s="3" t="s">
        <v>210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400942</v>
      </c>
      <c r="O188" s="3">
        <v>42527</v>
      </c>
      <c r="P188" s="3">
        <v>31871</v>
      </c>
      <c r="Q188" s="3">
        <v>75029.09</v>
      </c>
      <c r="R188" s="3">
        <v>565659</v>
      </c>
      <c r="S188" s="3">
        <v>181750</v>
      </c>
      <c r="T188" s="3">
        <v>90637</v>
      </c>
      <c r="U188" s="3">
        <v>2988286.088</v>
      </c>
      <c r="V188" s="3">
        <v>641199</v>
      </c>
      <c r="W188" s="3">
        <v>221691</v>
      </c>
      <c r="X188" s="3">
        <v>198351</v>
      </c>
      <c r="Y188" s="3">
        <v>724731.27099999995</v>
      </c>
      <c r="Z188" s="3">
        <v>475232</v>
      </c>
      <c r="AA188" s="3">
        <v>46657</v>
      </c>
      <c r="AB188" s="3">
        <v>175658</v>
      </c>
      <c r="AC188" s="3">
        <v>487249.01</v>
      </c>
      <c r="AD188" s="3">
        <v>809073</v>
      </c>
      <c r="AE188" s="3">
        <v>295195</v>
      </c>
      <c r="AF188" s="3">
        <v>319288</v>
      </c>
      <c r="AG188" s="3">
        <v>280609.652</v>
      </c>
      <c r="AH188" s="3">
        <v>737372</v>
      </c>
      <c r="AI188" s="3">
        <v>354480</v>
      </c>
      <c r="AJ188" s="3">
        <v>311824</v>
      </c>
      <c r="AK188" s="3">
        <v>451101.77</v>
      </c>
      <c r="AL188" s="3">
        <v>724589</v>
      </c>
      <c r="AM188" s="3">
        <v>386584</v>
      </c>
      <c r="AN188" s="3">
        <v>355244</v>
      </c>
      <c r="AO188" s="3">
        <v>412686.13299999997</v>
      </c>
      <c r="AP188" s="3">
        <v>824464</v>
      </c>
      <c r="AQ188" s="3">
        <v>452495</v>
      </c>
      <c r="AR188" s="3">
        <v>419260</v>
      </c>
      <c r="AS188" s="3">
        <v>475049.61499999999</v>
      </c>
      <c r="AT188" s="3">
        <v>799040</v>
      </c>
      <c r="AU188" s="3">
        <v>182156</v>
      </c>
      <c r="AV188" s="3">
        <v>211437</v>
      </c>
      <c r="AW188" s="3">
        <v>453023.92800000001</v>
      </c>
      <c r="AX188" s="3">
        <v>123191</v>
      </c>
      <c r="AY188" s="3">
        <v>-608640</v>
      </c>
      <c r="AZ188" s="3">
        <v>-849126</v>
      </c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2"/>
      <c r="BR188" s="2"/>
      <c r="BS188" s="2"/>
    </row>
    <row r="189" spans="1:71" x14ac:dyDescent="0.25">
      <c r="A189" s="3" t="s">
        <v>211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20380</v>
      </c>
      <c r="O189" s="3">
        <v>4738</v>
      </c>
      <c r="P189" s="3">
        <v>2425</v>
      </c>
      <c r="Q189" s="3">
        <v>12559.99</v>
      </c>
      <c r="R189" s="3">
        <v>12471</v>
      </c>
      <c r="S189" s="3">
        <v>21723</v>
      </c>
      <c r="T189" s="3">
        <v>-5773</v>
      </c>
      <c r="U189" s="3">
        <v>9314.4760000000006</v>
      </c>
      <c r="V189" s="3">
        <v>31991</v>
      </c>
      <c r="W189" s="3">
        <v>8584</v>
      </c>
      <c r="X189" s="3">
        <v>10342</v>
      </c>
      <c r="Y189" s="3">
        <v>29049.608</v>
      </c>
      <c r="Z189" s="3">
        <v>37455</v>
      </c>
      <c r="AA189" s="3">
        <v>-9828</v>
      </c>
      <c r="AB189" s="3">
        <v>21245</v>
      </c>
      <c r="AC189" s="3">
        <v>25791.13</v>
      </c>
      <c r="AD189" s="3">
        <v>60340</v>
      </c>
      <c r="AE189" s="3">
        <v>4472</v>
      </c>
      <c r="AF189" s="3">
        <v>19796</v>
      </c>
      <c r="AG189" s="3">
        <v>28042.120999999999</v>
      </c>
      <c r="AH189" s="3">
        <v>56873</v>
      </c>
      <c r="AI189" s="3">
        <v>7188</v>
      </c>
      <c r="AJ189" s="3">
        <v>-1777</v>
      </c>
      <c r="AK189" s="3">
        <v>46043.81</v>
      </c>
      <c r="AL189" s="3">
        <v>32546</v>
      </c>
      <c r="AM189" s="3">
        <v>-4211</v>
      </c>
      <c r="AN189" s="3">
        <v>7783</v>
      </c>
      <c r="AO189" s="3">
        <v>26041.368999999999</v>
      </c>
      <c r="AP189" s="3">
        <v>34634</v>
      </c>
      <c r="AQ189" s="3">
        <v>32130</v>
      </c>
      <c r="AR189" s="3">
        <v>-56</v>
      </c>
      <c r="AS189" s="3">
        <v>30458.071</v>
      </c>
      <c r="AT189" s="3">
        <v>43330</v>
      </c>
      <c r="AU189" s="3">
        <v>-12740</v>
      </c>
      <c r="AV189" s="3">
        <v>-1095</v>
      </c>
      <c r="AW189" s="3">
        <v>11734.722</v>
      </c>
      <c r="AX189" s="3">
        <v>45076</v>
      </c>
      <c r="AY189" s="3">
        <v>-76863</v>
      </c>
      <c r="AZ189" s="3">
        <v>-53039</v>
      </c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2"/>
      <c r="BR189" s="2"/>
      <c r="BS189" s="2"/>
    </row>
    <row r="190" spans="1:71" x14ac:dyDescent="0.25">
      <c r="A190" s="2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2"/>
      <c r="Q190" s="2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2"/>
      <c r="BR190" s="2"/>
      <c r="BS190" s="2"/>
    </row>
    <row r="191" spans="1:71" x14ac:dyDescent="0.25">
      <c r="A191" s="2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2"/>
      <c r="Q191" s="2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2"/>
      <c r="BR191" s="2"/>
      <c r="BS191" s="2"/>
    </row>
    <row r="192" spans="1:71" x14ac:dyDescent="0.25">
      <c r="A192" s="2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2"/>
      <c r="Q192" s="2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2"/>
      <c r="BR192" s="2"/>
      <c r="BS192" s="2"/>
    </row>
    <row r="193" spans="1:71" x14ac:dyDescent="0.25">
      <c r="A193" s="2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2"/>
      <c r="Q193" s="2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2"/>
      <c r="BR193" s="2"/>
      <c r="BS193" s="2"/>
    </row>
    <row r="194" spans="1:71" x14ac:dyDescent="0.25">
      <c r="A194" s="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2"/>
      <c r="Q194" s="2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2"/>
      <c r="BR194" s="2"/>
      <c r="BS194" s="2"/>
    </row>
    <row r="195" spans="1:71" x14ac:dyDescent="0.25">
      <c r="A195" s="2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2"/>
      <c r="Q195" s="2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2"/>
      <c r="BR195" s="2"/>
      <c r="BS195" s="2"/>
    </row>
    <row r="196" spans="1:71" x14ac:dyDescent="0.25">
      <c r="A196" s="2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2"/>
      <c r="Q196" s="2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2"/>
      <c r="BR196" s="2"/>
      <c r="BS196" s="2"/>
    </row>
    <row r="197" spans="1:71" x14ac:dyDescent="0.25">
      <c r="A197" s="2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2"/>
      <c r="Q197" s="2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2"/>
      <c r="BR197" s="2"/>
      <c r="BS197" s="2"/>
    </row>
    <row r="198" spans="1:71" x14ac:dyDescent="0.25">
      <c r="A198" s="2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2"/>
      <c r="Q198" s="2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2"/>
      <c r="BR198" s="2"/>
      <c r="BS198" s="2"/>
    </row>
    <row r="199" spans="1:71" x14ac:dyDescent="0.25">
      <c r="A199" s="2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2"/>
      <c r="Q199" s="2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2"/>
      <c r="BR199" s="2"/>
      <c r="BS199" s="2"/>
    </row>
    <row r="200" spans="1:71" x14ac:dyDescent="0.25">
      <c r="A200" s="2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2"/>
      <c r="Q200" s="2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2"/>
      <c r="BR200" s="2"/>
      <c r="BS200" s="2"/>
    </row>
    <row r="201" spans="1:71" x14ac:dyDescent="0.25">
      <c r="A201" s="2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2"/>
      <c r="Q201" s="2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2"/>
      <c r="BR201" s="2"/>
      <c r="BS201" s="2"/>
    </row>
    <row r="202" spans="1:71" x14ac:dyDescent="0.25">
      <c r="A202" s="2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2"/>
      <c r="Q202" s="2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2"/>
      <c r="BR202" s="2"/>
      <c r="BS202" s="2"/>
    </row>
    <row r="203" spans="1:71" x14ac:dyDescent="0.25">
      <c r="A203" s="2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2"/>
      <c r="Q203" s="2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2"/>
      <c r="BR203" s="2"/>
      <c r="BS203" s="2"/>
    </row>
    <row r="204" spans="1:71" x14ac:dyDescent="0.25">
      <c r="A204" s="2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2"/>
      <c r="Q204" s="2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2"/>
      <c r="BR204" s="2"/>
      <c r="BS204" s="2"/>
    </row>
    <row r="205" spans="1:71" x14ac:dyDescent="0.25">
      <c r="A205" s="2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2"/>
      <c r="Q205" s="2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2"/>
      <c r="BR205" s="2"/>
      <c r="BS205" s="2"/>
    </row>
    <row r="206" spans="1:71" x14ac:dyDescent="0.25">
      <c r="A206" s="2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2"/>
      <c r="Q206" s="2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2"/>
      <c r="BR206" s="2"/>
      <c r="BS206" s="2"/>
    </row>
    <row r="207" spans="1:71" x14ac:dyDescent="0.25">
      <c r="A207" s="2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2"/>
      <c r="Q207" s="2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2"/>
      <c r="BR207" s="2"/>
      <c r="BS207" s="2"/>
    </row>
    <row r="208" spans="1:71" x14ac:dyDescent="0.25">
      <c r="A208" s="2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2"/>
      <c r="Q208" s="2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2"/>
      <c r="BR208" s="2"/>
      <c r="BS208" s="2"/>
    </row>
    <row r="209" spans="1:71" x14ac:dyDescent="0.25">
      <c r="A209" s="2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2"/>
      <c r="Q209" s="2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2"/>
      <c r="BR209" s="2"/>
      <c r="BS209" s="2"/>
    </row>
    <row r="210" spans="1:71" x14ac:dyDescent="0.25">
      <c r="A210" s="2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2"/>
      <c r="Q210" s="2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2"/>
      <c r="BR210" s="2"/>
      <c r="BS210" s="2"/>
    </row>
    <row r="211" spans="1:71" x14ac:dyDescent="0.25">
      <c r="A211" s="2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2"/>
      <c r="Q211" s="2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2"/>
      <c r="BR211" s="2"/>
      <c r="BS211" s="2"/>
    </row>
    <row r="212" spans="1:7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</row>
    <row r="213" spans="1:71" x14ac:dyDescent="0.25">
      <c r="A213" s="2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2"/>
      <c r="BR213" s="2"/>
      <c r="BS213" s="2"/>
    </row>
    <row r="214" spans="1:71" x14ac:dyDescent="0.25">
      <c r="A214" s="6" t="s">
        <v>212</v>
      </c>
      <c r="B214" s="5">
        <f>B160</f>
        <v>341488</v>
      </c>
      <c r="C214" s="5">
        <f t="shared" ref="C214:AZ214" si="4">C160</f>
        <v>382792</v>
      </c>
      <c r="D214" s="5">
        <f t="shared" si="4"/>
        <v>15158</v>
      </c>
      <c r="E214" s="5">
        <f t="shared" si="4"/>
        <v>63582</v>
      </c>
      <c r="F214" s="5">
        <f t="shared" si="4"/>
        <v>481752</v>
      </c>
      <c r="G214" s="5">
        <f t="shared" si="4"/>
        <v>485367</v>
      </c>
      <c r="H214" s="5">
        <f t="shared" si="4"/>
        <v>156000</v>
      </c>
      <c r="I214" s="5">
        <f t="shared" si="4"/>
        <v>0</v>
      </c>
      <c r="J214" s="5">
        <f t="shared" si="4"/>
        <v>611557</v>
      </c>
      <c r="K214" s="5">
        <f t="shared" si="4"/>
        <v>-599577</v>
      </c>
      <c r="L214" s="5">
        <f t="shared" si="4"/>
        <v>0</v>
      </c>
      <c r="M214" s="5">
        <f t="shared" si="4"/>
        <v>0</v>
      </c>
      <c r="N214" s="5">
        <f t="shared" si="4"/>
        <v>9550</v>
      </c>
      <c r="O214" s="5">
        <f t="shared" si="4"/>
        <v>0</v>
      </c>
      <c r="P214" s="5">
        <f t="shared" si="4"/>
        <v>0</v>
      </c>
      <c r="Q214" s="5">
        <f t="shared" si="4"/>
        <v>64146.400000000001</v>
      </c>
      <c r="R214" s="5">
        <f t="shared" si="4"/>
        <v>0</v>
      </c>
      <c r="S214" s="5">
        <f t="shared" si="4"/>
        <v>0</v>
      </c>
      <c r="T214" s="5">
        <f t="shared" si="4"/>
        <v>291764</v>
      </c>
      <c r="U214" s="5">
        <f t="shared" si="4"/>
        <v>0</v>
      </c>
      <c r="V214" s="5">
        <f t="shared" si="4"/>
        <v>0</v>
      </c>
      <c r="W214" s="5">
        <f t="shared" si="4"/>
        <v>0</v>
      </c>
      <c r="X214" s="5">
        <f t="shared" si="4"/>
        <v>0</v>
      </c>
      <c r="Y214" s="5">
        <f t="shared" si="4"/>
        <v>0</v>
      </c>
      <c r="Z214" s="5">
        <f t="shared" si="4"/>
        <v>0</v>
      </c>
      <c r="AA214" s="5">
        <f t="shared" si="4"/>
        <v>0</v>
      </c>
      <c r="AB214" s="5">
        <f t="shared" si="4"/>
        <v>0</v>
      </c>
      <c r="AC214" s="5">
        <f t="shared" si="4"/>
        <v>0</v>
      </c>
      <c r="AD214" s="5">
        <f t="shared" si="4"/>
        <v>0</v>
      </c>
      <c r="AE214" s="5">
        <f t="shared" si="4"/>
        <v>0</v>
      </c>
      <c r="AF214" s="5">
        <f t="shared" si="4"/>
        <v>0</v>
      </c>
      <c r="AG214" s="5">
        <f t="shared" si="4"/>
        <v>0</v>
      </c>
      <c r="AH214" s="5">
        <f t="shared" si="4"/>
        <v>0</v>
      </c>
      <c r="AI214" s="5">
        <f t="shared" si="4"/>
        <v>0</v>
      </c>
      <c r="AJ214" s="5">
        <f t="shared" si="4"/>
        <v>0</v>
      </c>
      <c r="AK214" s="5">
        <f t="shared" si="4"/>
        <v>0</v>
      </c>
      <c r="AL214" s="5">
        <f t="shared" si="4"/>
        <v>0</v>
      </c>
      <c r="AM214" s="5">
        <f t="shared" si="4"/>
        <v>0</v>
      </c>
      <c r="AN214" s="5">
        <f t="shared" si="4"/>
        <v>0</v>
      </c>
      <c r="AO214" s="5">
        <f t="shared" si="4"/>
        <v>0</v>
      </c>
      <c r="AP214" s="5">
        <f t="shared" si="4"/>
        <v>0</v>
      </c>
      <c r="AQ214" s="5">
        <f t="shared" si="4"/>
        <v>0</v>
      </c>
      <c r="AR214" s="5">
        <f t="shared" si="4"/>
        <v>0</v>
      </c>
      <c r="AS214" s="5">
        <f t="shared" si="4"/>
        <v>0</v>
      </c>
      <c r="AT214" s="5">
        <f t="shared" si="4"/>
        <v>0</v>
      </c>
      <c r="AU214" s="5">
        <f t="shared" si="4"/>
        <v>0</v>
      </c>
      <c r="AV214" s="5">
        <f t="shared" si="4"/>
        <v>0</v>
      </c>
      <c r="AW214" s="5">
        <f t="shared" si="4"/>
        <v>0</v>
      </c>
      <c r="AX214" s="5">
        <f t="shared" si="4"/>
        <v>0</v>
      </c>
      <c r="AY214" s="5">
        <f t="shared" si="4"/>
        <v>0</v>
      </c>
      <c r="AZ214" s="5">
        <f t="shared" si="4"/>
        <v>0</v>
      </c>
      <c r="BA214" s="5">
        <f t="shared" ref="BA214:BP214" si="5">BA162+BA164</f>
        <v>0</v>
      </c>
      <c r="BB214" s="5">
        <f t="shared" si="5"/>
        <v>0</v>
      </c>
      <c r="BC214" s="5">
        <f t="shared" si="5"/>
        <v>0</v>
      </c>
      <c r="BD214" s="5">
        <f t="shared" si="5"/>
        <v>0</v>
      </c>
      <c r="BE214" s="5">
        <f t="shared" si="5"/>
        <v>0</v>
      </c>
      <c r="BF214" s="5">
        <f t="shared" si="5"/>
        <v>0</v>
      </c>
      <c r="BG214" s="5">
        <f t="shared" si="5"/>
        <v>0</v>
      </c>
      <c r="BH214" s="5">
        <f t="shared" si="5"/>
        <v>0</v>
      </c>
      <c r="BI214" s="5">
        <f t="shared" si="5"/>
        <v>0</v>
      </c>
      <c r="BJ214" s="5">
        <f t="shared" si="5"/>
        <v>0</v>
      </c>
      <c r="BK214" s="5">
        <f t="shared" si="5"/>
        <v>0</v>
      </c>
      <c r="BL214" s="5">
        <f t="shared" si="5"/>
        <v>0</v>
      </c>
      <c r="BM214" s="5">
        <f t="shared" si="5"/>
        <v>0</v>
      </c>
      <c r="BN214" s="5">
        <f t="shared" si="5"/>
        <v>0</v>
      </c>
      <c r="BO214" s="5">
        <f t="shared" si="5"/>
        <v>0</v>
      </c>
      <c r="BP214" s="5">
        <f t="shared" si="5"/>
        <v>0</v>
      </c>
      <c r="BQ214" s="2"/>
      <c r="BR214" s="2"/>
      <c r="BS214" s="2"/>
    </row>
    <row r="215" spans="1:7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5"/>
      <c r="BR215" s="5"/>
      <c r="BS215" s="5"/>
    </row>
    <row r="216" spans="1:7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</row>
    <row r="217" spans="1:71" x14ac:dyDescent="0.25">
      <c r="A217" s="1" t="s">
        <v>213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</row>
    <row r="218" spans="1:71" x14ac:dyDescent="0.25">
      <c r="A218" s="3" t="s">
        <v>1</v>
      </c>
      <c r="B218" s="3" t="s">
        <v>2</v>
      </c>
      <c r="C218" s="3" t="s">
        <v>3</v>
      </c>
      <c r="D218" s="3" t="s">
        <v>4</v>
      </c>
      <c r="E218" s="3" t="s">
        <v>5</v>
      </c>
      <c r="F218" s="3" t="s">
        <v>6</v>
      </c>
      <c r="G218" s="3" t="s">
        <v>7</v>
      </c>
      <c r="H218" s="3" t="s">
        <v>8</v>
      </c>
      <c r="I218" s="3" t="s">
        <v>9</v>
      </c>
      <c r="J218" s="3" t="s">
        <v>10</v>
      </c>
      <c r="K218" s="3" t="s">
        <v>11</v>
      </c>
      <c r="L218" s="3" t="s">
        <v>12</v>
      </c>
      <c r="M218" s="3" t="s">
        <v>13</v>
      </c>
      <c r="N218" s="3" t="s">
        <v>14</v>
      </c>
      <c r="O218" s="3" t="s">
        <v>15</v>
      </c>
      <c r="P218" s="3" t="s">
        <v>16</v>
      </c>
      <c r="Q218" s="3" t="s">
        <v>17</v>
      </c>
      <c r="R218" s="3" t="s">
        <v>18</v>
      </c>
      <c r="S218" s="3" t="s">
        <v>19</v>
      </c>
      <c r="T218" s="3" t="s">
        <v>20</v>
      </c>
      <c r="U218" s="3" t="s">
        <v>21</v>
      </c>
      <c r="V218" s="3" t="s">
        <v>22</v>
      </c>
      <c r="W218" s="3" t="s">
        <v>23</v>
      </c>
      <c r="X218" s="3" t="s">
        <v>24</v>
      </c>
      <c r="Y218" s="3" t="s">
        <v>25</v>
      </c>
      <c r="Z218" s="3" t="s">
        <v>26</v>
      </c>
      <c r="AA218" s="3" t="s">
        <v>27</v>
      </c>
      <c r="AB218" s="3" t="s">
        <v>28</v>
      </c>
      <c r="AC218" s="3" t="s">
        <v>29</v>
      </c>
      <c r="AD218" s="3" t="s">
        <v>30</v>
      </c>
      <c r="AE218" s="3" t="s">
        <v>31</v>
      </c>
      <c r="AF218" s="3" t="s">
        <v>32</v>
      </c>
      <c r="AG218" s="3" t="s">
        <v>33</v>
      </c>
      <c r="AH218" s="3" t="s">
        <v>34</v>
      </c>
      <c r="AI218" s="3" t="s">
        <v>35</v>
      </c>
      <c r="AJ218" s="3" t="s">
        <v>36</v>
      </c>
      <c r="AK218" s="3" t="s">
        <v>37</v>
      </c>
      <c r="AL218" s="3" t="s">
        <v>38</v>
      </c>
      <c r="AM218" s="3" t="s">
        <v>39</v>
      </c>
      <c r="AN218" s="3" t="s">
        <v>40</v>
      </c>
      <c r="AO218" s="3" t="s">
        <v>41</v>
      </c>
      <c r="AP218" s="3" t="s">
        <v>42</v>
      </c>
      <c r="AQ218" s="3" t="s">
        <v>43</v>
      </c>
      <c r="AR218" s="3" t="s">
        <v>44</v>
      </c>
      <c r="AS218" s="3" t="s">
        <v>45</v>
      </c>
      <c r="AT218" s="3" t="s">
        <v>46</v>
      </c>
      <c r="AU218" s="3" t="s">
        <v>47</v>
      </c>
      <c r="AV218" s="3" t="s">
        <v>48</v>
      </c>
      <c r="AW218" s="3" t="s">
        <v>49</v>
      </c>
      <c r="AX218" s="3" t="s">
        <v>50</v>
      </c>
      <c r="AY218" s="3" t="s">
        <v>51</v>
      </c>
      <c r="AZ218" s="3" t="s">
        <v>52</v>
      </c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</row>
    <row r="219" spans="1:71" x14ac:dyDescent="0.25"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</row>
    <row r="220" spans="1:71" x14ac:dyDescent="0.25">
      <c r="A220" s="3" t="s">
        <v>214</v>
      </c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</row>
    <row r="221" spans="1:71" x14ac:dyDescent="0.25">
      <c r="A221" s="3" t="s">
        <v>215</v>
      </c>
      <c r="B221" s="3">
        <v>0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894722</v>
      </c>
      <c r="T221" s="3">
        <v>1030223</v>
      </c>
      <c r="U221" s="3">
        <v>1836466.594</v>
      </c>
      <c r="V221" s="3">
        <v>784480</v>
      </c>
      <c r="W221" s="3">
        <v>1094333</v>
      </c>
      <c r="X221" s="3">
        <v>1439969</v>
      </c>
      <c r="Y221" s="3">
        <v>1829247.327</v>
      </c>
      <c r="Z221" s="3">
        <v>696316</v>
      </c>
      <c r="AA221" s="3">
        <v>846885</v>
      </c>
      <c r="AB221" s="3">
        <v>1070483</v>
      </c>
      <c r="AC221" s="3">
        <v>1663739.31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1119127</v>
      </c>
      <c r="AQ221" s="3">
        <v>1562765</v>
      </c>
      <c r="AR221" s="3">
        <v>2092477</v>
      </c>
      <c r="AS221" s="3">
        <v>2713065.3</v>
      </c>
      <c r="AT221" s="3">
        <v>1034205</v>
      </c>
      <c r="AU221" s="3">
        <v>1310136</v>
      </c>
      <c r="AV221" s="3">
        <v>1553950</v>
      </c>
      <c r="AW221" s="3">
        <v>2089976.0009999999</v>
      </c>
      <c r="AX221" s="3">
        <v>-9733</v>
      </c>
      <c r="AY221" s="3">
        <v>-565190</v>
      </c>
      <c r="AZ221" s="3">
        <v>-1587912</v>
      </c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</row>
    <row r="222" spans="1:71" x14ac:dyDescent="0.25">
      <c r="A222" s="3" t="s">
        <v>216</v>
      </c>
      <c r="B222" s="3">
        <v>295903</v>
      </c>
      <c r="C222" s="3">
        <v>330384</v>
      </c>
      <c r="D222" s="3">
        <v>338296</v>
      </c>
      <c r="E222" s="3">
        <v>375357.63</v>
      </c>
      <c r="F222" s="3">
        <v>145972</v>
      </c>
      <c r="G222" s="3">
        <v>192873</v>
      </c>
      <c r="H222" s="3">
        <v>32019</v>
      </c>
      <c r="I222" s="3">
        <v>98885</v>
      </c>
      <c r="J222" s="3">
        <v>227794</v>
      </c>
      <c r="K222" s="3">
        <v>26639</v>
      </c>
      <c r="L222" s="3">
        <v>-115114</v>
      </c>
      <c r="M222" s="3">
        <v>-9749.2099999999991</v>
      </c>
      <c r="N222" s="3">
        <v>421322</v>
      </c>
      <c r="O222" s="3">
        <v>468598</v>
      </c>
      <c r="P222" s="3">
        <v>502919</v>
      </c>
      <c r="Q222" s="3">
        <v>590488.01</v>
      </c>
      <c r="R222" s="3">
        <v>578073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902745</v>
      </c>
      <c r="AE222" s="3">
        <v>1136612</v>
      </c>
      <c r="AF222" s="3">
        <v>1441290</v>
      </c>
      <c r="AG222" s="3">
        <v>1763701.5989999999</v>
      </c>
      <c r="AH222" s="3">
        <v>821317</v>
      </c>
      <c r="AI222" s="3">
        <v>1182436</v>
      </c>
      <c r="AJ222" s="3">
        <v>1505971</v>
      </c>
      <c r="AK222" s="3">
        <v>1956121.53</v>
      </c>
      <c r="AL222" s="3">
        <v>835167</v>
      </c>
      <c r="AM222" s="3">
        <v>1233103</v>
      </c>
      <c r="AN222" s="3">
        <v>1614034</v>
      </c>
      <c r="AO222" s="3">
        <v>2091400.3940000001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v>0</v>
      </c>
      <c r="BA222" s="5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</row>
    <row r="223" spans="1:71" x14ac:dyDescent="0.25">
      <c r="A223" s="3" t="s">
        <v>217</v>
      </c>
      <c r="B223" s="3">
        <v>183329</v>
      </c>
      <c r="C223" s="3">
        <v>373752</v>
      </c>
      <c r="D223" s="3">
        <v>591025</v>
      </c>
      <c r="E223" s="3">
        <v>756378.13</v>
      </c>
      <c r="F223" s="3">
        <v>242723</v>
      </c>
      <c r="G223" s="3">
        <v>464664</v>
      </c>
      <c r="H223" s="3">
        <v>541422</v>
      </c>
      <c r="I223" s="3">
        <v>768613</v>
      </c>
      <c r="J223" s="3">
        <v>293901</v>
      </c>
      <c r="K223" s="3">
        <v>484427</v>
      </c>
      <c r="L223" s="3">
        <v>737835</v>
      </c>
      <c r="M223" s="3">
        <v>1013564.4</v>
      </c>
      <c r="N223" s="3">
        <v>207438</v>
      </c>
      <c r="O223" s="3">
        <v>474406</v>
      </c>
      <c r="P223" s="3">
        <v>701340</v>
      </c>
      <c r="Q223" s="3">
        <v>913657.94</v>
      </c>
      <c r="R223" s="3">
        <v>307659</v>
      </c>
      <c r="S223" s="3">
        <v>613609</v>
      </c>
      <c r="T223" s="3">
        <v>866993</v>
      </c>
      <c r="U223" s="3">
        <v>1177801.368</v>
      </c>
      <c r="V223" s="3">
        <v>399155</v>
      </c>
      <c r="W223" s="3">
        <v>738884</v>
      </c>
      <c r="X223" s="3">
        <v>1143059</v>
      </c>
      <c r="Y223" s="3">
        <v>1577965.014</v>
      </c>
      <c r="Z223" s="3">
        <v>411882</v>
      </c>
      <c r="AA223" s="3">
        <v>736764</v>
      </c>
      <c r="AB223" s="3">
        <v>1245194</v>
      </c>
      <c r="AC223" s="3">
        <v>1734988.6</v>
      </c>
      <c r="AD223" s="3">
        <v>449637</v>
      </c>
      <c r="AE223" s="3">
        <v>911790</v>
      </c>
      <c r="AF223" s="3">
        <v>1317459</v>
      </c>
      <c r="AG223" s="3">
        <v>2092876.7560000001</v>
      </c>
      <c r="AH223" s="3">
        <v>497600</v>
      </c>
      <c r="AI223" s="3">
        <v>984905</v>
      </c>
      <c r="AJ223" s="3">
        <v>1416255</v>
      </c>
      <c r="AK223" s="3">
        <v>2081571.59</v>
      </c>
      <c r="AL223" s="3">
        <v>438379</v>
      </c>
      <c r="AM223" s="3">
        <v>895883</v>
      </c>
      <c r="AN223" s="3">
        <v>1443895</v>
      </c>
      <c r="AO223" s="3">
        <v>1913964.3910000001</v>
      </c>
      <c r="AP223" s="3">
        <v>399089</v>
      </c>
      <c r="AQ223" s="3">
        <v>906571</v>
      </c>
      <c r="AR223" s="3">
        <v>1519045</v>
      </c>
      <c r="AS223" s="3">
        <v>2044917.764</v>
      </c>
      <c r="AT223" s="3">
        <v>510050</v>
      </c>
      <c r="AU223" s="3">
        <v>1025878</v>
      </c>
      <c r="AV223" s="3">
        <v>1530478</v>
      </c>
      <c r="AW223" s="3">
        <v>2037218.8019999999</v>
      </c>
      <c r="AX223" s="3">
        <v>854284</v>
      </c>
      <c r="AY223" s="3">
        <v>1706673</v>
      </c>
      <c r="AZ223" s="3">
        <v>2570728</v>
      </c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</row>
    <row r="224" spans="1:71" x14ac:dyDescent="0.25">
      <c r="A224" s="3" t="s">
        <v>218</v>
      </c>
      <c r="B224" s="3">
        <v>209489</v>
      </c>
      <c r="C224" s="3">
        <v>427107</v>
      </c>
      <c r="D224" s="3">
        <v>617633</v>
      </c>
      <c r="E224" s="3">
        <v>820405.07</v>
      </c>
      <c r="F224" s="3">
        <v>242723</v>
      </c>
      <c r="G224" s="3">
        <v>0</v>
      </c>
      <c r="H224" s="3">
        <v>661778</v>
      </c>
      <c r="I224" s="3">
        <v>928986</v>
      </c>
      <c r="J224" s="3">
        <v>0</v>
      </c>
      <c r="K224" s="3">
        <v>564436</v>
      </c>
      <c r="L224" s="3">
        <v>853804</v>
      </c>
      <c r="M224" s="3">
        <v>1229511.8899999999</v>
      </c>
      <c r="N224" s="3">
        <v>262410</v>
      </c>
      <c r="O224" s="3">
        <v>578003</v>
      </c>
      <c r="P224" s="3">
        <v>860882</v>
      </c>
      <c r="Q224" s="3">
        <v>1095013.21</v>
      </c>
      <c r="R224" s="3">
        <v>0</v>
      </c>
      <c r="S224" s="3">
        <v>0</v>
      </c>
      <c r="T224" s="3">
        <v>0</v>
      </c>
      <c r="U224" s="3">
        <v>1351426.4169999999</v>
      </c>
      <c r="V224" s="3">
        <v>399155</v>
      </c>
      <c r="W224" s="3">
        <v>0</v>
      </c>
      <c r="X224" s="3">
        <v>1143059</v>
      </c>
      <c r="Y224" s="3">
        <v>0</v>
      </c>
      <c r="Z224" s="3">
        <v>0</v>
      </c>
      <c r="AA224" s="3">
        <v>736764</v>
      </c>
      <c r="AB224" s="3">
        <v>1245194</v>
      </c>
      <c r="AC224" s="3">
        <v>0</v>
      </c>
      <c r="AD224" s="3">
        <v>449637</v>
      </c>
      <c r="AE224" s="3">
        <v>911790</v>
      </c>
      <c r="AF224" s="3">
        <v>0</v>
      </c>
      <c r="AG224" s="3">
        <v>2092876.7560000001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1443895</v>
      </c>
      <c r="AO224" s="3">
        <v>0</v>
      </c>
      <c r="AP224" s="3">
        <v>0</v>
      </c>
      <c r="AQ224" s="3">
        <v>906571</v>
      </c>
      <c r="AR224" s="3">
        <v>1519045</v>
      </c>
      <c r="AS224" s="3">
        <v>0</v>
      </c>
      <c r="AT224" s="3">
        <v>0</v>
      </c>
      <c r="AU224" s="3">
        <v>1025878</v>
      </c>
      <c r="AV224" s="3">
        <v>1530478</v>
      </c>
      <c r="AW224" s="3">
        <v>2037218.8019999999</v>
      </c>
      <c r="AX224" s="3">
        <v>0</v>
      </c>
      <c r="AY224" s="3">
        <v>0</v>
      </c>
      <c r="AZ224" s="3">
        <v>0</v>
      </c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</row>
    <row r="225" spans="1:71" x14ac:dyDescent="0.25">
      <c r="A225" s="3" t="s">
        <v>219</v>
      </c>
      <c r="B225" s="3">
        <v>-26160</v>
      </c>
      <c r="C225" s="3">
        <v>-53355</v>
      </c>
      <c r="D225" s="3">
        <v>-26608</v>
      </c>
      <c r="E225" s="3">
        <v>-64026.94</v>
      </c>
      <c r="F225" s="3">
        <v>0</v>
      </c>
      <c r="G225" s="3">
        <v>0</v>
      </c>
      <c r="H225" s="3">
        <v>-120356</v>
      </c>
      <c r="I225" s="3">
        <v>-160373</v>
      </c>
      <c r="J225" s="3">
        <v>293901</v>
      </c>
      <c r="K225" s="3">
        <v>-80009</v>
      </c>
      <c r="L225" s="3">
        <v>-115969</v>
      </c>
      <c r="M225" s="3">
        <v>-215947.48</v>
      </c>
      <c r="N225" s="3">
        <v>-54972</v>
      </c>
      <c r="O225" s="3">
        <v>-103597</v>
      </c>
      <c r="P225" s="3">
        <v>-159542</v>
      </c>
      <c r="Q225" s="3">
        <v>-181355.27</v>
      </c>
      <c r="R225" s="3">
        <v>0</v>
      </c>
      <c r="S225" s="3">
        <v>0</v>
      </c>
      <c r="T225" s="3">
        <v>0</v>
      </c>
      <c r="U225" s="3">
        <v>-173625.049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3">
        <v>0</v>
      </c>
      <c r="AY225" s="3">
        <v>0</v>
      </c>
      <c r="AZ225" s="3">
        <v>0</v>
      </c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</row>
    <row r="226" spans="1:71" x14ac:dyDescent="0.25">
      <c r="A226" s="3" t="s">
        <v>220</v>
      </c>
      <c r="B226" s="3">
        <v>0</v>
      </c>
      <c r="C226" s="3">
        <v>0</v>
      </c>
      <c r="D226" s="3">
        <v>0</v>
      </c>
      <c r="E226" s="3">
        <v>0</v>
      </c>
      <c r="F226" s="3">
        <v>0</v>
      </c>
      <c r="G226" s="3">
        <v>-363</v>
      </c>
      <c r="H226" s="3">
        <v>-287</v>
      </c>
      <c r="I226" s="3">
        <v>-538</v>
      </c>
      <c r="J226" s="3">
        <v>193</v>
      </c>
      <c r="K226" s="3">
        <v>-161</v>
      </c>
      <c r="L226" s="3">
        <v>-157</v>
      </c>
      <c r="M226" s="3">
        <v>-677.09</v>
      </c>
      <c r="N226" s="3">
        <v>422</v>
      </c>
      <c r="O226" s="3">
        <v>578</v>
      </c>
      <c r="P226" s="3">
        <v>619</v>
      </c>
      <c r="Q226" s="3">
        <v>-1281.6500000000001</v>
      </c>
      <c r="R226" s="3">
        <v>-890</v>
      </c>
      <c r="S226" s="3">
        <v>-103</v>
      </c>
      <c r="T226" s="3">
        <v>1037</v>
      </c>
      <c r="U226" s="3">
        <v>1071.73</v>
      </c>
      <c r="V226" s="3">
        <v>9511</v>
      </c>
      <c r="W226" s="3">
        <v>17645</v>
      </c>
      <c r="X226" s="3">
        <v>18525</v>
      </c>
      <c r="Y226" s="3">
        <v>19981.312999999998</v>
      </c>
      <c r="Z226" s="3">
        <v>18794</v>
      </c>
      <c r="AA226" s="3">
        <v>33200</v>
      </c>
      <c r="AB226" s="3">
        <v>29180</v>
      </c>
      <c r="AC226" s="3">
        <v>16716.55</v>
      </c>
      <c r="AD226" s="3">
        <v>3594</v>
      </c>
      <c r="AE226" s="3">
        <v>2806</v>
      </c>
      <c r="AF226" s="3">
        <v>3072</v>
      </c>
      <c r="AG226" s="3">
        <v>5704.902</v>
      </c>
      <c r="AH226" s="3">
        <v>-153</v>
      </c>
      <c r="AI226" s="3">
        <v>-159</v>
      </c>
      <c r="AJ226" s="3">
        <v>-256</v>
      </c>
      <c r="AK226" s="3">
        <v>692.98</v>
      </c>
      <c r="AL226" s="3">
        <v>442</v>
      </c>
      <c r="AM226" s="3">
        <v>20</v>
      </c>
      <c r="AN226" s="3">
        <v>599</v>
      </c>
      <c r="AO226" s="3">
        <v>6469.7610000000004</v>
      </c>
      <c r="AP226" s="3">
        <v>1139</v>
      </c>
      <c r="AQ226" s="3">
        <v>2134</v>
      </c>
      <c r="AR226" s="3">
        <v>2697</v>
      </c>
      <c r="AS226" s="3">
        <v>1178.029</v>
      </c>
      <c r="AT226" s="3">
        <v>1070</v>
      </c>
      <c r="AU226" s="3">
        <v>2559</v>
      </c>
      <c r="AV226" s="3">
        <v>2132</v>
      </c>
      <c r="AW226" s="3">
        <v>2024.721</v>
      </c>
      <c r="AX226" s="3">
        <v>-12774</v>
      </c>
      <c r="AY226" s="3">
        <v>-965</v>
      </c>
      <c r="AZ226" s="3">
        <v>11546</v>
      </c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</row>
    <row r="227" spans="1:71" x14ac:dyDescent="0.25">
      <c r="A227" s="3" t="s">
        <v>221</v>
      </c>
      <c r="B227" s="3">
        <v>0</v>
      </c>
      <c r="C227" s="3">
        <v>0</v>
      </c>
      <c r="D227" s="3">
        <v>0</v>
      </c>
      <c r="E227" s="3">
        <v>0</v>
      </c>
      <c r="F227" s="3">
        <v>0</v>
      </c>
      <c r="G227" s="3">
        <v>595</v>
      </c>
      <c r="H227" s="3">
        <v>-155</v>
      </c>
      <c r="I227" s="3">
        <v>4069</v>
      </c>
      <c r="J227" s="3">
        <v>-1047</v>
      </c>
      <c r="K227" s="3">
        <v>-1683</v>
      </c>
      <c r="L227" s="3">
        <v>-2794</v>
      </c>
      <c r="M227" s="3">
        <v>-2000.25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-726</v>
      </c>
      <c r="T227" s="3">
        <v>0</v>
      </c>
      <c r="U227" s="3">
        <v>0</v>
      </c>
      <c r="V227" s="3">
        <v>265</v>
      </c>
      <c r="W227" s="3">
        <v>0</v>
      </c>
      <c r="X227" s="3">
        <v>-1391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-210.583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237</v>
      </c>
      <c r="AR227" s="3">
        <v>37</v>
      </c>
      <c r="AS227" s="3">
        <v>0</v>
      </c>
      <c r="AT227" s="3">
        <v>0</v>
      </c>
      <c r="AU227" s="3">
        <v>-1497</v>
      </c>
      <c r="AV227" s="3">
        <v>-1428</v>
      </c>
      <c r="AW227" s="3">
        <v>1736.269</v>
      </c>
      <c r="AX227" s="3">
        <v>0</v>
      </c>
      <c r="AY227" s="3">
        <v>0</v>
      </c>
      <c r="AZ227" s="3">
        <v>0</v>
      </c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</row>
    <row r="228" spans="1:71" x14ac:dyDescent="0.25">
      <c r="A228" s="3" t="s">
        <v>222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1360</v>
      </c>
      <c r="X228" s="3">
        <v>0</v>
      </c>
      <c r="Y228" s="3">
        <v>-122.524</v>
      </c>
      <c r="Z228" s="3">
        <v>-214</v>
      </c>
      <c r="AA228" s="3">
        <v>-1371</v>
      </c>
      <c r="AB228" s="3">
        <v>-1702</v>
      </c>
      <c r="AC228" s="3">
        <v>934.99</v>
      </c>
      <c r="AD228" s="3">
        <v>885</v>
      </c>
      <c r="AE228" s="3">
        <v>-60</v>
      </c>
      <c r="AF228" s="3">
        <v>-339</v>
      </c>
      <c r="AG228" s="3">
        <v>0</v>
      </c>
      <c r="AH228" s="3">
        <v>-1581</v>
      </c>
      <c r="AI228" s="3">
        <v>-1801</v>
      </c>
      <c r="AJ228" s="3">
        <v>-1846</v>
      </c>
      <c r="AK228" s="3">
        <v>562.95000000000005</v>
      </c>
      <c r="AL228" s="3">
        <v>315</v>
      </c>
      <c r="AM228" s="3">
        <v>-639</v>
      </c>
      <c r="AN228" s="3">
        <v>1612</v>
      </c>
      <c r="AO228" s="3">
        <v>-1856.395</v>
      </c>
      <c r="AP228" s="3">
        <v>420</v>
      </c>
      <c r="AQ228" s="3">
        <v>0</v>
      </c>
      <c r="AR228" s="3">
        <v>0</v>
      </c>
      <c r="AS228" s="3">
        <v>-75.569000000000003</v>
      </c>
      <c r="AT228" s="3">
        <v>2</v>
      </c>
      <c r="AU228" s="3">
        <v>0</v>
      </c>
      <c r="AV228" s="3">
        <v>0</v>
      </c>
      <c r="AW228" s="3">
        <v>0</v>
      </c>
      <c r="AX228" s="3">
        <v>-629</v>
      </c>
      <c r="AY228" s="3">
        <v>-279</v>
      </c>
      <c r="AZ228" s="3">
        <v>-1162</v>
      </c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</row>
    <row r="229" spans="1:71" x14ac:dyDescent="0.25">
      <c r="A229" s="3" t="s">
        <v>223</v>
      </c>
      <c r="B229" s="3">
        <v>0</v>
      </c>
      <c r="C229" s="3">
        <v>0</v>
      </c>
      <c r="D229" s="3">
        <v>0</v>
      </c>
      <c r="E229" s="3">
        <v>0</v>
      </c>
      <c r="F229" s="3">
        <v>0</v>
      </c>
      <c r="G229" s="3">
        <v>-102501</v>
      </c>
      <c r="H229" s="3">
        <v>-141928</v>
      </c>
      <c r="I229" s="3">
        <v>-124782</v>
      </c>
      <c r="J229" s="3">
        <v>-23383</v>
      </c>
      <c r="K229" s="3">
        <v>19802</v>
      </c>
      <c r="L229" s="3">
        <v>33663</v>
      </c>
      <c r="M229" s="3">
        <v>20982</v>
      </c>
      <c r="N229" s="3">
        <v>-52039</v>
      </c>
      <c r="O229" s="3">
        <v>-47999</v>
      </c>
      <c r="P229" s="3">
        <v>-44608</v>
      </c>
      <c r="Q229" s="3">
        <v>-77982.69</v>
      </c>
      <c r="R229" s="3">
        <v>-57236</v>
      </c>
      <c r="S229" s="3">
        <v>-28287</v>
      </c>
      <c r="T229" s="3">
        <v>-31344</v>
      </c>
      <c r="U229" s="3">
        <v>-59088.709000000003</v>
      </c>
      <c r="V229" s="3">
        <v>-37611</v>
      </c>
      <c r="W229" s="3">
        <v>-29575</v>
      </c>
      <c r="X229" s="3">
        <v>-24045</v>
      </c>
      <c r="Y229" s="3">
        <v>-21533.436000000002</v>
      </c>
      <c r="Z229" s="3">
        <v>-24376</v>
      </c>
      <c r="AA229" s="3">
        <v>-25028</v>
      </c>
      <c r="AB229" s="3">
        <v>-26481</v>
      </c>
      <c r="AC229" s="3">
        <v>43161.34</v>
      </c>
      <c r="AD229" s="3">
        <v>-19654</v>
      </c>
      <c r="AE229" s="3">
        <v>-28109</v>
      </c>
      <c r="AF229" s="3">
        <v>-38536</v>
      </c>
      <c r="AG229" s="3">
        <v>73645.376000000004</v>
      </c>
      <c r="AH229" s="3">
        <v>-14192</v>
      </c>
      <c r="AI229" s="3">
        <v>-51493</v>
      </c>
      <c r="AJ229" s="3">
        <v>-63530</v>
      </c>
      <c r="AK229" s="3">
        <v>-34031.53</v>
      </c>
      <c r="AL229" s="3">
        <v>-14332</v>
      </c>
      <c r="AM229" s="3">
        <v>-20741</v>
      </c>
      <c r="AN229" s="3">
        <v>-29803</v>
      </c>
      <c r="AO229" s="3">
        <v>34534.963000000003</v>
      </c>
      <c r="AP229" s="3">
        <v>-21007</v>
      </c>
      <c r="AQ229" s="3">
        <v>-27894</v>
      </c>
      <c r="AR229" s="3">
        <v>-41841</v>
      </c>
      <c r="AS229" s="3">
        <v>-35387.775999999998</v>
      </c>
      <c r="AT229" s="3">
        <v>-7900</v>
      </c>
      <c r="AU229" s="3">
        <v>0</v>
      </c>
      <c r="AV229" s="3">
        <v>-23167</v>
      </c>
      <c r="AW229" s="3">
        <v>-29399.567999999999</v>
      </c>
      <c r="AX229" s="3">
        <v>-7090</v>
      </c>
      <c r="AY229" s="3">
        <v>-12470</v>
      </c>
      <c r="AZ229" s="3">
        <v>10447</v>
      </c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</row>
    <row r="230" spans="1:71" x14ac:dyDescent="0.25">
      <c r="A230" s="3" t="s">
        <v>224</v>
      </c>
      <c r="B230" s="3">
        <v>0</v>
      </c>
      <c r="C230" s="3">
        <v>0</v>
      </c>
      <c r="D230" s="3">
        <v>0</v>
      </c>
      <c r="E230" s="3">
        <v>0</v>
      </c>
      <c r="F230" s="3">
        <v>0</v>
      </c>
      <c r="G230" s="3">
        <v>1374</v>
      </c>
      <c r="H230" s="3">
        <v>2239</v>
      </c>
      <c r="I230" s="3">
        <v>2616</v>
      </c>
      <c r="J230" s="3">
        <v>1752</v>
      </c>
      <c r="K230" s="3">
        <v>1608</v>
      </c>
      <c r="L230" s="3">
        <v>5156</v>
      </c>
      <c r="M230" s="3">
        <v>6769.3</v>
      </c>
      <c r="N230" s="3">
        <v>-267</v>
      </c>
      <c r="O230" s="3">
        <v>-1049</v>
      </c>
      <c r="P230" s="3">
        <v>-1786</v>
      </c>
      <c r="Q230" s="3">
        <v>-2702.35</v>
      </c>
      <c r="R230" s="3">
        <v>-1665</v>
      </c>
      <c r="S230" s="3">
        <v>65</v>
      </c>
      <c r="T230" s="3">
        <v>-1674</v>
      </c>
      <c r="U230" s="3">
        <v>4068.2689999999998</v>
      </c>
      <c r="V230" s="3">
        <v>-7084</v>
      </c>
      <c r="W230" s="3">
        <v>-4186</v>
      </c>
      <c r="X230" s="3">
        <v>0</v>
      </c>
      <c r="Y230" s="3">
        <v>-7083.8990000000003</v>
      </c>
      <c r="Z230" s="3">
        <v>62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46815</v>
      </c>
      <c r="AY230" s="3">
        <v>-19415</v>
      </c>
      <c r="AZ230" s="3">
        <v>36967</v>
      </c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</row>
    <row r="231" spans="1:71" x14ac:dyDescent="0.25">
      <c r="A231" s="3" t="s">
        <v>225</v>
      </c>
      <c r="B231" s="3">
        <v>0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21454</v>
      </c>
      <c r="I231" s="3">
        <v>14035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-5882.96</v>
      </c>
      <c r="Z231" s="3">
        <v>0</v>
      </c>
      <c r="AA231" s="3">
        <v>0</v>
      </c>
      <c r="AB231" s="3">
        <v>0</v>
      </c>
      <c r="AC231" s="3">
        <v>25501.85</v>
      </c>
      <c r="AD231" s="3">
        <v>-5424</v>
      </c>
      <c r="AE231" s="3">
        <v>-15167</v>
      </c>
      <c r="AF231" s="3">
        <v>0</v>
      </c>
      <c r="AG231" s="3">
        <v>443.47300000000001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-14221</v>
      </c>
      <c r="AO231" s="3">
        <v>0</v>
      </c>
      <c r="AP231" s="3">
        <v>0</v>
      </c>
      <c r="AQ231" s="3">
        <v>-5304</v>
      </c>
      <c r="AR231" s="3">
        <v>-183</v>
      </c>
      <c r="AS231" s="3">
        <v>0</v>
      </c>
      <c r="AT231" s="3">
        <v>0</v>
      </c>
      <c r="AU231" s="3">
        <v>727</v>
      </c>
      <c r="AV231" s="3">
        <v>339</v>
      </c>
      <c r="AW231" s="3">
        <v>0</v>
      </c>
      <c r="AX231" s="3">
        <v>0</v>
      </c>
      <c r="AY231" s="3">
        <v>0</v>
      </c>
      <c r="AZ231" s="3">
        <v>0</v>
      </c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</row>
    <row r="232" spans="1:71" x14ac:dyDescent="0.25">
      <c r="A232" s="3" t="s">
        <v>226</v>
      </c>
      <c r="B232" s="3">
        <v>0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-1228.172</v>
      </c>
      <c r="Z232" s="3">
        <v>0</v>
      </c>
      <c r="AA232" s="3">
        <v>0</v>
      </c>
      <c r="AB232" s="3">
        <v>0</v>
      </c>
      <c r="AC232" s="3">
        <v>-2730.54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</row>
    <row r="233" spans="1:71" x14ac:dyDescent="0.25">
      <c r="A233" s="3" t="s">
        <v>227</v>
      </c>
      <c r="B233" s="3">
        <v>0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23127</v>
      </c>
      <c r="I233" s="3">
        <v>29162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9534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v>-21861</v>
      </c>
      <c r="AG233" s="3">
        <v>0</v>
      </c>
      <c r="AH233" s="3">
        <v>-12808</v>
      </c>
      <c r="AI233" s="3">
        <v>-28380</v>
      </c>
      <c r="AJ233" s="3">
        <v>-34816</v>
      </c>
      <c r="AK233" s="3">
        <v>0</v>
      </c>
      <c r="AL233" s="3">
        <v>-7881</v>
      </c>
      <c r="AM233" s="3">
        <v>-10933</v>
      </c>
      <c r="AN233" s="3">
        <v>0</v>
      </c>
      <c r="AO233" s="3">
        <v>0</v>
      </c>
      <c r="AP233" s="3">
        <v>-1394</v>
      </c>
      <c r="AQ233" s="3">
        <v>0</v>
      </c>
      <c r="AR233" s="3">
        <v>0</v>
      </c>
      <c r="AS233" s="3">
        <v>0</v>
      </c>
      <c r="AT233" s="3">
        <v>-239</v>
      </c>
      <c r="AU233" s="3">
        <v>0</v>
      </c>
      <c r="AV233" s="3">
        <v>0</v>
      </c>
      <c r="AW233" s="3">
        <v>0</v>
      </c>
      <c r="AX233" s="3">
        <v>20376</v>
      </c>
      <c r="AY233" s="3">
        <v>33874</v>
      </c>
      <c r="AZ233" s="3">
        <v>27546</v>
      </c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</row>
    <row r="234" spans="1:71" x14ac:dyDescent="0.25">
      <c r="A234" s="3" t="s">
        <v>228</v>
      </c>
      <c r="B234" s="3">
        <v>0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-146029.47700000001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</row>
    <row r="235" spans="1:71" x14ac:dyDescent="0.25">
      <c r="A235" s="3" t="s">
        <v>229</v>
      </c>
      <c r="B235" s="3">
        <v>0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-788862</v>
      </c>
      <c r="AY235" s="3">
        <v>0</v>
      </c>
      <c r="AZ235" s="3">
        <v>0</v>
      </c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</row>
    <row r="236" spans="1:71" x14ac:dyDescent="0.25">
      <c r="A236" s="3" t="s">
        <v>230</v>
      </c>
      <c r="B236" s="3">
        <v>0</v>
      </c>
      <c r="C236" s="3">
        <v>0</v>
      </c>
      <c r="D236" s="3">
        <v>0</v>
      </c>
      <c r="E236" s="3">
        <v>0</v>
      </c>
      <c r="F236" s="3">
        <v>0</v>
      </c>
      <c r="G236" s="3">
        <v>44858</v>
      </c>
      <c r="H236" s="3">
        <v>14116</v>
      </c>
      <c r="I236" s="3">
        <v>20841</v>
      </c>
      <c r="J236" s="3">
        <v>5465</v>
      </c>
      <c r="K236" s="3">
        <v>9718</v>
      </c>
      <c r="L236" s="3">
        <v>16123</v>
      </c>
      <c r="M236" s="3">
        <v>19666.439999999999</v>
      </c>
      <c r="N236" s="3">
        <v>5017</v>
      </c>
      <c r="O236" s="3">
        <v>7458</v>
      </c>
      <c r="P236" s="3">
        <v>9198</v>
      </c>
      <c r="Q236" s="3">
        <v>31148.92</v>
      </c>
      <c r="R236" s="3">
        <v>138</v>
      </c>
      <c r="S236" s="3">
        <v>7787</v>
      </c>
      <c r="T236" s="3">
        <v>11437</v>
      </c>
      <c r="U236" s="3">
        <v>0</v>
      </c>
      <c r="V236" s="3">
        <v>0</v>
      </c>
      <c r="W236" s="3">
        <v>11036</v>
      </c>
      <c r="X236" s="3">
        <v>37047</v>
      </c>
      <c r="Y236" s="3">
        <v>0</v>
      </c>
      <c r="Z236" s="3">
        <v>10321</v>
      </c>
      <c r="AA236" s="3">
        <v>21077</v>
      </c>
      <c r="AB236" s="3">
        <v>68535</v>
      </c>
      <c r="AC236" s="3">
        <v>89924.52</v>
      </c>
      <c r="AD236" s="3">
        <v>15740</v>
      </c>
      <c r="AE236" s="3">
        <v>7007</v>
      </c>
      <c r="AF236" s="3">
        <v>30778</v>
      </c>
      <c r="AG236" s="3">
        <v>95834.777000000002</v>
      </c>
      <c r="AH236" s="3">
        <v>27637</v>
      </c>
      <c r="AI236" s="3">
        <v>61828</v>
      </c>
      <c r="AJ236" s="3">
        <v>73463</v>
      </c>
      <c r="AK236" s="3">
        <v>132003.99</v>
      </c>
      <c r="AL236" s="3">
        <v>34421</v>
      </c>
      <c r="AM236" s="3">
        <v>50926</v>
      </c>
      <c r="AN236" s="3">
        <v>94615</v>
      </c>
      <c r="AO236" s="3">
        <v>114772.14</v>
      </c>
      <c r="AP236" s="3">
        <v>31333</v>
      </c>
      <c r="AQ236" s="3">
        <v>47991</v>
      </c>
      <c r="AR236" s="3">
        <v>66650</v>
      </c>
      <c r="AS236" s="3">
        <v>94056.803</v>
      </c>
      <c r="AT236" s="3">
        <v>22041</v>
      </c>
      <c r="AU236" s="3">
        <v>44523</v>
      </c>
      <c r="AV236" s="3">
        <v>56325</v>
      </c>
      <c r="AW236" s="3">
        <v>113244.60400000001</v>
      </c>
      <c r="AX236" s="3">
        <v>39148</v>
      </c>
      <c r="AY236" s="3">
        <v>19388</v>
      </c>
      <c r="AZ236" s="3">
        <v>27250</v>
      </c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</row>
    <row r="237" spans="1:71" x14ac:dyDescent="0.25">
      <c r="A237" s="3" t="s">
        <v>231</v>
      </c>
      <c r="B237" s="3">
        <v>0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1603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v>0</v>
      </c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</row>
    <row r="238" spans="1:71" x14ac:dyDescent="0.25">
      <c r="A238" s="3" t="s">
        <v>232</v>
      </c>
      <c r="B238" s="3">
        <v>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-312138.587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-16597.580000000002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v>0</v>
      </c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</row>
    <row r="239" spans="1:71" x14ac:dyDescent="0.25">
      <c r="A239" s="3" t="s">
        <v>233</v>
      </c>
      <c r="B239" s="3">
        <v>0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14678</v>
      </c>
      <c r="I239" s="3">
        <v>28074</v>
      </c>
      <c r="J239" s="3">
        <v>0</v>
      </c>
      <c r="K239" s="3">
        <v>9852</v>
      </c>
      <c r="L239" s="3">
        <v>7219</v>
      </c>
      <c r="M239" s="3">
        <v>15652.88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14198.656000000001</v>
      </c>
      <c r="V239" s="3">
        <v>274</v>
      </c>
      <c r="W239" s="3">
        <v>0</v>
      </c>
      <c r="X239" s="3">
        <v>0</v>
      </c>
      <c r="Y239" s="3">
        <v>33506.298000000003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v>0</v>
      </c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</row>
    <row r="240" spans="1:71" x14ac:dyDescent="0.25">
      <c r="A240" s="3" t="s">
        <v>234</v>
      </c>
      <c r="B240" s="3">
        <v>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10655</v>
      </c>
      <c r="AC240" s="3">
        <v>0</v>
      </c>
      <c r="AD240" s="3">
        <v>0</v>
      </c>
      <c r="AE240" s="3">
        <v>0</v>
      </c>
      <c r="AF240" s="3">
        <v>15</v>
      </c>
      <c r="AG240" s="3">
        <v>0</v>
      </c>
      <c r="AH240" s="3">
        <v>0</v>
      </c>
      <c r="AI240" s="3">
        <v>0</v>
      </c>
      <c r="AJ240" s="3">
        <v>1527</v>
      </c>
      <c r="AK240" s="3">
        <v>2011.05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905</v>
      </c>
      <c r="AR240" s="3">
        <v>174</v>
      </c>
      <c r="AS240" s="3">
        <v>1235.356</v>
      </c>
      <c r="AT240" s="3">
        <v>24</v>
      </c>
      <c r="AU240" s="3">
        <v>24</v>
      </c>
      <c r="AV240" s="3">
        <v>24</v>
      </c>
      <c r="AW240" s="3">
        <v>1335.4349999999999</v>
      </c>
      <c r="AX240" s="3">
        <v>89</v>
      </c>
      <c r="AY240" s="3">
        <v>806</v>
      </c>
      <c r="AZ240" s="3">
        <v>977</v>
      </c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</row>
    <row r="241" spans="1:71" x14ac:dyDescent="0.25">
      <c r="A241" s="3" t="s">
        <v>235</v>
      </c>
      <c r="B241" s="3">
        <v>0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1764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2086.2710000000002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0</v>
      </c>
      <c r="AY241" s="3">
        <v>0</v>
      </c>
      <c r="AZ241" s="3">
        <v>0</v>
      </c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</row>
    <row r="242" spans="1:71" x14ac:dyDescent="0.25">
      <c r="A242" s="3" t="s">
        <v>195</v>
      </c>
      <c r="B242" s="3">
        <v>0</v>
      </c>
      <c r="C242" s="3">
        <v>0</v>
      </c>
      <c r="D242" s="3">
        <v>0</v>
      </c>
      <c r="E242" s="3">
        <v>0</v>
      </c>
      <c r="F242" s="3">
        <v>0</v>
      </c>
      <c r="G242" s="3">
        <v>83033</v>
      </c>
      <c r="H242" s="3">
        <v>136665</v>
      </c>
      <c r="I242" s="3">
        <v>206115</v>
      </c>
      <c r="J242" s="3">
        <v>75424</v>
      </c>
      <c r="K242" s="3">
        <v>151598</v>
      </c>
      <c r="L242" s="3">
        <v>222341</v>
      </c>
      <c r="M242" s="3">
        <v>307526.06</v>
      </c>
      <c r="N242" s="3">
        <v>88556</v>
      </c>
      <c r="O242" s="3">
        <v>184915</v>
      </c>
      <c r="P242" s="3">
        <v>297830</v>
      </c>
      <c r="Q242" s="3">
        <v>414072.56</v>
      </c>
      <c r="R242" s="3">
        <v>119603</v>
      </c>
      <c r="S242" s="3">
        <v>242207</v>
      </c>
      <c r="T242" s="3">
        <v>364279</v>
      </c>
      <c r="U242" s="3">
        <v>486342.14799999999</v>
      </c>
      <c r="V242" s="3">
        <v>120676</v>
      </c>
      <c r="W242" s="3">
        <v>249660</v>
      </c>
      <c r="X242" s="3">
        <v>379548</v>
      </c>
      <c r="Y242" s="3">
        <v>506575.636</v>
      </c>
      <c r="Z242" s="3">
        <v>119226</v>
      </c>
      <c r="AA242" s="3">
        <v>233731</v>
      </c>
      <c r="AB242" s="3">
        <v>344872</v>
      </c>
      <c r="AC242" s="3">
        <v>455314.25</v>
      </c>
      <c r="AD242" s="3">
        <v>99429</v>
      </c>
      <c r="AE242" s="3">
        <v>196834</v>
      </c>
      <c r="AF242" s="3">
        <v>293983</v>
      </c>
      <c r="AG242" s="3">
        <v>379549.37099999998</v>
      </c>
      <c r="AH242" s="3">
        <v>82107</v>
      </c>
      <c r="AI242" s="3">
        <v>160889</v>
      </c>
      <c r="AJ242" s="3">
        <v>232417</v>
      </c>
      <c r="AK242" s="3">
        <v>298537.24</v>
      </c>
      <c r="AL242" s="3">
        <v>58569</v>
      </c>
      <c r="AM242" s="3">
        <v>115378</v>
      </c>
      <c r="AN242" s="3">
        <v>169301</v>
      </c>
      <c r="AO242" s="3">
        <v>223877.715</v>
      </c>
      <c r="AP242" s="3">
        <v>49255</v>
      </c>
      <c r="AQ242" s="3">
        <v>101448</v>
      </c>
      <c r="AR242" s="3">
        <v>155676</v>
      </c>
      <c r="AS242" s="3">
        <v>204614.88699999999</v>
      </c>
      <c r="AT242" s="3">
        <v>53579</v>
      </c>
      <c r="AU242" s="3">
        <v>0</v>
      </c>
      <c r="AV242" s="3">
        <v>162823</v>
      </c>
      <c r="AW242" s="3">
        <v>214021.42199999999</v>
      </c>
      <c r="AX242" s="3">
        <v>170959</v>
      </c>
      <c r="AY242" s="3">
        <v>330574</v>
      </c>
      <c r="AZ242" s="3">
        <v>505058</v>
      </c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</row>
    <row r="243" spans="1:71" x14ac:dyDescent="0.25">
      <c r="A243" s="3" t="s">
        <v>196</v>
      </c>
      <c r="B243" s="3">
        <v>0</v>
      </c>
      <c r="C243" s="3">
        <v>0</v>
      </c>
      <c r="D243" s="3">
        <v>0</v>
      </c>
      <c r="E243" s="3">
        <v>0</v>
      </c>
      <c r="F243" s="3">
        <v>0</v>
      </c>
      <c r="G243" s="3">
        <v>81300</v>
      </c>
      <c r="H243" s="3">
        <v>107991</v>
      </c>
      <c r="I243" s="3">
        <v>150375</v>
      </c>
      <c r="J243" s="3">
        <v>66622</v>
      </c>
      <c r="K243" s="3">
        <v>121330</v>
      </c>
      <c r="L243" s="3">
        <v>157642</v>
      </c>
      <c r="M243" s="3">
        <v>220237.44</v>
      </c>
      <c r="N243" s="3">
        <v>89913</v>
      </c>
      <c r="O243" s="3">
        <v>152836</v>
      </c>
      <c r="P243" s="3">
        <v>197939</v>
      </c>
      <c r="Q243" s="3">
        <v>255100.32</v>
      </c>
      <c r="R243" s="3">
        <v>72402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114839</v>
      </c>
      <c r="AE243" s="3">
        <v>244212</v>
      </c>
      <c r="AF243" s="3">
        <v>306153</v>
      </c>
      <c r="AG243" s="3">
        <v>430959.21799999999</v>
      </c>
      <c r="AH243" s="3">
        <v>172964</v>
      </c>
      <c r="AI243" s="3">
        <v>264720</v>
      </c>
      <c r="AJ243" s="3">
        <v>349479</v>
      </c>
      <c r="AK243" s="3">
        <v>414510.47</v>
      </c>
      <c r="AL243" s="3">
        <v>189137</v>
      </c>
      <c r="AM243" s="3">
        <v>206911</v>
      </c>
      <c r="AN243" s="3">
        <v>300031</v>
      </c>
      <c r="AO243" s="3">
        <v>407556.79599999997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0</v>
      </c>
      <c r="AY243" s="3">
        <v>0</v>
      </c>
      <c r="AZ243" s="3">
        <v>0</v>
      </c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</row>
    <row r="244" spans="1:71" x14ac:dyDescent="0.25">
      <c r="A244" s="3" t="s">
        <v>236</v>
      </c>
      <c r="B244" s="3">
        <v>110901</v>
      </c>
      <c r="C244" s="3">
        <v>213412</v>
      </c>
      <c r="D244" s="3">
        <v>326543</v>
      </c>
      <c r="E244" s="3">
        <v>463619.88</v>
      </c>
      <c r="F244" s="3">
        <v>6913</v>
      </c>
      <c r="G244" s="3">
        <v>-109088</v>
      </c>
      <c r="H244" s="3">
        <v>156000</v>
      </c>
      <c r="I244" s="3">
        <v>156000</v>
      </c>
      <c r="J244" s="3">
        <v>-41152</v>
      </c>
      <c r="K244" s="3">
        <v>11980</v>
      </c>
      <c r="L244" s="3">
        <v>11980</v>
      </c>
      <c r="M244" s="3">
        <v>11980</v>
      </c>
      <c r="N244" s="3">
        <v>12980</v>
      </c>
      <c r="O244" s="3">
        <v>20875</v>
      </c>
      <c r="P244" s="3">
        <v>32650</v>
      </c>
      <c r="Q244" s="3">
        <v>109925.65</v>
      </c>
      <c r="R244" s="3">
        <v>-33338</v>
      </c>
      <c r="S244" s="3">
        <v>-71933</v>
      </c>
      <c r="T244" s="3">
        <v>21302</v>
      </c>
      <c r="U244" s="3">
        <v>87767.645000000004</v>
      </c>
      <c r="V244" s="3">
        <v>-54038</v>
      </c>
      <c r="W244" s="3">
        <v>-95133</v>
      </c>
      <c r="X244" s="3">
        <v>-148192</v>
      </c>
      <c r="Y244" s="3">
        <v>-191294.62100000001</v>
      </c>
      <c r="Z244" s="3">
        <v>-46561</v>
      </c>
      <c r="AA244" s="3">
        <v>-109943</v>
      </c>
      <c r="AB244" s="3">
        <v>-133084</v>
      </c>
      <c r="AC244" s="3">
        <v>-266538.46999999997</v>
      </c>
      <c r="AD244" s="3">
        <v>-28998</v>
      </c>
      <c r="AE244" s="3">
        <v>-66844</v>
      </c>
      <c r="AF244" s="3">
        <v>-158710</v>
      </c>
      <c r="AG244" s="3">
        <v>-123494.848</v>
      </c>
      <c r="AH244" s="3">
        <v>-65724</v>
      </c>
      <c r="AI244" s="3">
        <v>-134076</v>
      </c>
      <c r="AJ244" s="3">
        <v>-164209</v>
      </c>
      <c r="AK244" s="3">
        <v>-206347.34</v>
      </c>
      <c r="AL244" s="3">
        <v>-54159</v>
      </c>
      <c r="AM244" s="3">
        <v>-116758</v>
      </c>
      <c r="AN244" s="3">
        <v>-41778</v>
      </c>
      <c r="AO244" s="3">
        <v>-181903.9</v>
      </c>
      <c r="AP244" s="3">
        <v>-82587</v>
      </c>
      <c r="AQ244" s="3">
        <v>-79289</v>
      </c>
      <c r="AR244" s="3">
        <v>-106582</v>
      </c>
      <c r="AS244" s="3">
        <v>-255497.7</v>
      </c>
      <c r="AT244" s="3">
        <v>-139855</v>
      </c>
      <c r="AU244" s="3">
        <v>-99798</v>
      </c>
      <c r="AV244" s="3">
        <v>-24018</v>
      </c>
      <c r="AW244" s="3">
        <v>-102172.549</v>
      </c>
      <c r="AX244" s="3">
        <v>776733</v>
      </c>
      <c r="AY244" s="3">
        <v>-191788</v>
      </c>
      <c r="AZ244" s="3">
        <v>-205406</v>
      </c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</row>
    <row r="245" spans="1:71" x14ac:dyDescent="0.25">
      <c r="A245" s="3" t="s">
        <v>237</v>
      </c>
      <c r="B245" s="3">
        <v>590133</v>
      </c>
      <c r="C245" s="3">
        <v>917548</v>
      </c>
      <c r="D245" s="3">
        <v>1255864</v>
      </c>
      <c r="E245" s="3">
        <v>1595355.64</v>
      </c>
      <c r="F245" s="3">
        <v>395608</v>
      </c>
      <c r="G245" s="3">
        <v>656745</v>
      </c>
      <c r="H245" s="3">
        <v>907341</v>
      </c>
      <c r="I245" s="3">
        <v>1353463.62</v>
      </c>
      <c r="J245" s="3">
        <v>605569</v>
      </c>
      <c r="K245" s="3">
        <v>835110</v>
      </c>
      <c r="L245" s="3">
        <v>1073894</v>
      </c>
      <c r="M245" s="3">
        <v>1603951.99</v>
      </c>
      <c r="N245" s="3">
        <v>773342</v>
      </c>
      <c r="O245" s="3">
        <v>1260618</v>
      </c>
      <c r="P245" s="3">
        <v>1696101</v>
      </c>
      <c r="Q245" s="3">
        <v>2232426.7000000002</v>
      </c>
      <c r="R245" s="3">
        <v>984746</v>
      </c>
      <c r="S245" s="3">
        <v>1657341</v>
      </c>
      <c r="T245" s="3">
        <v>2262253</v>
      </c>
      <c r="U245" s="3">
        <v>3090459.6370000001</v>
      </c>
      <c r="V245" s="3">
        <v>1215628</v>
      </c>
      <c r="W245" s="3">
        <v>1984024</v>
      </c>
      <c r="X245" s="3">
        <v>2844520</v>
      </c>
      <c r="Y245" s="3">
        <v>3740129.9759999998</v>
      </c>
      <c r="Z245" s="3">
        <v>1194984</v>
      </c>
      <c r="AA245" s="3">
        <v>1735315</v>
      </c>
      <c r="AB245" s="3">
        <v>2609416</v>
      </c>
      <c r="AC245" s="3">
        <v>3744414.81</v>
      </c>
      <c r="AD245" s="3">
        <v>1532793</v>
      </c>
      <c r="AE245" s="3">
        <v>2389081</v>
      </c>
      <c r="AF245" s="3">
        <v>3173304</v>
      </c>
      <c r="AG245" s="3">
        <v>4719010.0410000002</v>
      </c>
      <c r="AH245" s="3">
        <v>1507167</v>
      </c>
      <c r="AI245" s="3">
        <v>2438869</v>
      </c>
      <c r="AJ245" s="3">
        <v>3314455</v>
      </c>
      <c r="AK245" s="3">
        <v>4645632.93</v>
      </c>
      <c r="AL245" s="3">
        <v>1480058</v>
      </c>
      <c r="AM245" s="3">
        <v>2353150</v>
      </c>
      <c r="AN245" s="3">
        <v>3539888</v>
      </c>
      <c r="AO245" s="3">
        <v>4610902.1359999999</v>
      </c>
      <c r="AP245" s="3">
        <v>1495375</v>
      </c>
      <c r="AQ245" s="3">
        <v>2509564</v>
      </c>
      <c r="AR245" s="3">
        <v>3688150</v>
      </c>
      <c r="AS245" s="3">
        <v>4768107.0939999996</v>
      </c>
      <c r="AT245" s="3">
        <v>1472977</v>
      </c>
      <c r="AU245" s="3">
        <v>2282552</v>
      </c>
      <c r="AV245" s="3">
        <v>3257458</v>
      </c>
      <c r="AW245" s="3">
        <v>4327985.1370000001</v>
      </c>
      <c r="AX245" s="3">
        <v>1089316</v>
      </c>
      <c r="AY245" s="3">
        <v>1301208</v>
      </c>
      <c r="AZ245" s="3">
        <v>1396039</v>
      </c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</row>
    <row r="246" spans="1:71" x14ac:dyDescent="0.25">
      <c r="A246" s="3" t="s">
        <v>238</v>
      </c>
      <c r="B246" s="3">
        <v>-32604</v>
      </c>
      <c r="C246" s="3">
        <v>22831</v>
      </c>
      <c r="D246" s="3">
        <v>-330064</v>
      </c>
      <c r="E246" s="3">
        <v>-468570.23</v>
      </c>
      <c r="F246" s="3">
        <v>23561</v>
      </c>
      <c r="G246" s="3">
        <v>177091</v>
      </c>
      <c r="H246" s="3">
        <v>127144</v>
      </c>
      <c r="I246" s="3">
        <v>-65405</v>
      </c>
      <c r="J246" s="3">
        <v>17583</v>
      </c>
      <c r="K246" s="3">
        <v>99566</v>
      </c>
      <c r="L246" s="3">
        <v>79488</v>
      </c>
      <c r="M246" s="3">
        <v>29296.35</v>
      </c>
      <c r="N246" s="3">
        <v>-27077</v>
      </c>
      <c r="O246" s="3">
        <v>76589</v>
      </c>
      <c r="P246" s="3">
        <v>-133993</v>
      </c>
      <c r="Q246" s="3">
        <v>-126543.64</v>
      </c>
      <c r="R246" s="3">
        <v>-95994</v>
      </c>
      <c r="S246" s="3">
        <v>75999</v>
      </c>
      <c r="T246" s="3">
        <v>123003</v>
      </c>
      <c r="U246" s="3">
        <v>-9327.9740000000002</v>
      </c>
      <c r="V246" s="3">
        <v>-68534</v>
      </c>
      <c r="W246" s="3">
        <v>5183</v>
      </c>
      <c r="X246" s="3">
        <v>-62695</v>
      </c>
      <c r="Y246" s="3">
        <v>-204487.34099999999</v>
      </c>
      <c r="Z246" s="3">
        <v>106691</v>
      </c>
      <c r="AA246" s="3">
        <v>199783</v>
      </c>
      <c r="AB246" s="3">
        <v>127780</v>
      </c>
      <c r="AC246" s="3">
        <v>-182734</v>
      </c>
      <c r="AD246" s="3">
        <v>-37286</v>
      </c>
      <c r="AE246" s="3">
        <v>116388</v>
      </c>
      <c r="AF246" s="3">
        <v>71299</v>
      </c>
      <c r="AG246" s="3">
        <v>-234139.33799999999</v>
      </c>
      <c r="AH246" s="3">
        <v>-153197</v>
      </c>
      <c r="AI246" s="3">
        <v>103975</v>
      </c>
      <c r="AJ246" s="3">
        <v>15676</v>
      </c>
      <c r="AK246" s="3">
        <v>-96598.77</v>
      </c>
      <c r="AL246" s="3">
        <v>-32057</v>
      </c>
      <c r="AM246" s="3">
        <v>248264</v>
      </c>
      <c r="AN246" s="3">
        <v>207277</v>
      </c>
      <c r="AO246" s="3">
        <v>-30414.468000000001</v>
      </c>
      <c r="AP246" s="3">
        <v>-38958</v>
      </c>
      <c r="AQ246" s="3">
        <v>66627</v>
      </c>
      <c r="AR246" s="3">
        <v>62682</v>
      </c>
      <c r="AS246" s="3">
        <v>-99838.466</v>
      </c>
      <c r="AT246" s="3">
        <v>33824</v>
      </c>
      <c r="AU246" s="3">
        <v>180418</v>
      </c>
      <c r="AV246" s="3">
        <v>69104</v>
      </c>
      <c r="AW246" s="3">
        <v>35061.296999999999</v>
      </c>
      <c r="AX246" s="3">
        <v>67053</v>
      </c>
      <c r="AY246" s="3">
        <v>254982</v>
      </c>
      <c r="AZ246" s="3">
        <v>413607</v>
      </c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</row>
    <row r="247" spans="1:71" x14ac:dyDescent="0.25">
      <c r="A247" s="3" t="s">
        <v>239</v>
      </c>
      <c r="B247" s="3">
        <v>0</v>
      </c>
      <c r="C247" s="3">
        <v>0</v>
      </c>
      <c r="D247" s="3">
        <v>0</v>
      </c>
      <c r="E247" s="3">
        <v>0</v>
      </c>
      <c r="F247" s="3">
        <v>0</v>
      </c>
      <c r="G247" s="3">
        <v>81692</v>
      </c>
      <c r="H247" s="3">
        <v>46988</v>
      </c>
      <c r="I247" s="3">
        <v>-42184</v>
      </c>
      <c r="J247" s="3">
        <v>0</v>
      </c>
      <c r="K247" s="3">
        <v>132155</v>
      </c>
      <c r="L247" s="3">
        <v>114123</v>
      </c>
      <c r="M247" s="3">
        <v>33894.519999999997</v>
      </c>
      <c r="N247" s="3">
        <v>-22977</v>
      </c>
      <c r="O247" s="3">
        <v>85583</v>
      </c>
      <c r="P247" s="3">
        <v>67761</v>
      </c>
      <c r="Q247" s="3">
        <v>-97546.02</v>
      </c>
      <c r="R247" s="3">
        <v>-75812</v>
      </c>
      <c r="S247" s="3">
        <v>-182562</v>
      </c>
      <c r="T247" s="3">
        <v>11847</v>
      </c>
      <c r="U247" s="3">
        <v>-89585.845000000001</v>
      </c>
      <c r="V247" s="3">
        <v>10308</v>
      </c>
      <c r="W247" s="3">
        <v>-25065</v>
      </c>
      <c r="X247" s="3">
        <v>-19844</v>
      </c>
      <c r="Y247" s="3">
        <v>-100085.15</v>
      </c>
      <c r="Z247" s="3">
        <v>86865</v>
      </c>
      <c r="AA247" s="3">
        <v>164614</v>
      </c>
      <c r="AB247" s="3">
        <v>162606</v>
      </c>
      <c r="AC247" s="3">
        <v>-153042.09</v>
      </c>
      <c r="AD247" s="3">
        <v>-55583</v>
      </c>
      <c r="AE247" s="3">
        <v>97718</v>
      </c>
      <c r="AF247" s="3">
        <v>75378</v>
      </c>
      <c r="AG247" s="3">
        <v>-142164.44500000001</v>
      </c>
      <c r="AH247" s="3">
        <v>-175450</v>
      </c>
      <c r="AI247" s="3">
        <v>82320</v>
      </c>
      <c r="AJ247" s="3">
        <v>86241</v>
      </c>
      <c r="AK247" s="3">
        <v>-15464.19</v>
      </c>
      <c r="AL247" s="3">
        <v>-134729</v>
      </c>
      <c r="AM247" s="3">
        <v>148931</v>
      </c>
      <c r="AN247" s="3">
        <v>83906</v>
      </c>
      <c r="AO247" s="3">
        <v>45748.243000000002</v>
      </c>
      <c r="AP247" s="3">
        <v>-89255</v>
      </c>
      <c r="AQ247" s="3">
        <v>18075</v>
      </c>
      <c r="AR247" s="3">
        <v>31032</v>
      </c>
      <c r="AS247" s="3">
        <v>-4577.3329999999996</v>
      </c>
      <c r="AT247" s="3">
        <v>-28330</v>
      </c>
      <c r="AU247" s="3">
        <v>174389</v>
      </c>
      <c r="AV247" s="3">
        <v>81059</v>
      </c>
      <c r="AW247" s="3">
        <v>96900.921000000002</v>
      </c>
      <c r="AX247" s="3">
        <v>-58493</v>
      </c>
      <c r="AY247" s="3">
        <v>88507</v>
      </c>
      <c r="AZ247" s="3">
        <v>255889</v>
      </c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</row>
    <row r="248" spans="1:71" x14ac:dyDescent="0.25">
      <c r="A248" s="3" t="s">
        <v>240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-7013</v>
      </c>
      <c r="I248" s="3">
        <v>-19170</v>
      </c>
      <c r="J248" s="3">
        <v>0</v>
      </c>
      <c r="K248" s="3">
        <v>-13036</v>
      </c>
      <c r="L248" s="3">
        <v>-23258</v>
      </c>
      <c r="M248" s="3">
        <v>-33676.58</v>
      </c>
      <c r="N248" s="3">
        <v>0</v>
      </c>
      <c r="O248" s="3">
        <v>0</v>
      </c>
      <c r="P248" s="3">
        <v>-42696</v>
      </c>
      <c r="Q248" s="3">
        <v>-38646.15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</row>
    <row r="249" spans="1:71" x14ac:dyDescent="0.25">
      <c r="A249" s="3" t="s">
        <v>241</v>
      </c>
      <c r="B249" s="3">
        <v>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-16246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</row>
    <row r="250" spans="1:71" x14ac:dyDescent="0.25">
      <c r="A250" s="3" t="s">
        <v>242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-9059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v>0</v>
      </c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</row>
    <row r="251" spans="1:71" x14ac:dyDescent="0.25">
      <c r="A251" s="3" t="s">
        <v>243</v>
      </c>
      <c r="B251" s="3">
        <v>0</v>
      </c>
      <c r="C251" s="3">
        <v>0</v>
      </c>
      <c r="D251" s="3">
        <v>0</v>
      </c>
      <c r="E251" s="3">
        <v>0</v>
      </c>
      <c r="F251" s="3">
        <v>0</v>
      </c>
      <c r="G251" s="3">
        <v>40315</v>
      </c>
      <c r="H251" s="3">
        <v>55644</v>
      </c>
      <c r="I251" s="3">
        <v>21101</v>
      </c>
      <c r="J251" s="3">
        <v>7996</v>
      </c>
      <c r="K251" s="3">
        <v>8444</v>
      </c>
      <c r="L251" s="3">
        <v>12634</v>
      </c>
      <c r="M251" s="3">
        <v>-42708.66</v>
      </c>
      <c r="N251" s="3">
        <v>3552</v>
      </c>
      <c r="O251" s="3">
        <v>-21855</v>
      </c>
      <c r="P251" s="3">
        <v>-76342</v>
      </c>
      <c r="Q251" s="3">
        <v>-96934.54</v>
      </c>
      <c r="R251" s="3">
        <v>-21563</v>
      </c>
      <c r="S251" s="3">
        <v>-57145</v>
      </c>
      <c r="T251" s="3">
        <v>-50410</v>
      </c>
      <c r="U251" s="3">
        <v>-52814.718000000001</v>
      </c>
      <c r="V251" s="3">
        <v>17636</v>
      </c>
      <c r="W251" s="3">
        <v>1269</v>
      </c>
      <c r="X251" s="3">
        <v>-29070</v>
      </c>
      <c r="Y251" s="3">
        <v>-141449.769</v>
      </c>
      <c r="Z251" s="3">
        <v>21459</v>
      </c>
      <c r="AA251" s="3">
        <v>20551</v>
      </c>
      <c r="AB251" s="3">
        <v>11327</v>
      </c>
      <c r="AC251" s="3">
        <v>-19633.79</v>
      </c>
      <c r="AD251" s="3">
        <v>26484</v>
      </c>
      <c r="AE251" s="3">
        <v>48127</v>
      </c>
      <c r="AF251" s="3">
        <v>18303</v>
      </c>
      <c r="AG251" s="3">
        <v>-36990.620000000003</v>
      </c>
      <c r="AH251" s="3">
        <v>28839</v>
      </c>
      <c r="AI251" s="3">
        <v>34723</v>
      </c>
      <c r="AJ251" s="3">
        <v>-30400</v>
      </c>
      <c r="AK251" s="3">
        <v>-106248.8</v>
      </c>
      <c r="AL251" s="3">
        <v>75951</v>
      </c>
      <c r="AM251" s="3">
        <v>108579</v>
      </c>
      <c r="AN251" s="3">
        <v>134335</v>
      </c>
      <c r="AO251" s="3">
        <v>-24459.792000000001</v>
      </c>
      <c r="AP251" s="3">
        <v>65168</v>
      </c>
      <c r="AQ251" s="3">
        <v>86605</v>
      </c>
      <c r="AR251" s="3">
        <v>62103</v>
      </c>
      <c r="AS251" s="3">
        <v>-37666.673999999999</v>
      </c>
      <c r="AT251" s="3">
        <v>55298</v>
      </c>
      <c r="AU251" s="3">
        <v>28137</v>
      </c>
      <c r="AV251" s="3">
        <v>19509</v>
      </c>
      <c r="AW251" s="3">
        <v>-28409.525000000001</v>
      </c>
      <c r="AX251" s="3">
        <v>104816</v>
      </c>
      <c r="AY251" s="3">
        <v>144626</v>
      </c>
      <c r="AZ251" s="3">
        <v>166128</v>
      </c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</row>
    <row r="252" spans="1:71" x14ac:dyDescent="0.25">
      <c r="A252" s="3" t="s">
        <v>244</v>
      </c>
      <c r="B252" s="3">
        <v>0</v>
      </c>
      <c r="C252" s="3">
        <v>0</v>
      </c>
      <c r="D252" s="3">
        <v>0</v>
      </c>
      <c r="E252" s="3">
        <v>0</v>
      </c>
      <c r="F252" s="3">
        <v>0</v>
      </c>
      <c r="G252" s="3">
        <v>104637</v>
      </c>
      <c r="H252" s="3">
        <v>245933</v>
      </c>
      <c r="I252" s="3">
        <v>241590</v>
      </c>
      <c r="J252" s="3">
        <v>24330</v>
      </c>
      <c r="K252" s="3">
        <v>-6964</v>
      </c>
      <c r="L252" s="3">
        <v>-14163</v>
      </c>
      <c r="M252" s="3">
        <v>-6064.64</v>
      </c>
      <c r="N252" s="3">
        <v>21641</v>
      </c>
      <c r="O252" s="3">
        <v>37934</v>
      </c>
      <c r="P252" s="3">
        <v>2740</v>
      </c>
      <c r="Q252" s="3">
        <v>214682.69</v>
      </c>
      <c r="R252" s="3">
        <v>-16910</v>
      </c>
      <c r="S252" s="3">
        <v>273915</v>
      </c>
      <c r="T252" s="3">
        <v>175982</v>
      </c>
      <c r="U252" s="3">
        <v>152537.78099999999</v>
      </c>
      <c r="V252" s="3">
        <v>-125997</v>
      </c>
      <c r="W252" s="3">
        <v>-49041</v>
      </c>
      <c r="X252" s="3">
        <v>5458</v>
      </c>
      <c r="Y252" s="3">
        <v>44468.222000000002</v>
      </c>
      <c r="Z252" s="3">
        <v>191</v>
      </c>
      <c r="AA252" s="3">
        <v>8254</v>
      </c>
      <c r="AB252" s="3">
        <v>-24507</v>
      </c>
      <c r="AC252" s="3">
        <v>8813.82</v>
      </c>
      <c r="AD252" s="3">
        <v>-3600</v>
      </c>
      <c r="AE252" s="3">
        <v>-24608</v>
      </c>
      <c r="AF252" s="3">
        <v>-13308</v>
      </c>
      <c r="AG252" s="3">
        <v>-65368.536999999997</v>
      </c>
      <c r="AH252" s="3">
        <v>14998</v>
      </c>
      <c r="AI252" s="3">
        <v>-7692</v>
      </c>
      <c r="AJ252" s="3">
        <v>-29927</v>
      </c>
      <c r="AK252" s="3">
        <v>41611.08</v>
      </c>
      <c r="AL252" s="3">
        <v>16695</v>
      </c>
      <c r="AM252" s="3">
        <v>18172</v>
      </c>
      <c r="AN252" s="3">
        <v>25580</v>
      </c>
      <c r="AO252" s="3">
        <v>-18695.273000000001</v>
      </c>
      <c r="AP252" s="3">
        <v>39162</v>
      </c>
      <c r="AQ252" s="3">
        <v>28228</v>
      </c>
      <c r="AR252" s="3">
        <v>37508</v>
      </c>
      <c r="AS252" s="3">
        <v>31785.413</v>
      </c>
      <c r="AT252" s="3">
        <v>-10262</v>
      </c>
      <c r="AU252" s="3">
        <v>-15499</v>
      </c>
      <c r="AV252" s="3">
        <v>-40229</v>
      </c>
      <c r="AW252" s="3">
        <v>-63248.300999999999</v>
      </c>
      <c r="AX252" s="3">
        <v>10600</v>
      </c>
      <c r="AY252" s="3">
        <v>7458</v>
      </c>
      <c r="AZ252" s="3">
        <v>-22017</v>
      </c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</row>
    <row r="253" spans="1:71" x14ac:dyDescent="0.25">
      <c r="A253" s="3" t="s">
        <v>245</v>
      </c>
      <c r="B253" s="3">
        <v>0</v>
      </c>
      <c r="C253" s="3">
        <v>0</v>
      </c>
      <c r="D253" s="3">
        <v>0</v>
      </c>
      <c r="E253" s="3">
        <v>0</v>
      </c>
      <c r="F253" s="3">
        <v>0</v>
      </c>
      <c r="G253" s="3">
        <v>-49553</v>
      </c>
      <c r="H253" s="3">
        <v>-214408</v>
      </c>
      <c r="I253" s="3">
        <v>-266743</v>
      </c>
      <c r="J253" s="3">
        <v>-14743</v>
      </c>
      <c r="K253" s="3">
        <v>-21033</v>
      </c>
      <c r="L253" s="3">
        <v>-9848</v>
      </c>
      <c r="M253" s="3">
        <v>77851.7</v>
      </c>
      <c r="N253" s="3">
        <v>-20234</v>
      </c>
      <c r="O253" s="3">
        <v>-8827</v>
      </c>
      <c r="P253" s="3">
        <v>-85456</v>
      </c>
      <c r="Q253" s="3">
        <v>-108099.61</v>
      </c>
      <c r="R253" s="3">
        <v>18291</v>
      </c>
      <c r="S253" s="3">
        <v>41791</v>
      </c>
      <c r="T253" s="3">
        <v>-14416</v>
      </c>
      <c r="U253" s="3">
        <v>-19465.191999999999</v>
      </c>
      <c r="V253" s="3">
        <v>29519</v>
      </c>
      <c r="W253" s="3">
        <v>78020</v>
      </c>
      <c r="X253" s="3">
        <v>-19239</v>
      </c>
      <c r="Y253" s="3">
        <v>-7420.6440000000002</v>
      </c>
      <c r="Z253" s="3">
        <v>-1824</v>
      </c>
      <c r="AA253" s="3">
        <v>6364</v>
      </c>
      <c r="AB253" s="3">
        <v>-21646</v>
      </c>
      <c r="AC253" s="3">
        <v>-18871.939999999999</v>
      </c>
      <c r="AD253" s="3">
        <v>-4587</v>
      </c>
      <c r="AE253" s="3">
        <v>-4849</v>
      </c>
      <c r="AF253" s="3">
        <v>-9074</v>
      </c>
      <c r="AG253" s="3">
        <v>10384.263999999999</v>
      </c>
      <c r="AH253" s="3">
        <v>-21584</v>
      </c>
      <c r="AI253" s="3">
        <v>-5376</v>
      </c>
      <c r="AJ253" s="3">
        <v>-10238</v>
      </c>
      <c r="AK253" s="3">
        <v>-16496.87</v>
      </c>
      <c r="AL253" s="3">
        <v>10026</v>
      </c>
      <c r="AM253" s="3">
        <v>-27418</v>
      </c>
      <c r="AN253" s="3">
        <v>-36544</v>
      </c>
      <c r="AO253" s="3">
        <v>-33007.646000000001</v>
      </c>
      <c r="AP253" s="3">
        <v>-54033</v>
      </c>
      <c r="AQ253" s="3">
        <v>-66281</v>
      </c>
      <c r="AR253" s="3">
        <v>-67961</v>
      </c>
      <c r="AS253" s="3">
        <v>-89379.872000000003</v>
      </c>
      <c r="AT253" s="3">
        <v>17118</v>
      </c>
      <c r="AU253" s="3">
        <v>-6609</v>
      </c>
      <c r="AV253" s="3">
        <v>8765</v>
      </c>
      <c r="AW253" s="3">
        <v>29818.202000000001</v>
      </c>
      <c r="AX253" s="3">
        <v>10130</v>
      </c>
      <c r="AY253" s="3">
        <v>14391</v>
      </c>
      <c r="AZ253" s="3">
        <v>13607</v>
      </c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</row>
    <row r="254" spans="1:71" x14ac:dyDescent="0.25">
      <c r="A254" s="3" t="s">
        <v>246</v>
      </c>
      <c r="B254" s="3">
        <v>60524</v>
      </c>
      <c r="C254" s="3">
        <v>48179</v>
      </c>
      <c r="D254" s="3">
        <v>299661</v>
      </c>
      <c r="E254" s="3">
        <v>237856.31</v>
      </c>
      <c r="F254" s="3">
        <v>-21599</v>
      </c>
      <c r="G254" s="3">
        <v>-95773</v>
      </c>
      <c r="H254" s="3">
        <v>28254</v>
      </c>
      <c r="I254" s="3">
        <v>174389</v>
      </c>
      <c r="J254" s="3">
        <v>-88140</v>
      </c>
      <c r="K254" s="3">
        <v>-143408</v>
      </c>
      <c r="L254" s="3">
        <v>-89217</v>
      </c>
      <c r="M254" s="3">
        <v>105544.29</v>
      </c>
      <c r="N254" s="3">
        <v>-212050</v>
      </c>
      <c r="O254" s="3">
        <v>-228276</v>
      </c>
      <c r="P254" s="3">
        <v>91573</v>
      </c>
      <c r="Q254" s="3">
        <v>282165.08</v>
      </c>
      <c r="R254" s="3">
        <v>-273222</v>
      </c>
      <c r="S254" s="3">
        <v>-349949</v>
      </c>
      <c r="T254" s="3">
        <v>-261675</v>
      </c>
      <c r="U254" s="3">
        <v>-114312.68399999999</v>
      </c>
      <c r="V254" s="3">
        <v>-90665</v>
      </c>
      <c r="W254" s="3">
        <v>-222857</v>
      </c>
      <c r="X254" s="3">
        <v>99438</v>
      </c>
      <c r="Y254" s="3">
        <v>610221.30299999996</v>
      </c>
      <c r="Z254" s="3">
        <v>-356163</v>
      </c>
      <c r="AA254" s="3">
        <v>-172233</v>
      </c>
      <c r="AB254" s="3">
        <v>-80079</v>
      </c>
      <c r="AC254" s="3">
        <v>379056.52</v>
      </c>
      <c r="AD254" s="3">
        <v>-348232</v>
      </c>
      <c r="AE254" s="3">
        <v>-402282</v>
      </c>
      <c r="AF254" s="3">
        <v>-191210</v>
      </c>
      <c r="AG254" s="3">
        <v>-147010.511</v>
      </c>
      <c r="AH254" s="3">
        <v>-124187</v>
      </c>
      <c r="AI254" s="3">
        <v>-106115</v>
      </c>
      <c r="AJ254" s="3">
        <v>-959</v>
      </c>
      <c r="AK254" s="3">
        <v>-8703.86</v>
      </c>
      <c r="AL254" s="3">
        <v>-175963</v>
      </c>
      <c r="AM254" s="3">
        <v>-33349</v>
      </c>
      <c r="AN254" s="3">
        <v>-72931</v>
      </c>
      <c r="AO254" s="3">
        <v>569419.68799999997</v>
      </c>
      <c r="AP254" s="3">
        <v>-367335</v>
      </c>
      <c r="AQ254" s="3">
        <v>-369786</v>
      </c>
      <c r="AR254" s="3">
        <v>-218971</v>
      </c>
      <c r="AS254" s="3">
        <v>-36790.169000000002</v>
      </c>
      <c r="AT254" s="3">
        <v>-180382</v>
      </c>
      <c r="AU254" s="3">
        <v>-232169</v>
      </c>
      <c r="AV254" s="3">
        <v>-160799</v>
      </c>
      <c r="AW254" s="3">
        <v>-86163.876000000004</v>
      </c>
      <c r="AX254" s="3">
        <v>-573168</v>
      </c>
      <c r="AY254" s="3">
        <v>-690692</v>
      </c>
      <c r="AZ254" s="3">
        <v>-481398</v>
      </c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</row>
    <row r="255" spans="1:71" x14ac:dyDescent="0.25">
      <c r="A255" s="3" t="s">
        <v>247</v>
      </c>
      <c r="B255" s="3">
        <v>0</v>
      </c>
      <c r="C255" s="3">
        <v>0</v>
      </c>
      <c r="D255" s="3">
        <v>0</v>
      </c>
      <c r="E255" s="3">
        <v>0</v>
      </c>
      <c r="F255" s="3">
        <v>0</v>
      </c>
      <c r="G255" s="3">
        <v>-75245</v>
      </c>
      <c r="H255" s="3">
        <v>-67998</v>
      </c>
      <c r="I255" s="3">
        <v>3022</v>
      </c>
      <c r="J255" s="3">
        <v>-14963</v>
      </c>
      <c r="K255" s="3">
        <v>-34176</v>
      </c>
      <c r="L255" s="3">
        <v>-672</v>
      </c>
      <c r="M255" s="3">
        <v>128680.99</v>
      </c>
      <c r="N255" s="3">
        <v>-56940</v>
      </c>
      <c r="O255" s="3">
        <v>-67795</v>
      </c>
      <c r="P255" s="3">
        <v>-19584</v>
      </c>
      <c r="Q255" s="3">
        <v>259704.69</v>
      </c>
      <c r="R255" s="3">
        <v>-28084</v>
      </c>
      <c r="S255" s="3">
        <v>-83527</v>
      </c>
      <c r="T255" s="3">
        <v>-25468</v>
      </c>
      <c r="U255" s="3">
        <v>41216.209000000003</v>
      </c>
      <c r="V255" s="3">
        <v>-6387</v>
      </c>
      <c r="W255" s="3">
        <v>-221217</v>
      </c>
      <c r="X255" s="3">
        <v>-46533</v>
      </c>
      <c r="Y255" s="3">
        <v>471349.29100000003</v>
      </c>
      <c r="Z255" s="3">
        <v>-372633</v>
      </c>
      <c r="AA255" s="3">
        <v>-190828</v>
      </c>
      <c r="AB255" s="3">
        <v>-71888</v>
      </c>
      <c r="AC255" s="3">
        <v>233253.46</v>
      </c>
      <c r="AD255" s="3">
        <v>-361620</v>
      </c>
      <c r="AE255" s="3">
        <v>-353611</v>
      </c>
      <c r="AF255" s="3">
        <v>-247161</v>
      </c>
      <c r="AG255" s="3">
        <v>-7429.567</v>
      </c>
      <c r="AH255" s="3">
        <v>-174329</v>
      </c>
      <c r="AI255" s="3">
        <v>-185725</v>
      </c>
      <c r="AJ255" s="3">
        <v>-141959</v>
      </c>
      <c r="AK255" s="3">
        <v>-126945.63</v>
      </c>
      <c r="AL255" s="3">
        <v>-172714</v>
      </c>
      <c r="AM255" s="3">
        <v>-99054</v>
      </c>
      <c r="AN255" s="3">
        <v>-43019</v>
      </c>
      <c r="AO255" s="3">
        <v>433482.61300000001</v>
      </c>
      <c r="AP255" s="3">
        <v>-331552</v>
      </c>
      <c r="AQ255" s="3">
        <v>-282196</v>
      </c>
      <c r="AR255" s="3">
        <v>-135289</v>
      </c>
      <c r="AS255" s="3">
        <v>-75823.944000000003</v>
      </c>
      <c r="AT255" s="3">
        <v>-155894</v>
      </c>
      <c r="AU255" s="3">
        <v>-185774</v>
      </c>
      <c r="AV255" s="3">
        <v>-115411</v>
      </c>
      <c r="AW255" s="3">
        <v>-126161.59600000001</v>
      </c>
      <c r="AX255" s="3">
        <v>-496769</v>
      </c>
      <c r="AY255" s="3">
        <v>-606780</v>
      </c>
      <c r="AZ255" s="3">
        <v>-350138</v>
      </c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</row>
    <row r="256" spans="1:71" x14ac:dyDescent="0.25">
      <c r="A256" s="3" t="s">
        <v>248</v>
      </c>
      <c r="B256" s="3">
        <v>0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4830</v>
      </c>
      <c r="I256" s="3">
        <v>3903</v>
      </c>
      <c r="J256" s="3">
        <v>0</v>
      </c>
      <c r="K256" s="3">
        <v>-433</v>
      </c>
      <c r="L256" s="3">
        <v>-1349</v>
      </c>
      <c r="M256" s="3">
        <v>-3282.31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</row>
    <row r="257" spans="1:71" x14ac:dyDescent="0.25">
      <c r="A257" s="3" t="s">
        <v>249</v>
      </c>
      <c r="B257" s="3">
        <v>0</v>
      </c>
      <c r="C257" s="3">
        <v>0</v>
      </c>
      <c r="D257" s="3">
        <v>0</v>
      </c>
      <c r="E257" s="3">
        <v>0</v>
      </c>
      <c r="F257" s="3">
        <v>0</v>
      </c>
      <c r="G257" s="3">
        <v>798</v>
      </c>
      <c r="H257" s="3">
        <v>0</v>
      </c>
      <c r="I257" s="3">
        <v>0</v>
      </c>
      <c r="J257" s="3">
        <v>3244</v>
      </c>
      <c r="K257" s="3">
        <v>0</v>
      </c>
      <c r="L257" s="3">
        <v>0</v>
      </c>
      <c r="M257" s="3">
        <v>0</v>
      </c>
      <c r="N257" s="3">
        <v>2404</v>
      </c>
      <c r="O257" s="3">
        <v>-1524</v>
      </c>
      <c r="P257" s="3">
        <v>284</v>
      </c>
      <c r="Q257" s="3">
        <v>-2627.79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v>0</v>
      </c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</row>
    <row r="258" spans="1:71" x14ac:dyDescent="0.25">
      <c r="A258" s="3" t="s">
        <v>250</v>
      </c>
      <c r="B258" s="3">
        <v>0</v>
      </c>
      <c r="C258" s="3">
        <v>0</v>
      </c>
      <c r="D258" s="3">
        <v>0</v>
      </c>
      <c r="E258" s="3">
        <v>0</v>
      </c>
      <c r="F258" s="3">
        <v>0</v>
      </c>
      <c r="G258" s="3">
        <v>-31447</v>
      </c>
      <c r="H258" s="3">
        <v>129949</v>
      </c>
      <c r="I258" s="3">
        <v>207342</v>
      </c>
      <c r="J258" s="3">
        <v>-76150</v>
      </c>
      <c r="K258" s="3">
        <v>-22241</v>
      </c>
      <c r="L258" s="3">
        <v>-483</v>
      </c>
      <c r="M258" s="3">
        <v>66822.350000000006</v>
      </c>
      <c r="N258" s="3">
        <v>-107790</v>
      </c>
      <c r="O258" s="3">
        <v>-145430</v>
      </c>
      <c r="P258" s="3">
        <v>68742</v>
      </c>
      <c r="Q258" s="3">
        <v>-77203.839999999997</v>
      </c>
      <c r="R258" s="3">
        <v>-166556</v>
      </c>
      <c r="S258" s="3">
        <v>-171220</v>
      </c>
      <c r="T258" s="3">
        <v>-170498</v>
      </c>
      <c r="U258" s="3">
        <v>-92761.52</v>
      </c>
      <c r="V258" s="3">
        <v>-72452</v>
      </c>
      <c r="W258" s="3">
        <v>-29978</v>
      </c>
      <c r="X258" s="3">
        <v>100404</v>
      </c>
      <c r="Y258" s="3">
        <v>8616.2919999999995</v>
      </c>
      <c r="Z258" s="3">
        <v>-49900</v>
      </c>
      <c r="AA258" s="3">
        <v>-85290</v>
      </c>
      <c r="AB258" s="3">
        <v>-126791</v>
      </c>
      <c r="AC258" s="3">
        <v>-87607.6</v>
      </c>
      <c r="AD258" s="3">
        <v>-1136</v>
      </c>
      <c r="AE258" s="3">
        <v>-84674</v>
      </c>
      <c r="AF258" s="3">
        <v>24805</v>
      </c>
      <c r="AG258" s="3">
        <v>-27872.633000000002</v>
      </c>
      <c r="AH258" s="3">
        <v>31966</v>
      </c>
      <c r="AI258" s="3">
        <v>18104</v>
      </c>
      <c r="AJ258" s="3">
        <v>42005</v>
      </c>
      <c r="AK258" s="3">
        <v>28652.22</v>
      </c>
      <c r="AL258" s="3">
        <v>11527</v>
      </c>
      <c r="AM258" s="3">
        <v>10857</v>
      </c>
      <c r="AN258" s="3">
        <v>-30923</v>
      </c>
      <c r="AO258" s="3">
        <v>158921.77600000001</v>
      </c>
      <c r="AP258" s="3">
        <v>-19942</v>
      </c>
      <c r="AQ258" s="3">
        <v>-84782</v>
      </c>
      <c r="AR258" s="3">
        <v>-82029</v>
      </c>
      <c r="AS258" s="3">
        <v>70936.796000000002</v>
      </c>
      <c r="AT258" s="3">
        <v>-16932</v>
      </c>
      <c r="AU258" s="3">
        <v>-43653</v>
      </c>
      <c r="AV258" s="3">
        <v>-41528</v>
      </c>
      <c r="AW258" s="3">
        <v>43339.904999999999</v>
      </c>
      <c r="AX258" s="3">
        <v>-88860</v>
      </c>
      <c r="AY258" s="3">
        <v>-87946</v>
      </c>
      <c r="AZ258" s="3">
        <v>-93873</v>
      </c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</row>
    <row r="259" spans="1:71" x14ac:dyDescent="0.25">
      <c r="A259" s="3" t="s">
        <v>251</v>
      </c>
      <c r="B259" s="3">
        <v>0</v>
      </c>
      <c r="C259" s="3">
        <v>0</v>
      </c>
      <c r="D259" s="3">
        <v>0</v>
      </c>
      <c r="E259" s="3">
        <v>0</v>
      </c>
      <c r="F259" s="3">
        <v>0</v>
      </c>
      <c r="G259" s="3">
        <v>10121</v>
      </c>
      <c r="H259" s="3">
        <v>-38527</v>
      </c>
      <c r="I259" s="3">
        <v>-39878</v>
      </c>
      <c r="J259" s="3">
        <v>-271</v>
      </c>
      <c r="K259" s="3">
        <v>-86558</v>
      </c>
      <c r="L259" s="3">
        <v>-86713</v>
      </c>
      <c r="M259" s="3">
        <v>-86676.74</v>
      </c>
      <c r="N259" s="3">
        <v>-49724</v>
      </c>
      <c r="O259" s="3">
        <v>-13527</v>
      </c>
      <c r="P259" s="3">
        <v>42131</v>
      </c>
      <c r="Q259" s="3">
        <v>102292.03</v>
      </c>
      <c r="R259" s="3">
        <v>-78582</v>
      </c>
      <c r="S259" s="3">
        <v>-95202</v>
      </c>
      <c r="T259" s="3">
        <v>-65709</v>
      </c>
      <c r="U259" s="3">
        <v>-62767.373</v>
      </c>
      <c r="V259" s="3">
        <v>-11826</v>
      </c>
      <c r="W259" s="3">
        <v>28338</v>
      </c>
      <c r="X259" s="3">
        <v>45567</v>
      </c>
      <c r="Y259" s="3">
        <v>130255.72</v>
      </c>
      <c r="Z259" s="3">
        <v>66370</v>
      </c>
      <c r="AA259" s="3">
        <v>103885</v>
      </c>
      <c r="AB259" s="3">
        <v>118600</v>
      </c>
      <c r="AC259" s="3">
        <v>233410.67</v>
      </c>
      <c r="AD259" s="3">
        <v>14524</v>
      </c>
      <c r="AE259" s="3">
        <v>36003</v>
      </c>
      <c r="AF259" s="3">
        <v>31146</v>
      </c>
      <c r="AG259" s="3">
        <v>-111708.311</v>
      </c>
      <c r="AH259" s="3">
        <v>18176</v>
      </c>
      <c r="AI259" s="3">
        <v>61506</v>
      </c>
      <c r="AJ259" s="3">
        <v>98995</v>
      </c>
      <c r="AK259" s="3">
        <v>89589.55</v>
      </c>
      <c r="AL259" s="3">
        <v>-14776</v>
      </c>
      <c r="AM259" s="3">
        <v>54848</v>
      </c>
      <c r="AN259" s="3">
        <v>1011</v>
      </c>
      <c r="AO259" s="3">
        <v>-22984.701000000001</v>
      </c>
      <c r="AP259" s="3">
        <v>-15841</v>
      </c>
      <c r="AQ259" s="3">
        <v>-2808</v>
      </c>
      <c r="AR259" s="3">
        <v>-1653</v>
      </c>
      <c r="AS259" s="3">
        <v>-31903.021000000001</v>
      </c>
      <c r="AT259" s="3">
        <v>-7556</v>
      </c>
      <c r="AU259" s="3">
        <v>-2742</v>
      </c>
      <c r="AV259" s="3">
        <v>-3860</v>
      </c>
      <c r="AW259" s="3">
        <v>-3342.1849999999999</v>
      </c>
      <c r="AX259" s="3">
        <v>12461</v>
      </c>
      <c r="AY259" s="3">
        <v>4034</v>
      </c>
      <c r="AZ259" s="3">
        <v>-37387</v>
      </c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</row>
    <row r="260" spans="1:71" x14ac:dyDescent="0.25">
      <c r="A260" s="3" t="s">
        <v>252</v>
      </c>
      <c r="B260" s="3">
        <v>618053</v>
      </c>
      <c r="C260" s="3">
        <v>988558</v>
      </c>
      <c r="D260" s="3">
        <v>1225461</v>
      </c>
      <c r="E260" s="3">
        <v>1364641.72</v>
      </c>
      <c r="F260" s="3">
        <v>397570</v>
      </c>
      <c r="G260" s="3">
        <v>738063</v>
      </c>
      <c r="H260" s="3">
        <v>1062739</v>
      </c>
      <c r="I260" s="3">
        <v>1462447.63</v>
      </c>
      <c r="J260" s="3">
        <v>535012</v>
      </c>
      <c r="K260" s="3">
        <v>791268</v>
      </c>
      <c r="L260" s="3">
        <v>1064165</v>
      </c>
      <c r="M260" s="3">
        <v>1738792.63</v>
      </c>
      <c r="N260" s="3">
        <v>534215</v>
      </c>
      <c r="O260" s="3">
        <v>1108931</v>
      </c>
      <c r="P260" s="3">
        <v>1653681</v>
      </c>
      <c r="Q260" s="3">
        <v>2388048.15</v>
      </c>
      <c r="R260" s="3">
        <v>615530</v>
      </c>
      <c r="S260" s="3">
        <v>1383391</v>
      </c>
      <c r="T260" s="3">
        <v>2123581</v>
      </c>
      <c r="U260" s="3">
        <v>2966818.9789999998</v>
      </c>
      <c r="V260" s="3">
        <v>1056429</v>
      </c>
      <c r="W260" s="3">
        <v>1766350</v>
      </c>
      <c r="X260" s="3">
        <v>2881263</v>
      </c>
      <c r="Y260" s="3">
        <v>4145863.9380000001</v>
      </c>
      <c r="Z260" s="3">
        <v>945512</v>
      </c>
      <c r="AA260" s="3">
        <v>1762865</v>
      </c>
      <c r="AB260" s="3">
        <v>2657117</v>
      </c>
      <c r="AC260" s="3">
        <v>3940737.33</v>
      </c>
      <c r="AD260" s="3">
        <v>1147275</v>
      </c>
      <c r="AE260" s="3">
        <v>2103187</v>
      </c>
      <c r="AF260" s="3">
        <v>3053393</v>
      </c>
      <c r="AG260" s="3">
        <v>4337860.1919999998</v>
      </c>
      <c r="AH260" s="3">
        <v>1229783</v>
      </c>
      <c r="AI260" s="3">
        <v>2436729</v>
      </c>
      <c r="AJ260" s="3">
        <v>3329172</v>
      </c>
      <c r="AK260" s="3">
        <v>4540330.29</v>
      </c>
      <c r="AL260" s="3">
        <v>1272038</v>
      </c>
      <c r="AM260" s="3">
        <v>2568065</v>
      </c>
      <c r="AN260" s="3">
        <v>3674234</v>
      </c>
      <c r="AO260" s="3">
        <v>5149907.3559999997</v>
      </c>
      <c r="AP260" s="3">
        <v>1089082</v>
      </c>
      <c r="AQ260" s="3">
        <v>2206405</v>
      </c>
      <c r="AR260" s="3">
        <v>3531861</v>
      </c>
      <c r="AS260" s="3">
        <v>4631478.4589999998</v>
      </c>
      <c r="AT260" s="3">
        <v>1326419</v>
      </c>
      <c r="AU260" s="3">
        <v>2230801</v>
      </c>
      <c r="AV260" s="3">
        <v>3165763</v>
      </c>
      <c r="AW260" s="3">
        <v>4276882.5580000002</v>
      </c>
      <c r="AX260" s="3">
        <v>583201</v>
      </c>
      <c r="AY260" s="3">
        <v>865498</v>
      </c>
      <c r="AZ260" s="3">
        <v>1328248</v>
      </c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</row>
    <row r="261" spans="1:71" x14ac:dyDescent="0.25">
      <c r="A261" s="3" t="s">
        <v>253</v>
      </c>
      <c r="B261" s="3">
        <v>0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-15352</v>
      </c>
      <c r="AR261" s="3">
        <v>-22857</v>
      </c>
      <c r="AS261" s="3">
        <v>0</v>
      </c>
      <c r="AT261" s="3">
        <v>0</v>
      </c>
      <c r="AU261" s="3">
        <v>-36579</v>
      </c>
      <c r="AV261" s="3">
        <v>-55576</v>
      </c>
      <c r="AW261" s="3">
        <v>-81815.243000000002</v>
      </c>
      <c r="AX261" s="3">
        <v>0</v>
      </c>
      <c r="AY261" s="3">
        <v>0</v>
      </c>
      <c r="AZ261" s="3">
        <v>0</v>
      </c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</row>
    <row r="262" spans="1:71" x14ac:dyDescent="0.25">
      <c r="A262" s="3" t="s">
        <v>254</v>
      </c>
      <c r="B262" s="3">
        <v>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110960</v>
      </c>
      <c r="AV262" s="3">
        <v>0</v>
      </c>
      <c r="AW262" s="3">
        <v>0</v>
      </c>
      <c r="AX262" s="3">
        <v>0</v>
      </c>
      <c r="AY262" s="3">
        <v>0</v>
      </c>
      <c r="AZ262" s="3">
        <v>0</v>
      </c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</row>
    <row r="263" spans="1:71" x14ac:dyDescent="0.25">
      <c r="A263" s="3" t="s">
        <v>255</v>
      </c>
      <c r="B263" s="3">
        <v>0</v>
      </c>
      <c r="C263" s="3">
        <v>0</v>
      </c>
      <c r="D263" s="3">
        <v>0</v>
      </c>
      <c r="E263" s="3">
        <v>0</v>
      </c>
      <c r="F263" s="3">
        <v>0</v>
      </c>
      <c r="G263" s="3">
        <v>-76529</v>
      </c>
      <c r="H263" s="3">
        <v>-152573</v>
      </c>
      <c r="I263" s="3">
        <v>-153630</v>
      </c>
      <c r="J263" s="3">
        <v>2058</v>
      </c>
      <c r="K263" s="3">
        <v>-73370</v>
      </c>
      <c r="L263" s="3">
        <v>-137456</v>
      </c>
      <c r="M263" s="3">
        <v>-138648.92000000001</v>
      </c>
      <c r="N263" s="3">
        <v>-1807</v>
      </c>
      <c r="O263" s="3">
        <v>-158305</v>
      </c>
      <c r="P263" s="3">
        <v>-241085</v>
      </c>
      <c r="Q263" s="3">
        <v>-234545.04</v>
      </c>
      <c r="R263" s="3">
        <v>0</v>
      </c>
      <c r="S263" s="3">
        <v>-141700</v>
      </c>
      <c r="T263" s="3">
        <v>-254264</v>
      </c>
      <c r="U263" s="3">
        <v>-257370.18900000001</v>
      </c>
      <c r="V263" s="3">
        <v>0</v>
      </c>
      <c r="W263" s="3">
        <v>-113851</v>
      </c>
      <c r="X263" s="3">
        <v>-224529</v>
      </c>
      <c r="Y263" s="3">
        <v>-232378.68299999999</v>
      </c>
      <c r="Z263" s="3">
        <v>0</v>
      </c>
      <c r="AA263" s="3">
        <v>-76521</v>
      </c>
      <c r="AB263" s="3">
        <v>-159589</v>
      </c>
      <c r="AC263" s="3">
        <v>-199679.64</v>
      </c>
      <c r="AD263" s="3">
        <v>0</v>
      </c>
      <c r="AE263" s="3">
        <v>-85797</v>
      </c>
      <c r="AF263" s="3">
        <v>-246000</v>
      </c>
      <c r="AG263" s="3">
        <v>-226636.26300000001</v>
      </c>
      <c r="AH263" s="3">
        <v>-9622</v>
      </c>
      <c r="AI263" s="3">
        <v>-158072</v>
      </c>
      <c r="AJ263" s="3">
        <v>-304316</v>
      </c>
      <c r="AK263" s="3">
        <v>-364702.91</v>
      </c>
      <c r="AL263" s="3">
        <v>-58762</v>
      </c>
      <c r="AM263" s="3">
        <v>-143475</v>
      </c>
      <c r="AN263" s="3">
        <v>-299860</v>
      </c>
      <c r="AO263" s="3">
        <v>-328483.63500000001</v>
      </c>
      <c r="AP263" s="3">
        <v>-34049</v>
      </c>
      <c r="AQ263" s="3">
        <v>-206708</v>
      </c>
      <c r="AR263" s="3">
        <v>-393245</v>
      </c>
      <c r="AS263" s="3">
        <v>-418401.82699999999</v>
      </c>
      <c r="AT263" s="3">
        <v>-16874</v>
      </c>
      <c r="AU263" s="3">
        <v>-211616</v>
      </c>
      <c r="AV263" s="3">
        <v>-347344</v>
      </c>
      <c r="AW263" s="3">
        <v>-381800.98100000003</v>
      </c>
      <c r="AX263" s="3">
        <v>-24030</v>
      </c>
      <c r="AY263" s="3">
        <v>-27134</v>
      </c>
      <c r="AZ263" s="3">
        <v>-105411</v>
      </c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</row>
    <row r="264" spans="1:71" x14ac:dyDescent="0.25">
      <c r="A264" s="3" t="s">
        <v>256</v>
      </c>
      <c r="B264" s="3">
        <v>618053</v>
      </c>
      <c r="C264" s="3">
        <v>988558</v>
      </c>
      <c r="D264" s="3">
        <v>1225461</v>
      </c>
      <c r="E264" s="3">
        <v>1364641.72</v>
      </c>
      <c r="F264" s="3">
        <v>397570</v>
      </c>
      <c r="G264" s="3">
        <v>661534</v>
      </c>
      <c r="H264" s="3">
        <v>910166</v>
      </c>
      <c r="I264" s="3">
        <v>1308817.98</v>
      </c>
      <c r="J264" s="3">
        <v>537070</v>
      </c>
      <c r="K264" s="3">
        <v>717898</v>
      </c>
      <c r="L264" s="3">
        <v>926709</v>
      </c>
      <c r="M264" s="3">
        <v>1600143.71</v>
      </c>
      <c r="N264" s="3">
        <v>532408</v>
      </c>
      <c r="O264" s="3">
        <v>950626</v>
      </c>
      <c r="P264" s="3">
        <v>1412596</v>
      </c>
      <c r="Q264" s="3">
        <v>2153503.11</v>
      </c>
      <c r="R264" s="3">
        <v>615530</v>
      </c>
      <c r="S264" s="3">
        <v>1241691</v>
      </c>
      <c r="T264" s="3">
        <v>1869317</v>
      </c>
      <c r="U264" s="3">
        <v>2709448.79</v>
      </c>
      <c r="V264" s="3">
        <v>1056429</v>
      </c>
      <c r="W264" s="3">
        <v>1652499</v>
      </c>
      <c r="X264" s="3">
        <v>2656734</v>
      </c>
      <c r="Y264" s="3">
        <v>3913485.2549999999</v>
      </c>
      <c r="Z264" s="3">
        <v>945512</v>
      </c>
      <c r="AA264" s="3">
        <v>1686344</v>
      </c>
      <c r="AB264" s="3">
        <v>2497528</v>
      </c>
      <c r="AC264" s="3">
        <v>3741057.69</v>
      </c>
      <c r="AD264" s="3">
        <v>1147275</v>
      </c>
      <c r="AE264" s="3">
        <v>2017390</v>
      </c>
      <c r="AF264" s="3">
        <v>2807393</v>
      </c>
      <c r="AG264" s="3">
        <v>4111223.929</v>
      </c>
      <c r="AH264" s="3">
        <v>1220161</v>
      </c>
      <c r="AI264" s="3">
        <v>2278657</v>
      </c>
      <c r="AJ264" s="3">
        <v>3024856</v>
      </c>
      <c r="AK264" s="3">
        <v>4175627.38</v>
      </c>
      <c r="AL264" s="3">
        <v>1213276</v>
      </c>
      <c r="AM264" s="3">
        <v>2424590</v>
      </c>
      <c r="AN264" s="3">
        <v>3374374</v>
      </c>
      <c r="AO264" s="3">
        <v>4821423.7209999999</v>
      </c>
      <c r="AP264" s="3">
        <v>1055033</v>
      </c>
      <c r="AQ264" s="3">
        <v>1984345</v>
      </c>
      <c r="AR264" s="3">
        <v>3115759</v>
      </c>
      <c r="AS264" s="3">
        <v>4213076.6320000002</v>
      </c>
      <c r="AT264" s="3">
        <v>1309545</v>
      </c>
      <c r="AU264" s="3">
        <v>2093566</v>
      </c>
      <c r="AV264" s="3">
        <v>2762843</v>
      </c>
      <c r="AW264" s="3">
        <v>3813266.3339999998</v>
      </c>
      <c r="AX264" s="3">
        <v>559171</v>
      </c>
      <c r="AY264" s="3">
        <v>838364</v>
      </c>
      <c r="AZ264" s="3">
        <v>1222837</v>
      </c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</row>
    <row r="265" spans="1:71" x14ac:dyDescent="0.25"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</row>
    <row r="266" spans="1:71" x14ac:dyDescent="0.25">
      <c r="A266" s="3" t="s">
        <v>257</v>
      </c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</row>
    <row r="267" spans="1:71" x14ac:dyDescent="0.25">
      <c r="A267" s="3" t="s">
        <v>258</v>
      </c>
      <c r="B267" s="3">
        <v>0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-80000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3960.2559999999999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-53746.05</v>
      </c>
      <c r="AL267" s="3">
        <v>-649604</v>
      </c>
      <c r="AM267" s="3">
        <v>-549966</v>
      </c>
      <c r="AN267" s="3">
        <v>53641</v>
      </c>
      <c r="AO267" s="3">
        <v>55703.35</v>
      </c>
      <c r="AP267" s="3">
        <v>-195652</v>
      </c>
      <c r="AQ267" s="3">
        <v>-381458</v>
      </c>
      <c r="AR267" s="3">
        <v>-499177</v>
      </c>
      <c r="AS267" s="3">
        <v>-800646.86199999996</v>
      </c>
      <c r="AT267" s="3">
        <v>-178085</v>
      </c>
      <c r="AU267" s="3">
        <v>-434315</v>
      </c>
      <c r="AV267" s="3">
        <v>-576335</v>
      </c>
      <c r="AW267" s="3">
        <v>110750.46</v>
      </c>
      <c r="AX267" s="3">
        <v>0</v>
      </c>
      <c r="AY267" s="3">
        <v>0</v>
      </c>
      <c r="AZ267" s="3">
        <v>0</v>
      </c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</row>
    <row r="268" spans="1:71" x14ac:dyDescent="0.25">
      <c r="A268" s="3" t="s">
        <v>259</v>
      </c>
      <c r="B268" s="3">
        <v>0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191933</v>
      </c>
      <c r="AZ268" s="3">
        <v>692965</v>
      </c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</row>
    <row r="269" spans="1:71" x14ac:dyDescent="0.25">
      <c r="A269" s="3" t="s">
        <v>260</v>
      </c>
      <c r="B269" s="3">
        <v>0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191933</v>
      </c>
      <c r="AZ269" s="3">
        <v>692965</v>
      </c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</row>
    <row r="270" spans="1:71" x14ac:dyDescent="0.25">
      <c r="A270" s="3" t="s">
        <v>261</v>
      </c>
      <c r="B270" s="3">
        <v>0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-18128</v>
      </c>
      <c r="I270" s="3">
        <v>-18129</v>
      </c>
      <c r="J270" s="3">
        <v>0</v>
      </c>
      <c r="K270" s="3">
        <v>4898</v>
      </c>
      <c r="L270" s="3">
        <v>4898</v>
      </c>
      <c r="M270" s="3">
        <v>4898.05</v>
      </c>
      <c r="N270" s="3">
        <v>0</v>
      </c>
      <c r="O270" s="3">
        <v>0</v>
      </c>
      <c r="P270" s="3">
        <v>-761808</v>
      </c>
      <c r="Q270" s="3">
        <v>-761807.56</v>
      </c>
      <c r="R270" s="3">
        <v>-322030</v>
      </c>
      <c r="S270" s="3">
        <v>-437813</v>
      </c>
      <c r="T270" s="3">
        <v>-437813</v>
      </c>
      <c r="U270" s="3">
        <v>-744017.973</v>
      </c>
      <c r="V270" s="3">
        <v>-120000</v>
      </c>
      <c r="W270" s="3">
        <v>-120000</v>
      </c>
      <c r="X270" s="3">
        <v>-120000</v>
      </c>
      <c r="Y270" s="3">
        <v>-120000</v>
      </c>
      <c r="Z270" s="3">
        <v>0</v>
      </c>
      <c r="AA270" s="3">
        <v>0</v>
      </c>
      <c r="AB270" s="3">
        <v>0</v>
      </c>
      <c r="AC270" s="3">
        <v>-105196.08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  <c r="AK270" s="3">
        <v>0</v>
      </c>
      <c r="AL270" s="3">
        <v>0</v>
      </c>
      <c r="AM270" s="3">
        <v>-1888</v>
      </c>
      <c r="AN270" s="3">
        <v>-1888</v>
      </c>
      <c r="AO270" s="3">
        <v>-1887.6659999999999</v>
      </c>
      <c r="AP270" s="3">
        <v>0</v>
      </c>
      <c r="AQ270" s="3">
        <v>0</v>
      </c>
      <c r="AR270" s="3">
        <v>0</v>
      </c>
      <c r="AS270" s="3">
        <v>-297195.788</v>
      </c>
      <c r="AT270" s="3">
        <v>-64639</v>
      </c>
      <c r="AU270" s="3">
        <v>0</v>
      </c>
      <c r="AV270" s="3">
        <v>0</v>
      </c>
      <c r="AW270" s="3">
        <v>0</v>
      </c>
      <c r="AX270" s="3">
        <v>-1126323</v>
      </c>
      <c r="AY270" s="3">
        <v>-1312654</v>
      </c>
      <c r="AZ270" s="3">
        <v>-1390545</v>
      </c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</row>
    <row r="271" spans="1:71" x14ac:dyDescent="0.25">
      <c r="A271" s="3" t="s">
        <v>262</v>
      </c>
      <c r="B271" s="3">
        <v>0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-18128</v>
      </c>
      <c r="I271" s="3">
        <v>-18129</v>
      </c>
      <c r="J271" s="3">
        <v>0</v>
      </c>
      <c r="K271" s="3">
        <v>0</v>
      </c>
      <c r="L271" s="3">
        <v>0</v>
      </c>
      <c r="M271" s="3">
        <v>4898.05</v>
      </c>
      <c r="N271" s="3">
        <v>0</v>
      </c>
      <c r="O271" s="3">
        <v>0</v>
      </c>
      <c r="P271" s="3">
        <v>-761808</v>
      </c>
      <c r="Q271" s="3">
        <v>-761807.56</v>
      </c>
      <c r="R271" s="3">
        <v>-322030</v>
      </c>
      <c r="S271" s="3">
        <v>-437813</v>
      </c>
      <c r="T271" s="3">
        <v>-437813</v>
      </c>
      <c r="U271" s="3">
        <v>-756174.96</v>
      </c>
      <c r="V271" s="3">
        <v>-120000</v>
      </c>
      <c r="W271" s="3">
        <v>-120000</v>
      </c>
      <c r="X271" s="3">
        <v>-120000</v>
      </c>
      <c r="Y271" s="3">
        <v>-120000</v>
      </c>
      <c r="Z271" s="3">
        <v>0</v>
      </c>
      <c r="AA271" s="3">
        <v>0</v>
      </c>
      <c r="AB271" s="3">
        <v>0</v>
      </c>
      <c r="AC271" s="3">
        <v>-105196.08</v>
      </c>
      <c r="AD271" s="3">
        <v>0</v>
      </c>
      <c r="AE271" s="3">
        <v>0</v>
      </c>
      <c r="AF271" s="3">
        <v>0</v>
      </c>
      <c r="AG271" s="3">
        <v>0</v>
      </c>
      <c r="AH271" s="3">
        <v>0</v>
      </c>
      <c r="AI271" s="3">
        <v>0</v>
      </c>
      <c r="AJ271" s="3">
        <v>0</v>
      </c>
      <c r="AK271" s="3">
        <v>0</v>
      </c>
      <c r="AL271" s="3">
        <v>0</v>
      </c>
      <c r="AM271" s="3">
        <v>-1888</v>
      </c>
      <c r="AN271" s="3">
        <v>-1888</v>
      </c>
      <c r="AO271" s="3">
        <v>-1887.6659999999999</v>
      </c>
      <c r="AP271" s="3">
        <v>0</v>
      </c>
      <c r="AQ271" s="3">
        <v>0</v>
      </c>
      <c r="AR271" s="3">
        <v>0</v>
      </c>
      <c r="AS271" s="3">
        <v>-297195.788</v>
      </c>
      <c r="AT271" s="3">
        <v>-64639</v>
      </c>
      <c r="AU271" s="3">
        <v>0</v>
      </c>
      <c r="AV271" s="3">
        <v>0</v>
      </c>
      <c r="AW271" s="3">
        <v>0</v>
      </c>
      <c r="AX271" s="3">
        <v>-1126323</v>
      </c>
      <c r="AY271" s="3">
        <v>-1312654</v>
      </c>
      <c r="AZ271" s="3">
        <v>-1390545</v>
      </c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</row>
    <row r="272" spans="1:71" x14ac:dyDescent="0.25">
      <c r="A272" s="3" t="s">
        <v>263</v>
      </c>
      <c r="B272" s="3">
        <v>0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4898</v>
      </c>
      <c r="L272" s="3">
        <v>4898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12156.986999999999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</row>
    <row r="273" spans="1:71" x14ac:dyDescent="0.25">
      <c r="A273" s="3" t="s">
        <v>264</v>
      </c>
      <c r="B273" s="3">
        <v>0</v>
      </c>
      <c r="C273" s="3">
        <v>-6993</v>
      </c>
      <c r="D273" s="3">
        <v>6</v>
      </c>
      <c r="E273" s="3">
        <v>-912952.83</v>
      </c>
      <c r="F273" s="3">
        <v>-185</v>
      </c>
      <c r="G273" s="3">
        <v>-437</v>
      </c>
      <c r="H273" s="3">
        <v>0</v>
      </c>
      <c r="I273" s="3">
        <v>0</v>
      </c>
      <c r="J273" s="3">
        <v>4898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8271.5370000000003</v>
      </c>
      <c r="Z273" s="3">
        <v>9520</v>
      </c>
      <c r="AA273" s="3">
        <v>0</v>
      </c>
      <c r="AB273" s="3">
        <v>0</v>
      </c>
      <c r="AC273" s="3">
        <v>9520.3799999999992</v>
      </c>
      <c r="AD273" s="3">
        <v>0</v>
      </c>
      <c r="AE273" s="3">
        <v>0</v>
      </c>
      <c r="AF273" s="3">
        <v>0</v>
      </c>
      <c r="AG273" s="3">
        <v>0</v>
      </c>
      <c r="AH273" s="3">
        <v>6342</v>
      </c>
      <c r="AI273" s="3">
        <v>6342</v>
      </c>
      <c r="AJ273" s="3">
        <v>6342</v>
      </c>
      <c r="AK273" s="3">
        <v>6341.51</v>
      </c>
      <c r="AL273" s="3">
        <v>6325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-170949</v>
      </c>
      <c r="AV273" s="3">
        <v>-265392</v>
      </c>
      <c r="AW273" s="3">
        <v>-559136.56499999994</v>
      </c>
      <c r="AX273" s="3">
        <v>3609</v>
      </c>
      <c r="AY273" s="3">
        <v>7257</v>
      </c>
      <c r="AZ273" s="3">
        <v>10948</v>
      </c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</row>
    <row r="274" spans="1:71" x14ac:dyDescent="0.25">
      <c r="A274" s="3" t="s">
        <v>265</v>
      </c>
      <c r="B274" s="3">
        <v>0</v>
      </c>
      <c r="C274" s="3">
        <v>0</v>
      </c>
      <c r="D274" s="3">
        <v>0</v>
      </c>
      <c r="E274" s="3">
        <v>0</v>
      </c>
      <c r="F274" s="3">
        <v>0</v>
      </c>
      <c r="G274" s="3">
        <v>-437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-170949</v>
      </c>
      <c r="AV274" s="3">
        <v>-265392</v>
      </c>
      <c r="AW274" s="3">
        <v>-559136.56499999994</v>
      </c>
      <c r="AX274" s="3">
        <v>0</v>
      </c>
      <c r="AY274" s="3">
        <v>0</v>
      </c>
      <c r="AZ274" s="3">
        <v>0</v>
      </c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</row>
    <row r="275" spans="1:71" x14ac:dyDescent="0.25">
      <c r="A275" s="3" t="s">
        <v>266</v>
      </c>
      <c r="B275" s="3">
        <v>0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4898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8271.5370000000003</v>
      </c>
      <c r="Z275" s="3">
        <v>9520</v>
      </c>
      <c r="AA275" s="3">
        <v>0</v>
      </c>
      <c r="AB275" s="3">
        <v>0</v>
      </c>
      <c r="AC275" s="3">
        <v>9520.3799999999992</v>
      </c>
      <c r="AD275" s="3">
        <v>0</v>
      </c>
      <c r="AE275" s="3">
        <v>0</v>
      </c>
      <c r="AF275" s="3">
        <v>0</v>
      </c>
      <c r="AG275" s="3">
        <v>0</v>
      </c>
      <c r="AH275" s="3">
        <v>6342</v>
      </c>
      <c r="AI275" s="3">
        <v>6342</v>
      </c>
      <c r="AJ275" s="3">
        <v>6342</v>
      </c>
      <c r="AK275" s="3">
        <v>6341.51</v>
      </c>
      <c r="AL275" s="3">
        <v>6325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3609</v>
      </c>
      <c r="AY275" s="3">
        <v>7257</v>
      </c>
      <c r="AZ275" s="3">
        <v>10948</v>
      </c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</row>
    <row r="276" spans="1:71" x14ac:dyDescent="0.25">
      <c r="A276" s="3" t="s">
        <v>267</v>
      </c>
      <c r="B276" s="3">
        <v>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-4464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5000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v>0</v>
      </c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</row>
    <row r="277" spans="1:71" x14ac:dyDescent="0.25">
      <c r="A277" s="3" t="s">
        <v>268</v>
      </c>
      <c r="B277" s="3">
        <v>0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5000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</row>
    <row r="278" spans="1:71" x14ac:dyDescent="0.25">
      <c r="A278" s="3" t="s">
        <v>269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5000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v>0</v>
      </c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</row>
    <row r="279" spans="1:71" x14ac:dyDescent="0.25">
      <c r="A279" s="3" t="s">
        <v>270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112450.538</v>
      </c>
      <c r="Z279" s="3">
        <v>0</v>
      </c>
      <c r="AA279" s="3">
        <v>0</v>
      </c>
      <c r="AB279" s="3">
        <v>-4464</v>
      </c>
      <c r="AC279" s="3">
        <v>0</v>
      </c>
      <c r="AD279" s="3">
        <v>0</v>
      </c>
      <c r="AE279" s="3">
        <v>5000</v>
      </c>
      <c r="AF279" s="3">
        <v>5000</v>
      </c>
      <c r="AG279" s="3">
        <v>0</v>
      </c>
      <c r="AH279" s="3">
        <v>0</v>
      </c>
      <c r="AI279" s="3">
        <v>2270</v>
      </c>
      <c r="AJ279" s="3">
        <v>5000</v>
      </c>
      <c r="AK279" s="3">
        <v>97221.119999999995</v>
      </c>
      <c r="AL279" s="3">
        <v>0</v>
      </c>
      <c r="AM279" s="3">
        <v>0</v>
      </c>
      <c r="AN279" s="3">
        <v>0</v>
      </c>
      <c r="AO279" s="3">
        <v>5000</v>
      </c>
      <c r="AP279" s="3">
        <v>0</v>
      </c>
      <c r="AQ279" s="3">
        <v>0</v>
      </c>
      <c r="AR279" s="3">
        <v>5000</v>
      </c>
      <c r="AS279" s="3">
        <v>7464.44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v>0</v>
      </c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</row>
    <row r="280" spans="1:71" x14ac:dyDescent="0.25">
      <c r="A280" s="3" t="s">
        <v>271</v>
      </c>
      <c r="B280" s="3">
        <v>0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-70000</v>
      </c>
      <c r="Z280" s="3">
        <v>0</v>
      </c>
      <c r="AA280" s="3">
        <v>0</v>
      </c>
      <c r="AB280" s="3">
        <v>-4464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v>0</v>
      </c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</row>
    <row r="281" spans="1:71" x14ac:dyDescent="0.25">
      <c r="A281" s="3" t="s">
        <v>272</v>
      </c>
      <c r="B281" s="3">
        <v>0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182450.538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5000</v>
      </c>
      <c r="AF281" s="3">
        <v>0</v>
      </c>
      <c r="AG281" s="3">
        <v>0</v>
      </c>
      <c r="AH281" s="3">
        <v>0</v>
      </c>
      <c r="AI281" s="3">
        <v>2270</v>
      </c>
      <c r="AJ281" s="3">
        <v>5000</v>
      </c>
      <c r="AK281" s="3">
        <v>0</v>
      </c>
      <c r="AL281" s="3">
        <v>0</v>
      </c>
      <c r="AM281" s="3">
        <v>0</v>
      </c>
      <c r="AN281" s="3">
        <v>0</v>
      </c>
      <c r="AO281" s="3">
        <v>5000</v>
      </c>
      <c r="AP281" s="3">
        <v>0</v>
      </c>
      <c r="AQ281" s="3">
        <v>0</v>
      </c>
      <c r="AR281" s="3">
        <v>5000</v>
      </c>
      <c r="AS281" s="3">
        <v>7464.44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v>0</v>
      </c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</row>
    <row r="282" spans="1:71" x14ac:dyDescent="0.25">
      <c r="A282" s="3" t="s">
        <v>273</v>
      </c>
      <c r="B282" s="3">
        <v>-51000</v>
      </c>
      <c r="C282" s="3">
        <v>-36000</v>
      </c>
      <c r="D282" s="3">
        <v>-36000</v>
      </c>
      <c r="E282" s="3">
        <v>-87975</v>
      </c>
      <c r="F282" s="3">
        <v>0</v>
      </c>
      <c r="G282" s="3">
        <v>0</v>
      </c>
      <c r="H282" s="3">
        <v>-42149</v>
      </c>
      <c r="I282" s="3">
        <v>-176039</v>
      </c>
      <c r="J282" s="3">
        <v>0</v>
      </c>
      <c r="K282" s="3">
        <v>0</v>
      </c>
      <c r="L282" s="3">
        <v>-60000</v>
      </c>
      <c r="M282" s="3">
        <v>-1144.0999999999999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116000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-79391</v>
      </c>
      <c r="AR282" s="3">
        <v>-119350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0</v>
      </c>
      <c r="AZ282" s="3">
        <v>0</v>
      </c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</row>
    <row r="283" spans="1:71" x14ac:dyDescent="0.25">
      <c r="A283" s="3" t="s">
        <v>274</v>
      </c>
      <c r="B283" s="3">
        <v>0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-42149</v>
      </c>
      <c r="I283" s="3">
        <v>-176039</v>
      </c>
      <c r="J283" s="3">
        <v>0</v>
      </c>
      <c r="K283" s="3">
        <v>0</v>
      </c>
      <c r="L283" s="3">
        <v>-60000</v>
      </c>
      <c r="M283" s="3">
        <v>-1144.0999999999999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-79391</v>
      </c>
      <c r="AR283" s="3">
        <v>-119350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v>0</v>
      </c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</row>
    <row r="284" spans="1:71" x14ac:dyDescent="0.25">
      <c r="A284" s="3" t="s">
        <v>275</v>
      </c>
      <c r="B284" s="3">
        <v>0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116000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v>0</v>
      </c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</row>
    <row r="285" spans="1:71" x14ac:dyDescent="0.25">
      <c r="A285" s="3" t="s">
        <v>276</v>
      </c>
      <c r="B285" s="3">
        <v>0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72484</v>
      </c>
      <c r="W285" s="3">
        <v>66000</v>
      </c>
      <c r="X285" s="3">
        <v>0</v>
      </c>
      <c r="Y285" s="3">
        <v>116000</v>
      </c>
      <c r="Z285" s="3">
        <v>0</v>
      </c>
      <c r="AA285" s="3">
        <v>0</v>
      </c>
      <c r="AB285" s="3">
        <v>0</v>
      </c>
      <c r="AC285" s="3">
        <v>-4464.4399999999996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-95041.577000000005</v>
      </c>
      <c r="AP285" s="3">
        <v>-38494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</row>
    <row r="286" spans="1:71" x14ac:dyDescent="0.25">
      <c r="A286" s="3" t="s">
        <v>277</v>
      </c>
      <c r="B286" s="3">
        <v>0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72484</v>
      </c>
      <c r="W286" s="3">
        <v>-50000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-4464.4399999999996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-95041.577000000005</v>
      </c>
      <c r="AP286" s="3">
        <v>-38494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v>0</v>
      </c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</row>
    <row r="287" spans="1:71" x14ac:dyDescent="0.25">
      <c r="A287" s="3" t="s">
        <v>278</v>
      </c>
      <c r="B287" s="3">
        <v>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116000</v>
      </c>
      <c r="X287" s="3">
        <v>0</v>
      </c>
      <c r="Y287" s="3">
        <v>116000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v>0</v>
      </c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</row>
    <row r="288" spans="1:71" x14ac:dyDescent="0.25">
      <c r="A288" s="3" t="s">
        <v>279</v>
      </c>
      <c r="B288" s="3">
        <v>-660292</v>
      </c>
      <c r="C288" s="3">
        <v>-1422676</v>
      </c>
      <c r="D288" s="3">
        <v>-2429966</v>
      </c>
      <c r="E288" s="3">
        <v>-3379747.01</v>
      </c>
      <c r="F288" s="3">
        <v>-662967</v>
      </c>
      <c r="G288" s="3">
        <v>-1292135</v>
      </c>
      <c r="H288" s="3">
        <v>-2061527</v>
      </c>
      <c r="I288" s="3">
        <v>-2731174</v>
      </c>
      <c r="J288" s="3">
        <v>-404352</v>
      </c>
      <c r="K288" s="3">
        <v>-849690</v>
      </c>
      <c r="L288" s="3">
        <v>-1633790</v>
      </c>
      <c r="M288" s="3">
        <v>-2290729.2799999998</v>
      </c>
      <c r="N288" s="3">
        <v>-337224</v>
      </c>
      <c r="O288" s="3">
        <v>-686695</v>
      </c>
      <c r="P288" s="3">
        <v>-1070899</v>
      </c>
      <c r="Q288" s="3">
        <v>-1488385.1</v>
      </c>
      <c r="R288" s="3">
        <v>-264878</v>
      </c>
      <c r="S288" s="3">
        <v>-595778</v>
      </c>
      <c r="T288" s="3">
        <v>-984966</v>
      </c>
      <c r="U288" s="3">
        <v>-1350085.655</v>
      </c>
      <c r="V288" s="3">
        <v>-527471</v>
      </c>
      <c r="W288" s="3">
        <v>-1031826</v>
      </c>
      <c r="X288" s="3">
        <v>-1284801</v>
      </c>
      <c r="Y288" s="3">
        <v>-1999885.638</v>
      </c>
      <c r="Z288" s="3">
        <v>-349996</v>
      </c>
      <c r="AA288" s="3">
        <v>-559606</v>
      </c>
      <c r="AB288" s="3">
        <v>-801480</v>
      </c>
      <c r="AC288" s="3">
        <v>-1359451.78</v>
      </c>
      <c r="AD288" s="3">
        <v>-234678</v>
      </c>
      <c r="AE288" s="3">
        <v>-464134</v>
      </c>
      <c r="AF288" s="3">
        <v>-838356</v>
      </c>
      <c r="AG288" s="3">
        <v>-1536120.456</v>
      </c>
      <c r="AH288" s="3">
        <v>-358927</v>
      </c>
      <c r="AI288" s="3">
        <v>-646367</v>
      </c>
      <c r="AJ288" s="3">
        <v>-897400</v>
      </c>
      <c r="AK288" s="3">
        <v>-1446633.41</v>
      </c>
      <c r="AL288" s="3">
        <v>-179287</v>
      </c>
      <c r="AM288" s="3">
        <v>-518450</v>
      </c>
      <c r="AN288" s="3">
        <v>-795296</v>
      </c>
      <c r="AO288" s="3">
        <v>-1367324.513</v>
      </c>
      <c r="AP288" s="3">
        <v>-121674</v>
      </c>
      <c r="AQ288" s="3">
        <v>-434236</v>
      </c>
      <c r="AR288" s="3">
        <v>-836592</v>
      </c>
      <c r="AS288" s="3">
        <v>-1339989.3289999999</v>
      </c>
      <c r="AT288" s="3">
        <v>-448293</v>
      </c>
      <c r="AU288" s="3">
        <v>-848355</v>
      </c>
      <c r="AV288" s="3">
        <v>-1363714</v>
      </c>
      <c r="AW288" s="3">
        <v>-1955756.3729999999</v>
      </c>
      <c r="AX288" s="3">
        <v>-373940</v>
      </c>
      <c r="AY288" s="3">
        <v>-839512</v>
      </c>
      <c r="AZ288" s="3">
        <v>-1312754</v>
      </c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</row>
    <row r="289" spans="1:71" x14ac:dyDescent="0.25">
      <c r="A289" s="3" t="s">
        <v>280</v>
      </c>
      <c r="B289" s="3">
        <v>1074</v>
      </c>
      <c r="C289" s="3">
        <v>1647</v>
      </c>
      <c r="D289" s="3">
        <v>2510</v>
      </c>
      <c r="E289" s="3">
        <v>82327.38</v>
      </c>
      <c r="F289" s="3">
        <v>327</v>
      </c>
      <c r="G289" s="3">
        <v>32167</v>
      </c>
      <c r="H289" s="3">
        <v>35257</v>
      </c>
      <c r="I289" s="3">
        <v>36990</v>
      </c>
      <c r="J289" s="3">
        <v>385</v>
      </c>
      <c r="K289" s="3">
        <v>2453</v>
      </c>
      <c r="L289" s="3">
        <v>2717</v>
      </c>
      <c r="M289" s="3">
        <v>3014.87</v>
      </c>
      <c r="N289" s="3">
        <v>310</v>
      </c>
      <c r="O289" s="3">
        <v>3005</v>
      </c>
      <c r="P289" s="3">
        <v>4638</v>
      </c>
      <c r="Q289" s="3">
        <v>3380.2</v>
      </c>
      <c r="R289" s="3">
        <v>5302</v>
      </c>
      <c r="S289" s="3">
        <v>6279</v>
      </c>
      <c r="T289" s="3">
        <v>6948</v>
      </c>
      <c r="U289" s="3">
        <v>8818.2620000000006</v>
      </c>
      <c r="V289" s="3">
        <v>0</v>
      </c>
      <c r="W289" s="3">
        <v>1085</v>
      </c>
      <c r="X289" s="3">
        <v>3103</v>
      </c>
      <c r="Y289" s="3">
        <v>3298.0740000000001</v>
      </c>
      <c r="Z289" s="3">
        <v>0</v>
      </c>
      <c r="AA289" s="3">
        <v>13555</v>
      </c>
      <c r="AB289" s="3">
        <v>6518</v>
      </c>
      <c r="AC289" s="3">
        <v>11892.24</v>
      </c>
      <c r="AD289" s="3">
        <v>0</v>
      </c>
      <c r="AE289" s="3">
        <v>29254</v>
      </c>
      <c r="AF289" s="3">
        <v>11920</v>
      </c>
      <c r="AG289" s="3">
        <v>17192.407999999999</v>
      </c>
      <c r="AH289" s="3">
        <v>6371</v>
      </c>
      <c r="AI289" s="3">
        <v>12943</v>
      </c>
      <c r="AJ289" s="3">
        <v>22341</v>
      </c>
      <c r="AK289" s="3">
        <v>8607.42</v>
      </c>
      <c r="AL289" s="3">
        <v>888</v>
      </c>
      <c r="AM289" s="3">
        <v>1175</v>
      </c>
      <c r="AN289" s="3">
        <v>3053</v>
      </c>
      <c r="AO289" s="3">
        <v>3792.4180000000001</v>
      </c>
      <c r="AP289" s="3">
        <v>719</v>
      </c>
      <c r="AQ289" s="3">
        <v>3166</v>
      </c>
      <c r="AR289" s="3">
        <v>4429</v>
      </c>
      <c r="AS289" s="3">
        <v>4625.9669999999996</v>
      </c>
      <c r="AT289" s="3">
        <v>734</v>
      </c>
      <c r="AU289" s="3">
        <v>2845</v>
      </c>
      <c r="AV289" s="3">
        <v>3596</v>
      </c>
      <c r="AW289" s="3">
        <v>8222.0239999999994</v>
      </c>
      <c r="AX289" s="3">
        <v>931</v>
      </c>
      <c r="AY289" s="3">
        <v>1667</v>
      </c>
      <c r="AZ289" s="3">
        <v>4173</v>
      </c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</row>
    <row r="290" spans="1:71" x14ac:dyDescent="0.25">
      <c r="A290" s="3" t="s">
        <v>281</v>
      </c>
      <c r="B290" s="3">
        <v>-661366</v>
      </c>
      <c r="C290" s="3">
        <v>-1424323</v>
      </c>
      <c r="D290" s="3">
        <v>-2432476</v>
      </c>
      <c r="E290" s="3">
        <v>-3462074.39</v>
      </c>
      <c r="F290" s="3">
        <v>-663294</v>
      </c>
      <c r="G290" s="3">
        <v>-1324302</v>
      </c>
      <c r="H290" s="3">
        <v>-2096784</v>
      </c>
      <c r="I290" s="3">
        <v>-2768164</v>
      </c>
      <c r="J290" s="3">
        <v>-404737</v>
      </c>
      <c r="K290" s="3">
        <v>-852143</v>
      </c>
      <c r="L290" s="3">
        <v>-1636507</v>
      </c>
      <c r="M290" s="3">
        <v>-2293744.15</v>
      </c>
      <c r="N290" s="3">
        <v>-337534</v>
      </c>
      <c r="O290" s="3">
        <v>-689700</v>
      </c>
      <c r="P290" s="3">
        <v>-1075537</v>
      </c>
      <c r="Q290" s="3">
        <v>-1491765.3</v>
      </c>
      <c r="R290" s="3">
        <v>-270180</v>
      </c>
      <c r="S290" s="3">
        <v>-602057</v>
      </c>
      <c r="T290" s="3">
        <v>-991914</v>
      </c>
      <c r="U290" s="3">
        <v>-1358903.9169999999</v>
      </c>
      <c r="V290" s="3">
        <v>-527471</v>
      </c>
      <c r="W290" s="3">
        <v>-1032911</v>
      </c>
      <c r="X290" s="3">
        <v>-1287904</v>
      </c>
      <c r="Y290" s="3">
        <v>-2003183.7120000001</v>
      </c>
      <c r="Z290" s="3">
        <v>-349996</v>
      </c>
      <c r="AA290" s="3">
        <v>-573161</v>
      </c>
      <c r="AB290" s="3">
        <v>-807998</v>
      </c>
      <c r="AC290" s="3">
        <v>-1371344.02</v>
      </c>
      <c r="AD290" s="3">
        <v>-234678</v>
      </c>
      <c r="AE290" s="3">
        <v>-493388</v>
      </c>
      <c r="AF290" s="3">
        <v>-850276</v>
      </c>
      <c r="AG290" s="3">
        <v>-1553312.8640000001</v>
      </c>
      <c r="AH290" s="3">
        <v>-365298</v>
      </c>
      <c r="AI290" s="3">
        <v>-659310</v>
      </c>
      <c r="AJ290" s="3">
        <v>-919741</v>
      </c>
      <c r="AK290" s="3">
        <v>-1455240.83</v>
      </c>
      <c r="AL290" s="3">
        <v>-180175</v>
      </c>
      <c r="AM290" s="3">
        <v>-519625</v>
      </c>
      <c r="AN290" s="3">
        <v>-798349</v>
      </c>
      <c r="AO290" s="3">
        <v>-1371116.9310000001</v>
      </c>
      <c r="AP290" s="3">
        <v>-122393</v>
      </c>
      <c r="AQ290" s="3">
        <v>-437402</v>
      </c>
      <c r="AR290" s="3">
        <v>-841021</v>
      </c>
      <c r="AS290" s="3">
        <v>-1344615.2960000001</v>
      </c>
      <c r="AT290" s="3">
        <v>-449027</v>
      </c>
      <c r="AU290" s="3">
        <v>-851200</v>
      </c>
      <c r="AV290" s="3">
        <v>-1367310</v>
      </c>
      <c r="AW290" s="3">
        <v>-1963978.3970000001</v>
      </c>
      <c r="AX290" s="3">
        <v>-374871</v>
      </c>
      <c r="AY290" s="3">
        <v>-841179</v>
      </c>
      <c r="AZ290" s="3">
        <v>-1316927</v>
      </c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</row>
    <row r="291" spans="1:71" x14ac:dyDescent="0.25">
      <c r="A291" s="3" t="s">
        <v>282</v>
      </c>
      <c r="B291" s="3">
        <v>0</v>
      </c>
      <c r="C291" s="3">
        <v>0</v>
      </c>
      <c r="D291" s="3">
        <v>0</v>
      </c>
      <c r="E291" s="3">
        <v>0</v>
      </c>
      <c r="F291" s="3">
        <v>0</v>
      </c>
      <c r="G291" s="3">
        <v>-24741</v>
      </c>
      <c r="H291" s="3">
        <v>-31062</v>
      </c>
      <c r="I291" s="3">
        <v>-47305</v>
      </c>
      <c r="J291" s="3">
        <v>-3734</v>
      </c>
      <c r="K291" s="3">
        <v>-6870</v>
      </c>
      <c r="L291" s="3">
        <v>-14624</v>
      </c>
      <c r="M291" s="3">
        <v>-22300.14</v>
      </c>
      <c r="N291" s="3">
        <v>-889</v>
      </c>
      <c r="O291" s="3">
        <v>-9662</v>
      </c>
      <c r="P291" s="3">
        <v>-21019</v>
      </c>
      <c r="Q291" s="3">
        <v>-33078.83</v>
      </c>
      <c r="R291" s="3">
        <v>-2890</v>
      </c>
      <c r="S291" s="3">
        <v>-13002</v>
      </c>
      <c r="T291" s="3">
        <v>-26595</v>
      </c>
      <c r="U291" s="3">
        <v>0</v>
      </c>
      <c r="V291" s="3">
        <v>0</v>
      </c>
      <c r="W291" s="3">
        <v>-6090</v>
      </c>
      <c r="X291" s="3">
        <v>-9869</v>
      </c>
      <c r="Y291" s="3">
        <v>0</v>
      </c>
      <c r="Z291" s="3">
        <v>0</v>
      </c>
      <c r="AA291" s="3">
        <v>-14193</v>
      </c>
      <c r="AB291" s="3">
        <v>-48428</v>
      </c>
      <c r="AC291" s="3">
        <v>0</v>
      </c>
      <c r="AD291" s="3">
        <v>-7258</v>
      </c>
      <c r="AE291" s="3">
        <v>-16490</v>
      </c>
      <c r="AF291" s="3">
        <v>-27331</v>
      </c>
      <c r="AG291" s="3">
        <v>0</v>
      </c>
      <c r="AH291" s="3">
        <v>0</v>
      </c>
      <c r="AI291" s="3">
        <v>-18369</v>
      </c>
      <c r="AJ291" s="3">
        <v>-45368</v>
      </c>
      <c r="AK291" s="3">
        <v>-66223.509999999995</v>
      </c>
      <c r="AL291" s="3">
        <v>-21649</v>
      </c>
      <c r="AM291" s="3">
        <v>-49638</v>
      </c>
      <c r="AN291" s="3">
        <v>-533148</v>
      </c>
      <c r="AO291" s="3">
        <v>-94292.84</v>
      </c>
      <c r="AP291" s="3">
        <v>-15720</v>
      </c>
      <c r="AQ291" s="3">
        <v>-37928</v>
      </c>
      <c r="AR291" s="3">
        <v>-83978</v>
      </c>
      <c r="AS291" s="3">
        <v>-110014.58199999999</v>
      </c>
      <c r="AT291" s="3">
        <v>-30597</v>
      </c>
      <c r="AU291" s="3">
        <v>-45023</v>
      </c>
      <c r="AV291" s="3">
        <v>-51982</v>
      </c>
      <c r="AW291" s="3">
        <v>-86054.423999999999</v>
      </c>
      <c r="AX291" s="3">
        <v>-40715</v>
      </c>
      <c r="AY291" s="3">
        <v>-50963</v>
      </c>
      <c r="AZ291" s="3">
        <v>-67237</v>
      </c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</row>
    <row r="292" spans="1:71" x14ac:dyDescent="0.25">
      <c r="A292" s="3" t="s">
        <v>283</v>
      </c>
      <c r="B292" s="3">
        <v>0</v>
      </c>
      <c r="C292" s="3">
        <v>0</v>
      </c>
      <c r="D292" s="3">
        <v>0</v>
      </c>
      <c r="E292" s="3">
        <v>0</v>
      </c>
      <c r="F292" s="3">
        <v>0</v>
      </c>
      <c r="G292" s="3">
        <v>-24741</v>
      </c>
      <c r="H292" s="3">
        <v>-31062</v>
      </c>
      <c r="I292" s="3">
        <v>-47305</v>
      </c>
      <c r="J292" s="3">
        <v>-3734</v>
      </c>
      <c r="K292" s="3">
        <v>-6870</v>
      </c>
      <c r="L292" s="3">
        <v>-14624</v>
      </c>
      <c r="M292" s="3">
        <v>-22300.14</v>
      </c>
      <c r="N292" s="3">
        <v>-889</v>
      </c>
      <c r="O292" s="3">
        <v>-9662</v>
      </c>
      <c r="P292" s="3">
        <v>-21019</v>
      </c>
      <c r="Q292" s="3">
        <v>-33078.83</v>
      </c>
      <c r="R292" s="3">
        <v>-2890</v>
      </c>
      <c r="S292" s="3">
        <v>-13002</v>
      </c>
      <c r="T292" s="3">
        <v>0</v>
      </c>
      <c r="U292" s="3">
        <v>0</v>
      </c>
      <c r="V292" s="3">
        <v>0</v>
      </c>
      <c r="W292" s="3">
        <v>-6090</v>
      </c>
      <c r="X292" s="3">
        <v>-9869</v>
      </c>
      <c r="Y292" s="3">
        <v>0</v>
      </c>
      <c r="Z292" s="3">
        <v>0</v>
      </c>
      <c r="AA292" s="3">
        <v>-14193</v>
      </c>
      <c r="AB292" s="3">
        <v>-48428</v>
      </c>
      <c r="AC292" s="3">
        <v>0</v>
      </c>
      <c r="AD292" s="3">
        <v>-7258</v>
      </c>
      <c r="AE292" s="3">
        <v>-16490</v>
      </c>
      <c r="AF292" s="3">
        <v>-27331</v>
      </c>
      <c r="AG292" s="3">
        <v>0</v>
      </c>
      <c r="AH292" s="3">
        <v>0</v>
      </c>
      <c r="AI292" s="3">
        <v>-18369</v>
      </c>
      <c r="AJ292" s="3">
        <v>-45368</v>
      </c>
      <c r="AK292" s="3">
        <v>-66223.509999999995</v>
      </c>
      <c r="AL292" s="3">
        <v>-21649</v>
      </c>
      <c r="AM292" s="3">
        <v>-49638</v>
      </c>
      <c r="AN292" s="3">
        <v>-533148</v>
      </c>
      <c r="AO292" s="3">
        <v>-94292.84</v>
      </c>
      <c r="AP292" s="3">
        <v>-15720</v>
      </c>
      <c r="AQ292" s="3">
        <v>-37928</v>
      </c>
      <c r="AR292" s="3">
        <v>-83978</v>
      </c>
      <c r="AS292" s="3">
        <v>-110014.58199999999</v>
      </c>
      <c r="AT292" s="3">
        <v>-30597</v>
      </c>
      <c r="AU292" s="3">
        <v>-45023</v>
      </c>
      <c r="AV292" s="3">
        <v>-51982</v>
      </c>
      <c r="AW292" s="3">
        <v>-86054.423999999999</v>
      </c>
      <c r="AX292" s="3">
        <v>-40715</v>
      </c>
      <c r="AY292" s="3">
        <v>-50963</v>
      </c>
      <c r="AZ292" s="3">
        <v>-67237</v>
      </c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</row>
    <row r="293" spans="1:71" x14ac:dyDescent="0.25">
      <c r="A293" s="3" t="s">
        <v>284</v>
      </c>
      <c r="B293" s="3">
        <v>0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-248449.51500000001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-36194</v>
      </c>
      <c r="AR293" s="3">
        <v>-47228</v>
      </c>
      <c r="AS293" s="3">
        <v>0</v>
      </c>
      <c r="AT293" s="3">
        <v>0</v>
      </c>
      <c r="AU293" s="3">
        <v>-33241</v>
      </c>
      <c r="AV293" s="3">
        <v>-36438</v>
      </c>
      <c r="AW293" s="3">
        <v>-179329.91699999999</v>
      </c>
      <c r="AX293" s="3">
        <v>0</v>
      </c>
      <c r="AY293" s="3">
        <v>0</v>
      </c>
      <c r="AZ293" s="3">
        <v>0</v>
      </c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</row>
    <row r="294" spans="1:71" x14ac:dyDescent="0.25">
      <c r="A294" s="3" t="s">
        <v>285</v>
      </c>
      <c r="B294" s="3">
        <v>0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-248449.51500000001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-36194</v>
      </c>
      <c r="AR294" s="3">
        <v>-47228</v>
      </c>
      <c r="AS294" s="3">
        <v>0</v>
      </c>
      <c r="AT294" s="3">
        <v>0</v>
      </c>
      <c r="AU294" s="3">
        <v>-33241</v>
      </c>
      <c r="AV294" s="3">
        <v>-36438</v>
      </c>
      <c r="AW294" s="3">
        <v>-179329.91699999999</v>
      </c>
      <c r="AX294" s="3">
        <v>0</v>
      </c>
      <c r="AY294" s="3">
        <v>0</v>
      </c>
      <c r="AZ294" s="3">
        <v>0</v>
      </c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</row>
    <row r="295" spans="1:71" x14ac:dyDescent="0.25">
      <c r="A295" s="3" t="s">
        <v>286</v>
      </c>
      <c r="B295" s="3">
        <v>0</v>
      </c>
      <c r="C295" s="3">
        <v>0</v>
      </c>
      <c r="D295" s="3">
        <v>0</v>
      </c>
      <c r="E295" s="3">
        <v>0</v>
      </c>
      <c r="F295" s="3">
        <v>18820</v>
      </c>
      <c r="G295" s="3">
        <v>32737</v>
      </c>
      <c r="H295" s="3">
        <v>46641</v>
      </c>
      <c r="I295" s="3">
        <v>59056</v>
      </c>
      <c r="J295" s="3">
        <v>29064</v>
      </c>
      <c r="K295" s="3">
        <v>43401</v>
      </c>
      <c r="L295" s="3">
        <v>53814</v>
      </c>
      <c r="M295" s="3">
        <v>66302.05</v>
      </c>
      <c r="N295" s="3">
        <v>36508</v>
      </c>
      <c r="O295" s="3">
        <v>50943</v>
      </c>
      <c r="P295" s="3">
        <v>63431</v>
      </c>
      <c r="Q295" s="3">
        <v>76406.3</v>
      </c>
      <c r="R295" s="3">
        <v>33297</v>
      </c>
      <c r="S295" s="3">
        <v>46677</v>
      </c>
      <c r="T295" s="3">
        <v>59085</v>
      </c>
      <c r="U295" s="3">
        <v>71492.03</v>
      </c>
      <c r="V295" s="3">
        <v>22625</v>
      </c>
      <c r="W295" s="3">
        <v>34384</v>
      </c>
      <c r="X295" s="3">
        <v>46143</v>
      </c>
      <c r="Y295" s="3">
        <v>37870.658000000003</v>
      </c>
      <c r="Z295" s="3">
        <v>0</v>
      </c>
      <c r="AA295" s="3">
        <v>9733</v>
      </c>
      <c r="AB295" s="3">
        <v>17435</v>
      </c>
      <c r="AC295" s="3">
        <v>25138.99</v>
      </c>
      <c r="AD295" s="3">
        <v>0</v>
      </c>
      <c r="AE295" s="3">
        <v>12975</v>
      </c>
      <c r="AF295" s="3">
        <v>17435</v>
      </c>
      <c r="AG295" s="3">
        <v>25057.892</v>
      </c>
      <c r="AH295" s="3">
        <v>0</v>
      </c>
      <c r="AI295" s="3">
        <v>12813</v>
      </c>
      <c r="AJ295" s="3">
        <v>50116</v>
      </c>
      <c r="AK295" s="3">
        <v>59482.080000000002</v>
      </c>
      <c r="AL295" s="3">
        <v>0</v>
      </c>
      <c r="AM295" s="3">
        <v>12975</v>
      </c>
      <c r="AN295" s="3">
        <v>18733</v>
      </c>
      <c r="AO295" s="3">
        <v>26841.949000000001</v>
      </c>
      <c r="AP295" s="3">
        <v>0</v>
      </c>
      <c r="AQ295" s="3">
        <v>8109</v>
      </c>
      <c r="AR295" s="3">
        <v>16219</v>
      </c>
      <c r="AS295" s="3">
        <v>24328.05</v>
      </c>
      <c r="AT295" s="3">
        <v>3552</v>
      </c>
      <c r="AU295" s="3">
        <v>10445</v>
      </c>
      <c r="AV295" s="3">
        <v>16973</v>
      </c>
      <c r="AW295" s="3">
        <v>23744.177</v>
      </c>
      <c r="AX295" s="3">
        <v>6852</v>
      </c>
      <c r="AY295" s="3">
        <v>13462</v>
      </c>
      <c r="AZ295" s="3">
        <v>19990</v>
      </c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</row>
    <row r="296" spans="1:71" x14ac:dyDescent="0.25">
      <c r="A296" s="3" t="s">
        <v>253</v>
      </c>
      <c r="B296" s="3">
        <v>0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4219</v>
      </c>
      <c r="AQ296" s="3">
        <v>11176</v>
      </c>
      <c r="AR296" s="3">
        <v>15316</v>
      </c>
      <c r="AS296" s="3">
        <v>21182.377</v>
      </c>
      <c r="AT296" s="3">
        <v>3160</v>
      </c>
      <c r="AU296" s="3">
        <v>19201</v>
      </c>
      <c r="AV296" s="3">
        <v>26918</v>
      </c>
      <c r="AW296" s="3">
        <v>39942.788999999997</v>
      </c>
      <c r="AX296" s="3">
        <v>5781</v>
      </c>
      <c r="AY296" s="3">
        <v>13558</v>
      </c>
      <c r="AZ296" s="3">
        <v>15692</v>
      </c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</row>
    <row r="297" spans="1:71" x14ac:dyDescent="0.25">
      <c r="A297" s="3" t="s">
        <v>197</v>
      </c>
      <c r="B297" s="3">
        <v>-21005</v>
      </c>
      <c r="C297" s="3">
        <v>-22890</v>
      </c>
      <c r="D297" s="3">
        <v>2381231</v>
      </c>
      <c r="E297" s="3">
        <v>3024033.56</v>
      </c>
      <c r="F297" s="3">
        <v>29062</v>
      </c>
      <c r="G297" s="3">
        <v>27452</v>
      </c>
      <c r="H297" s="3">
        <v>9346</v>
      </c>
      <c r="I297" s="3">
        <v>24732</v>
      </c>
      <c r="J297" s="3">
        <v>-4073</v>
      </c>
      <c r="K297" s="3">
        <v>-4514</v>
      </c>
      <c r="L297" s="3">
        <v>-13183</v>
      </c>
      <c r="M297" s="3">
        <v>27679.91</v>
      </c>
      <c r="N297" s="3">
        <v>32699</v>
      </c>
      <c r="O297" s="3">
        <v>46594</v>
      </c>
      <c r="P297" s="3">
        <v>46498</v>
      </c>
      <c r="Q297" s="3">
        <v>62690.41</v>
      </c>
      <c r="R297" s="3">
        <v>7320</v>
      </c>
      <c r="S297" s="3">
        <v>9076</v>
      </c>
      <c r="T297" s="3">
        <v>14347</v>
      </c>
      <c r="U297" s="3">
        <v>10749.781000000001</v>
      </c>
      <c r="V297" s="3">
        <v>10174</v>
      </c>
      <c r="W297" s="3">
        <v>15637</v>
      </c>
      <c r="X297" s="3">
        <v>18228</v>
      </c>
      <c r="Y297" s="3">
        <v>0</v>
      </c>
      <c r="Z297" s="3">
        <v>0</v>
      </c>
      <c r="AA297" s="3">
        <v>8984</v>
      </c>
      <c r="AB297" s="3">
        <v>17514</v>
      </c>
      <c r="AC297" s="3">
        <v>0</v>
      </c>
      <c r="AD297" s="3">
        <v>3039</v>
      </c>
      <c r="AE297" s="3">
        <v>5027</v>
      </c>
      <c r="AF297" s="3">
        <v>5269</v>
      </c>
      <c r="AG297" s="3">
        <v>-11864.103999999999</v>
      </c>
      <c r="AH297" s="3">
        <v>-952</v>
      </c>
      <c r="AI297" s="3">
        <v>-16312</v>
      </c>
      <c r="AJ297" s="3">
        <v>-26367</v>
      </c>
      <c r="AK297" s="3">
        <v>-161880.89000000001</v>
      </c>
      <c r="AL297" s="3">
        <v>-70748</v>
      </c>
      <c r="AM297" s="3">
        <v>-67176</v>
      </c>
      <c r="AN297" s="3">
        <v>6209</v>
      </c>
      <c r="AO297" s="3">
        <v>-1718168.4410000001</v>
      </c>
      <c r="AP297" s="3">
        <v>-3224</v>
      </c>
      <c r="AQ297" s="3">
        <v>12036</v>
      </c>
      <c r="AR297" s="3">
        <v>10882</v>
      </c>
      <c r="AS297" s="3">
        <v>-174302.5</v>
      </c>
      <c r="AT297" s="3">
        <v>-14961</v>
      </c>
      <c r="AU297" s="3">
        <v>4748</v>
      </c>
      <c r="AV297" s="3">
        <v>13191</v>
      </c>
      <c r="AW297" s="3">
        <v>12123.135</v>
      </c>
      <c r="AX297" s="3">
        <v>-83898</v>
      </c>
      <c r="AY297" s="3">
        <v>3913</v>
      </c>
      <c r="AZ297" s="3">
        <v>4091</v>
      </c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</row>
    <row r="298" spans="1:71" x14ac:dyDescent="0.25">
      <c r="A298" s="3" t="s">
        <v>287</v>
      </c>
      <c r="B298" s="3">
        <v>-732297</v>
      </c>
      <c r="C298" s="3">
        <v>-1488559</v>
      </c>
      <c r="D298" s="3">
        <v>-84729</v>
      </c>
      <c r="E298" s="3">
        <v>-1356641.28</v>
      </c>
      <c r="F298" s="3">
        <v>-615270</v>
      </c>
      <c r="G298" s="3">
        <v>-1257124</v>
      </c>
      <c r="H298" s="3">
        <v>-2096879</v>
      </c>
      <c r="I298" s="3">
        <v>-2888860</v>
      </c>
      <c r="J298" s="3">
        <v>-458197</v>
      </c>
      <c r="K298" s="3">
        <v>-812775</v>
      </c>
      <c r="L298" s="3">
        <v>-1662885</v>
      </c>
      <c r="M298" s="3">
        <v>-2215293.52</v>
      </c>
      <c r="N298" s="3">
        <v>-268906</v>
      </c>
      <c r="O298" s="3">
        <v>-598820</v>
      </c>
      <c r="P298" s="3">
        <v>-1743797</v>
      </c>
      <c r="Q298" s="3">
        <v>-2144174.79</v>
      </c>
      <c r="R298" s="3">
        <v>-549181</v>
      </c>
      <c r="S298" s="3">
        <v>-990840</v>
      </c>
      <c r="T298" s="3">
        <v>-1375942</v>
      </c>
      <c r="U298" s="3">
        <v>-2011861.817</v>
      </c>
      <c r="V298" s="3">
        <v>-542188</v>
      </c>
      <c r="W298" s="3">
        <v>-1041895</v>
      </c>
      <c r="X298" s="3">
        <v>-1234299</v>
      </c>
      <c r="Y298" s="3">
        <v>-1841332.649</v>
      </c>
      <c r="Z298" s="3">
        <v>-340476</v>
      </c>
      <c r="AA298" s="3">
        <v>-559546</v>
      </c>
      <c r="AB298" s="3">
        <v>-819423</v>
      </c>
      <c r="AC298" s="3">
        <v>-1434452.94</v>
      </c>
      <c r="AD298" s="3">
        <v>-238897</v>
      </c>
      <c r="AE298" s="3">
        <v>-457622</v>
      </c>
      <c r="AF298" s="3">
        <v>-837983</v>
      </c>
      <c r="AG298" s="3">
        <v>-1766376.183</v>
      </c>
      <c r="AH298" s="3">
        <v>-353537</v>
      </c>
      <c r="AI298" s="3">
        <v>-659623</v>
      </c>
      <c r="AJ298" s="3">
        <v>-907677</v>
      </c>
      <c r="AK298" s="3">
        <v>-1565439.15</v>
      </c>
      <c r="AL298" s="3">
        <v>-914963</v>
      </c>
      <c r="AM298" s="3">
        <v>-1174143</v>
      </c>
      <c r="AN298" s="3">
        <v>-1246749</v>
      </c>
      <c r="AO298" s="3">
        <v>-3189169.7379999999</v>
      </c>
      <c r="AP298" s="3">
        <v>-370545</v>
      </c>
      <c r="AQ298" s="3">
        <v>-937886</v>
      </c>
      <c r="AR298" s="3">
        <v>-1538908</v>
      </c>
      <c r="AS298" s="3">
        <v>-2669174.1940000001</v>
      </c>
      <c r="AT298" s="3">
        <v>-729863</v>
      </c>
      <c r="AU298" s="3">
        <v>-1497489</v>
      </c>
      <c r="AV298" s="3">
        <v>-2236779</v>
      </c>
      <c r="AW298" s="3">
        <v>-2593716.7179999999</v>
      </c>
      <c r="AX298" s="3">
        <v>-1608634</v>
      </c>
      <c r="AY298" s="3">
        <v>-1973006</v>
      </c>
      <c r="AZ298" s="3">
        <v>-2026850</v>
      </c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</row>
    <row r="299" spans="1:71" x14ac:dyDescent="0.25"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</row>
    <row r="300" spans="1:71" x14ac:dyDescent="0.25">
      <c r="A300" s="3" t="s">
        <v>288</v>
      </c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</row>
    <row r="301" spans="1:71" x14ac:dyDescent="0.25">
      <c r="A301" s="3" t="s">
        <v>289</v>
      </c>
      <c r="B301" s="3">
        <v>0</v>
      </c>
      <c r="C301" s="3">
        <v>0</v>
      </c>
      <c r="D301" s="3">
        <v>0</v>
      </c>
      <c r="E301" s="3">
        <v>0</v>
      </c>
      <c r="F301" s="3">
        <v>0</v>
      </c>
      <c r="G301" s="3">
        <v>1484605</v>
      </c>
      <c r="H301" s="3">
        <v>-912837</v>
      </c>
      <c r="I301" s="3">
        <v>-918862</v>
      </c>
      <c r="J301" s="3">
        <v>73297</v>
      </c>
      <c r="K301" s="3">
        <v>-10586</v>
      </c>
      <c r="L301" s="3">
        <v>-627529</v>
      </c>
      <c r="M301" s="3">
        <v>-524812.55000000005</v>
      </c>
      <c r="N301" s="3">
        <v>-1093</v>
      </c>
      <c r="O301" s="3">
        <v>338669</v>
      </c>
      <c r="P301" s="3">
        <v>728675</v>
      </c>
      <c r="Q301" s="3">
        <v>793173.35</v>
      </c>
      <c r="R301" s="3">
        <v>63211</v>
      </c>
      <c r="S301" s="3">
        <v>409372</v>
      </c>
      <c r="T301" s="3">
        <v>430000</v>
      </c>
      <c r="U301" s="3">
        <v>710000</v>
      </c>
      <c r="V301" s="3">
        <v>-659999</v>
      </c>
      <c r="W301" s="3">
        <v>-329628</v>
      </c>
      <c r="X301" s="3">
        <v>-560000</v>
      </c>
      <c r="Y301" s="3">
        <v>-390000</v>
      </c>
      <c r="Z301" s="3">
        <v>-450000</v>
      </c>
      <c r="AA301" s="3">
        <v>-450000</v>
      </c>
      <c r="AB301" s="3">
        <v>-850000</v>
      </c>
      <c r="AC301" s="3">
        <v>-850000</v>
      </c>
      <c r="AD301" s="3">
        <v>-700000</v>
      </c>
      <c r="AE301" s="3">
        <v>-598850</v>
      </c>
      <c r="AF301" s="3">
        <v>-718152</v>
      </c>
      <c r="AG301" s="3">
        <v>-942858.527</v>
      </c>
      <c r="AH301" s="3">
        <v>-189967</v>
      </c>
      <c r="AI301" s="3">
        <v>270993</v>
      </c>
      <c r="AJ301" s="3">
        <v>-55555</v>
      </c>
      <c r="AK301" s="3">
        <v>313173.23</v>
      </c>
      <c r="AL301" s="3">
        <v>-622188</v>
      </c>
      <c r="AM301" s="3">
        <v>-551795</v>
      </c>
      <c r="AN301" s="3">
        <v>-551619</v>
      </c>
      <c r="AO301" s="3">
        <v>-551485.01699999999</v>
      </c>
      <c r="AP301" s="3">
        <v>-15180</v>
      </c>
      <c r="AQ301" s="3">
        <v>1440</v>
      </c>
      <c r="AR301" s="3">
        <v>24218</v>
      </c>
      <c r="AS301" s="3">
        <v>-20281.403999999999</v>
      </c>
      <c r="AT301" s="3">
        <v>0</v>
      </c>
      <c r="AU301" s="3">
        <v>-20362</v>
      </c>
      <c r="AV301" s="3">
        <v>6260</v>
      </c>
      <c r="AW301" s="3">
        <v>431234.58899999998</v>
      </c>
      <c r="AX301" s="3">
        <v>1493662</v>
      </c>
      <c r="AY301" s="3">
        <v>1785041</v>
      </c>
      <c r="AZ301" s="3">
        <v>1186377</v>
      </c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</row>
    <row r="302" spans="1:71" x14ac:dyDescent="0.25">
      <c r="A302" s="3" t="s">
        <v>290</v>
      </c>
      <c r="B302" s="3">
        <v>370041</v>
      </c>
      <c r="C302" s="3">
        <v>914408</v>
      </c>
      <c r="D302" s="3">
        <v>552456</v>
      </c>
      <c r="E302" s="3">
        <v>1274828.08</v>
      </c>
      <c r="F302" s="3">
        <v>701489</v>
      </c>
      <c r="G302" s="3">
        <v>0</v>
      </c>
      <c r="H302" s="3">
        <v>2711850</v>
      </c>
      <c r="I302" s="3">
        <v>3191800</v>
      </c>
      <c r="J302" s="3">
        <v>0</v>
      </c>
      <c r="K302" s="3">
        <v>-1115600</v>
      </c>
      <c r="L302" s="3">
        <v>-641600</v>
      </c>
      <c r="M302" s="3">
        <v>-613600</v>
      </c>
      <c r="N302" s="3">
        <v>-97000</v>
      </c>
      <c r="O302" s="3">
        <v>-104000</v>
      </c>
      <c r="P302" s="3">
        <v>154356</v>
      </c>
      <c r="Q302" s="3">
        <v>12000</v>
      </c>
      <c r="R302" s="3">
        <v>-99500</v>
      </c>
      <c r="S302" s="3">
        <v>-229000</v>
      </c>
      <c r="T302" s="3">
        <v>1279400</v>
      </c>
      <c r="U302" s="3">
        <v>1047000</v>
      </c>
      <c r="V302" s="3">
        <v>151465</v>
      </c>
      <c r="W302" s="3">
        <v>0</v>
      </c>
      <c r="X302" s="3">
        <v>0</v>
      </c>
      <c r="Y302" s="3">
        <v>0</v>
      </c>
      <c r="Z302" s="3">
        <v>0</v>
      </c>
      <c r="AA302" s="3">
        <v>-615541</v>
      </c>
      <c r="AB302" s="3">
        <v>-1823975</v>
      </c>
      <c r="AC302" s="3">
        <v>0</v>
      </c>
      <c r="AD302" s="3">
        <v>-323210</v>
      </c>
      <c r="AE302" s="3">
        <v>-516713</v>
      </c>
      <c r="AF302" s="3">
        <v>-723303</v>
      </c>
      <c r="AG302" s="3">
        <v>-1364638.88</v>
      </c>
      <c r="AH302" s="3">
        <v>-205050</v>
      </c>
      <c r="AI302" s="3">
        <v>-388475</v>
      </c>
      <c r="AJ302" s="3">
        <v>-1391605</v>
      </c>
      <c r="AK302" s="3">
        <v>-2131046.56</v>
      </c>
      <c r="AL302" s="3">
        <v>686500</v>
      </c>
      <c r="AM302" s="3">
        <v>947099</v>
      </c>
      <c r="AN302" s="3">
        <v>887477</v>
      </c>
      <c r="AO302" s="3">
        <v>872433.91299999994</v>
      </c>
      <c r="AP302" s="3">
        <v>-50092</v>
      </c>
      <c r="AQ302" s="3">
        <v>-94378</v>
      </c>
      <c r="AR302" s="3">
        <v>-1948</v>
      </c>
      <c r="AS302" s="3">
        <v>850445.54399999999</v>
      </c>
      <c r="AT302" s="3">
        <v>-75231</v>
      </c>
      <c r="AU302" s="3">
        <v>-31793</v>
      </c>
      <c r="AV302" s="3">
        <v>192890</v>
      </c>
      <c r="AW302" s="3">
        <v>-321332.48300000001</v>
      </c>
      <c r="AX302" s="3">
        <v>1183472</v>
      </c>
      <c r="AY302" s="3">
        <v>1889261</v>
      </c>
      <c r="AZ302" s="3">
        <v>2548485</v>
      </c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</row>
    <row r="303" spans="1:71" x14ac:dyDescent="0.25">
      <c r="A303" s="3" t="s">
        <v>291</v>
      </c>
      <c r="B303" s="3">
        <v>0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2810000</v>
      </c>
      <c r="I303" s="3">
        <v>3310000</v>
      </c>
      <c r="J303" s="3">
        <v>0</v>
      </c>
      <c r="K303" s="3">
        <v>0</v>
      </c>
      <c r="L303" s="3">
        <v>580000</v>
      </c>
      <c r="M303" s="3">
        <v>700000</v>
      </c>
      <c r="N303" s="3">
        <v>0</v>
      </c>
      <c r="O303" s="3">
        <v>0</v>
      </c>
      <c r="P303" s="3">
        <v>2557356</v>
      </c>
      <c r="Q303" s="3">
        <v>2700000</v>
      </c>
      <c r="R303" s="3">
        <v>0</v>
      </c>
      <c r="S303" s="3">
        <v>0</v>
      </c>
      <c r="T303" s="3">
        <v>1607900</v>
      </c>
      <c r="U303" s="3">
        <v>1500000</v>
      </c>
      <c r="V303" s="3">
        <v>315965</v>
      </c>
      <c r="W303" s="3">
        <v>0</v>
      </c>
      <c r="X303" s="3">
        <v>0</v>
      </c>
      <c r="Y303" s="3">
        <v>0</v>
      </c>
      <c r="Z303" s="3">
        <v>0</v>
      </c>
      <c r="AA303" s="3">
        <v>154645</v>
      </c>
      <c r="AB303" s="3">
        <v>153914</v>
      </c>
      <c r="AC303" s="3">
        <v>0</v>
      </c>
      <c r="AD303" s="3">
        <v>0</v>
      </c>
      <c r="AE303" s="3">
        <v>0</v>
      </c>
      <c r="AF303" s="3">
        <v>134873</v>
      </c>
      <c r="AG303" s="3">
        <v>385262.89</v>
      </c>
      <c r="AH303" s="3">
        <v>0</v>
      </c>
      <c r="AI303" s="3">
        <v>0</v>
      </c>
      <c r="AJ303" s="3">
        <v>74055</v>
      </c>
      <c r="AK303" s="3">
        <v>74122.44</v>
      </c>
      <c r="AL303" s="3">
        <v>716348</v>
      </c>
      <c r="AM303" s="3">
        <v>1108047</v>
      </c>
      <c r="AN303" s="3">
        <v>1129066</v>
      </c>
      <c r="AO303" s="3">
        <v>1216857.727</v>
      </c>
      <c r="AP303" s="3">
        <v>38226</v>
      </c>
      <c r="AQ303" s="3">
        <v>78611</v>
      </c>
      <c r="AR303" s="3">
        <v>179739</v>
      </c>
      <c r="AS303" s="3">
        <v>1086395.798</v>
      </c>
      <c r="AT303" s="3">
        <v>57592</v>
      </c>
      <c r="AU303" s="3">
        <v>148378</v>
      </c>
      <c r="AV303" s="3">
        <v>430772</v>
      </c>
      <c r="AW303" s="3">
        <v>572928.16399999999</v>
      </c>
      <c r="AX303" s="3">
        <v>1259174</v>
      </c>
      <c r="AY303" s="3">
        <v>1965703</v>
      </c>
      <c r="AZ303" s="3">
        <v>2624717</v>
      </c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</row>
    <row r="304" spans="1:71" x14ac:dyDescent="0.25">
      <c r="A304" s="3" t="s">
        <v>292</v>
      </c>
      <c r="B304" s="3">
        <v>0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-98150</v>
      </c>
      <c r="I304" s="3">
        <v>-118200</v>
      </c>
      <c r="J304" s="3">
        <v>0</v>
      </c>
      <c r="K304" s="3">
        <v>-1115600</v>
      </c>
      <c r="L304" s="3">
        <v>-1221600</v>
      </c>
      <c r="M304" s="3">
        <v>-1313600</v>
      </c>
      <c r="N304" s="3">
        <v>-97000</v>
      </c>
      <c r="O304" s="3">
        <v>-104000</v>
      </c>
      <c r="P304" s="3">
        <v>-2403000</v>
      </c>
      <c r="Q304" s="3">
        <v>-2688000</v>
      </c>
      <c r="R304" s="3">
        <v>0</v>
      </c>
      <c r="S304" s="3">
        <v>0</v>
      </c>
      <c r="T304" s="3">
        <v>-328500</v>
      </c>
      <c r="U304" s="3">
        <v>-453000</v>
      </c>
      <c r="V304" s="3">
        <v>-164500</v>
      </c>
      <c r="W304" s="3">
        <v>0</v>
      </c>
      <c r="X304" s="3">
        <v>0</v>
      </c>
      <c r="Y304" s="3">
        <v>0</v>
      </c>
      <c r="Z304" s="3">
        <v>0</v>
      </c>
      <c r="AA304" s="3">
        <v>-770186</v>
      </c>
      <c r="AB304" s="3">
        <v>-1977889</v>
      </c>
      <c r="AC304" s="3">
        <v>0</v>
      </c>
      <c r="AD304" s="3">
        <v>-323210</v>
      </c>
      <c r="AE304" s="3">
        <v>-516713</v>
      </c>
      <c r="AF304" s="3">
        <v>-858176</v>
      </c>
      <c r="AG304" s="3">
        <v>-1749901.77</v>
      </c>
      <c r="AH304" s="3">
        <v>-205050</v>
      </c>
      <c r="AI304" s="3">
        <v>-388475</v>
      </c>
      <c r="AJ304" s="3">
        <v>-1465660</v>
      </c>
      <c r="AK304" s="3">
        <v>-2205169</v>
      </c>
      <c r="AL304" s="3">
        <v>-29848</v>
      </c>
      <c r="AM304" s="3">
        <v>-160948</v>
      </c>
      <c r="AN304" s="3">
        <v>-241589</v>
      </c>
      <c r="AO304" s="3">
        <v>-344423.81400000001</v>
      </c>
      <c r="AP304" s="3">
        <v>-88318</v>
      </c>
      <c r="AQ304" s="3">
        <v>-172989</v>
      </c>
      <c r="AR304" s="3">
        <v>-181687</v>
      </c>
      <c r="AS304" s="3">
        <v>-235950.25399999999</v>
      </c>
      <c r="AT304" s="3">
        <v>-132823</v>
      </c>
      <c r="AU304" s="3">
        <v>-180171</v>
      </c>
      <c r="AV304" s="3">
        <v>-237882</v>
      </c>
      <c r="AW304" s="3">
        <v>-894260.647</v>
      </c>
      <c r="AX304" s="3">
        <v>-75702</v>
      </c>
      <c r="AY304" s="3">
        <v>-76442</v>
      </c>
      <c r="AZ304" s="3">
        <v>-76232</v>
      </c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</row>
    <row r="305" spans="1:71" x14ac:dyDescent="0.25">
      <c r="A305" s="3" t="s">
        <v>293</v>
      </c>
      <c r="B305" s="3">
        <v>0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-6000</v>
      </c>
      <c r="S305" s="3">
        <v>-6000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  <c r="AL305" s="3">
        <v>0</v>
      </c>
      <c r="AM305" s="3">
        <v>0</v>
      </c>
      <c r="AN305" s="3">
        <v>0</v>
      </c>
      <c r="AO305" s="3">
        <v>0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v>0</v>
      </c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</row>
    <row r="306" spans="1:71" x14ac:dyDescent="0.25">
      <c r="A306" s="3" t="s">
        <v>294</v>
      </c>
      <c r="B306" s="3">
        <v>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-6000</v>
      </c>
      <c r="V306" s="3">
        <v>-22333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-8660</v>
      </c>
      <c r="AS306" s="3">
        <v>-8660.4349999999995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v>0</v>
      </c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</row>
    <row r="307" spans="1:71" x14ac:dyDescent="0.25">
      <c r="A307" s="3" t="s">
        <v>295</v>
      </c>
      <c r="B307" s="3">
        <v>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-6000</v>
      </c>
      <c r="V307" s="3">
        <v>-22333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-8660</v>
      </c>
      <c r="AS307" s="3">
        <v>-8660.4349999999995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v>0</v>
      </c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</row>
    <row r="308" spans="1:71" x14ac:dyDescent="0.25">
      <c r="A308" s="3" t="s">
        <v>296</v>
      </c>
      <c r="B308" s="3">
        <v>0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35000</v>
      </c>
      <c r="Q308" s="3">
        <v>6000</v>
      </c>
      <c r="R308" s="3">
        <v>-31000</v>
      </c>
      <c r="S308" s="3">
        <v>-31000</v>
      </c>
      <c r="T308" s="3">
        <v>-6000</v>
      </c>
      <c r="U308" s="3">
        <v>0</v>
      </c>
      <c r="V308" s="3">
        <v>0</v>
      </c>
      <c r="W308" s="3">
        <v>0</v>
      </c>
      <c r="X308" s="3">
        <v>0</v>
      </c>
      <c r="Y308" s="3">
        <v>-17444.809000000001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-41983</v>
      </c>
      <c r="AY308" s="3">
        <v>-83967</v>
      </c>
      <c r="AZ308" s="3">
        <v>-125950</v>
      </c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</row>
    <row r="309" spans="1:71" x14ac:dyDescent="0.25">
      <c r="A309" s="3" t="s">
        <v>297</v>
      </c>
      <c r="B309" s="3">
        <v>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35000</v>
      </c>
      <c r="Q309" s="3">
        <v>6000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v>0</v>
      </c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</row>
    <row r="310" spans="1:71" x14ac:dyDescent="0.25">
      <c r="A310" s="3" t="s">
        <v>298</v>
      </c>
      <c r="B310" s="3">
        <v>0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-31000</v>
      </c>
      <c r="S310" s="3">
        <v>-31000</v>
      </c>
      <c r="T310" s="3">
        <v>-6000</v>
      </c>
      <c r="U310" s="3">
        <v>0</v>
      </c>
      <c r="V310" s="3">
        <v>0</v>
      </c>
      <c r="W310" s="3">
        <v>0</v>
      </c>
      <c r="X310" s="3">
        <v>0</v>
      </c>
      <c r="Y310" s="3">
        <v>-17444.809000000001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-41983</v>
      </c>
      <c r="AY310" s="3">
        <v>-83967</v>
      </c>
      <c r="AZ310" s="3">
        <v>-125950</v>
      </c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</row>
    <row r="311" spans="1:71" x14ac:dyDescent="0.25">
      <c r="A311" s="3" t="s">
        <v>299</v>
      </c>
      <c r="B311" s="3">
        <v>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19645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-1804</v>
      </c>
      <c r="AI311" s="3">
        <v>-1804</v>
      </c>
      <c r="AJ311" s="3">
        <v>-1804</v>
      </c>
      <c r="AK311" s="3">
        <v>-1804.43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v>0</v>
      </c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</row>
    <row r="312" spans="1:71" x14ac:dyDescent="0.25">
      <c r="A312" s="3" t="s">
        <v>300</v>
      </c>
      <c r="B312" s="3">
        <v>0</v>
      </c>
      <c r="C312" s="3">
        <v>0</v>
      </c>
      <c r="D312" s="3">
        <v>0</v>
      </c>
      <c r="E312" s="3">
        <v>0</v>
      </c>
      <c r="F312" s="3">
        <v>0</v>
      </c>
      <c r="G312" s="3">
        <v>2217900</v>
      </c>
      <c r="H312" s="3">
        <v>0</v>
      </c>
      <c r="I312" s="3">
        <v>0</v>
      </c>
      <c r="J312" s="3">
        <v>-1021800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201039</v>
      </c>
      <c r="X312" s="3">
        <v>228941</v>
      </c>
      <c r="Y312" s="3">
        <v>324473.11</v>
      </c>
      <c r="Z312" s="3">
        <v>-298645</v>
      </c>
      <c r="AA312" s="3">
        <v>0</v>
      </c>
      <c r="AB312" s="3">
        <v>0</v>
      </c>
      <c r="AC312" s="3">
        <v>-1977827.02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v>0</v>
      </c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</row>
    <row r="313" spans="1:71" x14ac:dyDescent="0.25">
      <c r="A313" s="3" t="s">
        <v>301</v>
      </c>
      <c r="B313" s="3">
        <v>0</v>
      </c>
      <c r="C313" s="3">
        <v>0</v>
      </c>
      <c r="D313" s="3">
        <v>0</v>
      </c>
      <c r="E313" s="3">
        <v>0</v>
      </c>
      <c r="F313" s="3">
        <v>0</v>
      </c>
      <c r="G313" s="3">
        <v>2300000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536729</v>
      </c>
      <c r="X313" s="3">
        <v>749709</v>
      </c>
      <c r="Y313" s="3">
        <v>1082848.8</v>
      </c>
      <c r="Z313" s="3">
        <v>155143</v>
      </c>
      <c r="AA313" s="3">
        <v>0</v>
      </c>
      <c r="AB313" s="3">
        <v>0</v>
      </c>
      <c r="AC313" s="3">
        <v>154279.04999999999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3">
        <v>0</v>
      </c>
      <c r="AY313" s="3">
        <v>0</v>
      </c>
      <c r="AZ313" s="3">
        <v>0</v>
      </c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</row>
    <row r="314" spans="1:71" x14ac:dyDescent="0.25">
      <c r="A314" s="3" t="s">
        <v>302</v>
      </c>
      <c r="B314" s="3">
        <v>0</v>
      </c>
      <c r="C314" s="3">
        <v>0</v>
      </c>
      <c r="D314" s="3">
        <v>0</v>
      </c>
      <c r="E314" s="3">
        <v>0</v>
      </c>
      <c r="F314" s="3">
        <v>0</v>
      </c>
      <c r="G314" s="3">
        <v>-82100</v>
      </c>
      <c r="H314" s="3">
        <v>0</v>
      </c>
      <c r="I314" s="3">
        <v>0</v>
      </c>
      <c r="J314" s="3">
        <v>-1021800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-335690</v>
      </c>
      <c r="X314" s="3">
        <v>-520768</v>
      </c>
      <c r="Y314" s="3">
        <v>-758375.69</v>
      </c>
      <c r="Z314" s="3">
        <v>-453788</v>
      </c>
      <c r="AA314" s="3">
        <v>0</v>
      </c>
      <c r="AB314" s="3">
        <v>0</v>
      </c>
      <c r="AC314" s="3">
        <v>-2132106.0699999998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v>0</v>
      </c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</row>
    <row r="315" spans="1:71" x14ac:dyDescent="0.25">
      <c r="A315" s="3" t="s">
        <v>303</v>
      </c>
      <c r="B315" s="3">
        <v>0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-62000</v>
      </c>
      <c r="I315" s="3">
        <v>-62000</v>
      </c>
      <c r="J315" s="3">
        <v>0</v>
      </c>
      <c r="K315" s="3">
        <v>-31000</v>
      </c>
      <c r="L315" s="3">
        <v>-62000</v>
      </c>
      <c r="M315" s="3">
        <v>-62000</v>
      </c>
      <c r="N315" s="3">
        <v>-31000</v>
      </c>
      <c r="O315" s="3">
        <v>-31000</v>
      </c>
      <c r="P315" s="3">
        <v>-62000</v>
      </c>
      <c r="Q315" s="3">
        <v>-62000</v>
      </c>
      <c r="R315" s="3">
        <v>0</v>
      </c>
      <c r="S315" s="3">
        <v>0</v>
      </c>
      <c r="T315" s="3">
        <v>-62000</v>
      </c>
      <c r="U315" s="3">
        <v>-934.06500000000005</v>
      </c>
      <c r="V315" s="3">
        <v>-31000</v>
      </c>
      <c r="W315" s="3">
        <v>0</v>
      </c>
      <c r="X315" s="3">
        <v>-51460</v>
      </c>
      <c r="Y315" s="3">
        <v>0</v>
      </c>
      <c r="Z315" s="3">
        <v>0</v>
      </c>
      <c r="AA315" s="3">
        <v>0</v>
      </c>
      <c r="AB315" s="3">
        <v>0</v>
      </c>
      <c r="AC315" s="3">
        <v>-41000</v>
      </c>
      <c r="AD315" s="3">
        <v>0</v>
      </c>
      <c r="AE315" s="3">
        <v>0</v>
      </c>
      <c r="AF315" s="3">
        <v>0</v>
      </c>
      <c r="AG315" s="3">
        <v>-31158.57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v>0</v>
      </c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</row>
    <row r="316" spans="1:71" x14ac:dyDescent="0.25">
      <c r="A316" s="3" t="s">
        <v>304</v>
      </c>
      <c r="B316" s="3">
        <v>0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61065.934999999998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3">
        <v>0</v>
      </c>
      <c r="AY316" s="3">
        <v>0</v>
      </c>
      <c r="AZ316" s="3">
        <v>0</v>
      </c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</row>
    <row r="317" spans="1:71" x14ac:dyDescent="0.25">
      <c r="A317" s="3" t="s">
        <v>305</v>
      </c>
      <c r="B317" s="3">
        <v>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-62000</v>
      </c>
      <c r="I317" s="3">
        <v>-62000</v>
      </c>
      <c r="J317" s="3">
        <v>0</v>
      </c>
      <c r="K317" s="3">
        <v>-31000</v>
      </c>
      <c r="L317" s="3">
        <v>-62000</v>
      </c>
      <c r="M317" s="3">
        <v>-62000</v>
      </c>
      <c r="N317" s="3">
        <v>-31000</v>
      </c>
      <c r="O317" s="3">
        <v>-31000</v>
      </c>
      <c r="P317" s="3">
        <v>-62000</v>
      </c>
      <c r="Q317" s="3">
        <v>-62000</v>
      </c>
      <c r="R317" s="3">
        <v>0</v>
      </c>
      <c r="S317" s="3">
        <v>0</v>
      </c>
      <c r="T317" s="3">
        <v>-62000</v>
      </c>
      <c r="U317" s="3">
        <v>-62000</v>
      </c>
      <c r="V317" s="3">
        <v>-31000</v>
      </c>
      <c r="W317" s="3">
        <v>0</v>
      </c>
      <c r="X317" s="3">
        <v>-51460</v>
      </c>
      <c r="Y317" s="3">
        <v>0</v>
      </c>
      <c r="Z317" s="3">
        <v>0</v>
      </c>
      <c r="AA317" s="3">
        <v>0</v>
      </c>
      <c r="AB317" s="3">
        <v>0</v>
      </c>
      <c r="AC317" s="3">
        <v>-41000</v>
      </c>
      <c r="AD317" s="3">
        <v>0</v>
      </c>
      <c r="AE317" s="3">
        <v>0</v>
      </c>
      <c r="AF317" s="3">
        <v>0</v>
      </c>
      <c r="AG317" s="3">
        <v>-31158.57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v>0</v>
      </c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</row>
    <row r="318" spans="1:71" x14ac:dyDescent="0.25">
      <c r="A318" s="3" t="s">
        <v>306</v>
      </c>
      <c r="B318" s="3">
        <v>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-27359.8</v>
      </c>
      <c r="AD318" s="3">
        <v>-5953</v>
      </c>
      <c r="AE318" s="3">
        <v>-11388</v>
      </c>
      <c r="AF318" s="3">
        <v>-17790</v>
      </c>
      <c r="AG318" s="3">
        <v>-22535.178</v>
      </c>
      <c r="AH318" s="3">
        <v>-4220</v>
      </c>
      <c r="AI318" s="3">
        <v>-5689</v>
      </c>
      <c r="AJ318" s="3">
        <v>-6179</v>
      </c>
      <c r="AK318" s="3">
        <v>-6178.04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-389476</v>
      </c>
      <c r="AY318" s="3">
        <v>-609969</v>
      </c>
      <c r="AZ318" s="3">
        <v>-982291</v>
      </c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</row>
    <row r="319" spans="1:71" x14ac:dyDescent="0.25">
      <c r="A319" s="3" t="s">
        <v>307</v>
      </c>
      <c r="B319" s="3">
        <v>0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-27359.8</v>
      </c>
      <c r="AD319" s="3">
        <v>-5953</v>
      </c>
      <c r="AE319" s="3">
        <v>-11388</v>
      </c>
      <c r="AF319" s="3">
        <v>-17790</v>
      </c>
      <c r="AG319" s="3">
        <v>-22535.178</v>
      </c>
      <c r="AH319" s="3">
        <v>-4220</v>
      </c>
      <c r="AI319" s="3">
        <v>-5689</v>
      </c>
      <c r="AJ319" s="3">
        <v>-6179</v>
      </c>
      <c r="AK319" s="3">
        <v>-6178.04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-389476</v>
      </c>
      <c r="AY319" s="3">
        <v>-609969</v>
      </c>
      <c r="AZ319" s="3">
        <v>-982291</v>
      </c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</row>
    <row r="320" spans="1:71" x14ac:dyDescent="0.25">
      <c r="A320" s="3" t="s">
        <v>308</v>
      </c>
      <c r="B320" s="3">
        <v>0</v>
      </c>
      <c r="C320" s="3">
        <v>0</v>
      </c>
      <c r="D320" s="3">
        <v>0</v>
      </c>
      <c r="E320" s="3">
        <v>0</v>
      </c>
      <c r="F320" s="3">
        <v>-300000</v>
      </c>
      <c r="G320" s="3">
        <v>-2800000</v>
      </c>
      <c r="H320" s="3">
        <v>-200000</v>
      </c>
      <c r="I320" s="3">
        <v>-200000</v>
      </c>
      <c r="J320" s="3">
        <v>1000000</v>
      </c>
      <c r="K320" s="3">
        <v>1500000</v>
      </c>
      <c r="L320" s="3">
        <v>2400000</v>
      </c>
      <c r="M320" s="3">
        <v>2400000</v>
      </c>
      <c r="N320" s="3">
        <v>0</v>
      </c>
      <c r="O320" s="3">
        <v>0</v>
      </c>
      <c r="P320" s="3">
        <v>-200000</v>
      </c>
      <c r="Q320" s="3">
        <v>-200000</v>
      </c>
      <c r="R320" s="3">
        <v>0</v>
      </c>
      <c r="S320" s="3">
        <v>0</v>
      </c>
      <c r="T320" s="3">
        <v>-1600000</v>
      </c>
      <c r="U320" s="3">
        <v>-1600000</v>
      </c>
      <c r="V320" s="3">
        <v>0</v>
      </c>
      <c r="W320" s="3">
        <v>0</v>
      </c>
      <c r="X320" s="3">
        <v>-400000</v>
      </c>
      <c r="Y320" s="3">
        <v>-400000</v>
      </c>
      <c r="Z320" s="3">
        <v>0</v>
      </c>
      <c r="AA320" s="3">
        <v>0</v>
      </c>
      <c r="AB320" s="3">
        <v>1500000</v>
      </c>
      <c r="AC320" s="3">
        <v>1500000</v>
      </c>
      <c r="AD320" s="3">
        <v>0</v>
      </c>
      <c r="AE320" s="3">
        <v>0</v>
      </c>
      <c r="AF320" s="3">
        <v>0</v>
      </c>
      <c r="AG320" s="3">
        <v>700000</v>
      </c>
      <c r="AH320" s="3">
        <v>0</v>
      </c>
      <c r="AI320" s="3">
        <v>0</v>
      </c>
      <c r="AJ320" s="3">
        <v>980000</v>
      </c>
      <c r="AK320" s="3">
        <v>980000</v>
      </c>
      <c r="AL320" s="3">
        <v>0</v>
      </c>
      <c r="AM320" s="3">
        <v>-1000000</v>
      </c>
      <c r="AN320" s="3">
        <v>-1000000</v>
      </c>
      <c r="AO320" s="3">
        <v>-1000000</v>
      </c>
      <c r="AP320" s="3">
        <v>0</v>
      </c>
      <c r="AQ320" s="3">
        <v>0</v>
      </c>
      <c r="AR320" s="3">
        <v>0</v>
      </c>
      <c r="AS320" s="3">
        <v>-700000</v>
      </c>
      <c r="AT320" s="3">
        <v>0</v>
      </c>
      <c r="AU320" s="3">
        <v>0</v>
      </c>
      <c r="AV320" s="3">
        <v>0</v>
      </c>
      <c r="AW320" s="3">
        <v>600000</v>
      </c>
      <c r="AX320" s="3">
        <v>-800000</v>
      </c>
      <c r="AY320" s="3">
        <v>-800000</v>
      </c>
      <c r="AZ320" s="3">
        <v>-800000</v>
      </c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</row>
    <row r="321" spans="1:71" x14ac:dyDescent="0.25">
      <c r="A321" s="3" t="s">
        <v>309</v>
      </c>
      <c r="B321" s="3">
        <v>0</v>
      </c>
      <c r="C321" s="3">
        <v>0</v>
      </c>
      <c r="D321" s="3">
        <v>0</v>
      </c>
      <c r="E321" s="3">
        <v>0</v>
      </c>
      <c r="F321" s="3">
        <v>-300000</v>
      </c>
      <c r="G321" s="3">
        <v>-2800000</v>
      </c>
      <c r="H321" s="3">
        <v>-2800000</v>
      </c>
      <c r="I321" s="3">
        <v>-2800000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-1000000</v>
      </c>
      <c r="Q321" s="3">
        <v>-1000000</v>
      </c>
      <c r="R321" s="3">
        <v>0</v>
      </c>
      <c r="S321" s="3">
        <v>0</v>
      </c>
      <c r="T321" s="3">
        <v>-1600000</v>
      </c>
      <c r="U321" s="3">
        <v>-1600000</v>
      </c>
      <c r="V321" s="3">
        <v>0</v>
      </c>
      <c r="W321" s="3">
        <v>0</v>
      </c>
      <c r="X321" s="3">
        <v>-1400000</v>
      </c>
      <c r="Y321" s="3">
        <v>-1400000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-800000</v>
      </c>
      <c r="AI321" s="3">
        <v>-800000</v>
      </c>
      <c r="AJ321" s="3">
        <v>-3300000</v>
      </c>
      <c r="AK321" s="3">
        <v>-3300000</v>
      </c>
      <c r="AL321" s="3">
        <v>0</v>
      </c>
      <c r="AM321" s="3">
        <v>-1000000</v>
      </c>
      <c r="AN321" s="3">
        <v>-1000000</v>
      </c>
      <c r="AO321" s="3">
        <v>-1000000</v>
      </c>
      <c r="AP321" s="3">
        <v>0</v>
      </c>
      <c r="AQ321" s="3">
        <v>0</v>
      </c>
      <c r="AR321" s="3">
        <v>0</v>
      </c>
      <c r="AS321" s="3">
        <v>-700000</v>
      </c>
      <c r="AT321" s="3">
        <v>0</v>
      </c>
      <c r="AU321" s="3">
        <v>0</v>
      </c>
      <c r="AV321" s="3">
        <v>0</v>
      </c>
      <c r="AW321" s="3">
        <v>0</v>
      </c>
      <c r="AX321" s="3">
        <v>-800000</v>
      </c>
      <c r="AY321" s="3">
        <v>-800000</v>
      </c>
      <c r="AZ321" s="3">
        <v>-800000</v>
      </c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</row>
    <row r="322" spans="1:71" x14ac:dyDescent="0.25">
      <c r="A322" s="3" t="s">
        <v>310</v>
      </c>
      <c r="B322" s="3">
        <v>0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3">
        <v>2600000</v>
      </c>
      <c r="I322" s="3">
        <v>2600000</v>
      </c>
      <c r="J322" s="3">
        <v>1000000</v>
      </c>
      <c r="K322" s="3">
        <v>1500000</v>
      </c>
      <c r="L322" s="3">
        <v>2400000</v>
      </c>
      <c r="M322" s="3">
        <v>2400000</v>
      </c>
      <c r="N322" s="3">
        <v>0</v>
      </c>
      <c r="O322" s="3">
        <v>0</v>
      </c>
      <c r="P322" s="3">
        <v>800000</v>
      </c>
      <c r="Q322" s="3">
        <v>800000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1000000</v>
      </c>
      <c r="Y322" s="3">
        <v>1000000</v>
      </c>
      <c r="Z322" s="3">
        <v>0</v>
      </c>
      <c r="AA322" s="3">
        <v>0</v>
      </c>
      <c r="AB322" s="3">
        <v>1500000</v>
      </c>
      <c r="AC322" s="3">
        <v>1500000</v>
      </c>
      <c r="AD322" s="3">
        <v>0</v>
      </c>
      <c r="AE322" s="3">
        <v>0</v>
      </c>
      <c r="AF322" s="3">
        <v>0</v>
      </c>
      <c r="AG322" s="3">
        <v>700000</v>
      </c>
      <c r="AH322" s="3">
        <v>800000</v>
      </c>
      <c r="AI322" s="3">
        <v>800000</v>
      </c>
      <c r="AJ322" s="3">
        <v>4280000</v>
      </c>
      <c r="AK322" s="3">
        <v>4280000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600000</v>
      </c>
      <c r="AX322" s="3">
        <v>0</v>
      </c>
      <c r="AY322" s="3">
        <v>0</v>
      </c>
      <c r="AZ322" s="3">
        <v>0</v>
      </c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</row>
    <row r="323" spans="1:71" x14ac:dyDescent="0.25">
      <c r="A323" s="3" t="s">
        <v>311</v>
      </c>
      <c r="B323" s="3">
        <v>-11795</v>
      </c>
      <c r="C323" s="3">
        <v>-238897</v>
      </c>
      <c r="D323" s="3">
        <v>-232186</v>
      </c>
      <c r="E323" s="3">
        <v>-232186.38</v>
      </c>
      <c r="F323" s="3">
        <v>-9283</v>
      </c>
      <c r="G323" s="3">
        <v>-170959</v>
      </c>
      <c r="H323" s="3">
        <v>-188352</v>
      </c>
      <c r="I323" s="3">
        <v>-188352</v>
      </c>
      <c r="J323" s="3">
        <v>-6710</v>
      </c>
      <c r="K323" s="3">
        <v>-94176</v>
      </c>
      <c r="L323" s="3">
        <v>-120852</v>
      </c>
      <c r="M323" s="3">
        <v>-120851.96</v>
      </c>
      <c r="N323" s="3">
        <v>-5783</v>
      </c>
      <c r="O323" s="3">
        <v>-99960</v>
      </c>
      <c r="P323" s="3">
        <v>-120852</v>
      </c>
      <c r="Q323" s="3">
        <v>-120851.84</v>
      </c>
      <c r="R323" s="3">
        <v>-4730</v>
      </c>
      <c r="S323" s="3">
        <v>-233906</v>
      </c>
      <c r="T323" s="3">
        <v>-255852</v>
      </c>
      <c r="U323" s="3">
        <v>-261642.315</v>
      </c>
      <c r="V323" s="3">
        <v>-2762</v>
      </c>
      <c r="W323" s="3">
        <v>-434438</v>
      </c>
      <c r="X323" s="3">
        <v>-461340</v>
      </c>
      <c r="Y323" s="3">
        <v>-462988.94</v>
      </c>
      <c r="Z323" s="3">
        <v>0</v>
      </c>
      <c r="AA323" s="3">
        <v>-566676</v>
      </c>
      <c r="AB323" s="3">
        <v>-566676</v>
      </c>
      <c r="AC323" s="3">
        <v>-593428</v>
      </c>
      <c r="AD323" s="3">
        <v>0</v>
      </c>
      <c r="AE323" s="3">
        <v>-566676</v>
      </c>
      <c r="AF323" s="3">
        <v>-594036</v>
      </c>
      <c r="AG323" s="3">
        <v>-594035.68000000005</v>
      </c>
      <c r="AH323" s="3">
        <v>0</v>
      </c>
      <c r="AI323" s="3">
        <v>-701550</v>
      </c>
      <c r="AJ323" s="3">
        <v>-739902</v>
      </c>
      <c r="AK323" s="3">
        <v>-766578.09</v>
      </c>
      <c r="AL323" s="3">
        <v>-71088</v>
      </c>
      <c r="AM323" s="3">
        <v>-840930</v>
      </c>
      <c r="AN323" s="3">
        <v>-867606</v>
      </c>
      <c r="AO323" s="3">
        <v>-867606.61100000003</v>
      </c>
      <c r="AP323" s="3">
        <v>0</v>
      </c>
      <c r="AQ323" s="3">
        <v>-847489</v>
      </c>
      <c r="AR323" s="3">
        <v>-907130</v>
      </c>
      <c r="AS323" s="3">
        <v>-907129.79500000004</v>
      </c>
      <c r="AT323" s="3">
        <v>0</v>
      </c>
      <c r="AU323" s="3">
        <v>-904982</v>
      </c>
      <c r="AV323" s="3">
        <v>-936264</v>
      </c>
      <c r="AW323" s="3">
        <v>-962939.11399999994</v>
      </c>
      <c r="AX323" s="3">
        <v>0</v>
      </c>
      <c r="AY323" s="3">
        <v>-26676</v>
      </c>
      <c r="AZ323" s="3">
        <v>-26676</v>
      </c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</row>
    <row r="324" spans="1:71" x14ac:dyDescent="0.25">
      <c r="A324" s="3" t="s">
        <v>254</v>
      </c>
      <c r="B324" s="3">
        <v>0</v>
      </c>
      <c r="C324" s="3">
        <v>0</v>
      </c>
      <c r="D324" s="3">
        <v>0</v>
      </c>
      <c r="E324" s="3">
        <v>0</v>
      </c>
      <c r="F324" s="3">
        <v>0</v>
      </c>
      <c r="G324" s="3">
        <v>-102225</v>
      </c>
      <c r="H324" s="3">
        <v>-149021</v>
      </c>
      <c r="I324" s="3">
        <v>-213024</v>
      </c>
      <c r="J324" s="3">
        <v>-76454</v>
      </c>
      <c r="K324" s="3">
        <v>-133889</v>
      </c>
      <c r="L324" s="3">
        <v>-214867</v>
      </c>
      <c r="M324" s="3">
        <v>-279330.44</v>
      </c>
      <c r="N324" s="3">
        <v>-79860</v>
      </c>
      <c r="O324" s="3">
        <v>-186517</v>
      </c>
      <c r="P324" s="3">
        <v>-330758</v>
      </c>
      <c r="Q324" s="3">
        <v>-421059.96</v>
      </c>
      <c r="R324" s="3">
        <v>-137563</v>
      </c>
      <c r="S324" s="3">
        <v>-245510</v>
      </c>
      <c r="T324" s="3">
        <v>-410901</v>
      </c>
      <c r="U324" s="3">
        <v>-517248.01699999999</v>
      </c>
      <c r="V324" s="3">
        <v>-116687</v>
      </c>
      <c r="W324" s="3">
        <v>-248345</v>
      </c>
      <c r="X324" s="3">
        <v>-376562</v>
      </c>
      <c r="Y324" s="3">
        <v>-607345.12199999997</v>
      </c>
      <c r="Z324" s="3">
        <v>-130741</v>
      </c>
      <c r="AA324" s="3">
        <v>-254942</v>
      </c>
      <c r="AB324" s="3">
        <v>-367027</v>
      </c>
      <c r="AC324" s="3">
        <v>-406810.46</v>
      </c>
      <c r="AD324" s="3">
        <v>-123920</v>
      </c>
      <c r="AE324" s="3">
        <v>-201168</v>
      </c>
      <c r="AF324" s="3">
        <v>-314707</v>
      </c>
      <c r="AG324" s="3">
        <v>-345362.01</v>
      </c>
      <c r="AH324" s="3">
        <v>-113513</v>
      </c>
      <c r="AI324" s="3">
        <v>-167550</v>
      </c>
      <c r="AJ324" s="3">
        <v>-259162</v>
      </c>
      <c r="AK324" s="3">
        <v>-298589.08</v>
      </c>
      <c r="AL324" s="3">
        <v>-93105</v>
      </c>
      <c r="AM324" s="3">
        <v>-131709</v>
      </c>
      <c r="AN324" s="3">
        <v>-196458</v>
      </c>
      <c r="AO324" s="3">
        <v>-232026.682</v>
      </c>
      <c r="AP324" s="3">
        <v>-76226</v>
      </c>
      <c r="AQ324" s="3">
        <v>-103090</v>
      </c>
      <c r="AR324" s="3">
        <v>-173074</v>
      </c>
      <c r="AS324" s="3">
        <v>-205888.367</v>
      </c>
      <c r="AT324" s="3">
        <v>-65564</v>
      </c>
      <c r="AU324" s="3">
        <v>-108614</v>
      </c>
      <c r="AV324" s="3">
        <v>-177449</v>
      </c>
      <c r="AW324" s="3">
        <v>-210119.09899999999</v>
      </c>
      <c r="AX324" s="3">
        <v>-75724</v>
      </c>
      <c r="AY324" s="3">
        <v>-114812</v>
      </c>
      <c r="AZ324" s="3">
        <v>-189535</v>
      </c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</row>
    <row r="325" spans="1:71" x14ac:dyDescent="0.25">
      <c r="A325" s="3" t="s">
        <v>197</v>
      </c>
      <c r="B325" s="3">
        <v>-118744</v>
      </c>
      <c r="C325" s="3">
        <v>-243990</v>
      </c>
      <c r="D325" s="3">
        <v>-1017388</v>
      </c>
      <c r="E325" s="3">
        <v>-1078152.9099999999</v>
      </c>
      <c r="F325" s="3">
        <v>-134077</v>
      </c>
      <c r="G325" s="3">
        <v>-31000</v>
      </c>
      <c r="H325" s="3">
        <v>0</v>
      </c>
      <c r="I325" s="3">
        <v>0</v>
      </c>
      <c r="J325" s="3">
        <v>-31000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-31000</v>
      </c>
      <c r="X325" s="3">
        <v>0</v>
      </c>
      <c r="Y325" s="3">
        <v>-93000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-132566</v>
      </c>
      <c r="AM325" s="3">
        <v>-132566</v>
      </c>
      <c r="AN325" s="3">
        <v>-132566</v>
      </c>
      <c r="AO325" s="3">
        <v>-132565.79800000001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-11345</v>
      </c>
      <c r="AY325" s="3">
        <v>-21345</v>
      </c>
      <c r="AZ325" s="3">
        <v>-22845</v>
      </c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</row>
    <row r="326" spans="1:71" x14ac:dyDescent="0.25">
      <c r="A326" s="3" t="s">
        <v>312</v>
      </c>
      <c r="B326" s="3">
        <v>239502</v>
      </c>
      <c r="C326" s="3">
        <v>431521</v>
      </c>
      <c r="D326" s="3">
        <v>-697118</v>
      </c>
      <c r="E326" s="3">
        <v>-35511.21</v>
      </c>
      <c r="F326" s="3">
        <v>258129</v>
      </c>
      <c r="G326" s="3">
        <v>598321</v>
      </c>
      <c r="H326" s="3">
        <v>1199640</v>
      </c>
      <c r="I326" s="3">
        <v>1609562</v>
      </c>
      <c r="J326" s="3">
        <v>-62667</v>
      </c>
      <c r="K326" s="3">
        <v>114749</v>
      </c>
      <c r="L326" s="3">
        <v>733152</v>
      </c>
      <c r="M326" s="3">
        <v>799405.04</v>
      </c>
      <c r="N326" s="3">
        <v>-214736</v>
      </c>
      <c r="O326" s="3">
        <v>-82808</v>
      </c>
      <c r="P326" s="3">
        <v>204421</v>
      </c>
      <c r="Q326" s="3">
        <v>7261.55</v>
      </c>
      <c r="R326" s="3">
        <v>-215582</v>
      </c>
      <c r="S326" s="3">
        <v>-336044</v>
      </c>
      <c r="T326" s="3">
        <v>-625353</v>
      </c>
      <c r="U326" s="3">
        <v>-628824.397</v>
      </c>
      <c r="V326" s="3">
        <v>-681316</v>
      </c>
      <c r="W326" s="3">
        <v>-842372</v>
      </c>
      <c r="X326" s="3">
        <v>-1600776</v>
      </c>
      <c r="Y326" s="3">
        <v>-1646305.7609999999</v>
      </c>
      <c r="Z326" s="3">
        <v>-879386</v>
      </c>
      <c r="AA326" s="3">
        <v>-1887159</v>
      </c>
      <c r="AB326" s="3">
        <v>-2107678</v>
      </c>
      <c r="AC326" s="3">
        <v>-2396425.2799999998</v>
      </c>
      <c r="AD326" s="3">
        <v>-1153083</v>
      </c>
      <c r="AE326" s="3">
        <v>-1894795</v>
      </c>
      <c r="AF326" s="3">
        <v>-2367988</v>
      </c>
      <c r="AG326" s="3">
        <v>-2600588.8450000002</v>
      </c>
      <c r="AH326" s="3">
        <v>-514554</v>
      </c>
      <c r="AI326" s="3">
        <v>-994075</v>
      </c>
      <c r="AJ326" s="3">
        <v>-1474207</v>
      </c>
      <c r="AK326" s="3">
        <v>-1911022.97</v>
      </c>
      <c r="AL326" s="3">
        <v>-232447</v>
      </c>
      <c r="AM326" s="3">
        <v>-1709901</v>
      </c>
      <c r="AN326" s="3">
        <v>-1860772</v>
      </c>
      <c r="AO326" s="3">
        <v>-1911250.1950000001</v>
      </c>
      <c r="AP326" s="3">
        <v>-141498</v>
      </c>
      <c r="AQ326" s="3">
        <v>-1043517</v>
      </c>
      <c r="AR326" s="3">
        <v>-1066594</v>
      </c>
      <c r="AS326" s="3">
        <v>-991514.45700000005</v>
      </c>
      <c r="AT326" s="3">
        <v>-140795</v>
      </c>
      <c r="AU326" s="3">
        <v>-1065751</v>
      </c>
      <c r="AV326" s="3">
        <v>-914563</v>
      </c>
      <c r="AW326" s="3">
        <v>-463156.10700000002</v>
      </c>
      <c r="AX326" s="3">
        <v>1358606</v>
      </c>
      <c r="AY326" s="3">
        <v>2017533</v>
      </c>
      <c r="AZ326" s="3">
        <v>1587565</v>
      </c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</row>
    <row r="327" spans="1:71" x14ac:dyDescent="0.25"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</row>
    <row r="328" spans="1:71" x14ac:dyDescent="0.25">
      <c r="A328" s="3" t="s">
        <v>313</v>
      </c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</row>
    <row r="329" spans="1:71" x14ac:dyDescent="0.25">
      <c r="A329" s="3" t="s">
        <v>314</v>
      </c>
      <c r="B329" s="3">
        <v>125258</v>
      </c>
      <c r="C329" s="3">
        <v>-68480</v>
      </c>
      <c r="D329" s="3">
        <v>443614</v>
      </c>
      <c r="E329" s="3">
        <v>-27510.77</v>
      </c>
      <c r="F329" s="3">
        <v>40429</v>
      </c>
      <c r="G329" s="3">
        <v>2731</v>
      </c>
      <c r="H329" s="3">
        <v>12927</v>
      </c>
      <c r="I329" s="3">
        <v>29521</v>
      </c>
      <c r="J329" s="3">
        <v>16206</v>
      </c>
      <c r="K329" s="3">
        <v>19872</v>
      </c>
      <c r="L329" s="3">
        <v>-3024</v>
      </c>
      <c r="M329" s="3">
        <v>184255.24</v>
      </c>
      <c r="N329" s="3">
        <v>48766</v>
      </c>
      <c r="O329" s="3">
        <v>268998</v>
      </c>
      <c r="P329" s="3">
        <v>-126780</v>
      </c>
      <c r="Q329" s="3">
        <v>16589.87</v>
      </c>
      <c r="R329" s="3">
        <v>-149233</v>
      </c>
      <c r="S329" s="3">
        <v>-85193</v>
      </c>
      <c r="T329" s="3">
        <v>-131978</v>
      </c>
      <c r="U329" s="3">
        <v>68762.576000000001</v>
      </c>
      <c r="V329" s="3">
        <v>-167075</v>
      </c>
      <c r="W329" s="3">
        <v>-231768</v>
      </c>
      <c r="X329" s="3">
        <v>-178341</v>
      </c>
      <c r="Y329" s="3">
        <v>425846.84499999997</v>
      </c>
      <c r="Z329" s="3">
        <v>-274350</v>
      </c>
      <c r="AA329" s="3">
        <v>-760361</v>
      </c>
      <c r="AB329" s="3">
        <v>-429573</v>
      </c>
      <c r="AC329" s="3">
        <v>-89820.53</v>
      </c>
      <c r="AD329" s="3">
        <v>-244705</v>
      </c>
      <c r="AE329" s="3">
        <v>-335027</v>
      </c>
      <c r="AF329" s="3">
        <v>-398578</v>
      </c>
      <c r="AG329" s="3">
        <v>-255741.09899999999</v>
      </c>
      <c r="AH329" s="3">
        <v>352070</v>
      </c>
      <c r="AI329" s="3">
        <v>624959</v>
      </c>
      <c r="AJ329" s="3">
        <v>642972</v>
      </c>
      <c r="AK329" s="3">
        <v>699165.27</v>
      </c>
      <c r="AL329" s="3">
        <v>65866</v>
      </c>
      <c r="AM329" s="3">
        <v>-459454</v>
      </c>
      <c r="AN329" s="3">
        <v>266853</v>
      </c>
      <c r="AO329" s="3">
        <v>-278996.212</v>
      </c>
      <c r="AP329" s="3">
        <v>542990</v>
      </c>
      <c r="AQ329" s="3">
        <v>2942</v>
      </c>
      <c r="AR329" s="3">
        <v>510257</v>
      </c>
      <c r="AS329" s="3">
        <v>552387.98100000003</v>
      </c>
      <c r="AT329" s="3">
        <v>438887</v>
      </c>
      <c r="AU329" s="3">
        <v>-469674</v>
      </c>
      <c r="AV329" s="3">
        <v>-388499</v>
      </c>
      <c r="AW329" s="3">
        <v>756393.50899999996</v>
      </c>
      <c r="AX329" s="3">
        <v>309143</v>
      </c>
      <c r="AY329" s="3">
        <v>882891</v>
      </c>
      <c r="AZ329" s="3">
        <v>783552</v>
      </c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</row>
    <row r="330" spans="1:71" x14ac:dyDescent="0.25">
      <c r="A330" s="3" t="s">
        <v>315</v>
      </c>
      <c r="B330" s="3">
        <v>0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-23588</v>
      </c>
      <c r="AQ330" s="3">
        <v>10610</v>
      </c>
      <c r="AR330" s="3">
        <v>11699</v>
      </c>
      <c r="AS330" s="3">
        <v>27740.43</v>
      </c>
      <c r="AT330" s="3">
        <v>-21558</v>
      </c>
      <c r="AU330" s="3">
        <v>-24361</v>
      </c>
      <c r="AV330" s="3">
        <v>-21552</v>
      </c>
      <c r="AW330" s="3">
        <v>-14234.721</v>
      </c>
      <c r="AX330" s="3">
        <v>-3030</v>
      </c>
      <c r="AY330" s="3">
        <v>-50660</v>
      </c>
      <c r="AZ330" s="3">
        <v>-4302</v>
      </c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</row>
    <row r="331" spans="1:71" x14ac:dyDescent="0.25">
      <c r="A331" s="3" t="s">
        <v>316</v>
      </c>
      <c r="B331" s="3">
        <v>113087</v>
      </c>
      <c r="C331" s="3">
        <v>113087</v>
      </c>
      <c r="D331" s="3">
        <v>113087</v>
      </c>
      <c r="E331" s="3">
        <v>113087.11</v>
      </c>
      <c r="F331" s="3">
        <v>85576</v>
      </c>
      <c r="G331" s="3">
        <v>85576</v>
      </c>
      <c r="H331" s="3">
        <v>85576</v>
      </c>
      <c r="I331" s="3">
        <v>85576</v>
      </c>
      <c r="J331" s="3">
        <v>115097</v>
      </c>
      <c r="K331" s="3">
        <v>115097</v>
      </c>
      <c r="L331" s="3">
        <v>115097</v>
      </c>
      <c r="M331" s="3">
        <v>115096.88</v>
      </c>
      <c r="N331" s="3">
        <v>299352</v>
      </c>
      <c r="O331" s="3">
        <v>299352</v>
      </c>
      <c r="P331" s="3">
        <v>299352</v>
      </c>
      <c r="Q331" s="3">
        <v>299352.11</v>
      </c>
      <c r="R331" s="3">
        <v>315942</v>
      </c>
      <c r="S331" s="3">
        <v>228077</v>
      </c>
      <c r="T331" s="3">
        <v>228077</v>
      </c>
      <c r="U331" s="3">
        <v>228076.95800000001</v>
      </c>
      <c r="V331" s="3">
        <v>296839</v>
      </c>
      <c r="W331" s="3">
        <v>296839</v>
      </c>
      <c r="X331" s="3">
        <v>296839</v>
      </c>
      <c r="Y331" s="3">
        <v>296839.53447000001</v>
      </c>
      <c r="Z331" s="3">
        <v>722686</v>
      </c>
      <c r="AA331" s="3">
        <v>722686</v>
      </c>
      <c r="AB331" s="3">
        <v>722686</v>
      </c>
      <c r="AC331" s="3">
        <v>722686.38</v>
      </c>
      <c r="AD331" s="3">
        <v>632866</v>
      </c>
      <c r="AE331" s="3">
        <v>632866</v>
      </c>
      <c r="AF331" s="3">
        <v>632866</v>
      </c>
      <c r="AG331" s="3">
        <v>632865.85</v>
      </c>
      <c r="AH331" s="3">
        <v>377125</v>
      </c>
      <c r="AI331" s="3">
        <v>377125</v>
      </c>
      <c r="AJ331" s="3">
        <v>377125</v>
      </c>
      <c r="AK331" s="3">
        <v>377124.75</v>
      </c>
      <c r="AL331" s="3">
        <v>1076290</v>
      </c>
      <c r="AM331" s="3">
        <v>976290</v>
      </c>
      <c r="AN331" s="3">
        <v>976290</v>
      </c>
      <c r="AO331" s="3">
        <v>976290.01800000004</v>
      </c>
      <c r="AP331" s="3">
        <v>701414</v>
      </c>
      <c r="AQ331" s="3">
        <v>701414</v>
      </c>
      <c r="AR331" s="3">
        <v>701414</v>
      </c>
      <c r="AS331" s="3">
        <v>701414.23400000005</v>
      </c>
      <c r="AT331" s="3">
        <v>1281543</v>
      </c>
      <c r="AU331" s="3">
        <v>1281543</v>
      </c>
      <c r="AV331" s="3">
        <v>1281543</v>
      </c>
      <c r="AW331" s="3">
        <v>1281542.645</v>
      </c>
      <c r="AX331" s="3">
        <v>2023701</v>
      </c>
      <c r="AY331" s="3">
        <v>2023701</v>
      </c>
      <c r="AZ331" s="3">
        <v>2023701</v>
      </c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</row>
    <row r="332" spans="1:71" x14ac:dyDescent="0.25">
      <c r="A332" s="3" t="s">
        <v>317</v>
      </c>
      <c r="B332" s="3">
        <v>238345</v>
      </c>
      <c r="C332" s="3">
        <v>44607</v>
      </c>
      <c r="D332" s="3">
        <v>556701</v>
      </c>
      <c r="E332" s="3">
        <v>85576.34</v>
      </c>
      <c r="F332" s="3">
        <v>126005</v>
      </c>
      <c r="G332" s="3">
        <v>88307</v>
      </c>
      <c r="H332" s="3">
        <v>98503</v>
      </c>
      <c r="I332" s="3">
        <v>115097</v>
      </c>
      <c r="J332" s="3">
        <v>131303</v>
      </c>
      <c r="K332" s="3">
        <v>134969</v>
      </c>
      <c r="L332" s="3">
        <v>112073</v>
      </c>
      <c r="M332" s="3">
        <v>299352.11</v>
      </c>
      <c r="N332" s="3">
        <v>348118</v>
      </c>
      <c r="O332" s="3">
        <v>568350</v>
      </c>
      <c r="P332" s="3">
        <v>172572</v>
      </c>
      <c r="Q332" s="3">
        <v>315941.99</v>
      </c>
      <c r="R332" s="3">
        <v>166709</v>
      </c>
      <c r="S332" s="3">
        <v>142884</v>
      </c>
      <c r="T332" s="3">
        <v>96099</v>
      </c>
      <c r="U332" s="3">
        <v>296839.53399999999</v>
      </c>
      <c r="V332" s="3">
        <v>129764</v>
      </c>
      <c r="W332" s="3">
        <v>65071</v>
      </c>
      <c r="X332" s="3">
        <v>118498</v>
      </c>
      <c r="Y332" s="3">
        <v>722686.37947000004</v>
      </c>
      <c r="Z332" s="3">
        <v>448336</v>
      </c>
      <c r="AA332" s="3">
        <v>-37675</v>
      </c>
      <c r="AB332" s="3">
        <v>293113</v>
      </c>
      <c r="AC332" s="3">
        <v>632865.85</v>
      </c>
      <c r="AD332" s="3">
        <v>388161</v>
      </c>
      <c r="AE332" s="3">
        <v>297839</v>
      </c>
      <c r="AF332" s="3">
        <v>234288</v>
      </c>
      <c r="AG332" s="3">
        <v>377124.75099999999</v>
      </c>
      <c r="AH332" s="3">
        <v>729195</v>
      </c>
      <c r="AI332" s="3">
        <v>1002084</v>
      </c>
      <c r="AJ332" s="3">
        <v>1020097</v>
      </c>
      <c r="AK332" s="3">
        <v>1076290.02</v>
      </c>
      <c r="AL332" s="3">
        <v>1142156</v>
      </c>
      <c r="AM332" s="3">
        <v>516836</v>
      </c>
      <c r="AN332" s="3">
        <v>1243143</v>
      </c>
      <c r="AO332" s="3">
        <v>697293.80599999998</v>
      </c>
      <c r="AP332" s="3">
        <v>1220816</v>
      </c>
      <c r="AQ332" s="3">
        <v>714966</v>
      </c>
      <c r="AR332" s="3">
        <v>1223370</v>
      </c>
      <c r="AS332" s="3">
        <v>1281542.645</v>
      </c>
      <c r="AT332" s="3">
        <v>1698872</v>
      </c>
      <c r="AU332" s="3">
        <v>787508</v>
      </c>
      <c r="AV332" s="3">
        <v>871492</v>
      </c>
      <c r="AW332" s="3">
        <v>2023701.433</v>
      </c>
      <c r="AX332" s="3">
        <v>2329814</v>
      </c>
      <c r="AY332" s="3">
        <v>2855932</v>
      </c>
      <c r="AZ332" s="3">
        <v>2802951</v>
      </c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</row>
    <row r="333" spans="1:7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</row>
    <row r="334" spans="1:7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</row>
    <row r="335" spans="1:7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</row>
    <row r="336" spans="1:71" x14ac:dyDescent="0.25">
      <c r="A336" s="9"/>
      <c r="B336" s="10">
        <v>2008</v>
      </c>
      <c r="C336" s="10">
        <v>2009</v>
      </c>
      <c r="D336" s="10">
        <v>2010</v>
      </c>
      <c r="E336" s="10">
        <v>2011</v>
      </c>
      <c r="F336" s="10">
        <v>2012</v>
      </c>
      <c r="G336" s="10">
        <v>2013</v>
      </c>
      <c r="H336" s="10">
        <v>2014</v>
      </c>
      <c r="I336" s="10">
        <v>2015</v>
      </c>
      <c r="J336" s="10">
        <v>2016</v>
      </c>
      <c r="K336" s="10">
        <v>2017</v>
      </c>
      <c r="L336" s="10">
        <v>2018</v>
      </c>
      <c r="M336" s="10">
        <v>2019</v>
      </c>
      <c r="N336" s="10">
        <v>2020</v>
      </c>
      <c r="O336" s="11"/>
      <c r="P336" s="10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</row>
    <row r="337" spans="1:71" x14ac:dyDescent="0.25">
      <c r="A337" s="12"/>
      <c r="B337" s="13" t="s">
        <v>318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5"/>
      <c r="O337" s="16"/>
      <c r="P337" s="4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</row>
    <row r="338" spans="1:71" x14ac:dyDescent="0.25">
      <c r="A338" s="2"/>
      <c r="B338" s="17" t="s">
        <v>54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5"/>
      <c r="O338" s="16"/>
      <c r="P338" s="4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</row>
    <row r="339" spans="1:71" x14ac:dyDescent="0.25">
      <c r="A339" s="2"/>
      <c r="B339" s="18">
        <f t="shared" ref="B339:N342" si="6">IFERROR(VLOOKUP($B$338,$4:$138,MATCH($P339&amp;"/"&amp;B$336,$2:$2,0),FALSE),"")</f>
        <v>238345</v>
      </c>
      <c r="C339" s="18">
        <f t="shared" si="6"/>
        <v>126005</v>
      </c>
      <c r="D339" s="18">
        <f t="shared" si="6"/>
        <v>131303</v>
      </c>
      <c r="E339" s="18">
        <f t="shared" si="6"/>
        <v>348118</v>
      </c>
      <c r="F339" s="18">
        <f t="shared" si="6"/>
        <v>166709</v>
      </c>
      <c r="G339" s="18">
        <f t="shared" si="6"/>
        <v>329081</v>
      </c>
      <c r="H339" s="18">
        <f t="shared" si="6"/>
        <v>517097</v>
      </c>
      <c r="I339" s="18">
        <f t="shared" si="6"/>
        <v>507526</v>
      </c>
      <c r="J339" s="18">
        <f t="shared" si="6"/>
        <v>856015</v>
      </c>
      <c r="K339" s="18">
        <f t="shared" si="6"/>
        <v>1160790</v>
      </c>
      <c r="L339" s="18">
        <f t="shared" si="6"/>
        <v>1220816</v>
      </c>
      <c r="M339" s="18">
        <f t="shared" si="6"/>
        <v>1698872</v>
      </c>
      <c r="N339" s="19">
        <f t="shared" si="6"/>
        <v>2329814</v>
      </c>
      <c r="O339" s="16"/>
      <c r="P339" s="20" t="s">
        <v>319</v>
      </c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</row>
    <row r="340" spans="1:71" x14ac:dyDescent="0.25">
      <c r="A340" s="2"/>
      <c r="B340" s="18">
        <f t="shared" si="6"/>
        <v>44607</v>
      </c>
      <c r="C340" s="18">
        <f t="shared" si="6"/>
        <v>88307</v>
      </c>
      <c r="D340" s="18">
        <f t="shared" si="6"/>
        <v>134969</v>
      </c>
      <c r="E340" s="18">
        <f t="shared" si="6"/>
        <v>568350</v>
      </c>
      <c r="F340" s="18">
        <f t="shared" si="6"/>
        <v>209234</v>
      </c>
      <c r="G340" s="18">
        <f t="shared" si="6"/>
        <v>234885</v>
      </c>
      <c r="H340" s="18">
        <f t="shared" si="6"/>
        <v>263989</v>
      </c>
      <c r="I340" s="18">
        <f t="shared" si="6"/>
        <v>340735</v>
      </c>
      <c r="J340" s="18">
        <f t="shared" si="6"/>
        <v>1135223</v>
      </c>
      <c r="K340" s="18">
        <f t="shared" si="6"/>
        <v>572884</v>
      </c>
      <c r="L340" s="18">
        <f t="shared" si="6"/>
        <v>714966</v>
      </c>
      <c r="M340" s="18">
        <f t="shared" si="6"/>
        <v>787508</v>
      </c>
      <c r="N340" s="19">
        <f t="shared" si="6"/>
        <v>2855932</v>
      </c>
      <c r="O340" s="16"/>
      <c r="P340" s="20" t="s">
        <v>320</v>
      </c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</row>
    <row r="341" spans="1:71" x14ac:dyDescent="0.25">
      <c r="A341" s="2"/>
      <c r="B341" s="18">
        <f t="shared" si="6"/>
        <v>556701</v>
      </c>
      <c r="C341" s="18">
        <f t="shared" si="6"/>
        <v>98503</v>
      </c>
      <c r="D341" s="18">
        <f t="shared" si="6"/>
        <v>112073</v>
      </c>
      <c r="E341" s="18">
        <f t="shared" si="6"/>
        <v>172572</v>
      </c>
      <c r="F341" s="18">
        <f t="shared" si="6"/>
        <v>247349</v>
      </c>
      <c r="G341" s="18">
        <f t="shared" si="6"/>
        <v>385602</v>
      </c>
      <c r="H341" s="18">
        <f t="shared" si="6"/>
        <v>327879</v>
      </c>
      <c r="I341" s="18">
        <f t="shared" si="6"/>
        <v>341833</v>
      </c>
      <c r="J341" s="18">
        <f t="shared" si="6"/>
        <v>1056663</v>
      </c>
      <c r="K341" s="18">
        <f t="shared" si="6"/>
        <v>1276954</v>
      </c>
      <c r="L341" s="18">
        <f t="shared" si="6"/>
        <v>1223370</v>
      </c>
      <c r="M341" s="18">
        <f t="shared" si="6"/>
        <v>871492</v>
      </c>
      <c r="N341" s="19">
        <f t="shared" si="6"/>
        <v>2802951</v>
      </c>
      <c r="O341" s="16"/>
      <c r="P341" s="20" t="s">
        <v>321</v>
      </c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</row>
    <row r="342" spans="1:71" x14ac:dyDescent="0.25">
      <c r="A342" s="2"/>
      <c r="B342" s="18">
        <f t="shared" si="6"/>
        <v>85576.34</v>
      </c>
      <c r="C342" s="18">
        <f t="shared" si="6"/>
        <v>115097</v>
      </c>
      <c r="D342" s="18">
        <f t="shared" si="6"/>
        <v>299352.11</v>
      </c>
      <c r="E342" s="18">
        <f t="shared" si="6"/>
        <v>315941.99</v>
      </c>
      <c r="F342" s="18">
        <f t="shared" si="6"/>
        <v>356281.14899999998</v>
      </c>
      <c r="G342" s="18">
        <f t="shared" si="6"/>
        <v>741517.85600000003</v>
      </c>
      <c r="H342" s="18">
        <f t="shared" si="6"/>
        <v>645650.17000000004</v>
      </c>
      <c r="I342" s="18">
        <f t="shared" si="6"/>
        <v>448313.67099999997</v>
      </c>
      <c r="J342" s="18">
        <f t="shared" si="6"/>
        <v>1089295.4099999999</v>
      </c>
      <c r="K342" s="18">
        <f t="shared" si="6"/>
        <v>701414.23400000005</v>
      </c>
      <c r="L342" s="18">
        <f t="shared" si="6"/>
        <v>1281542.645</v>
      </c>
      <c r="M342" s="18">
        <f t="shared" si="6"/>
        <v>2023701.433</v>
      </c>
      <c r="N342" s="19">
        <f>IFERROR(VLOOKUP($B$338,$4:$138,MATCH($P342&amp;"/"&amp;N$336,$2:$2,0),FALSE),IFERROR(VLOOKUP($B$338,$4:$138,MATCH($P341&amp;"/"&amp;N$336,$2:$2,0),FALSE),IFERROR(VLOOKUP($B$338,$4:$138,MATCH($P340&amp;"/"&amp;N$336,$2:$2,0),FALSE),IFERROR(VLOOKUP($B$338,$4:$138,MATCH($P339&amp;"/"&amp;N$336,$2:$2,0),FALSE),""))))</f>
        <v>2802951</v>
      </c>
      <c r="O342" s="16"/>
      <c r="P342" s="20" t="s">
        <v>322</v>
      </c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</row>
    <row r="343" spans="1:71" x14ac:dyDescent="0.25">
      <c r="A343" s="2"/>
      <c r="B343" s="21">
        <f t="shared" ref="B343:N343" si="7">+B342/B$390</f>
        <v>4.8445507281502454E-3</v>
      </c>
      <c r="C343" s="21">
        <f t="shared" si="7"/>
        <v>5.8079961588757322E-3</v>
      </c>
      <c r="D343" s="21">
        <f t="shared" si="7"/>
        <v>1.4469980707443878E-2</v>
      </c>
      <c r="E343" s="21">
        <f t="shared" si="7"/>
        <v>1.4570559074816407E-2</v>
      </c>
      <c r="F343" s="21">
        <f t="shared" si="7"/>
        <v>1.2835638208143655E-2</v>
      </c>
      <c r="G343" s="21">
        <f t="shared" si="7"/>
        <v>2.5384082287853355E-2</v>
      </c>
      <c r="H343" s="21">
        <f t="shared" si="7"/>
        <v>2.2489568478609057E-2</v>
      </c>
      <c r="I343" s="21">
        <f t="shared" si="7"/>
        <v>1.8299040937329376E-2</v>
      </c>
      <c r="J343" s="21">
        <f t="shared" si="7"/>
        <v>4.4649094975795736E-2</v>
      </c>
      <c r="K343" s="21">
        <f t="shared" si="7"/>
        <v>2.8014760520244465E-2</v>
      </c>
      <c r="L343" s="21">
        <f t="shared" si="7"/>
        <v>4.8456189700844074E-2</v>
      </c>
      <c r="M343" s="21">
        <f t="shared" si="7"/>
        <v>7.3350153340520016E-2</v>
      </c>
      <c r="N343" s="21">
        <f t="shared" si="7"/>
        <v>7.6534058920569123E-2</v>
      </c>
      <c r="O343" s="16">
        <f>RATE(M$336-B$336,,-B343,M343)</f>
        <v>0.28022451141930232</v>
      </c>
      <c r="P343" s="22" t="s">
        <v>323</v>
      </c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</row>
    <row r="344" spans="1:71" x14ac:dyDescent="0.25">
      <c r="A344" s="2"/>
      <c r="B344" s="23" t="s">
        <v>55</v>
      </c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5"/>
      <c r="O344" s="16"/>
      <c r="P344" s="4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</row>
    <row r="345" spans="1:71" x14ac:dyDescent="0.25">
      <c r="A345" s="2"/>
      <c r="B345" s="19">
        <f t="shared" ref="B345:N348" si="8">IFERROR(VLOOKUP($B$344,$4:$138,MATCH($P345&amp;"/"&amp;B$336,$2:$2,0),FALSE),IFERROR(VLOOKUP($B$344,$4:$138,MATCH($P344&amp;"/"&amp;B$336,$2:$2,0),FALSE),IFERROR(VLOOKUP($B$344,$4:$138,MATCH($P343&amp;"/"&amp;B$336,$2:$2,0),FALSE),IFERROR(VLOOKUP($B$344,$4:$138,MATCH($P342&amp;"/"&amp;B$336,$2:$2,0),FALSE),"0"))))</f>
        <v>0</v>
      </c>
      <c r="C345" s="19">
        <f t="shared" si="8"/>
        <v>0</v>
      </c>
      <c r="D345" s="19">
        <f t="shared" si="8"/>
        <v>80000</v>
      </c>
      <c r="E345" s="19">
        <f t="shared" si="8"/>
        <v>0</v>
      </c>
      <c r="F345" s="19">
        <f t="shared" si="8"/>
        <v>0</v>
      </c>
      <c r="G345" s="19">
        <f t="shared" si="8"/>
        <v>0</v>
      </c>
      <c r="H345" s="19">
        <f t="shared" si="8"/>
        <v>0</v>
      </c>
      <c r="I345" s="19">
        <f t="shared" si="8"/>
        <v>0</v>
      </c>
      <c r="J345" s="19">
        <f t="shared" si="8"/>
        <v>0</v>
      </c>
      <c r="K345" s="19">
        <f t="shared" si="8"/>
        <v>803350</v>
      </c>
      <c r="L345" s="19">
        <f t="shared" si="8"/>
        <v>293695</v>
      </c>
      <c r="M345" s="19">
        <f t="shared" si="8"/>
        <v>1076775</v>
      </c>
      <c r="N345" s="19">
        <f t="shared" si="8"/>
        <v>0</v>
      </c>
      <c r="O345" s="16"/>
      <c r="P345" s="20" t="s">
        <v>319</v>
      </c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</row>
    <row r="346" spans="1:71" x14ac:dyDescent="0.25">
      <c r="A346" s="2"/>
      <c r="B346" s="19">
        <f t="shared" si="8"/>
        <v>0</v>
      </c>
      <c r="C346" s="19">
        <f t="shared" si="8"/>
        <v>0</v>
      </c>
      <c r="D346" s="19">
        <f t="shared" si="8"/>
        <v>0</v>
      </c>
      <c r="E346" s="19">
        <f t="shared" si="8"/>
        <v>0</v>
      </c>
      <c r="F346" s="19">
        <f t="shared" si="8"/>
        <v>0</v>
      </c>
      <c r="G346" s="19">
        <f t="shared" si="8"/>
        <v>0</v>
      </c>
      <c r="H346" s="19">
        <f t="shared" si="8"/>
        <v>0</v>
      </c>
      <c r="I346" s="19">
        <f t="shared" si="8"/>
        <v>0</v>
      </c>
      <c r="J346" s="19">
        <f t="shared" si="8"/>
        <v>0</v>
      </c>
      <c r="K346" s="19">
        <f t="shared" si="8"/>
        <v>703712</v>
      </c>
      <c r="L346" s="19">
        <f t="shared" si="8"/>
        <v>479501</v>
      </c>
      <c r="M346" s="19">
        <f t="shared" si="8"/>
        <v>1333005</v>
      </c>
      <c r="N346" s="19">
        <f t="shared" si="8"/>
        <v>0</v>
      </c>
      <c r="O346" s="16"/>
      <c r="P346" s="20" t="s">
        <v>320</v>
      </c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</row>
    <row r="347" spans="1:71" x14ac:dyDescent="0.25">
      <c r="A347" s="2"/>
      <c r="B347" s="19">
        <f t="shared" si="8"/>
        <v>0</v>
      </c>
      <c r="C347" s="19">
        <f t="shared" si="8"/>
        <v>0</v>
      </c>
      <c r="D347" s="19">
        <f t="shared" si="8"/>
        <v>0</v>
      </c>
      <c r="E347" s="19">
        <f t="shared" si="8"/>
        <v>0</v>
      </c>
      <c r="F347" s="19">
        <f t="shared" si="8"/>
        <v>0</v>
      </c>
      <c r="G347" s="19">
        <f t="shared" si="8"/>
        <v>0</v>
      </c>
      <c r="H347" s="19">
        <f t="shared" si="8"/>
        <v>0</v>
      </c>
      <c r="I347" s="19">
        <f t="shared" si="8"/>
        <v>0</v>
      </c>
      <c r="J347" s="19">
        <f t="shared" si="8"/>
        <v>837127</v>
      </c>
      <c r="K347" s="19">
        <f t="shared" si="8"/>
        <v>100105</v>
      </c>
      <c r="L347" s="19">
        <f t="shared" si="8"/>
        <v>597220</v>
      </c>
      <c r="M347" s="19">
        <f t="shared" si="8"/>
        <v>1475025</v>
      </c>
      <c r="N347" s="19">
        <f t="shared" si="8"/>
        <v>0</v>
      </c>
      <c r="O347" s="16"/>
      <c r="P347" s="20" t="s">
        <v>321</v>
      </c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</row>
    <row r="348" spans="1:71" x14ac:dyDescent="0.25">
      <c r="A348" s="2"/>
      <c r="B348" s="19">
        <f t="shared" si="8"/>
        <v>0</v>
      </c>
      <c r="C348" s="19">
        <f t="shared" si="8"/>
        <v>0</v>
      </c>
      <c r="D348" s="19">
        <f t="shared" si="8"/>
        <v>0</v>
      </c>
      <c r="E348" s="19">
        <f t="shared" si="8"/>
        <v>0</v>
      </c>
      <c r="F348" s="19">
        <f t="shared" si="8"/>
        <v>3960.2559999999999</v>
      </c>
      <c r="G348" s="19">
        <f t="shared" si="8"/>
        <v>0</v>
      </c>
      <c r="H348" s="19">
        <f t="shared" si="8"/>
        <v>0</v>
      </c>
      <c r="I348" s="19">
        <f t="shared" si="8"/>
        <v>0</v>
      </c>
      <c r="J348" s="19">
        <f t="shared" si="8"/>
        <v>53746.05</v>
      </c>
      <c r="K348" s="19">
        <f t="shared" si="8"/>
        <v>98042.7</v>
      </c>
      <c r="L348" s="19">
        <f t="shared" si="8"/>
        <v>898689.56200000003</v>
      </c>
      <c r="M348" s="19">
        <f t="shared" si="8"/>
        <v>787939.10199999996</v>
      </c>
      <c r="N348" s="19">
        <f t="shared" si="8"/>
        <v>0</v>
      </c>
      <c r="O348" s="16"/>
      <c r="P348" s="20" t="s">
        <v>322</v>
      </c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</row>
    <row r="349" spans="1:71" x14ac:dyDescent="0.25">
      <c r="A349" s="2"/>
      <c r="B349" s="21">
        <f t="shared" ref="B349:N349" si="9">+B348/B$390</f>
        <v>0</v>
      </c>
      <c r="C349" s="21">
        <f t="shared" si="9"/>
        <v>0</v>
      </c>
      <c r="D349" s="21">
        <f t="shared" si="9"/>
        <v>0</v>
      </c>
      <c r="E349" s="21">
        <f t="shared" si="9"/>
        <v>0</v>
      </c>
      <c r="F349" s="21">
        <f t="shared" si="9"/>
        <v>1.4267500082534583E-4</v>
      </c>
      <c r="G349" s="21">
        <f t="shared" si="9"/>
        <v>0</v>
      </c>
      <c r="H349" s="21">
        <f t="shared" si="9"/>
        <v>0</v>
      </c>
      <c r="I349" s="21">
        <f t="shared" si="9"/>
        <v>0</v>
      </c>
      <c r="J349" s="21">
        <f t="shared" si="9"/>
        <v>2.2029951370343762E-3</v>
      </c>
      <c r="K349" s="21">
        <f t="shared" si="9"/>
        <v>3.9158640188904003E-3</v>
      </c>
      <c r="L349" s="21">
        <f t="shared" si="9"/>
        <v>3.3980197278913389E-2</v>
      </c>
      <c r="M349" s="21">
        <f t="shared" si="9"/>
        <v>2.8559279057787594E-2</v>
      </c>
      <c r="N349" s="21">
        <f t="shared" si="9"/>
        <v>0</v>
      </c>
      <c r="O349" s="16" t="e">
        <f>RATE(M$336-B$336,,-B349,M349)</f>
        <v>#NUM!</v>
      </c>
      <c r="P349" s="22" t="s">
        <v>323</v>
      </c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</row>
    <row r="350" spans="1:71" x14ac:dyDescent="0.25">
      <c r="A350" s="2"/>
      <c r="B350" s="23" t="s">
        <v>56</v>
      </c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5"/>
      <c r="O350" s="16"/>
      <c r="P350" s="4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</row>
    <row r="351" spans="1:71" x14ac:dyDescent="0.25">
      <c r="A351" s="2"/>
      <c r="B351" s="19">
        <f t="shared" ref="B351:N354" si="10">IFERROR(VLOOKUP($B$350,$4:$138,MATCH($P351&amp;"/"&amp;B$336,$2:$2,0),FALSE),"")</f>
        <v>337599</v>
      </c>
      <c r="C351" s="19">
        <f t="shared" si="10"/>
        <v>247765</v>
      </c>
      <c r="D351" s="19">
        <f t="shared" si="10"/>
        <v>313903</v>
      </c>
      <c r="E351" s="19">
        <f t="shared" si="10"/>
        <v>299296</v>
      </c>
      <c r="F351" s="19">
        <f t="shared" si="10"/>
        <v>401297</v>
      </c>
      <c r="G351" s="19">
        <f t="shared" si="10"/>
        <v>972997</v>
      </c>
      <c r="H351" s="19">
        <f t="shared" si="10"/>
        <v>835695</v>
      </c>
      <c r="I351" s="19">
        <f t="shared" si="10"/>
        <v>542741</v>
      </c>
      <c r="J351" s="19">
        <f t="shared" si="10"/>
        <v>1188936</v>
      </c>
      <c r="K351" s="19">
        <f t="shared" si="10"/>
        <v>1072170</v>
      </c>
      <c r="L351" s="19">
        <f t="shared" si="10"/>
        <v>950460</v>
      </c>
      <c r="M351" s="19">
        <f t="shared" si="10"/>
        <v>991404</v>
      </c>
      <c r="N351" s="19">
        <f t="shared" si="10"/>
        <v>759310</v>
      </c>
      <c r="O351" s="16"/>
      <c r="P351" s="20" t="s">
        <v>319</v>
      </c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</row>
    <row r="352" spans="1:71" x14ac:dyDescent="0.25">
      <c r="A352" s="2"/>
      <c r="B352" s="19">
        <f t="shared" si="10"/>
        <v>223599</v>
      </c>
      <c r="C352" s="19">
        <f t="shared" si="10"/>
        <v>185908</v>
      </c>
      <c r="D352" s="19">
        <f t="shared" si="10"/>
        <v>177965</v>
      </c>
      <c r="E352" s="19">
        <f t="shared" si="10"/>
        <v>190581</v>
      </c>
      <c r="F352" s="19">
        <f t="shared" si="10"/>
        <v>269132</v>
      </c>
      <c r="G352" s="19">
        <f t="shared" si="10"/>
        <v>863157</v>
      </c>
      <c r="H352" s="19">
        <f t="shared" si="10"/>
        <v>605805</v>
      </c>
      <c r="I352" s="19">
        <f t="shared" si="10"/>
        <v>319555</v>
      </c>
      <c r="J352" s="19">
        <f t="shared" si="10"/>
        <v>840951</v>
      </c>
      <c r="K352" s="19">
        <f t="shared" si="10"/>
        <v>788932</v>
      </c>
      <c r="L352" s="19">
        <f t="shared" si="10"/>
        <v>312949</v>
      </c>
      <c r="M352" s="19">
        <f t="shared" si="10"/>
        <v>242740</v>
      </c>
      <c r="N352" s="19">
        <f t="shared" si="10"/>
        <v>602501</v>
      </c>
      <c r="O352" s="16"/>
      <c r="P352" s="20" t="s">
        <v>320</v>
      </c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</row>
    <row r="353" spans="1:71" x14ac:dyDescent="0.25">
      <c r="A353" s="2"/>
      <c r="B353" s="19">
        <f t="shared" si="10"/>
        <v>265576</v>
      </c>
      <c r="C353" s="19">
        <f t="shared" si="10"/>
        <v>220536</v>
      </c>
      <c r="D353" s="19">
        <f t="shared" si="10"/>
        <v>195993</v>
      </c>
      <c r="E353" s="19">
        <f t="shared" si="10"/>
        <v>208361</v>
      </c>
      <c r="F353" s="19">
        <f t="shared" si="10"/>
        <v>318221</v>
      </c>
      <c r="G353" s="19">
        <f t="shared" si="10"/>
        <v>837396</v>
      </c>
      <c r="H353" s="19">
        <f t="shared" si="10"/>
        <v>343652</v>
      </c>
      <c r="I353" s="19">
        <f t="shared" si="10"/>
        <v>952977</v>
      </c>
      <c r="J353" s="19">
        <f t="shared" si="10"/>
        <v>0</v>
      </c>
      <c r="K353" s="19">
        <f t="shared" si="10"/>
        <v>370245</v>
      </c>
      <c r="L353" s="19">
        <f t="shared" si="10"/>
        <v>339232</v>
      </c>
      <c r="M353" s="19">
        <f t="shared" si="10"/>
        <v>297909</v>
      </c>
      <c r="N353" s="19">
        <f t="shared" si="10"/>
        <v>424608</v>
      </c>
      <c r="O353" s="16"/>
      <c r="P353" s="20" t="s">
        <v>321</v>
      </c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</row>
    <row r="354" spans="1:71" x14ac:dyDescent="0.25">
      <c r="A354" s="2"/>
      <c r="B354" s="19">
        <f t="shared" si="10"/>
        <v>267236.61</v>
      </c>
      <c r="C354" s="19">
        <f t="shared" si="10"/>
        <v>309959</v>
      </c>
      <c r="D354" s="19">
        <f t="shared" si="10"/>
        <v>345883.07</v>
      </c>
      <c r="E354" s="19">
        <f t="shared" si="10"/>
        <v>269004.49</v>
      </c>
      <c r="F354" s="19">
        <f t="shared" si="10"/>
        <v>836138.01300000004</v>
      </c>
      <c r="G354" s="19">
        <f t="shared" si="10"/>
        <v>936363.86899999995</v>
      </c>
      <c r="H354" s="19">
        <f t="shared" si="10"/>
        <v>1031426.6</v>
      </c>
      <c r="I354" s="19">
        <f t="shared" si="10"/>
        <v>492637.82900000003</v>
      </c>
      <c r="J354" s="19">
        <f t="shared" si="10"/>
        <v>937882.98</v>
      </c>
      <c r="K354" s="19">
        <f t="shared" si="10"/>
        <v>860029.92099999997</v>
      </c>
      <c r="L354" s="19">
        <f t="shared" si="10"/>
        <v>863429.22499999998</v>
      </c>
      <c r="M354" s="19">
        <f t="shared" si="10"/>
        <v>313321.25099999999</v>
      </c>
      <c r="N354" s="19">
        <f>IFERROR(VLOOKUP($B$350,$4:$138,MATCH($P354&amp;"/"&amp;N$336,$2:$2,0),FALSE),IFERROR(VLOOKUP($B$350,$4:$138,MATCH($P353&amp;"/"&amp;N$336,$2:$2,0),FALSE),IFERROR(VLOOKUP($B$350,$4:$138,MATCH($P352&amp;"/"&amp;N$336,$2:$2,0),FALSE),IFERROR(VLOOKUP($B$350,$4:$138,MATCH($P351&amp;"/"&amp;N$336,$2:$2,0),FALSE),""))))</f>
        <v>424608</v>
      </c>
      <c r="O354" s="16">
        <f>RATE(M$336-B$336,,-B354,M354)</f>
        <v>1.4568240916849507E-2</v>
      </c>
      <c r="P354" s="20" t="s">
        <v>322</v>
      </c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</row>
    <row r="355" spans="1:71" x14ac:dyDescent="0.25">
      <c r="A355" s="2"/>
      <c r="B355" s="21">
        <f t="shared" ref="B355:N355" si="11">+B354/B$390</f>
        <v>1.5128495955352882E-2</v>
      </c>
      <c r="C355" s="21">
        <f t="shared" si="11"/>
        <v>1.5641073889058475E-2</v>
      </c>
      <c r="D355" s="21">
        <f t="shared" si="11"/>
        <v>1.6719178461549713E-2</v>
      </c>
      <c r="E355" s="21">
        <f t="shared" si="11"/>
        <v>1.2405903415800666E-2</v>
      </c>
      <c r="F355" s="21">
        <f t="shared" si="11"/>
        <v>3.0123303062953008E-2</v>
      </c>
      <c r="G355" s="21">
        <f t="shared" si="11"/>
        <v>3.2054167421247823E-2</v>
      </c>
      <c r="H355" s="21">
        <f t="shared" si="11"/>
        <v>3.5927101438475439E-2</v>
      </c>
      <c r="I355" s="21">
        <f t="shared" si="11"/>
        <v>2.0108242026257706E-2</v>
      </c>
      <c r="J355" s="21">
        <f t="shared" si="11"/>
        <v>3.8442855689809929E-2</v>
      </c>
      <c r="K355" s="21">
        <f t="shared" si="11"/>
        <v>3.4349933476057408E-2</v>
      </c>
      <c r="L355" s="21">
        <f t="shared" si="11"/>
        <v>3.2646974709025604E-2</v>
      </c>
      <c r="M355" s="21">
        <f t="shared" si="11"/>
        <v>1.1356498261516803E-2</v>
      </c>
      <c r="N355" s="21">
        <f t="shared" si="11"/>
        <v>1.1593842949857137E-2</v>
      </c>
      <c r="O355" s="16">
        <f>RATE(M$336-B$336,,-B355,M355)</f>
        <v>-2.5734882900867194E-2</v>
      </c>
      <c r="P355" s="22" t="s">
        <v>323</v>
      </c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</row>
    <row r="356" spans="1:71" x14ac:dyDescent="0.25">
      <c r="A356" s="2"/>
      <c r="B356" s="23" t="s">
        <v>62</v>
      </c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5"/>
      <c r="O356" s="16"/>
      <c r="P356" s="4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</row>
    <row r="357" spans="1:71" x14ac:dyDescent="0.25">
      <c r="A357" s="2"/>
      <c r="B357" s="19">
        <f t="shared" ref="B357:N360" si="12">IFERROR(VLOOKUP($B$356,$4:$138,MATCH($P357&amp;"/"&amp;B$336,$2:$2,0),FALSE),"")</f>
        <v>229671</v>
      </c>
      <c r="C357" s="19">
        <f t="shared" si="12"/>
        <v>261808</v>
      </c>
      <c r="D357" s="19">
        <f t="shared" si="12"/>
        <v>252405</v>
      </c>
      <c r="E357" s="19">
        <f t="shared" si="12"/>
        <v>303103</v>
      </c>
      <c r="F357" s="19">
        <f t="shared" si="12"/>
        <v>424692</v>
      </c>
      <c r="G357" s="19">
        <f t="shared" si="12"/>
        <v>455484</v>
      </c>
      <c r="H357" s="19">
        <f t="shared" si="12"/>
        <v>593712</v>
      </c>
      <c r="I357" s="19">
        <f t="shared" si="12"/>
        <v>607597</v>
      </c>
      <c r="J357" s="19">
        <f t="shared" si="12"/>
        <v>647816</v>
      </c>
      <c r="K357" s="19">
        <f t="shared" si="12"/>
        <v>704494</v>
      </c>
      <c r="L357" s="19">
        <f t="shared" si="12"/>
        <v>741488</v>
      </c>
      <c r="M357" s="19">
        <f t="shared" si="12"/>
        <v>789519</v>
      </c>
      <c r="N357" s="19">
        <f t="shared" si="12"/>
        <v>767305</v>
      </c>
      <c r="O357" s="16"/>
      <c r="P357" s="20" t="s">
        <v>319</v>
      </c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</row>
    <row r="358" spans="1:71" x14ac:dyDescent="0.25">
      <c r="A358" s="2"/>
      <c r="B358" s="19">
        <f t="shared" si="12"/>
        <v>242385</v>
      </c>
      <c r="C358" s="19">
        <f t="shared" si="12"/>
        <v>243614</v>
      </c>
      <c r="D358" s="19">
        <f t="shared" si="12"/>
        <v>252594</v>
      </c>
      <c r="E358" s="19">
        <f t="shared" si="12"/>
        <v>326965</v>
      </c>
      <c r="F358" s="19">
        <f t="shared" si="12"/>
        <v>460999</v>
      </c>
      <c r="G358" s="19">
        <f t="shared" si="12"/>
        <v>470755</v>
      </c>
      <c r="H358" s="19">
        <f t="shared" si="12"/>
        <v>595777</v>
      </c>
      <c r="I358" s="19">
        <f t="shared" si="12"/>
        <v>586900</v>
      </c>
      <c r="J358" s="19">
        <f t="shared" si="12"/>
        <v>642152</v>
      </c>
      <c r="K358" s="19">
        <f t="shared" si="12"/>
        <v>672820</v>
      </c>
      <c r="L358" s="19">
        <f t="shared" si="12"/>
        <v>720234</v>
      </c>
      <c r="M358" s="19">
        <f t="shared" si="12"/>
        <v>818179</v>
      </c>
      <c r="N358" s="19">
        <f t="shared" si="12"/>
        <v>727145</v>
      </c>
      <c r="O358" s="16"/>
      <c r="P358" s="20" t="s">
        <v>320</v>
      </c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</row>
    <row r="359" spans="1:71" x14ac:dyDescent="0.25">
      <c r="A359" s="2"/>
      <c r="B359" s="19">
        <f t="shared" si="12"/>
        <v>254357</v>
      </c>
      <c r="C359" s="19">
        <f t="shared" si="12"/>
        <v>229035</v>
      </c>
      <c r="D359" s="19">
        <f t="shared" si="12"/>
        <v>249513</v>
      </c>
      <c r="E359" s="19">
        <f t="shared" si="12"/>
        <v>363361</v>
      </c>
      <c r="F359" s="19">
        <f t="shared" si="12"/>
        <v>452573</v>
      </c>
      <c r="G359" s="19">
        <f t="shared" si="12"/>
        <v>503846</v>
      </c>
      <c r="H359" s="19">
        <f t="shared" si="12"/>
        <v>605332</v>
      </c>
      <c r="I359" s="19">
        <f t="shared" si="12"/>
        <v>617003</v>
      </c>
      <c r="J359" s="19">
        <f t="shared" si="12"/>
        <v>707320</v>
      </c>
      <c r="K359" s="19">
        <f t="shared" si="12"/>
        <v>644813</v>
      </c>
      <c r="L359" s="19">
        <f t="shared" si="12"/>
        <v>744936</v>
      </c>
      <c r="M359" s="19">
        <f t="shared" si="12"/>
        <v>826738</v>
      </c>
      <c r="N359" s="19">
        <f t="shared" si="12"/>
        <v>706526</v>
      </c>
      <c r="O359" s="16"/>
      <c r="P359" s="20" t="s">
        <v>321</v>
      </c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</row>
    <row r="360" spans="1:71" x14ac:dyDescent="0.25">
      <c r="A360" s="2"/>
      <c r="B360" s="19">
        <f t="shared" si="12"/>
        <v>284523.90000000002</v>
      </c>
      <c r="C360" s="19">
        <f t="shared" si="12"/>
        <v>259354</v>
      </c>
      <c r="D360" s="19">
        <f t="shared" si="12"/>
        <v>304062.82</v>
      </c>
      <c r="E360" s="19">
        <f t="shared" si="12"/>
        <v>399890.41</v>
      </c>
      <c r="F360" s="19">
        <f t="shared" si="12"/>
        <v>473384.49400000001</v>
      </c>
      <c r="G360" s="19">
        <f t="shared" si="12"/>
        <v>614956.78700000001</v>
      </c>
      <c r="H360" s="19">
        <f t="shared" si="12"/>
        <v>634966.62</v>
      </c>
      <c r="I360" s="19">
        <f t="shared" si="12"/>
        <v>675074.37</v>
      </c>
      <c r="J360" s="19">
        <f t="shared" si="12"/>
        <v>780760.22</v>
      </c>
      <c r="K360" s="19">
        <f t="shared" si="12"/>
        <v>807076.40700000001</v>
      </c>
      <c r="L360" s="19">
        <f t="shared" si="12"/>
        <v>844818.65</v>
      </c>
      <c r="M360" s="19">
        <f t="shared" si="12"/>
        <v>871491.90599999996</v>
      </c>
      <c r="N360" s="19">
        <f>IFERROR(VLOOKUP($B$356,$4:$138,MATCH($P360&amp;"/"&amp;N$336,$2:$2,0),FALSE),IFERROR(VLOOKUP($B$356,$4:$138,MATCH($P359&amp;"/"&amp;N$336,$2:$2,0),FALSE),IFERROR(VLOOKUP($B$356,$4:$138,MATCH($P358&amp;"/"&amp;N$336,$2:$2,0),FALSE),IFERROR(VLOOKUP($B$356,$4:$138,MATCH($P357&amp;"/"&amp;N$336,$2:$2,0),FALSE),""))))</f>
        <v>706526</v>
      </c>
      <c r="O360" s="16">
        <f>RATE(M$336-B$336,,-B360,M360)</f>
        <v>0.10712068260236417</v>
      </c>
      <c r="P360" s="20" t="s">
        <v>322</v>
      </c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</row>
    <row r="361" spans="1:71" x14ac:dyDescent="0.25">
      <c r="A361" s="2"/>
      <c r="B361" s="26">
        <f t="shared" ref="B361:N361" si="13">+B360/B$390</f>
        <v>1.6107144415397383E-2</v>
      </c>
      <c r="C361" s="26">
        <f t="shared" si="13"/>
        <v>1.3087456977932151E-2</v>
      </c>
      <c r="D361" s="26">
        <f t="shared" si="13"/>
        <v>1.4697685408835037E-2</v>
      </c>
      <c r="E361" s="26">
        <f t="shared" si="13"/>
        <v>1.844207806109455E-2</v>
      </c>
      <c r="F361" s="26">
        <f t="shared" si="13"/>
        <v>1.7054486647367223E-2</v>
      </c>
      <c r="G361" s="26">
        <f t="shared" si="13"/>
        <v>2.1051568156279041E-2</v>
      </c>
      <c r="H361" s="26">
        <f t="shared" si="13"/>
        <v>2.2117434402783374E-2</v>
      </c>
      <c r="I361" s="26">
        <f t="shared" si="13"/>
        <v>2.755484459087985E-2</v>
      </c>
      <c r="J361" s="26">
        <f t="shared" si="13"/>
        <v>3.2002555868754813E-2</v>
      </c>
      <c r="K361" s="26">
        <f t="shared" si="13"/>
        <v>3.223494928910204E-2</v>
      </c>
      <c r="L361" s="26">
        <f t="shared" si="13"/>
        <v>3.1943293441640402E-2</v>
      </c>
      <c r="M361" s="26">
        <f t="shared" si="13"/>
        <v>3.1587695644094582E-2</v>
      </c>
      <c r="N361" s="26">
        <f t="shared" si="13"/>
        <v>1.929156182641581E-2</v>
      </c>
      <c r="O361" s="16">
        <f>RATE(M$336-B$336,,-B361,M361)</f>
        <v>6.3140967725422673E-2</v>
      </c>
      <c r="P361" s="22" t="s">
        <v>323</v>
      </c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</row>
    <row r="362" spans="1:71" x14ac:dyDescent="0.25">
      <c r="A362" s="12"/>
      <c r="B362" s="17" t="s">
        <v>73</v>
      </c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5"/>
      <c r="O362" s="16"/>
      <c r="P362" s="4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</row>
    <row r="363" spans="1:71" x14ac:dyDescent="0.25">
      <c r="A363" s="2"/>
      <c r="B363" s="19">
        <f t="shared" ref="B363:N366" si="14">IFERROR(VLOOKUP($B$362,$4:$138,MATCH($P363&amp;"/"&amp;B$336,$2:$2,0),FALSE),"")</f>
        <v>1207950</v>
      </c>
      <c r="C363" s="19">
        <f t="shared" si="14"/>
        <v>1386641</v>
      </c>
      <c r="D363" s="19">
        <f t="shared" si="14"/>
        <v>1507017</v>
      </c>
      <c r="E363" s="19">
        <f t="shared" si="14"/>
        <v>1704207</v>
      </c>
      <c r="F363" s="19">
        <f t="shared" si="14"/>
        <v>1769818</v>
      </c>
      <c r="G363" s="19">
        <f t="shared" si="14"/>
        <v>2118412</v>
      </c>
      <c r="H363" s="19">
        <f t="shared" si="14"/>
        <v>2112124</v>
      </c>
      <c r="I363" s="19">
        <f t="shared" si="14"/>
        <v>2363412</v>
      </c>
      <c r="J363" s="19">
        <f t="shared" si="14"/>
        <v>2886073</v>
      </c>
      <c r="K363" s="19">
        <f t="shared" si="14"/>
        <v>3917361</v>
      </c>
      <c r="L363" s="19">
        <f t="shared" si="14"/>
        <v>3369258</v>
      </c>
      <c r="M363" s="19">
        <f t="shared" si="14"/>
        <v>4731560</v>
      </c>
      <c r="N363" s="19">
        <f t="shared" si="14"/>
        <v>4913897</v>
      </c>
      <c r="O363" s="16"/>
      <c r="P363" s="20" t="s">
        <v>319</v>
      </c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</row>
    <row r="364" spans="1:71" x14ac:dyDescent="0.25">
      <c r="A364" s="2"/>
      <c r="B364" s="19">
        <f t="shared" si="14"/>
        <v>934321</v>
      </c>
      <c r="C364" s="19">
        <f t="shared" si="14"/>
        <v>1201277</v>
      </c>
      <c r="D364" s="19">
        <f t="shared" si="14"/>
        <v>1333184</v>
      </c>
      <c r="E364" s="19">
        <f t="shared" si="14"/>
        <v>1848611</v>
      </c>
      <c r="F364" s="19">
        <f t="shared" si="14"/>
        <v>1751988</v>
      </c>
      <c r="G364" s="19">
        <f t="shared" si="14"/>
        <v>1950630</v>
      </c>
      <c r="H364" s="19">
        <f t="shared" si="14"/>
        <v>1771179</v>
      </c>
      <c r="I364" s="19">
        <f t="shared" si="14"/>
        <v>2039420</v>
      </c>
      <c r="J364" s="19">
        <f t="shared" si="14"/>
        <v>2912651</v>
      </c>
      <c r="K364" s="19">
        <f t="shared" si="14"/>
        <v>2904155</v>
      </c>
      <c r="L364" s="19">
        <f t="shared" si="14"/>
        <v>2918380</v>
      </c>
      <c r="M364" s="19">
        <f t="shared" si="14"/>
        <v>3870174</v>
      </c>
      <c r="N364" s="19">
        <f t="shared" si="14"/>
        <v>4997772</v>
      </c>
      <c r="O364" s="16"/>
      <c r="P364" s="20" t="s">
        <v>320</v>
      </c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</row>
    <row r="365" spans="1:71" x14ac:dyDescent="0.25">
      <c r="A365" s="2"/>
      <c r="B365" s="19">
        <f t="shared" si="14"/>
        <v>1664306</v>
      </c>
      <c r="C365" s="19">
        <f t="shared" si="14"/>
        <v>1147494</v>
      </c>
      <c r="D365" s="19">
        <f t="shared" si="14"/>
        <v>1359558</v>
      </c>
      <c r="E365" s="19">
        <f t="shared" si="14"/>
        <v>1569522</v>
      </c>
      <c r="F365" s="19">
        <f t="shared" si="14"/>
        <v>1685756</v>
      </c>
      <c r="G365" s="19">
        <f t="shared" si="14"/>
        <v>2044371</v>
      </c>
      <c r="H365" s="19">
        <f t="shared" si="14"/>
        <v>1870690</v>
      </c>
      <c r="I365" s="19">
        <f t="shared" si="14"/>
        <v>2105985</v>
      </c>
      <c r="J365" s="19">
        <f t="shared" si="14"/>
        <v>2897231</v>
      </c>
      <c r="K365" s="19">
        <f t="shared" si="14"/>
        <v>2993444</v>
      </c>
      <c r="L365" s="19">
        <f t="shared" si="14"/>
        <v>3552085</v>
      </c>
      <c r="M365" s="19">
        <f t="shared" si="14"/>
        <v>4125462</v>
      </c>
      <c r="N365" s="19">
        <f t="shared" si="14"/>
        <v>4275200</v>
      </c>
      <c r="O365" s="16"/>
      <c r="P365" s="20" t="s">
        <v>321</v>
      </c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</row>
    <row r="366" spans="1:71" x14ac:dyDescent="0.25">
      <c r="A366" s="2"/>
      <c r="B366" s="19">
        <f t="shared" si="14"/>
        <v>1413867.6</v>
      </c>
      <c r="C366" s="19">
        <f t="shared" si="14"/>
        <v>1424953</v>
      </c>
      <c r="D366" s="19">
        <f t="shared" si="14"/>
        <v>1625029.52</v>
      </c>
      <c r="E366" s="19">
        <f t="shared" si="14"/>
        <v>1759702.19</v>
      </c>
      <c r="F366" s="19">
        <f t="shared" si="14"/>
        <v>1989029.81</v>
      </c>
      <c r="G366" s="19">
        <f t="shared" si="14"/>
        <v>2463454.7790000001</v>
      </c>
      <c r="H366" s="19">
        <f t="shared" si="14"/>
        <v>2473318.31</v>
      </c>
      <c r="I366" s="19">
        <f t="shared" si="14"/>
        <v>2335403.4679999999</v>
      </c>
      <c r="J366" s="19">
        <f t="shared" si="14"/>
        <v>3042735.26</v>
      </c>
      <c r="K366" s="19">
        <f t="shared" si="14"/>
        <v>2650522.4300000002</v>
      </c>
      <c r="L366" s="19">
        <f t="shared" si="14"/>
        <v>4049273.4539999999</v>
      </c>
      <c r="M366" s="19">
        <f t="shared" si="14"/>
        <v>4661220.4970000004</v>
      </c>
      <c r="N366" s="19">
        <f>IFERROR(VLOOKUP($B$362,$4:$138,MATCH($P366&amp;"/"&amp;N$336,$2:$2,0),FALSE),IFERROR(VLOOKUP($B$362,$4:$138,MATCH($P365&amp;"/"&amp;N$336,$2:$2,0),FALSE),IFERROR(VLOOKUP($B$362,$4:$138,MATCH($P364&amp;"/"&amp;N$336,$2:$2,0),FALSE),IFERROR(VLOOKUP($B$362,$4:$138,MATCH($P363&amp;"/"&amp;N$336,$2:$2,0),FALSE),""))))</f>
        <v>4275200</v>
      </c>
      <c r="O366" s="16">
        <f>RATE(M$336-B$336,,-B366,M366)</f>
        <v>0.11454901706940489</v>
      </c>
      <c r="P366" s="20" t="s">
        <v>322</v>
      </c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</row>
    <row r="367" spans="1:71" x14ac:dyDescent="0.25">
      <c r="A367" s="2"/>
      <c r="B367" s="21">
        <f t="shared" ref="B367:N367" si="15">+B366/B$390</f>
        <v>8.0040269437651121E-2</v>
      </c>
      <c r="C367" s="21">
        <f t="shared" si="15"/>
        <v>7.1905623522580536E-2</v>
      </c>
      <c r="D367" s="21">
        <f t="shared" si="15"/>
        <v>7.855012548074837E-2</v>
      </c>
      <c r="E367" s="21">
        <f t="shared" si="15"/>
        <v>8.115364695107101E-2</v>
      </c>
      <c r="F367" s="21">
        <f t="shared" si="15"/>
        <v>7.1658203354375949E-2</v>
      </c>
      <c r="G367" s="21">
        <f t="shared" si="15"/>
        <v>8.4330455856941086E-2</v>
      </c>
      <c r="H367" s="21">
        <f t="shared" si="15"/>
        <v>8.6151702712542647E-2</v>
      </c>
      <c r="I367" s="21">
        <f t="shared" si="15"/>
        <v>9.5325318924108823E-2</v>
      </c>
      <c r="J367" s="21">
        <f t="shared" si="15"/>
        <v>0.1247185789665106</v>
      </c>
      <c r="K367" s="21">
        <f t="shared" si="15"/>
        <v>0.10586290886418827</v>
      </c>
      <c r="L367" s="21">
        <f t="shared" si="15"/>
        <v>0.1531063858102171</v>
      </c>
      <c r="M367" s="21">
        <f t="shared" si="15"/>
        <v>0.16894845881592307</v>
      </c>
      <c r="N367" s="21">
        <f t="shared" si="15"/>
        <v>0.11673354571564651</v>
      </c>
      <c r="O367" s="16">
        <f>RATE(M$336-B$336,,-B367,M367)</f>
        <v>7.0274215996378647E-2</v>
      </c>
      <c r="P367" s="22" t="s">
        <v>323</v>
      </c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</row>
    <row r="368" spans="1:71" x14ac:dyDescent="0.25">
      <c r="A368" s="2"/>
      <c r="B368" s="17" t="s">
        <v>83</v>
      </c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5"/>
      <c r="O368" s="16"/>
      <c r="P368" s="4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</row>
    <row r="369" spans="1:71" x14ac:dyDescent="0.25">
      <c r="A369" s="2"/>
      <c r="B369" s="19">
        <f t="shared" ref="B369:N372" si="16">IFERROR(VLOOKUP($B$368,$4:$138,MATCH($P369&amp;"/"&amp;B$336,$2:$2,0),FALSE),"")</f>
        <v>9784845</v>
      </c>
      <c r="C369" s="19">
        <f t="shared" si="16"/>
        <v>10815940</v>
      </c>
      <c r="D369" s="19">
        <f t="shared" si="16"/>
        <v>12292640</v>
      </c>
      <c r="E369" s="19">
        <f t="shared" si="16"/>
        <v>15711045</v>
      </c>
      <c r="F369" s="19">
        <f t="shared" si="16"/>
        <v>17236245</v>
      </c>
      <c r="G369" s="19">
        <f t="shared" si="16"/>
        <v>22002579</v>
      </c>
      <c r="H369" s="19">
        <f t="shared" si="16"/>
        <v>22684215</v>
      </c>
      <c r="I369" s="19">
        <f t="shared" si="16"/>
        <v>22454440</v>
      </c>
      <c r="J369" s="19">
        <f t="shared" si="16"/>
        <v>18714013</v>
      </c>
      <c r="K369" s="19">
        <f t="shared" si="16"/>
        <v>18009480</v>
      </c>
      <c r="L369" s="19">
        <f t="shared" si="16"/>
        <v>17624560</v>
      </c>
      <c r="M369" s="19">
        <f t="shared" si="16"/>
        <v>17590337</v>
      </c>
      <c r="N369" s="19">
        <f t="shared" si="16"/>
        <v>17996818</v>
      </c>
      <c r="O369" s="16"/>
      <c r="P369" s="20" t="s">
        <v>319</v>
      </c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</row>
    <row r="370" spans="1:71" x14ac:dyDescent="0.25">
      <c r="A370" s="2"/>
      <c r="B370" s="19">
        <f t="shared" si="16"/>
        <v>10323478</v>
      </c>
      <c r="C370" s="19">
        <f t="shared" si="16"/>
        <v>11293561</v>
      </c>
      <c r="D370" s="19">
        <f t="shared" si="16"/>
        <v>15656568</v>
      </c>
      <c r="E370" s="19">
        <f t="shared" si="16"/>
        <v>15714769</v>
      </c>
      <c r="F370" s="19">
        <f t="shared" si="16"/>
        <v>17504581</v>
      </c>
      <c r="G370" s="19">
        <f t="shared" si="16"/>
        <v>19429130</v>
      </c>
      <c r="H370" s="19">
        <f t="shared" si="16"/>
        <v>22505964</v>
      </c>
      <c r="I370" s="19">
        <f t="shared" si="16"/>
        <v>22336321</v>
      </c>
      <c r="J370" s="19">
        <f t="shared" si="16"/>
        <v>18547956</v>
      </c>
      <c r="K370" s="19">
        <f t="shared" si="16"/>
        <v>17900145</v>
      </c>
      <c r="L370" s="19">
        <f t="shared" si="16"/>
        <v>17656536</v>
      </c>
      <c r="M370" s="19">
        <f t="shared" si="16"/>
        <v>17436669</v>
      </c>
      <c r="N370" s="19">
        <f t="shared" si="16"/>
        <v>17933971</v>
      </c>
      <c r="O370" s="16"/>
      <c r="P370" s="20" t="s">
        <v>320</v>
      </c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</row>
    <row r="371" spans="1:71" x14ac:dyDescent="0.25">
      <c r="A371" s="2"/>
      <c r="B371" s="19">
        <f t="shared" si="16"/>
        <v>13364802</v>
      </c>
      <c r="C371" s="19">
        <f t="shared" si="16"/>
        <v>14956705</v>
      </c>
      <c r="D371" s="19">
        <f t="shared" si="16"/>
        <v>16007050</v>
      </c>
      <c r="E371" s="19">
        <f t="shared" si="16"/>
        <v>16018639</v>
      </c>
      <c r="F371" s="19">
        <f t="shared" si="16"/>
        <v>17574703</v>
      </c>
      <c r="G371" s="19">
        <f t="shared" si="16"/>
        <v>22091436</v>
      </c>
      <c r="H371" s="19">
        <f t="shared" si="16"/>
        <v>22319088</v>
      </c>
      <c r="I371" s="19">
        <f t="shared" si="16"/>
        <v>22477724</v>
      </c>
      <c r="J371" s="19">
        <f t="shared" si="16"/>
        <v>18403017</v>
      </c>
      <c r="K371" s="19">
        <f t="shared" si="16"/>
        <v>17778513</v>
      </c>
      <c r="L371" s="19">
        <f t="shared" si="16"/>
        <v>17517598</v>
      </c>
      <c r="M371" s="19">
        <f t="shared" si="16"/>
        <v>17551144</v>
      </c>
      <c r="N371" s="19">
        <f t="shared" si="16"/>
        <v>17999263</v>
      </c>
      <c r="O371" s="16"/>
      <c r="P371" s="20" t="s">
        <v>321</v>
      </c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</row>
    <row r="372" spans="1:71" x14ac:dyDescent="0.25">
      <c r="A372" s="2"/>
      <c r="B372" s="19">
        <f t="shared" si="16"/>
        <v>14225615.199999999</v>
      </c>
      <c r="C372" s="19">
        <f t="shared" si="16"/>
        <v>15489731</v>
      </c>
      <c r="D372" s="19">
        <f t="shared" si="16"/>
        <v>16424688.619999999</v>
      </c>
      <c r="E372" s="19">
        <f t="shared" si="16"/>
        <v>16275959.98</v>
      </c>
      <c r="F372" s="19">
        <f t="shared" si="16"/>
        <v>21987920.896000002</v>
      </c>
      <c r="G372" s="19">
        <f t="shared" si="16"/>
        <v>22945234.149</v>
      </c>
      <c r="H372" s="19">
        <f t="shared" si="16"/>
        <v>22760153.039999999</v>
      </c>
      <c r="I372" s="19">
        <f t="shared" si="16"/>
        <v>18915480.682999998</v>
      </c>
      <c r="J372" s="19">
        <f t="shared" si="16"/>
        <v>18288243.460000001</v>
      </c>
      <c r="K372" s="19">
        <f t="shared" si="16"/>
        <v>17884381.588</v>
      </c>
      <c r="L372" s="19">
        <f t="shared" si="16"/>
        <v>17627995.954</v>
      </c>
      <c r="M372" s="19">
        <f t="shared" si="16"/>
        <v>17997227.681000002</v>
      </c>
      <c r="N372" s="19">
        <f>IFERROR(VLOOKUP($B$368,$4:$138,MATCH($P372&amp;"/"&amp;N$336,$2:$2,0),FALSE),IFERROR(VLOOKUP($B$368,$4:$138,MATCH($P371&amp;"/"&amp;N$336,$2:$2,0),FALSE),IFERROR(VLOOKUP($B$368,$4:$138,MATCH($P370&amp;"/"&amp;N$336,$2:$2,0),FALSE),IFERROR(VLOOKUP($B$368,$4:$138,MATCH($P369&amp;"/"&amp;N$336,$2:$2,0),FALSE),""))))</f>
        <v>17999263</v>
      </c>
      <c r="O372" s="16">
        <f>RATE(M$336-B$336,,-B372,M372)</f>
        <v>2.1609586213110661E-2</v>
      </c>
      <c r="P372" s="20" t="s">
        <v>322</v>
      </c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</row>
    <row r="373" spans="1:71" x14ac:dyDescent="0.25">
      <c r="A373" s="12"/>
      <c r="B373" s="21">
        <f t="shared" ref="B373:N373" si="17">+B372/B$390</f>
        <v>0.80532439778968345</v>
      </c>
      <c r="C373" s="21">
        <f t="shared" si="17"/>
        <v>0.78163894932116695</v>
      </c>
      <c r="D373" s="21">
        <f t="shared" si="17"/>
        <v>0.7939310247626884</v>
      </c>
      <c r="E373" s="21">
        <f t="shared" si="17"/>
        <v>0.7506119600877923</v>
      </c>
      <c r="F373" s="21">
        <f t="shared" si="17"/>
        <v>0.79215248508794356</v>
      </c>
      <c r="G373" s="21">
        <f t="shared" si="17"/>
        <v>0.78547496468146927</v>
      </c>
      <c r="H373" s="21">
        <f t="shared" si="17"/>
        <v>0.79279158305913877</v>
      </c>
      <c r="I373" s="21">
        <f t="shared" si="17"/>
        <v>0.77208253452409226</v>
      </c>
      <c r="J373" s="21">
        <f t="shared" si="17"/>
        <v>0.74961623053751358</v>
      </c>
      <c r="K373" s="21">
        <f t="shared" si="17"/>
        <v>0.71430923832733251</v>
      </c>
      <c r="L373" s="21">
        <f t="shared" si="17"/>
        <v>0.66652913917877132</v>
      </c>
      <c r="M373" s="21">
        <f t="shared" si="17"/>
        <v>0.65231925450022732</v>
      </c>
      <c r="N373" s="21">
        <f t="shared" si="17"/>
        <v>0.49146654899383529</v>
      </c>
      <c r="O373" s="16">
        <f>RATE(M$336-B$336,,-B373,M373)</f>
        <v>-1.8973250890186113E-2</v>
      </c>
      <c r="P373" s="22" t="s">
        <v>323</v>
      </c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</row>
    <row r="374" spans="1:71" x14ac:dyDescent="0.25">
      <c r="A374" s="2"/>
      <c r="B374" s="23" t="s">
        <v>92</v>
      </c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5"/>
      <c r="O374" s="16"/>
      <c r="P374" s="4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</row>
    <row r="375" spans="1:71" x14ac:dyDescent="0.25">
      <c r="A375" s="2"/>
      <c r="B375" s="19">
        <f t="shared" ref="B375:N378" si="18">IFERROR(VLOOKUP($B$374,$4:$138,MATCH($P375&amp;"/"&amp;B$336,$2:$2,0),FALSE),"")</f>
        <v>567499</v>
      </c>
      <c r="C375" s="19">
        <f t="shared" si="18"/>
        <v>4285856</v>
      </c>
      <c r="D375" s="19">
        <f t="shared" si="18"/>
        <v>3323927</v>
      </c>
      <c r="E375" s="19">
        <f t="shared" si="18"/>
        <v>105596</v>
      </c>
      <c r="F375" s="19">
        <f t="shared" si="18"/>
        <v>330615</v>
      </c>
      <c r="G375" s="19">
        <f t="shared" si="18"/>
        <v>308893</v>
      </c>
      <c r="H375" s="19">
        <f t="shared" si="18"/>
        <v>449253</v>
      </c>
      <c r="I375" s="19">
        <f t="shared" si="18"/>
        <v>407995</v>
      </c>
      <c r="J375" s="19">
        <f t="shared" si="18"/>
        <v>374683</v>
      </c>
      <c r="K375" s="19">
        <f t="shared" si="18"/>
        <v>374912</v>
      </c>
      <c r="L375" s="19">
        <f t="shared" si="18"/>
        <v>390008</v>
      </c>
      <c r="M375" s="19">
        <f t="shared" si="18"/>
        <v>450917</v>
      </c>
      <c r="N375" s="19">
        <f t="shared" si="18"/>
        <v>475853</v>
      </c>
      <c r="O375" s="16"/>
      <c r="P375" s="20" t="s">
        <v>319</v>
      </c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</row>
    <row r="376" spans="1:71" x14ac:dyDescent="0.25">
      <c r="A376" s="2"/>
      <c r="B376" s="19">
        <f t="shared" si="18"/>
        <v>555496</v>
      </c>
      <c r="C376" s="19">
        <f t="shared" si="18"/>
        <v>89840</v>
      </c>
      <c r="D376" s="19">
        <f t="shared" si="18"/>
        <v>102627</v>
      </c>
      <c r="E376" s="19">
        <f t="shared" si="18"/>
        <v>109465</v>
      </c>
      <c r="F376" s="19">
        <f t="shared" si="18"/>
        <v>324099</v>
      </c>
      <c r="G376" s="19">
        <f t="shared" si="18"/>
        <v>297754</v>
      </c>
      <c r="H376" s="19">
        <f t="shared" si="18"/>
        <v>435078</v>
      </c>
      <c r="I376" s="19">
        <f t="shared" si="18"/>
        <v>396654</v>
      </c>
      <c r="J376" s="19">
        <f t="shared" si="18"/>
        <v>363620</v>
      </c>
      <c r="K376" s="19">
        <f t="shared" si="18"/>
        <v>382859</v>
      </c>
      <c r="L376" s="19">
        <f t="shared" si="18"/>
        <v>392477</v>
      </c>
      <c r="M376" s="19">
        <f t="shared" si="18"/>
        <v>444890</v>
      </c>
      <c r="N376" s="19">
        <f t="shared" si="18"/>
        <v>464236</v>
      </c>
      <c r="O376" s="16"/>
      <c r="P376" s="20" t="s">
        <v>320</v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</row>
    <row r="377" spans="1:71" x14ac:dyDescent="0.25">
      <c r="A377" s="2"/>
      <c r="B377" s="19">
        <f t="shared" si="18"/>
        <v>194045</v>
      </c>
      <c r="C377" s="19">
        <f t="shared" si="18"/>
        <v>91653</v>
      </c>
      <c r="D377" s="19">
        <f t="shared" si="18"/>
        <v>105777</v>
      </c>
      <c r="E377" s="19">
        <f t="shared" si="18"/>
        <v>356090</v>
      </c>
      <c r="F377" s="19">
        <f t="shared" si="18"/>
        <v>318286</v>
      </c>
      <c r="G377" s="19">
        <f t="shared" si="18"/>
        <v>287067</v>
      </c>
      <c r="H377" s="19">
        <f t="shared" si="18"/>
        <v>433106</v>
      </c>
      <c r="I377" s="19">
        <f t="shared" si="18"/>
        <v>391715</v>
      </c>
      <c r="J377" s="19">
        <f t="shared" si="18"/>
        <v>370877</v>
      </c>
      <c r="K377" s="19">
        <f t="shared" si="18"/>
        <v>386628</v>
      </c>
      <c r="L377" s="19">
        <f t="shared" si="18"/>
        <v>418929</v>
      </c>
      <c r="M377" s="19">
        <f t="shared" si="18"/>
        <v>433229</v>
      </c>
      <c r="N377" s="19">
        <f t="shared" si="18"/>
        <v>456240</v>
      </c>
      <c r="O377" s="16"/>
      <c r="P377" s="20" t="s">
        <v>321</v>
      </c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</row>
    <row r="378" spans="1:71" x14ac:dyDescent="0.25">
      <c r="A378" s="2"/>
      <c r="B378" s="19">
        <f t="shared" si="18"/>
        <v>188608.28</v>
      </c>
      <c r="C378" s="19">
        <f t="shared" si="18"/>
        <v>103627</v>
      </c>
      <c r="D378" s="19">
        <f t="shared" si="18"/>
        <v>107454.72</v>
      </c>
      <c r="E378" s="19">
        <f t="shared" si="18"/>
        <v>341447.75</v>
      </c>
      <c r="F378" s="19">
        <f t="shared" si="18"/>
        <v>318962.71000000002</v>
      </c>
      <c r="G378" s="19">
        <f t="shared" si="18"/>
        <v>459078.25599999999</v>
      </c>
      <c r="H378" s="19">
        <f t="shared" si="18"/>
        <v>419813.46</v>
      </c>
      <c r="I378" s="19">
        <f t="shared" si="18"/>
        <v>384909.11900000001</v>
      </c>
      <c r="J378" s="19">
        <f t="shared" si="18"/>
        <v>372018.68</v>
      </c>
      <c r="K378" s="19">
        <f t="shared" si="18"/>
        <v>389281.51899999997</v>
      </c>
      <c r="L378" s="19">
        <f t="shared" si="18"/>
        <v>436012.65399999998</v>
      </c>
      <c r="M378" s="19">
        <f t="shared" si="18"/>
        <v>453678.49099999998</v>
      </c>
      <c r="N378" s="19">
        <f>IFERROR(VLOOKUP($B$374,$4:$138,MATCH($P378&amp;"/"&amp;N$336,$2:$2,0),FALSE),IFERROR(VLOOKUP($B$374,$4:$138,MATCH($P377&amp;"/"&amp;N$336,$2:$2,0),FALSE),IFERROR(VLOOKUP($B$374,$4:$138,MATCH($P376&amp;"/"&amp;N$336,$2:$2,0),FALSE),IFERROR(VLOOKUP($B$374,$4:$138,MATCH($P375&amp;"/"&amp;N$336,$2:$2,0),FALSE),""))))</f>
        <v>456240</v>
      </c>
      <c r="O378" s="16">
        <f>RATE(M$336-B$336,,-B378,M378)</f>
        <v>8.3062211047923162E-2</v>
      </c>
      <c r="P378" s="20" t="s">
        <v>322</v>
      </c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</row>
    <row r="379" spans="1:71" x14ac:dyDescent="0.25">
      <c r="A379" s="2"/>
      <c r="B379" s="21">
        <f t="shared" ref="B379:N379" si="19">+B378/B$390</f>
        <v>1.0677278091224342E-2</v>
      </c>
      <c r="C379" s="21">
        <f t="shared" si="19"/>
        <v>5.2291998745042489E-3</v>
      </c>
      <c r="D379" s="21">
        <f t="shared" si="19"/>
        <v>5.1941097903862579E-3</v>
      </c>
      <c r="E379" s="21">
        <f t="shared" si="19"/>
        <v>1.5746829385793717E-2</v>
      </c>
      <c r="F379" s="21">
        <f t="shared" si="19"/>
        <v>1.1491177568446219E-2</v>
      </c>
      <c r="G379" s="21">
        <f t="shared" si="19"/>
        <v>1.571544114895624E-2</v>
      </c>
      <c r="H379" s="21">
        <f t="shared" si="19"/>
        <v>1.4623125642345613E-2</v>
      </c>
      <c r="I379" s="21">
        <f t="shared" si="19"/>
        <v>1.5711025965416934E-2</v>
      </c>
      <c r="J379" s="21">
        <f t="shared" si="19"/>
        <v>1.5248661863075476E-2</v>
      </c>
      <c r="K379" s="21">
        <f t="shared" si="19"/>
        <v>1.5548057055457466E-2</v>
      </c>
      <c r="L379" s="21">
        <f t="shared" si="19"/>
        <v>1.6485999866350517E-2</v>
      </c>
      <c r="M379" s="21">
        <f t="shared" si="19"/>
        <v>1.6443822364060032E-2</v>
      </c>
      <c r="N379" s="21">
        <f t="shared" si="19"/>
        <v>1.2457548862581063E-2</v>
      </c>
      <c r="O379" s="16">
        <f>RATE(M$336-B$336,,-B379,M379)</f>
        <v>4.003820473651129E-2</v>
      </c>
      <c r="P379" s="22" t="s">
        <v>323</v>
      </c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</row>
    <row r="380" spans="1:71" x14ac:dyDescent="0.25">
      <c r="A380" s="12"/>
      <c r="B380" s="27" t="s">
        <v>101</v>
      </c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9"/>
      <c r="O380" s="16"/>
      <c r="P380" s="4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</row>
    <row r="381" spans="1:71" x14ac:dyDescent="0.25">
      <c r="A381" s="2"/>
      <c r="B381" s="19">
        <f t="shared" ref="B381:N384" si="20">IFERROR(VLOOKUP($B$380,$4:$138,MATCH($P381&amp;"/"&amp;B$336,$2:$2,0),FALSE),"")</f>
        <v>11240416</v>
      </c>
      <c r="C381" s="19">
        <f t="shared" si="20"/>
        <v>16965393</v>
      </c>
      <c r="D381" s="19">
        <f t="shared" si="20"/>
        <v>18389964</v>
      </c>
      <c r="E381" s="19">
        <f t="shared" si="20"/>
        <v>18874024</v>
      </c>
      <c r="F381" s="19">
        <f t="shared" si="20"/>
        <v>20882150</v>
      </c>
      <c r="G381" s="19">
        <f t="shared" si="20"/>
        <v>25766147</v>
      </c>
      <c r="H381" s="19">
        <f t="shared" si="20"/>
        <v>26428381</v>
      </c>
      <c r="I381" s="19">
        <f t="shared" si="20"/>
        <v>25891995</v>
      </c>
      <c r="J381" s="19">
        <f t="shared" si="20"/>
        <v>21827241</v>
      </c>
      <c r="K381" s="19">
        <f t="shared" si="20"/>
        <v>21056917</v>
      </c>
      <c r="L381" s="19">
        <f t="shared" si="20"/>
        <v>22140294</v>
      </c>
      <c r="M381" s="19">
        <f t="shared" si="20"/>
        <v>22337068</v>
      </c>
      <c r="N381" s="19">
        <f t="shared" si="20"/>
        <v>32587058</v>
      </c>
      <c r="O381" s="16"/>
      <c r="P381" s="20" t="s">
        <v>319</v>
      </c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</row>
    <row r="382" spans="1:71" x14ac:dyDescent="0.25">
      <c r="A382" s="2"/>
      <c r="B382" s="19">
        <f t="shared" si="20"/>
        <v>11761947</v>
      </c>
      <c r="C382" s="19">
        <f t="shared" si="20"/>
        <v>17301128</v>
      </c>
      <c r="D382" s="19">
        <f t="shared" si="20"/>
        <v>18475493</v>
      </c>
      <c r="E382" s="19">
        <f t="shared" si="20"/>
        <v>18774667</v>
      </c>
      <c r="F382" s="19">
        <f t="shared" si="20"/>
        <v>21019121</v>
      </c>
      <c r="G382" s="19">
        <f t="shared" si="20"/>
        <v>25900647</v>
      </c>
      <c r="H382" s="19">
        <f t="shared" si="20"/>
        <v>26128599</v>
      </c>
      <c r="I382" s="19">
        <f t="shared" si="20"/>
        <v>25721531</v>
      </c>
      <c r="J382" s="19">
        <f t="shared" si="20"/>
        <v>21577047</v>
      </c>
      <c r="K382" s="19">
        <f t="shared" si="20"/>
        <v>20895562</v>
      </c>
      <c r="L382" s="19">
        <f t="shared" si="20"/>
        <v>22181234</v>
      </c>
      <c r="M382" s="19">
        <f t="shared" si="20"/>
        <v>22222985</v>
      </c>
      <c r="N382" s="19">
        <f t="shared" si="20"/>
        <v>32436207</v>
      </c>
      <c r="O382" s="16"/>
      <c r="P382" s="20" t="s">
        <v>320</v>
      </c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</row>
    <row r="383" spans="1:71" x14ac:dyDescent="0.25">
      <c r="A383" s="2"/>
      <c r="B383" s="19">
        <f t="shared" si="20"/>
        <v>14529363</v>
      </c>
      <c r="C383" s="19">
        <f t="shared" si="20"/>
        <v>17891219</v>
      </c>
      <c r="D383" s="19">
        <f t="shared" si="20"/>
        <v>18830816</v>
      </c>
      <c r="E383" s="19">
        <f t="shared" si="20"/>
        <v>19727844</v>
      </c>
      <c r="F383" s="19">
        <f t="shared" si="20"/>
        <v>21049315</v>
      </c>
      <c r="G383" s="19">
        <f t="shared" si="20"/>
        <v>25737596</v>
      </c>
      <c r="H383" s="19">
        <f t="shared" si="20"/>
        <v>25914675</v>
      </c>
      <c r="I383" s="19">
        <f t="shared" si="20"/>
        <v>25887868</v>
      </c>
      <c r="J383" s="19">
        <f t="shared" si="20"/>
        <v>21333601</v>
      </c>
      <c r="K383" s="19">
        <f t="shared" si="20"/>
        <v>21079735</v>
      </c>
      <c r="L383" s="19">
        <f t="shared" si="20"/>
        <v>22026352</v>
      </c>
      <c r="M383" s="19">
        <f t="shared" si="20"/>
        <v>22325243</v>
      </c>
      <c r="N383" s="19">
        <f t="shared" si="20"/>
        <v>32348377</v>
      </c>
      <c r="O383" s="16"/>
      <c r="P383" s="20" t="s">
        <v>321</v>
      </c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</row>
    <row r="384" spans="1:71" x14ac:dyDescent="0.25">
      <c r="A384" s="2"/>
      <c r="B384" s="19">
        <f t="shared" si="20"/>
        <v>16250585.68</v>
      </c>
      <c r="C384" s="19">
        <f t="shared" si="20"/>
        <v>18392038</v>
      </c>
      <c r="D384" s="19">
        <f t="shared" si="20"/>
        <v>19062773.460000001</v>
      </c>
      <c r="E384" s="19">
        <f t="shared" si="20"/>
        <v>19923885.140000001</v>
      </c>
      <c r="F384" s="19">
        <f t="shared" si="20"/>
        <v>25768152.436999999</v>
      </c>
      <c r="G384" s="19">
        <f t="shared" si="20"/>
        <v>26748468.173</v>
      </c>
      <c r="H384" s="19">
        <f t="shared" si="20"/>
        <v>26235554.91</v>
      </c>
      <c r="I384" s="19">
        <f t="shared" si="20"/>
        <v>22163895.295000002</v>
      </c>
      <c r="J384" s="19">
        <f t="shared" si="20"/>
        <v>21354073.02</v>
      </c>
      <c r="K384" s="19">
        <f t="shared" si="20"/>
        <v>22386787.223000001</v>
      </c>
      <c r="L384" s="19">
        <f t="shared" si="20"/>
        <v>22398176.353999998</v>
      </c>
      <c r="M384" s="19">
        <f t="shared" si="20"/>
        <v>22928380.081</v>
      </c>
      <c r="N384" s="19">
        <f>IFERROR(VLOOKUP($B$380,$4:$138,MATCH($P384&amp;"/"&amp;N$336,$2:$2,0),FALSE),IFERROR(VLOOKUP($B$380,$4:$138,MATCH($P383&amp;"/"&amp;N$336,$2:$2,0),FALSE),IFERROR(VLOOKUP($B$380,$4:$138,MATCH($P382&amp;"/"&amp;N$336,$2:$2,0),FALSE),IFERROR(VLOOKUP($B$380,$4:$138,MATCH($P381&amp;"/"&amp;N$336,$2:$2,0),FALSE),""))))</f>
        <v>32348377</v>
      </c>
      <c r="O384" s="16">
        <f>RATE(M$336-B$336,,-B384,M384)</f>
        <v>3.1789977520369751E-2</v>
      </c>
      <c r="P384" s="20" t="s">
        <v>322</v>
      </c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</row>
    <row r="385" spans="1:71" x14ac:dyDescent="0.25">
      <c r="A385" s="30"/>
      <c r="B385" s="21">
        <f t="shared" ref="B385:N385" si="21">+B384/B$390</f>
        <v>0.91995973056234881</v>
      </c>
      <c r="C385" s="21">
        <f t="shared" si="21"/>
        <v>0.92809444258231322</v>
      </c>
      <c r="D385" s="21">
        <f t="shared" si="21"/>
        <v>0.92144987451925164</v>
      </c>
      <c r="E385" s="21">
        <f t="shared" si="21"/>
        <v>0.91884635351010735</v>
      </c>
      <c r="F385" s="21">
        <f t="shared" si="21"/>
        <v>0.928341796645624</v>
      </c>
      <c r="G385" s="21">
        <f t="shared" si="21"/>
        <v>0.9156695441430589</v>
      </c>
      <c r="H385" s="21">
        <f t="shared" si="21"/>
        <v>0.91384829763578168</v>
      </c>
      <c r="I385" s="21">
        <f t="shared" si="21"/>
        <v>0.90467468107589122</v>
      </c>
      <c r="J385" s="21">
        <f t="shared" si="21"/>
        <v>0.87528142103348927</v>
      </c>
      <c r="K385" s="21">
        <f t="shared" si="21"/>
        <v>0.89413709113581175</v>
      </c>
      <c r="L385" s="21">
        <f t="shared" si="21"/>
        <v>0.84689361418978293</v>
      </c>
      <c r="M385" s="21">
        <f t="shared" si="21"/>
        <v>0.83105154118407687</v>
      </c>
      <c r="N385" s="21">
        <f t="shared" si="21"/>
        <v>0.88326645428435346</v>
      </c>
      <c r="O385" s="16">
        <f>RATE(M$336-B$336,,-B385,M385)</f>
        <v>-9.197269612829205E-3</v>
      </c>
      <c r="P385" s="22" t="s">
        <v>323</v>
      </c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</row>
    <row r="386" spans="1:71" x14ac:dyDescent="0.25">
      <c r="A386" s="2"/>
      <c r="B386" s="31" t="s">
        <v>102</v>
      </c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9"/>
      <c r="O386" s="16"/>
      <c r="P386" s="4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</row>
    <row r="387" spans="1:71" x14ac:dyDescent="0.25">
      <c r="A387" s="2"/>
      <c r="B387" s="19">
        <f t="shared" ref="B387:N390" si="22">IFERROR(VLOOKUP($B$386,$4:$138,MATCH($P387&amp;"/"&amp;B$336,$2:$2,0),FALSE),"")</f>
        <v>12448366</v>
      </c>
      <c r="C387" s="19">
        <f t="shared" si="22"/>
        <v>18352034</v>
      </c>
      <c r="D387" s="19">
        <f t="shared" si="22"/>
        <v>19896981</v>
      </c>
      <c r="E387" s="19">
        <f t="shared" si="22"/>
        <v>20578231</v>
      </c>
      <c r="F387" s="19">
        <f t="shared" si="22"/>
        <v>22651968</v>
      </c>
      <c r="G387" s="19">
        <f t="shared" si="22"/>
        <v>27884559</v>
      </c>
      <c r="H387" s="19">
        <f t="shared" si="22"/>
        <v>28540505</v>
      </c>
      <c r="I387" s="19">
        <f t="shared" si="22"/>
        <v>28255407</v>
      </c>
      <c r="J387" s="19">
        <f t="shared" si="22"/>
        <v>24713314</v>
      </c>
      <c r="K387" s="19">
        <f t="shared" si="22"/>
        <v>24974278</v>
      </c>
      <c r="L387" s="19">
        <f t="shared" si="22"/>
        <v>25509552</v>
      </c>
      <c r="M387" s="19">
        <f t="shared" si="22"/>
        <v>27068628</v>
      </c>
      <c r="N387" s="19">
        <f t="shared" si="22"/>
        <v>37500955</v>
      </c>
      <c r="O387" s="16"/>
      <c r="P387" s="20" t="s">
        <v>319</v>
      </c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</row>
    <row r="388" spans="1:71" x14ac:dyDescent="0.25">
      <c r="A388" s="2"/>
      <c r="B388" s="19">
        <f t="shared" si="22"/>
        <v>12696268</v>
      </c>
      <c r="C388" s="19">
        <f t="shared" si="22"/>
        <v>18502405</v>
      </c>
      <c r="D388" s="19">
        <f t="shared" si="22"/>
        <v>19808677</v>
      </c>
      <c r="E388" s="19">
        <f t="shared" si="22"/>
        <v>20623278</v>
      </c>
      <c r="F388" s="19">
        <f t="shared" si="22"/>
        <v>22771109</v>
      </c>
      <c r="G388" s="19">
        <f t="shared" si="22"/>
        <v>27851277</v>
      </c>
      <c r="H388" s="19">
        <f t="shared" si="22"/>
        <v>27899778</v>
      </c>
      <c r="I388" s="19">
        <f t="shared" si="22"/>
        <v>27760951</v>
      </c>
      <c r="J388" s="19">
        <f t="shared" si="22"/>
        <v>24489698</v>
      </c>
      <c r="K388" s="19">
        <f t="shared" si="22"/>
        <v>23799717</v>
      </c>
      <c r="L388" s="19">
        <f t="shared" si="22"/>
        <v>25099614</v>
      </c>
      <c r="M388" s="19">
        <f t="shared" si="22"/>
        <v>26093159</v>
      </c>
      <c r="N388" s="19">
        <f t="shared" si="22"/>
        <v>37433979</v>
      </c>
      <c r="O388" s="16"/>
      <c r="P388" s="20" t="s">
        <v>320</v>
      </c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</row>
    <row r="389" spans="1:71" x14ac:dyDescent="0.25">
      <c r="A389" s="2"/>
      <c r="B389" s="19">
        <f t="shared" si="22"/>
        <v>16193669</v>
      </c>
      <c r="C389" s="19">
        <f t="shared" si="22"/>
        <v>19038713</v>
      </c>
      <c r="D389" s="19">
        <f t="shared" si="22"/>
        <v>20190374</v>
      </c>
      <c r="E389" s="19">
        <f t="shared" si="22"/>
        <v>21297366</v>
      </c>
      <c r="F389" s="19">
        <f t="shared" si="22"/>
        <v>22735071</v>
      </c>
      <c r="G389" s="19">
        <f t="shared" si="22"/>
        <v>27781967</v>
      </c>
      <c r="H389" s="19">
        <f t="shared" si="22"/>
        <v>27785365</v>
      </c>
      <c r="I389" s="19">
        <f t="shared" si="22"/>
        <v>27993853</v>
      </c>
      <c r="J389" s="19">
        <f t="shared" si="22"/>
        <v>24230832</v>
      </c>
      <c r="K389" s="19">
        <f t="shared" si="22"/>
        <v>24073179</v>
      </c>
      <c r="L389" s="19">
        <f t="shared" si="22"/>
        <v>25578437</v>
      </c>
      <c r="M389" s="19">
        <f t="shared" si="22"/>
        <v>26450705</v>
      </c>
      <c r="N389" s="19">
        <f t="shared" si="22"/>
        <v>36623577</v>
      </c>
      <c r="O389" s="16"/>
      <c r="P389" s="20" t="s">
        <v>321</v>
      </c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</row>
    <row r="390" spans="1:71" x14ac:dyDescent="0.25">
      <c r="A390" s="2"/>
      <c r="B390" s="19">
        <f t="shared" si="22"/>
        <v>17664453.280000001</v>
      </c>
      <c r="C390" s="19">
        <f t="shared" si="22"/>
        <v>19816989.690000001</v>
      </c>
      <c r="D390" s="19">
        <f t="shared" si="22"/>
        <v>20687802.98</v>
      </c>
      <c r="E390" s="19">
        <f t="shared" si="22"/>
        <v>21683587.32</v>
      </c>
      <c r="F390" s="19">
        <f t="shared" si="22"/>
        <v>27757182.247000001</v>
      </c>
      <c r="G390" s="19">
        <f t="shared" si="22"/>
        <v>29211922.952</v>
      </c>
      <c r="H390" s="19">
        <f t="shared" si="22"/>
        <v>28708873.210000001</v>
      </c>
      <c r="I390" s="19">
        <f t="shared" si="22"/>
        <v>24499298.763</v>
      </c>
      <c r="J390" s="19">
        <f t="shared" si="22"/>
        <v>24396808.280000001</v>
      </c>
      <c r="K390" s="19">
        <f t="shared" si="22"/>
        <v>25037309.653000001</v>
      </c>
      <c r="L390" s="19">
        <f t="shared" si="22"/>
        <v>26447449.807999998</v>
      </c>
      <c r="M390" s="19">
        <f t="shared" si="22"/>
        <v>27589600.578000002</v>
      </c>
      <c r="N390" s="19">
        <f>IFERROR(VLOOKUP($B$386,$4:$138,MATCH($P390&amp;"/"&amp;N$336,$2:$2,0),FALSE),IFERROR(VLOOKUP($B$386,$4:$138,MATCH($P389&amp;"/"&amp;N$336,$2:$2,0),FALSE),IFERROR(VLOOKUP($B$386,$4:$138,MATCH($P388&amp;"/"&amp;N$336,$2:$2,0),FALSE),IFERROR(VLOOKUP($B$386,$4:$138,MATCH($P387&amp;"/"&amp;N$336,$2:$2,0),FALSE),""))))</f>
        <v>36623577</v>
      </c>
      <c r="O390" s="16">
        <f>RATE(M$336-B$336,,-B390,M390)</f>
        <v>4.1367717181509438E-2</v>
      </c>
      <c r="P390" s="20" t="s">
        <v>322</v>
      </c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</row>
    <row r="391" spans="1:71" x14ac:dyDescent="0.25">
      <c r="A391" s="2"/>
      <c r="B391" s="32" t="s">
        <v>103</v>
      </c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5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</row>
    <row r="392" spans="1:71" x14ac:dyDescent="0.25">
      <c r="A392" s="2"/>
      <c r="B392" s="33" t="s">
        <v>105</v>
      </c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5"/>
      <c r="O392" s="16"/>
      <c r="P392" s="4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</row>
    <row r="393" spans="1:71" x14ac:dyDescent="0.25">
      <c r="A393" s="2"/>
      <c r="B393" s="19">
        <f t="shared" ref="B393:N396" si="23">IFERROR(VLOOKUP($B$392,$4:$138,MATCH($P393&amp;"/"&amp;B$336,$2:$2,0),FALSE),"")</f>
        <v>290866</v>
      </c>
      <c r="C393" s="19">
        <f t="shared" si="23"/>
        <v>294585</v>
      </c>
      <c r="D393" s="19">
        <f t="shared" si="23"/>
        <v>323551</v>
      </c>
      <c r="E393" s="19">
        <f t="shared" si="23"/>
        <v>410256</v>
      </c>
      <c r="F393" s="19">
        <f t="shared" si="23"/>
        <v>570993</v>
      </c>
      <c r="G393" s="19">
        <f t="shared" si="23"/>
        <v>1688104</v>
      </c>
      <c r="H393" s="19">
        <f t="shared" si="23"/>
        <v>1810030</v>
      </c>
      <c r="I393" s="19">
        <f t="shared" si="23"/>
        <v>2006566</v>
      </c>
      <c r="J393" s="19">
        <f t="shared" si="23"/>
        <v>2204867</v>
      </c>
      <c r="K393" s="19">
        <f t="shared" si="23"/>
        <v>2054568</v>
      </c>
      <c r="L393" s="19">
        <f t="shared" si="23"/>
        <v>2402016</v>
      </c>
      <c r="M393" s="19">
        <f t="shared" si="23"/>
        <v>2554998</v>
      </c>
      <c r="N393" s="19">
        <f t="shared" si="23"/>
        <v>1855576</v>
      </c>
      <c r="O393" s="16"/>
      <c r="P393" s="20" t="s">
        <v>319</v>
      </c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</row>
    <row r="394" spans="1:71" x14ac:dyDescent="0.25">
      <c r="A394" s="2"/>
      <c r="B394" s="19">
        <f t="shared" si="23"/>
        <v>279452</v>
      </c>
      <c r="C394" s="19">
        <f t="shared" si="23"/>
        <v>260247</v>
      </c>
      <c r="D394" s="19">
        <f t="shared" si="23"/>
        <v>304338</v>
      </c>
      <c r="E394" s="19">
        <f t="shared" si="23"/>
        <v>399401</v>
      </c>
      <c r="F394" s="19">
        <f t="shared" si="23"/>
        <v>523089</v>
      </c>
      <c r="G394" s="19">
        <f t="shared" si="23"/>
        <v>1619741</v>
      </c>
      <c r="H394" s="19">
        <f t="shared" si="23"/>
        <v>1954527</v>
      </c>
      <c r="I394" s="19">
        <f t="shared" si="23"/>
        <v>2037723</v>
      </c>
      <c r="J394" s="19">
        <f t="shared" si="23"/>
        <v>2186945</v>
      </c>
      <c r="K394" s="19">
        <f t="shared" si="23"/>
        <v>2128491</v>
      </c>
      <c r="L394" s="19">
        <f t="shared" si="23"/>
        <v>2462557</v>
      </c>
      <c r="M394" s="19">
        <f t="shared" si="23"/>
        <v>2467415</v>
      </c>
      <c r="N394" s="19">
        <f t="shared" si="23"/>
        <v>1745056</v>
      </c>
      <c r="O394" s="16"/>
      <c r="P394" s="20" t="s">
        <v>320</v>
      </c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</row>
    <row r="395" spans="1:71" x14ac:dyDescent="0.25">
      <c r="A395" s="2"/>
      <c r="B395" s="19">
        <f t="shared" si="23"/>
        <v>296192</v>
      </c>
      <c r="C395" s="19">
        <f t="shared" si="23"/>
        <v>267495</v>
      </c>
      <c r="D395" s="19">
        <f t="shared" si="23"/>
        <v>337842</v>
      </c>
      <c r="E395" s="19">
        <f t="shared" si="23"/>
        <v>447611</v>
      </c>
      <c r="F395" s="19">
        <f t="shared" si="23"/>
        <v>518461</v>
      </c>
      <c r="G395" s="19">
        <f t="shared" si="23"/>
        <v>1727683</v>
      </c>
      <c r="H395" s="19">
        <f t="shared" si="23"/>
        <v>2121555</v>
      </c>
      <c r="I395" s="19">
        <f t="shared" si="23"/>
        <v>2162738</v>
      </c>
      <c r="J395" s="19">
        <f t="shared" si="23"/>
        <v>2245417</v>
      </c>
      <c r="K395" s="19">
        <f t="shared" si="23"/>
        <v>2227321</v>
      </c>
      <c r="L395" s="19">
        <f t="shared" si="23"/>
        <v>2627977</v>
      </c>
      <c r="M395" s="19">
        <f t="shared" si="23"/>
        <v>2540244</v>
      </c>
      <c r="N395" s="19">
        <f t="shared" si="23"/>
        <v>2013775</v>
      </c>
      <c r="O395" s="16"/>
      <c r="P395" s="20" t="s">
        <v>321</v>
      </c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</row>
    <row r="396" spans="1:71" x14ac:dyDescent="0.25">
      <c r="A396" s="2"/>
      <c r="B396" s="19">
        <f t="shared" si="23"/>
        <v>335491.98</v>
      </c>
      <c r="C396" s="19">
        <f t="shared" si="23"/>
        <v>338514</v>
      </c>
      <c r="D396" s="19">
        <f t="shared" si="23"/>
        <v>467195.41</v>
      </c>
      <c r="E396" s="19">
        <f t="shared" si="23"/>
        <v>571605.98</v>
      </c>
      <c r="F396" s="19">
        <f t="shared" si="23"/>
        <v>1851401.392</v>
      </c>
      <c r="G396" s="19">
        <f t="shared" si="23"/>
        <v>2331829.3859999999</v>
      </c>
      <c r="H396" s="19">
        <f t="shared" si="23"/>
        <v>2485282.09</v>
      </c>
      <c r="I396" s="19">
        <f t="shared" si="23"/>
        <v>2524829.9309999999</v>
      </c>
      <c r="J396" s="19">
        <f t="shared" si="23"/>
        <v>2232781.6800000002</v>
      </c>
      <c r="K396" s="19">
        <f t="shared" si="23"/>
        <v>2719680.87</v>
      </c>
      <c r="L396" s="19">
        <f t="shared" si="23"/>
        <v>2755415.9350000001</v>
      </c>
      <c r="M396" s="19">
        <f t="shared" si="23"/>
        <v>2648617.0929999999</v>
      </c>
      <c r="N396" s="19">
        <f>IFERROR(VLOOKUP($B$392,$4:$138,MATCH($P396&amp;"/"&amp;N$336,$2:$2,0),FALSE),IFERROR(VLOOKUP($B$392,$4:$138,MATCH($P395&amp;"/"&amp;N$336,$2:$2,0),FALSE),IFERROR(VLOOKUP($B$392,$4:$138,MATCH($P394&amp;"/"&amp;N$336,$2:$2,0),FALSE),IFERROR(VLOOKUP($B$392,$4:$138,MATCH($P393&amp;"/"&amp;N$336,$2:$2,0),FALSE),""))))</f>
        <v>2013775</v>
      </c>
      <c r="O396" s="16">
        <f>RATE(M$336-B$336,,-B396,M396)</f>
        <v>0.20663548797644676</v>
      </c>
      <c r="P396" s="20" t="s">
        <v>322</v>
      </c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</row>
    <row r="397" spans="1:71" x14ac:dyDescent="0.25">
      <c r="A397" s="12"/>
      <c r="B397" s="21">
        <f t="shared" ref="B397:N397" si="24">+B396/B$390</f>
        <v>1.8992491569487169E-2</v>
      </c>
      <c r="C397" s="21">
        <f t="shared" si="24"/>
        <v>1.7082009189862982E-2</v>
      </c>
      <c r="D397" s="21">
        <f t="shared" si="24"/>
        <v>2.258313318488496E-2</v>
      </c>
      <c r="E397" s="21">
        <f t="shared" si="24"/>
        <v>2.6361227575696176E-2</v>
      </c>
      <c r="F397" s="21">
        <f t="shared" si="24"/>
        <v>6.6699904029347196E-2</v>
      </c>
      <c r="G397" s="21">
        <f t="shared" si="24"/>
        <v>7.9824576760372121E-2</v>
      </c>
      <c r="H397" s="21">
        <f t="shared" si="24"/>
        <v>8.6568430318411646E-2</v>
      </c>
      <c r="I397" s="21">
        <f t="shared" si="24"/>
        <v>0.10305723259365764</v>
      </c>
      <c r="J397" s="21">
        <f t="shared" si="24"/>
        <v>9.1519417391593333E-2</v>
      </c>
      <c r="K397" s="21">
        <f t="shared" si="24"/>
        <v>0.10862512417240183</v>
      </c>
      <c r="L397" s="21">
        <f t="shared" si="24"/>
        <v>0.10418456051541589</v>
      </c>
      <c r="M397" s="21">
        <f t="shared" si="24"/>
        <v>9.6000559540974723E-2</v>
      </c>
      <c r="N397" s="21">
        <f t="shared" si="24"/>
        <v>5.498575412226938E-2</v>
      </c>
      <c r="O397" s="16">
        <f>RATE(M$336-B$336,,-B397,M397)</f>
        <v>0.15870260626243896</v>
      </c>
      <c r="P397" s="22" t="s">
        <v>323</v>
      </c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</row>
    <row r="398" spans="1:71" x14ac:dyDescent="0.25">
      <c r="A398" s="12"/>
      <c r="B398" s="33" t="s">
        <v>119</v>
      </c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5"/>
      <c r="O398" s="16"/>
      <c r="P398" s="4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</row>
    <row r="399" spans="1:71" x14ac:dyDescent="0.25">
      <c r="A399" s="2"/>
      <c r="B399" s="19">
        <f t="shared" ref="B399:N402" si="25">IFERROR(VLOOKUP($B$398,$4:$138,MATCH($P399&amp;"/"&amp;B$336,$2:$2,0),FALSE),"")</f>
        <v>3523657</v>
      </c>
      <c r="C399" s="19">
        <f t="shared" si="25"/>
        <v>7704955</v>
      </c>
      <c r="D399" s="19">
        <f t="shared" si="25"/>
        <v>4040521</v>
      </c>
      <c r="E399" s="19">
        <f t="shared" si="25"/>
        <v>5038373</v>
      </c>
      <c r="F399" s="19">
        <f t="shared" si="25"/>
        <v>6453460</v>
      </c>
      <c r="G399" s="19">
        <f t="shared" si="25"/>
        <v>7126545</v>
      </c>
      <c r="H399" s="19">
        <f t="shared" si="25"/>
        <v>5650193</v>
      </c>
      <c r="I399" s="19">
        <f t="shared" si="25"/>
        <v>5125924</v>
      </c>
      <c r="J399" s="19">
        <f t="shared" si="25"/>
        <v>6538230</v>
      </c>
      <c r="K399" s="19">
        <f t="shared" si="25"/>
        <v>4187051</v>
      </c>
      <c r="L399" s="19">
        <f t="shared" si="25"/>
        <v>4163536</v>
      </c>
      <c r="M399" s="19">
        <f t="shared" si="25"/>
        <v>4359125</v>
      </c>
      <c r="N399" s="19">
        <f t="shared" si="25"/>
        <v>6424327</v>
      </c>
      <c r="O399" s="16"/>
      <c r="P399" s="20" t="s">
        <v>319</v>
      </c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</row>
    <row r="400" spans="1:71" x14ac:dyDescent="0.25">
      <c r="A400" s="2"/>
      <c r="B400" s="19">
        <f t="shared" si="25"/>
        <v>6511668</v>
      </c>
      <c r="C400" s="19">
        <f t="shared" si="25"/>
        <v>5716146</v>
      </c>
      <c r="D400" s="19">
        <f t="shared" si="25"/>
        <v>3891672</v>
      </c>
      <c r="E400" s="19">
        <f t="shared" si="25"/>
        <v>5231515</v>
      </c>
      <c r="F400" s="19">
        <f t="shared" si="25"/>
        <v>6706093</v>
      </c>
      <c r="G400" s="19">
        <f t="shared" si="25"/>
        <v>7169955</v>
      </c>
      <c r="H400" s="19">
        <f t="shared" si="25"/>
        <v>5925113</v>
      </c>
      <c r="I400" s="19">
        <f t="shared" si="25"/>
        <v>5202759</v>
      </c>
      <c r="J400" s="19">
        <f t="shared" si="25"/>
        <v>7866994</v>
      </c>
      <c r="K400" s="19">
        <f t="shared" si="25"/>
        <v>3179354</v>
      </c>
      <c r="L400" s="19">
        <f t="shared" si="25"/>
        <v>4050175</v>
      </c>
      <c r="M400" s="19">
        <f t="shared" si="25"/>
        <v>4464489</v>
      </c>
      <c r="N400" s="19">
        <f t="shared" si="25"/>
        <v>7037445</v>
      </c>
      <c r="O400" s="16"/>
      <c r="P400" s="20" t="s">
        <v>320</v>
      </c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</row>
    <row r="401" spans="1:71" x14ac:dyDescent="0.25">
      <c r="A401" s="2"/>
      <c r="B401" s="19">
        <f t="shared" si="25"/>
        <v>6379705</v>
      </c>
      <c r="C401" s="19">
        <f t="shared" si="25"/>
        <v>3447093</v>
      </c>
      <c r="D401" s="19">
        <f t="shared" si="25"/>
        <v>4643953</v>
      </c>
      <c r="E401" s="19">
        <f t="shared" si="25"/>
        <v>6491114</v>
      </c>
      <c r="F401" s="19">
        <f t="shared" si="25"/>
        <v>6899523</v>
      </c>
      <c r="G401" s="19">
        <f t="shared" si="25"/>
        <v>6124254</v>
      </c>
      <c r="H401" s="19">
        <f t="shared" si="25"/>
        <v>4842080</v>
      </c>
      <c r="I401" s="19">
        <f t="shared" si="25"/>
        <v>7723811</v>
      </c>
      <c r="J401" s="19">
        <f t="shared" si="25"/>
        <v>4253623</v>
      </c>
      <c r="K401" s="19">
        <f t="shared" si="25"/>
        <v>3174713</v>
      </c>
      <c r="L401" s="19">
        <f t="shared" si="25"/>
        <v>4156095</v>
      </c>
      <c r="M401" s="19">
        <f t="shared" si="25"/>
        <v>4447462</v>
      </c>
      <c r="N401" s="19">
        <f t="shared" si="25"/>
        <v>7746118</v>
      </c>
      <c r="O401" s="16"/>
      <c r="P401" s="20" t="s">
        <v>321</v>
      </c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</row>
    <row r="402" spans="1:71" x14ac:dyDescent="0.25">
      <c r="A402" s="2"/>
      <c r="B402" s="19">
        <f t="shared" si="25"/>
        <v>7234146.5099999998</v>
      </c>
      <c r="C402" s="19">
        <f t="shared" si="25"/>
        <v>4097968</v>
      </c>
      <c r="D402" s="19">
        <f t="shared" si="25"/>
        <v>5221995.76</v>
      </c>
      <c r="E402" s="19">
        <f t="shared" si="25"/>
        <v>6511918.6799999997</v>
      </c>
      <c r="F402" s="19">
        <f t="shared" si="25"/>
        <v>7843235.5930000003</v>
      </c>
      <c r="G402" s="19">
        <f t="shared" si="25"/>
        <v>6418302.5889999997</v>
      </c>
      <c r="H402" s="19">
        <f t="shared" si="25"/>
        <v>5344498.09</v>
      </c>
      <c r="I402" s="19">
        <f t="shared" si="25"/>
        <v>7665943.3229999999</v>
      </c>
      <c r="J402" s="19">
        <f t="shared" si="25"/>
        <v>4705652.45</v>
      </c>
      <c r="K402" s="19">
        <f t="shared" si="25"/>
        <v>4404771.1490000002</v>
      </c>
      <c r="L402" s="19">
        <f t="shared" si="25"/>
        <v>3692265.3769999999</v>
      </c>
      <c r="M402" s="19">
        <f t="shared" si="25"/>
        <v>5129197.7889999999</v>
      </c>
      <c r="N402" s="19">
        <f>IFERROR(VLOOKUP($B$398,$4:$138,MATCH($P402&amp;"/"&amp;N$336,$2:$2,0),FALSE),IFERROR(VLOOKUP($B$398,$4:$138,MATCH($P401&amp;"/"&amp;N$336,$2:$2,0),FALSE),IFERROR(VLOOKUP($B$398,$4:$138,MATCH($P400&amp;"/"&amp;N$336,$2:$2,0),FALSE),IFERROR(VLOOKUP($B$398,$4:$138,MATCH($P399&amp;"/"&amp;N$336,$2:$2,0),FALSE),""))))</f>
        <v>7746118</v>
      </c>
      <c r="O402" s="16">
        <f>RATE(M$336-B$336,,-B402,M402)</f>
        <v>-3.0776732340556494E-2</v>
      </c>
      <c r="P402" s="20" t="s">
        <v>322</v>
      </c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</row>
    <row r="403" spans="1:71" x14ac:dyDescent="0.25">
      <c r="A403" s="2"/>
      <c r="B403" s="21">
        <f t="shared" ref="B403:N403" si="26">+B402/B$390</f>
        <v>0.40953129968594187</v>
      </c>
      <c r="C403" s="21">
        <f t="shared" si="26"/>
        <v>0.20679064096540889</v>
      </c>
      <c r="D403" s="21">
        <f t="shared" si="26"/>
        <v>0.25241905895219424</v>
      </c>
      <c r="E403" s="21">
        <f t="shared" si="26"/>
        <v>0.3003155605158418</v>
      </c>
      <c r="F403" s="21">
        <f t="shared" si="26"/>
        <v>0.28256598682121986</v>
      </c>
      <c r="G403" s="21">
        <f t="shared" si="26"/>
        <v>0.21971516902691848</v>
      </c>
      <c r="H403" s="21">
        <f t="shared" si="26"/>
        <v>0.18616188977205766</v>
      </c>
      <c r="I403" s="21">
        <f t="shared" si="26"/>
        <v>0.31290460176670321</v>
      </c>
      <c r="J403" s="21">
        <f t="shared" si="26"/>
        <v>0.19287983887046392</v>
      </c>
      <c r="K403" s="21">
        <f t="shared" si="26"/>
        <v>0.17592829301738555</v>
      </c>
      <c r="L403" s="21">
        <f t="shared" si="26"/>
        <v>0.1396076144885296</v>
      </c>
      <c r="M403" s="21">
        <f t="shared" si="26"/>
        <v>0.18591054895843731</v>
      </c>
      <c r="N403" s="21">
        <f t="shared" si="26"/>
        <v>0.21150632009538556</v>
      </c>
      <c r="O403" s="16">
        <f>RATE(M$336-B$336,,-B403,M403)</f>
        <v>-6.9278553897212325E-2</v>
      </c>
      <c r="P403" s="22" t="s">
        <v>323</v>
      </c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</row>
    <row r="404" spans="1:71" x14ac:dyDescent="0.25">
      <c r="A404" s="2"/>
      <c r="B404" s="33" t="s">
        <v>152</v>
      </c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5"/>
      <c r="O404" s="16"/>
      <c r="P404" s="4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</row>
    <row r="405" spans="1:71" x14ac:dyDescent="0.25">
      <c r="A405" s="2"/>
      <c r="B405" s="19">
        <f t="shared" ref="B405:N408" si="27">IFERROR(VLOOKUP($B$404,$4:$138,MATCH($P405&amp;"/"&amp;B$336,$2:$2,0),FALSE),"")</f>
        <v>2112355</v>
      </c>
      <c r="C405" s="19">
        <f t="shared" si="27"/>
        <v>5900599</v>
      </c>
      <c r="D405" s="19">
        <f t="shared" si="27"/>
        <v>2165001</v>
      </c>
      <c r="E405" s="19">
        <f t="shared" si="27"/>
        <v>3074579</v>
      </c>
      <c r="F405" s="19">
        <f t="shared" si="27"/>
        <v>4180877</v>
      </c>
      <c r="G405" s="19">
        <f t="shared" si="27"/>
        <v>4617426</v>
      </c>
      <c r="H405" s="19">
        <f t="shared" si="27"/>
        <v>3219924</v>
      </c>
      <c r="I405" s="19">
        <f t="shared" si="27"/>
        <v>2513385</v>
      </c>
      <c r="J405" s="19">
        <f t="shared" si="27"/>
        <v>3643598</v>
      </c>
      <c r="K405" s="19">
        <f t="shared" si="27"/>
        <v>1419652</v>
      </c>
      <c r="L405" s="19">
        <f t="shared" si="27"/>
        <v>1067000</v>
      </c>
      <c r="M405" s="19">
        <f t="shared" si="27"/>
        <v>1131184</v>
      </c>
      <c r="N405" s="19">
        <f t="shared" si="27"/>
        <v>4215658</v>
      </c>
      <c r="O405" s="16"/>
      <c r="P405" s="20" t="s">
        <v>319</v>
      </c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</row>
    <row r="406" spans="1:71" x14ac:dyDescent="0.25">
      <c r="A406" s="2"/>
      <c r="B406" s="19">
        <f t="shared" si="27"/>
        <v>5159677</v>
      </c>
      <c r="C406" s="19">
        <f t="shared" si="27"/>
        <v>4189171</v>
      </c>
      <c r="D406" s="19">
        <f t="shared" si="27"/>
        <v>2086118</v>
      </c>
      <c r="E406" s="19">
        <f t="shared" si="27"/>
        <v>3418264</v>
      </c>
      <c r="F406" s="19">
        <f t="shared" si="27"/>
        <v>4581279</v>
      </c>
      <c r="G406" s="19">
        <f t="shared" si="27"/>
        <v>4813795</v>
      </c>
      <c r="H406" s="19">
        <f t="shared" si="27"/>
        <v>3432492</v>
      </c>
      <c r="I406" s="19">
        <f t="shared" si="27"/>
        <v>2606427</v>
      </c>
      <c r="J406" s="19">
        <f t="shared" si="27"/>
        <v>5114300</v>
      </c>
      <c r="K406" s="19">
        <f t="shared" si="27"/>
        <v>486004</v>
      </c>
      <c r="L406" s="19">
        <f t="shared" si="27"/>
        <v>1034860</v>
      </c>
      <c r="M406" s="19">
        <f t="shared" si="27"/>
        <v>1506882</v>
      </c>
      <c r="N406" s="19">
        <f t="shared" si="27"/>
        <v>4954281</v>
      </c>
      <c r="O406" s="16"/>
      <c r="P406" s="20" t="s">
        <v>320</v>
      </c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</row>
    <row r="407" spans="1:71" x14ac:dyDescent="0.25">
      <c r="A407" s="2"/>
      <c r="B407" s="19">
        <f t="shared" si="27"/>
        <v>4804544</v>
      </c>
      <c r="C407" s="19">
        <f t="shared" si="27"/>
        <v>1876729</v>
      </c>
      <c r="D407" s="19">
        <f t="shared" si="27"/>
        <v>2966008</v>
      </c>
      <c r="E407" s="19">
        <f t="shared" si="27"/>
        <v>4458123</v>
      </c>
      <c r="F407" s="19">
        <f t="shared" si="27"/>
        <v>4821056</v>
      </c>
      <c r="G407" s="19">
        <f t="shared" si="27"/>
        <v>3536793</v>
      </c>
      <c r="H407" s="19">
        <f t="shared" si="27"/>
        <v>2307270</v>
      </c>
      <c r="I407" s="19">
        <f t="shared" si="27"/>
        <v>5094673</v>
      </c>
      <c r="J407" s="19">
        <f t="shared" si="27"/>
        <v>1561102</v>
      </c>
      <c r="K407" s="19">
        <f t="shared" si="27"/>
        <v>471529</v>
      </c>
      <c r="L407" s="19">
        <f t="shared" si="27"/>
        <v>1087116</v>
      </c>
      <c r="M407" s="19">
        <f t="shared" si="27"/>
        <v>1536980</v>
      </c>
      <c r="N407" s="19">
        <f t="shared" si="27"/>
        <v>5497551</v>
      </c>
      <c r="O407" s="16"/>
      <c r="P407" s="20" t="s">
        <v>321</v>
      </c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</row>
    <row r="408" spans="1:71" x14ac:dyDescent="0.25">
      <c r="A408" s="2"/>
      <c r="B408" s="19">
        <f t="shared" si="27"/>
        <v>5543581.4699999997</v>
      </c>
      <c r="C408" s="19">
        <f t="shared" si="27"/>
        <v>2174704</v>
      </c>
      <c r="D408" s="19">
        <f t="shared" si="27"/>
        <v>3073724.3499999996</v>
      </c>
      <c r="E408" s="19">
        <f t="shared" si="27"/>
        <v>3992831.6500000004</v>
      </c>
      <c r="F408" s="19">
        <f t="shared" si="27"/>
        <v>5080370.5180000002</v>
      </c>
      <c r="G408" s="19">
        <f t="shared" si="27"/>
        <v>3512410.88</v>
      </c>
      <c r="H408" s="19">
        <f t="shared" si="27"/>
        <v>2362500.2599999998</v>
      </c>
      <c r="I408" s="19">
        <f t="shared" si="27"/>
        <v>4596853.8830000004</v>
      </c>
      <c r="J408" s="19">
        <f t="shared" si="27"/>
        <v>1913569.06</v>
      </c>
      <c r="K408" s="19">
        <f t="shared" si="27"/>
        <v>1086486.9580000001</v>
      </c>
      <c r="L408" s="19">
        <f t="shared" si="27"/>
        <v>363942.77999999997</v>
      </c>
      <c r="M408" s="19">
        <f t="shared" si="27"/>
        <v>1966588.7289999998</v>
      </c>
      <c r="N408" s="19">
        <f>IFERROR(VLOOKUP($B$404,$4:$138,MATCH($P408&amp;"/"&amp;N$336,$2:$2,0),FALSE),IFERROR(VLOOKUP($B$404,$4:$138,MATCH($P407&amp;"/"&amp;N$336,$2:$2,0),FALSE),IFERROR(VLOOKUP($B$404,$4:$138,MATCH($P406&amp;"/"&amp;N$336,$2:$2,0),FALSE),IFERROR(VLOOKUP($B$404,$4:$138,MATCH($P405&amp;"/"&amp;N$336,$2:$2,0),FALSE),""))))</f>
        <v>5497551</v>
      </c>
      <c r="O408" s="16">
        <f>RATE(M$336-B$336,,-B408,M408)</f>
        <v>-8.9910886806764331E-2</v>
      </c>
      <c r="P408" s="20" t="s">
        <v>322</v>
      </c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</row>
    <row r="409" spans="1:71" x14ac:dyDescent="0.25">
      <c r="A409" s="2"/>
      <c r="B409" s="21">
        <f t="shared" ref="B409:N409" si="28">+B408/B$390</f>
        <v>0.31382694851227227</v>
      </c>
      <c r="C409" s="21">
        <f t="shared" si="28"/>
        <v>0.10973937182282502</v>
      </c>
      <c r="D409" s="21">
        <f t="shared" si="28"/>
        <v>0.14857664455580577</v>
      </c>
      <c r="E409" s="21">
        <f t="shared" si="28"/>
        <v>0.18414073239242962</v>
      </c>
      <c r="F409" s="21">
        <f t="shared" si="28"/>
        <v>0.1830290435387795</v>
      </c>
      <c r="G409" s="21">
        <f t="shared" si="28"/>
        <v>0.12023894783549408</v>
      </c>
      <c r="H409" s="21">
        <f t="shared" si="28"/>
        <v>8.2291640034729163E-2</v>
      </c>
      <c r="I409" s="21">
        <f t="shared" si="28"/>
        <v>0.18763205949153069</v>
      </c>
      <c r="J409" s="21">
        <f t="shared" si="28"/>
        <v>7.8435221445286529E-2</v>
      </c>
      <c r="K409" s="21">
        <f t="shared" si="28"/>
        <v>4.3394716647194395E-2</v>
      </c>
      <c r="L409" s="21">
        <f t="shared" si="28"/>
        <v>1.3760978190415628E-2</v>
      </c>
      <c r="M409" s="21">
        <f t="shared" si="28"/>
        <v>7.1280072483838761E-2</v>
      </c>
      <c r="N409" s="21">
        <f t="shared" si="28"/>
        <v>0.1501096138151661</v>
      </c>
      <c r="O409" s="16">
        <f>RATE(M$336-B$336,,-B409,M409)</f>
        <v>-0.12606363902172271</v>
      </c>
      <c r="P409" s="22" t="s">
        <v>323</v>
      </c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</row>
    <row r="410" spans="1:71" x14ac:dyDescent="0.25">
      <c r="A410" s="2"/>
      <c r="B410" s="33" t="s">
        <v>153</v>
      </c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5"/>
      <c r="O410" s="16"/>
      <c r="P410" s="4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</row>
    <row r="411" spans="1:71" x14ac:dyDescent="0.25">
      <c r="A411" s="2"/>
      <c r="B411" s="19">
        <f t="shared" ref="B411:N414" si="29">IFERROR(VLOOKUP($B$410,$4:$138,MATCH($P411&amp;"/"&amp;B$336,$2:$2,0),FALSE),"")</f>
        <v>2967143</v>
      </c>
      <c r="C411" s="19">
        <f t="shared" si="29"/>
        <v>400550</v>
      </c>
      <c r="D411" s="19">
        <f t="shared" si="29"/>
        <v>5921738</v>
      </c>
      <c r="E411" s="19">
        <f t="shared" si="29"/>
        <v>6249882</v>
      </c>
      <c r="F411" s="19">
        <f t="shared" si="29"/>
        <v>6354663</v>
      </c>
      <c r="G411" s="19">
        <f t="shared" si="29"/>
        <v>7014351</v>
      </c>
      <c r="H411" s="19">
        <f t="shared" si="29"/>
        <v>7536029</v>
      </c>
      <c r="I411" s="19">
        <f t="shared" si="29"/>
        <v>6820665</v>
      </c>
      <c r="J411" s="19">
        <f t="shared" si="29"/>
        <v>4667331</v>
      </c>
      <c r="K411" s="19">
        <f t="shared" si="29"/>
        <v>6431043</v>
      </c>
      <c r="L411" s="19">
        <f t="shared" si="29"/>
        <v>5772076</v>
      </c>
      <c r="M411" s="19">
        <f t="shared" si="29"/>
        <v>5846368</v>
      </c>
      <c r="N411" s="19">
        <f t="shared" si="29"/>
        <v>16964719</v>
      </c>
      <c r="O411" s="16"/>
      <c r="P411" s="20" t="s">
        <v>319</v>
      </c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</row>
    <row r="412" spans="1:71" x14ac:dyDescent="0.25">
      <c r="A412" s="2"/>
      <c r="B412" s="19">
        <f t="shared" si="29"/>
        <v>453700</v>
      </c>
      <c r="C412" s="19">
        <f t="shared" si="29"/>
        <v>2927500</v>
      </c>
      <c r="D412" s="19">
        <f t="shared" si="29"/>
        <v>6509429</v>
      </c>
      <c r="E412" s="19">
        <f t="shared" si="29"/>
        <v>6239555</v>
      </c>
      <c r="F412" s="19">
        <f t="shared" si="29"/>
        <v>6149790</v>
      </c>
      <c r="G412" s="19">
        <f t="shared" si="29"/>
        <v>7097328</v>
      </c>
      <c r="H412" s="19">
        <f t="shared" si="29"/>
        <v>7184496</v>
      </c>
      <c r="I412" s="19">
        <f t="shared" si="29"/>
        <v>6599953</v>
      </c>
      <c r="J412" s="19">
        <f t="shared" si="29"/>
        <v>3475744</v>
      </c>
      <c r="K412" s="19">
        <f t="shared" si="29"/>
        <v>6649125</v>
      </c>
      <c r="L412" s="19">
        <f t="shared" si="29"/>
        <v>5849680</v>
      </c>
      <c r="M412" s="19">
        <f t="shared" si="29"/>
        <v>5463074</v>
      </c>
      <c r="N412" s="19">
        <f t="shared" si="29"/>
        <v>17019849</v>
      </c>
      <c r="O412" s="16"/>
      <c r="P412" s="20" t="s">
        <v>320</v>
      </c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</row>
    <row r="413" spans="1:71" x14ac:dyDescent="0.25">
      <c r="A413" s="2"/>
      <c r="B413" s="19">
        <f t="shared" si="29"/>
        <v>716650</v>
      </c>
      <c r="C413" s="19">
        <f t="shared" si="29"/>
        <v>5900647</v>
      </c>
      <c r="D413" s="19">
        <f t="shared" si="29"/>
        <v>6355425</v>
      </c>
      <c r="E413" s="19">
        <f t="shared" si="29"/>
        <v>5651210</v>
      </c>
      <c r="F413" s="19">
        <f t="shared" si="29"/>
        <v>5892424</v>
      </c>
      <c r="G413" s="19">
        <f t="shared" si="29"/>
        <v>7880985</v>
      </c>
      <c r="H413" s="19">
        <f t="shared" si="29"/>
        <v>7982420</v>
      </c>
      <c r="I413" s="19">
        <f t="shared" si="29"/>
        <v>3964427</v>
      </c>
      <c r="J413" s="19">
        <f t="shared" si="29"/>
        <v>6556803</v>
      </c>
      <c r="K413" s="19">
        <f t="shared" si="29"/>
        <v>6557025</v>
      </c>
      <c r="L413" s="19">
        <f t="shared" si="29"/>
        <v>5878446</v>
      </c>
      <c r="M413" s="19">
        <f t="shared" si="29"/>
        <v>5678411</v>
      </c>
      <c r="N413" s="19">
        <f t="shared" si="29"/>
        <v>16385007</v>
      </c>
      <c r="O413" s="16"/>
      <c r="P413" s="20" t="s">
        <v>321</v>
      </c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</row>
    <row r="414" spans="1:71" x14ac:dyDescent="0.25">
      <c r="A414" s="2"/>
      <c r="B414" s="19">
        <f t="shared" si="29"/>
        <v>700600</v>
      </c>
      <c r="C414" s="19">
        <f t="shared" si="29"/>
        <v>6077216</v>
      </c>
      <c r="D414" s="19">
        <f t="shared" si="29"/>
        <v>6379128.3600000003</v>
      </c>
      <c r="E414" s="19">
        <f t="shared" si="29"/>
        <v>6010049.2999999998</v>
      </c>
      <c r="F414" s="19">
        <f t="shared" si="29"/>
        <v>6973268.6469999999</v>
      </c>
      <c r="G414" s="19">
        <f t="shared" si="29"/>
        <v>7942598.2690000003</v>
      </c>
      <c r="H414" s="19">
        <f t="shared" si="29"/>
        <v>7893692.0700000003</v>
      </c>
      <c r="I414" s="19">
        <f t="shared" si="29"/>
        <v>4101694.5049999999</v>
      </c>
      <c r="J414" s="19">
        <f t="shared" si="29"/>
        <v>5853985.2800000003</v>
      </c>
      <c r="K414" s="19">
        <f t="shared" si="29"/>
        <v>5878713.642</v>
      </c>
      <c r="L414" s="19">
        <f t="shared" si="29"/>
        <v>6711896.3449999997</v>
      </c>
      <c r="M414" s="19">
        <f t="shared" si="29"/>
        <v>5750621.3600000003</v>
      </c>
      <c r="N414" s="19">
        <f>IFERROR(VLOOKUP($B$410,$4:$138,MATCH($P414&amp;"/"&amp;N$336,$2:$2,0),FALSE),IFERROR(VLOOKUP($B$410,$4:$138,MATCH($P413&amp;"/"&amp;N$336,$2:$2,0),FALSE),IFERROR(VLOOKUP($B$410,$4:$138,MATCH($P412&amp;"/"&amp;N$336,$2:$2,0),FALSE),IFERROR(VLOOKUP($B$410,$4:$138,MATCH($P411&amp;"/"&amp;N$336,$2:$2,0),FALSE),""))))</f>
        <v>16385007</v>
      </c>
      <c r="O414" s="16">
        <f>RATE(M$336-B$336,,-B414,M414)</f>
        <v>0.2109135783643937</v>
      </c>
      <c r="P414" s="20" t="s">
        <v>322</v>
      </c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</row>
    <row r="415" spans="1:71" x14ac:dyDescent="0.25">
      <c r="A415" s="2"/>
      <c r="B415" s="21">
        <f t="shared" ref="B415:N415" si="30">+B414/B$390</f>
        <v>3.9661572814893256E-2</v>
      </c>
      <c r="C415" s="21">
        <f t="shared" si="30"/>
        <v>0.30666696077793637</v>
      </c>
      <c r="D415" s="21">
        <f t="shared" si="30"/>
        <v>0.30835214189573651</v>
      </c>
      <c r="E415" s="21">
        <f t="shared" si="30"/>
        <v>0.27717043362361871</v>
      </c>
      <c r="F415" s="21">
        <f t="shared" si="30"/>
        <v>0.25122393854490294</v>
      </c>
      <c r="G415" s="21">
        <f t="shared" si="30"/>
        <v>0.27189576947916089</v>
      </c>
      <c r="H415" s="21">
        <f t="shared" si="30"/>
        <v>0.27495652693364625</v>
      </c>
      <c r="I415" s="21">
        <f t="shared" si="30"/>
        <v>0.16742089415206335</v>
      </c>
      <c r="J415" s="21">
        <f t="shared" si="30"/>
        <v>0.23994881678022514</v>
      </c>
      <c r="K415" s="21">
        <f t="shared" si="30"/>
        <v>0.23479813620053244</v>
      </c>
      <c r="L415" s="21">
        <f t="shared" si="30"/>
        <v>0.25378236441419549</v>
      </c>
      <c r="M415" s="21">
        <f t="shared" si="30"/>
        <v>0.20843438250373064</v>
      </c>
      <c r="N415" s="21">
        <f t="shared" si="30"/>
        <v>0.44738958731420475</v>
      </c>
      <c r="O415" s="16">
        <f>RATE(M$336-B$336,,-B415,M415)</f>
        <v>0.16281075203571804</v>
      </c>
      <c r="P415" s="22" t="s">
        <v>323</v>
      </c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</row>
    <row r="416" spans="1:71" x14ac:dyDescent="0.25">
      <c r="A416" s="2"/>
      <c r="B416" s="33" t="s">
        <v>154</v>
      </c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5"/>
      <c r="O416" s="16"/>
      <c r="P416" s="4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</row>
    <row r="417" spans="1:71" x14ac:dyDescent="0.25">
      <c r="A417" s="2"/>
      <c r="B417" s="19">
        <f t="shared" ref="B417:N420" si="31">IFERROR(VLOOKUP($B$416,$4:$138,MATCH($P417&amp;"/"&amp;B$336,$2:$2,0),FALSE),"")</f>
        <v>5079498</v>
      </c>
      <c r="C417" s="19">
        <f t="shared" si="31"/>
        <v>6301149</v>
      </c>
      <c r="D417" s="19">
        <f t="shared" si="31"/>
        <v>8086739</v>
      </c>
      <c r="E417" s="19">
        <f t="shared" si="31"/>
        <v>9324461</v>
      </c>
      <c r="F417" s="19">
        <f t="shared" si="31"/>
        <v>10535540</v>
      </c>
      <c r="G417" s="19">
        <f t="shared" si="31"/>
        <v>11631777</v>
      </c>
      <c r="H417" s="19">
        <f t="shared" si="31"/>
        <v>10755953</v>
      </c>
      <c r="I417" s="19">
        <f t="shared" si="31"/>
        <v>9334050</v>
      </c>
      <c r="J417" s="19">
        <f t="shared" si="31"/>
        <v>8310929</v>
      </c>
      <c r="K417" s="19">
        <f t="shared" si="31"/>
        <v>7850695</v>
      </c>
      <c r="L417" s="19">
        <f t="shared" si="31"/>
        <v>6839076</v>
      </c>
      <c r="M417" s="19">
        <f t="shared" si="31"/>
        <v>6977552</v>
      </c>
      <c r="N417" s="19">
        <f t="shared" si="31"/>
        <v>21180377</v>
      </c>
      <c r="O417" s="16"/>
      <c r="P417" s="20" t="s">
        <v>319</v>
      </c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</row>
    <row r="418" spans="1:71" x14ac:dyDescent="0.25">
      <c r="A418" s="2"/>
      <c r="B418" s="19">
        <f t="shared" si="31"/>
        <v>5613377</v>
      </c>
      <c r="C418" s="19">
        <f t="shared" si="31"/>
        <v>7116671</v>
      </c>
      <c r="D418" s="19">
        <f t="shared" si="31"/>
        <v>8595547</v>
      </c>
      <c r="E418" s="19">
        <f t="shared" si="31"/>
        <v>9657819</v>
      </c>
      <c r="F418" s="19">
        <f t="shared" si="31"/>
        <v>10731069</v>
      </c>
      <c r="G418" s="19">
        <f t="shared" si="31"/>
        <v>11911123</v>
      </c>
      <c r="H418" s="19">
        <f t="shared" si="31"/>
        <v>10616988</v>
      </c>
      <c r="I418" s="19">
        <f t="shared" si="31"/>
        <v>9206380</v>
      </c>
      <c r="J418" s="19">
        <f t="shared" si="31"/>
        <v>8590044</v>
      </c>
      <c r="K418" s="19">
        <f t="shared" si="31"/>
        <v>7135129</v>
      </c>
      <c r="L418" s="19">
        <f t="shared" si="31"/>
        <v>6884540</v>
      </c>
      <c r="M418" s="19">
        <f t="shared" si="31"/>
        <v>6969956</v>
      </c>
      <c r="N418" s="19">
        <f t="shared" si="31"/>
        <v>21974130</v>
      </c>
      <c r="O418" s="16"/>
      <c r="P418" s="20" t="s">
        <v>320</v>
      </c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</row>
    <row r="419" spans="1:71" x14ac:dyDescent="0.25">
      <c r="A419" s="2"/>
      <c r="B419" s="19">
        <f t="shared" si="31"/>
        <v>5521194</v>
      </c>
      <c r="C419" s="19">
        <f t="shared" si="31"/>
        <v>7777376</v>
      </c>
      <c r="D419" s="19">
        <f t="shared" si="31"/>
        <v>9321433</v>
      </c>
      <c r="E419" s="19">
        <f t="shared" si="31"/>
        <v>10109333</v>
      </c>
      <c r="F419" s="19">
        <f t="shared" si="31"/>
        <v>10713480</v>
      </c>
      <c r="G419" s="19">
        <f t="shared" si="31"/>
        <v>11417778</v>
      </c>
      <c r="H419" s="19">
        <f t="shared" si="31"/>
        <v>10289690</v>
      </c>
      <c r="I419" s="19">
        <f t="shared" si="31"/>
        <v>9059100</v>
      </c>
      <c r="J419" s="19">
        <f t="shared" si="31"/>
        <v>8117905</v>
      </c>
      <c r="K419" s="19">
        <f t="shared" si="31"/>
        <v>7028554</v>
      </c>
      <c r="L419" s="19">
        <f t="shared" si="31"/>
        <v>6965562</v>
      </c>
      <c r="M419" s="19">
        <f t="shared" si="31"/>
        <v>7215391</v>
      </c>
      <c r="N419" s="19">
        <f t="shared" si="31"/>
        <v>21882558</v>
      </c>
      <c r="O419" s="16"/>
      <c r="P419" s="20" t="s">
        <v>321</v>
      </c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</row>
    <row r="420" spans="1:71" x14ac:dyDescent="0.25">
      <c r="A420" s="2"/>
      <c r="B420" s="19">
        <f t="shared" si="31"/>
        <v>6244181.4699999997</v>
      </c>
      <c r="C420" s="19">
        <f t="shared" si="31"/>
        <v>8251920</v>
      </c>
      <c r="D420" s="19">
        <f t="shared" si="31"/>
        <v>9452852.7100000009</v>
      </c>
      <c r="E420" s="19">
        <f t="shared" si="31"/>
        <v>10002880.949999999</v>
      </c>
      <c r="F420" s="19">
        <f t="shared" si="31"/>
        <v>12053639.164999999</v>
      </c>
      <c r="G420" s="19">
        <f t="shared" si="31"/>
        <v>11455009.149</v>
      </c>
      <c r="H420" s="19">
        <f t="shared" si="31"/>
        <v>10256192.33</v>
      </c>
      <c r="I420" s="19">
        <f t="shared" si="31"/>
        <v>8698548.3880000003</v>
      </c>
      <c r="J420" s="19">
        <f t="shared" si="31"/>
        <v>7767554.3399999999</v>
      </c>
      <c r="K420" s="19">
        <f t="shared" si="31"/>
        <v>6965200.5999999996</v>
      </c>
      <c r="L420" s="19">
        <f t="shared" si="31"/>
        <v>7075839.125</v>
      </c>
      <c r="M420" s="19">
        <f t="shared" si="31"/>
        <v>7717210.0889999997</v>
      </c>
      <c r="N420" s="19">
        <f>IFERROR(VLOOKUP($B$416,$4:$138,MATCH($P420&amp;"/"&amp;N$336,$2:$2,0),FALSE),IFERROR(VLOOKUP($B$416,$4:$138,MATCH($P419&amp;"/"&amp;N$336,$2:$2,0),FALSE),IFERROR(VLOOKUP($B$416,$4:$138,MATCH($P418&amp;"/"&amp;N$336,$2:$2,0),FALSE),IFERROR(VLOOKUP($B$416,$4:$138,MATCH($P417&amp;"/"&amp;N$336,$2:$2,0),FALSE),""))))</f>
        <v>21882558</v>
      </c>
      <c r="O420" s="16">
        <f>RATE(M$336-B$336,,-B420,M420)</f>
        <v>1.9441373447311679E-2</v>
      </c>
      <c r="P420" s="20" t="s">
        <v>322</v>
      </c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</row>
    <row r="421" spans="1:71" x14ac:dyDescent="0.25">
      <c r="A421" s="34"/>
      <c r="B421" s="35">
        <f t="shared" ref="B421:N421" si="32">+B420/B$445</f>
        <v>1.0237434891441544</v>
      </c>
      <c r="C421" s="35">
        <f t="shared" si="32"/>
        <v>1.3832907518606798</v>
      </c>
      <c r="D421" s="35">
        <f t="shared" si="32"/>
        <v>1.6306956832827126</v>
      </c>
      <c r="E421" s="35">
        <f t="shared" si="32"/>
        <v>1.7258325439449027</v>
      </c>
      <c r="F421" s="35">
        <f t="shared" si="32"/>
        <v>1.2854353778171899</v>
      </c>
      <c r="G421" s="35">
        <f t="shared" si="32"/>
        <v>1.1073660607426175</v>
      </c>
      <c r="H421" s="35">
        <f t="shared" si="32"/>
        <v>0.93965238081959146</v>
      </c>
      <c r="I421" s="35">
        <f t="shared" si="32"/>
        <v>0.93959079245269339</v>
      </c>
      <c r="J421" s="35">
        <f t="shared" si="32"/>
        <v>0.74657553316769254</v>
      </c>
      <c r="K421" s="35">
        <f t="shared" si="32"/>
        <v>0.60352567126981904</v>
      </c>
      <c r="L421" s="35">
        <f t="shared" si="32"/>
        <v>0.54842320052812821</v>
      </c>
      <c r="M421" s="35">
        <f t="shared" si="32"/>
        <v>0.56452305509018552</v>
      </c>
      <c r="N421" s="35">
        <f t="shared" si="32"/>
        <v>1.9220805160973433</v>
      </c>
      <c r="O421" s="16">
        <f>RATE(M$336-B$336,,-B421,M421)</f>
        <v>-5.2674693305604432E-2</v>
      </c>
      <c r="P421" s="22" t="s">
        <v>324</v>
      </c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</row>
    <row r="422" spans="1:71" x14ac:dyDescent="0.25">
      <c r="A422" s="12"/>
      <c r="B422" s="33" t="s">
        <v>129</v>
      </c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5"/>
      <c r="O422" s="16"/>
      <c r="P422" s="4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</row>
    <row r="423" spans="1:71" x14ac:dyDescent="0.25">
      <c r="A423" s="2"/>
      <c r="B423" s="19">
        <f t="shared" ref="B423:N426" si="33">IFERROR(VLOOKUP($B$422,$4:$138,MATCH($P423&amp;"/"&amp;B$336,$2:$2,0),FALSE),"")</f>
        <v>4190500</v>
      </c>
      <c r="C423" s="19">
        <f t="shared" si="33"/>
        <v>4097904</v>
      </c>
      <c r="D423" s="19">
        <f t="shared" si="33"/>
        <v>9367295</v>
      </c>
      <c r="E423" s="19">
        <f t="shared" si="33"/>
        <v>9436258</v>
      </c>
      <c r="F423" s="19">
        <f t="shared" si="33"/>
        <v>9426569</v>
      </c>
      <c r="G423" s="19">
        <f t="shared" si="33"/>
        <v>10519555</v>
      </c>
      <c r="H423" s="19">
        <f t="shared" si="33"/>
        <v>11264201</v>
      </c>
      <c r="I423" s="19">
        <f t="shared" si="33"/>
        <v>10563682</v>
      </c>
      <c r="J423" s="19">
        <f t="shared" si="33"/>
        <v>7426576</v>
      </c>
      <c r="K423" s="19">
        <f t="shared" si="33"/>
        <v>9116466</v>
      </c>
      <c r="L423" s="19">
        <f t="shared" si="33"/>
        <v>8428548</v>
      </c>
      <c r="M423" s="19">
        <f t="shared" si="33"/>
        <v>8447458</v>
      </c>
      <c r="N423" s="19">
        <f t="shared" si="33"/>
        <v>17763148</v>
      </c>
      <c r="O423" s="16"/>
      <c r="P423" s="20" t="s">
        <v>319</v>
      </c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</row>
    <row r="424" spans="1:71" x14ac:dyDescent="0.25">
      <c r="A424" s="2"/>
      <c r="B424" s="19">
        <f t="shared" si="33"/>
        <v>1636383</v>
      </c>
      <c r="C424" s="19">
        <f t="shared" si="33"/>
        <v>6355751</v>
      </c>
      <c r="D424" s="19">
        <f t="shared" si="33"/>
        <v>9739398</v>
      </c>
      <c r="E424" s="19">
        <f t="shared" si="33"/>
        <v>9409577</v>
      </c>
      <c r="F424" s="19">
        <f t="shared" si="33"/>
        <v>9199643</v>
      </c>
      <c r="G424" s="19">
        <f t="shared" si="33"/>
        <v>10652606</v>
      </c>
      <c r="H424" s="19">
        <f t="shared" si="33"/>
        <v>10924096</v>
      </c>
      <c r="I424" s="19">
        <f t="shared" si="33"/>
        <v>10346253</v>
      </c>
      <c r="J424" s="19">
        <f t="shared" si="33"/>
        <v>6214078</v>
      </c>
      <c r="K424" s="19">
        <f t="shared" si="33"/>
        <v>9337071</v>
      </c>
      <c r="L424" s="19">
        <f t="shared" si="33"/>
        <v>8494835</v>
      </c>
      <c r="M424" s="19">
        <f t="shared" si="33"/>
        <v>8102191</v>
      </c>
      <c r="N424" s="19">
        <f t="shared" si="33"/>
        <v>17795231</v>
      </c>
      <c r="O424" s="16"/>
      <c r="P424" s="20" t="s">
        <v>320</v>
      </c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</row>
    <row r="425" spans="1:71" x14ac:dyDescent="0.25">
      <c r="A425" s="2"/>
      <c r="B425" s="19">
        <f t="shared" si="33"/>
        <v>959147</v>
      </c>
      <c r="C425" s="19">
        <f t="shared" si="33"/>
        <v>9365796</v>
      </c>
      <c r="D425" s="19">
        <f t="shared" si="33"/>
        <v>9555325</v>
      </c>
      <c r="E425" s="19">
        <f t="shared" si="33"/>
        <v>8830658</v>
      </c>
      <c r="F425" s="19">
        <f t="shared" si="33"/>
        <v>8922749</v>
      </c>
      <c r="G425" s="19">
        <f t="shared" si="33"/>
        <v>11499485</v>
      </c>
      <c r="H425" s="19">
        <f t="shared" si="33"/>
        <v>11738566</v>
      </c>
      <c r="I425" s="19">
        <f t="shared" si="33"/>
        <v>7770525</v>
      </c>
      <c r="J425" s="19">
        <f t="shared" si="33"/>
        <v>9296888</v>
      </c>
      <c r="K425" s="19">
        <f t="shared" si="33"/>
        <v>9278823</v>
      </c>
      <c r="L425" s="19">
        <f t="shared" si="33"/>
        <v>8508175</v>
      </c>
      <c r="M425" s="19">
        <f t="shared" si="33"/>
        <v>8297704</v>
      </c>
      <c r="N425" s="19">
        <f t="shared" si="33"/>
        <v>17155805</v>
      </c>
      <c r="O425" s="16"/>
      <c r="P425" s="20" t="s">
        <v>321</v>
      </c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</row>
    <row r="426" spans="1:71" x14ac:dyDescent="0.25">
      <c r="A426" s="2"/>
      <c r="B426" s="19">
        <f t="shared" si="33"/>
        <v>4000508.56</v>
      </c>
      <c r="C426" s="19">
        <f t="shared" si="33"/>
        <v>9442464</v>
      </c>
      <c r="D426" s="19">
        <f t="shared" si="33"/>
        <v>9384656.1799999997</v>
      </c>
      <c r="E426" s="19">
        <f t="shared" si="33"/>
        <v>9123029.1300000008</v>
      </c>
      <c r="F426" s="19">
        <f t="shared" si="33"/>
        <v>9855124.0999999996</v>
      </c>
      <c r="G426" s="19">
        <f t="shared" si="33"/>
        <v>11641842.416999999</v>
      </c>
      <c r="H426" s="19">
        <f t="shared" si="33"/>
        <v>11648222.24</v>
      </c>
      <c r="I426" s="19">
        <f t="shared" si="33"/>
        <v>6879092.6849999996</v>
      </c>
      <c r="J426" s="19">
        <f t="shared" si="33"/>
        <v>8573875.8000000007</v>
      </c>
      <c r="K426" s="19">
        <f t="shared" si="33"/>
        <v>8574168.3800000008</v>
      </c>
      <c r="L426" s="19">
        <f t="shared" si="33"/>
        <v>9335509.4159999993</v>
      </c>
      <c r="M426" s="19">
        <f t="shared" si="33"/>
        <v>8316780.2379999999</v>
      </c>
      <c r="N426" s="19">
        <f>IFERROR(VLOOKUP($B$422,$4:$138,MATCH($P426&amp;"/"&amp;N$336,$2:$2,0),FALSE),IFERROR(VLOOKUP($B$422,$4:$138,MATCH($P425&amp;"/"&amp;N$336,$2:$2,0),FALSE),IFERROR(VLOOKUP($B$422,$4:$138,MATCH($P424&amp;"/"&amp;N$336,$2:$2,0),FALSE),IFERROR(VLOOKUP($B$422,$4:$138,MATCH($P423&amp;"/"&amp;N$336,$2:$2,0),FALSE),""))))</f>
        <v>17155805</v>
      </c>
      <c r="O426" s="16">
        <f>RATE(M$336-B$336,,-B426,M426)</f>
        <v>6.8795329788228388E-2</v>
      </c>
      <c r="P426" s="20" t="s">
        <v>322</v>
      </c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</row>
    <row r="427" spans="1:71" x14ac:dyDescent="0.25">
      <c r="A427" s="2"/>
      <c r="B427" s="21">
        <f t="shared" ref="B427:N427" si="34">+B426/B$390</f>
        <v>0.22647225456614867</v>
      </c>
      <c r="C427" s="21">
        <f t="shared" si="34"/>
        <v>0.47648326752497794</v>
      </c>
      <c r="D427" s="21">
        <f t="shared" si="34"/>
        <v>0.45363232572703083</v>
      </c>
      <c r="E427" s="21">
        <f t="shared" si="34"/>
        <v>0.42073430910508586</v>
      </c>
      <c r="F427" s="21">
        <f t="shared" si="34"/>
        <v>0.35504771386026196</v>
      </c>
      <c r="G427" s="21">
        <f t="shared" si="34"/>
        <v>0.39853050537376344</v>
      </c>
      <c r="H427" s="21">
        <f t="shared" si="34"/>
        <v>0.40573596026550568</v>
      </c>
      <c r="I427" s="21">
        <f t="shared" si="34"/>
        <v>0.28078732993734218</v>
      </c>
      <c r="J427" s="21">
        <f t="shared" si="34"/>
        <v>0.35143432294906735</v>
      </c>
      <c r="K427" s="21">
        <f t="shared" si="34"/>
        <v>0.34245565912760256</v>
      </c>
      <c r="L427" s="21">
        <f t="shared" si="34"/>
        <v>0.35298334938804321</v>
      </c>
      <c r="M427" s="21">
        <f t="shared" si="34"/>
        <v>0.3014461994289187</v>
      </c>
      <c r="N427" s="21">
        <f t="shared" si="34"/>
        <v>0.46843608421973637</v>
      </c>
      <c r="O427" s="16">
        <f>RATE(M$336-B$336,,-B427,M427)</f>
        <v>2.6338066908387463E-2</v>
      </c>
      <c r="P427" s="22" t="s">
        <v>323</v>
      </c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</row>
    <row r="428" spans="1:71" x14ac:dyDescent="0.25">
      <c r="A428" s="2"/>
      <c r="B428" s="36" t="s">
        <v>130</v>
      </c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5"/>
      <c r="O428" s="16"/>
      <c r="P428" s="4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</row>
    <row r="429" spans="1:71" x14ac:dyDescent="0.25">
      <c r="A429" s="2"/>
      <c r="B429" s="19">
        <f t="shared" ref="B429:N432" si="35">IFERROR(VLOOKUP($B$428,$4:$138,MATCH($P429&amp;"/"&amp;B$336,$2:$2,0),FALSE),"")</f>
        <v>7714157</v>
      </c>
      <c r="C429" s="19">
        <f t="shared" si="35"/>
        <v>11802859</v>
      </c>
      <c r="D429" s="19">
        <f t="shared" si="35"/>
        <v>13407816</v>
      </c>
      <c r="E429" s="19">
        <f t="shared" si="35"/>
        <v>14474631</v>
      </c>
      <c r="F429" s="19">
        <f t="shared" si="35"/>
        <v>15880029</v>
      </c>
      <c r="G429" s="19">
        <f t="shared" si="35"/>
        <v>17646100</v>
      </c>
      <c r="H429" s="19">
        <f t="shared" si="35"/>
        <v>16914394</v>
      </c>
      <c r="I429" s="19">
        <f t="shared" si="35"/>
        <v>15689606</v>
      </c>
      <c r="J429" s="19">
        <f t="shared" si="35"/>
        <v>13964806</v>
      </c>
      <c r="K429" s="19">
        <f t="shared" si="35"/>
        <v>13303517</v>
      </c>
      <c r="L429" s="19">
        <f t="shared" si="35"/>
        <v>12592084</v>
      </c>
      <c r="M429" s="19">
        <f t="shared" si="35"/>
        <v>12806583</v>
      </c>
      <c r="N429" s="19">
        <f t="shared" si="35"/>
        <v>24187475</v>
      </c>
      <c r="O429" s="16"/>
      <c r="P429" s="20" t="s">
        <v>319</v>
      </c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</row>
    <row r="430" spans="1:71" x14ac:dyDescent="0.25">
      <c r="A430" s="2"/>
      <c r="B430" s="19">
        <f t="shared" si="35"/>
        <v>8148051</v>
      </c>
      <c r="C430" s="19">
        <f t="shared" si="35"/>
        <v>12071897</v>
      </c>
      <c r="D430" s="19">
        <f t="shared" si="35"/>
        <v>13631070</v>
      </c>
      <c r="E430" s="19">
        <f t="shared" si="35"/>
        <v>14641092</v>
      </c>
      <c r="F430" s="19">
        <f t="shared" si="35"/>
        <v>15905736</v>
      </c>
      <c r="G430" s="19">
        <f t="shared" si="35"/>
        <v>17822561</v>
      </c>
      <c r="H430" s="19">
        <f t="shared" si="35"/>
        <v>16849209</v>
      </c>
      <c r="I430" s="19">
        <f t="shared" si="35"/>
        <v>15549012</v>
      </c>
      <c r="J430" s="19">
        <f t="shared" si="35"/>
        <v>14081072</v>
      </c>
      <c r="K430" s="19">
        <f t="shared" si="35"/>
        <v>12516425</v>
      </c>
      <c r="L430" s="19">
        <f t="shared" si="35"/>
        <v>12545010</v>
      </c>
      <c r="M430" s="19">
        <f t="shared" si="35"/>
        <v>12566680</v>
      </c>
      <c r="N430" s="19">
        <f t="shared" si="35"/>
        <v>24832676</v>
      </c>
      <c r="O430" s="16"/>
      <c r="P430" s="20" t="s">
        <v>320</v>
      </c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</row>
    <row r="431" spans="1:71" x14ac:dyDescent="0.25">
      <c r="A431" s="2"/>
      <c r="B431" s="19">
        <f t="shared" si="35"/>
        <v>7338852</v>
      </c>
      <c r="C431" s="19">
        <f t="shared" si="35"/>
        <v>12812889</v>
      </c>
      <c r="D431" s="19">
        <f t="shared" si="35"/>
        <v>14199278</v>
      </c>
      <c r="E431" s="19">
        <f t="shared" si="35"/>
        <v>15321772</v>
      </c>
      <c r="F431" s="19">
        <f t="shared" si="35"/>
        <v>15822272</v>
      </c>
      <c r="G431" s="19">
        <f t="shared" si="35"/>
        <v>17623739</v>
      </c>
      <c r="H431" s="19">
        <f t="shared" si="35"/>
        <v>16580646</v>
      </c>
      <c r="I431" s="19">
        <f t="shared" si="35"/>
        <v>15494336</v>
      </c>
      <c r="J431" s="19">
        <f t="shared" si="35"/>
        <v>13550511</v>
      </c>
      <c r="K431" s="19">
        <f t="shared" si="35"/>
        <v>12453536</v>
      </c>
      <c r="L431" s="19">
        <f t="shared" si="35"/>
        <v>12664270</v>
      </c>
      <c r="M431" s="19">
        <f t="shared" si="35"/>
        <v>12745166</v>
      </c>
      <c r="N431" s="19">
        <f t="shared" si="35"/>
        <v>24901923</v>
      </c>
      <c r="O431" s="16"/>
      <c r="P431" s="20" t="s">
        <v>321</v>
      </c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</row>
    <row r="432" spans="1:71" x14ac:dyDescent="0.25">
      <c r="A432" s="2"/>
      <c r="B432" s="19">
        <f t="shared" si="35"/>
        <v>11234655.07</v>
      </c>
      <c r="C432" s="19">
        <f t="shared" si="35"/>
        <v>13540432</v>
      </c>
      <c r="D432" s="19">
        <f t="shared" si="35"/>
        <v>14606651.939999999</v>
      </c>
      <c r="E432" s="19">
        <f t="shared" si="35"/>
        <v>15634947.82</v>
      </c>
      <c r="F432" s="19">
        <f t="shared" si="35"/>
        <v>17698359.693</v>
      </c>
      <c r="G432" s="19">
        <f t="shared" si="35"/>
        <v>18060145.006000001</v>
      </c>
      <c r="H432" s="19">
        <f t="shared" si="35"/>
        <v>16992720.329999998</v>
      </c>
      <c r="I432" s="19">
        <f t="shared" si="35"/>
        <v>14545036.007999999</v>
      </c>
      <c r="J432" s="19">
        <f t="shared" si="35"/>
        <v>13279528.25</v>
      </c>
      <c r="K432" s="19">
        <f t="shared" si="35"/>
        <v>12978939.528999999</v>
      </c>
      <c r="L432" s="19">
        <f t="shared" si="35"/>
        <v>13027774.793</v>
      </c>
      <c r="M432" s="19">
        <f t="shared" si="35"/>
        <v>13445978.027000001</v>
      </c>
      <c r="N432" s="19">
        <f>IFERROR(VLOOKUP($B$428,$4:$138,MATCH($P432&amp;"/"&amp;N$336,$2:$2,0),FALSE),IFERROR(VLOOKUP($B$428,$4:$138,MATCH($P431&amp;"/"&amp;N$336,$2:$2,0),FALSE),IFERROR(VLOOKUP($B$428,$4:$138,MATCH($P430&amp;"/"&amp;N$336,$2:$2,0),FALSE),IFERROR(VLOOKUP($B$428,$4:$138,MATCH($P429&amp;"/"&amp;N$336,$2:$2,0),FALSE),""))))</f>
        <v>24901923</v>
      </c>
      <c r="O432" s="16">
        <f>RATE(M$336-B$336,,-B432,M432)</f>
        <v>1.6468390219472124E-2</v>
      </c>
      <c r="P432" s="20" t="s">
        <v>322</v>
      </c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</row>
    <row r="433" spans="1:71" x14ac:dyDescent="0.25">
      <c r="A433" s="2"/>
      <c r="B433" s="21">
        <f t="shared" ref="B433:N433" si="36">+B432/B$390</f>
        <v>0.63600355425209054</v>
      </c>
      <c r="C433" s="21">
        <f t="shared" si="36"/>
        <v>0.68327390849038683</v>
      </c>
      <c r="D433" s="21">
        <f t="shared" si="36"/>
        <v>0.70605138467922512</v>
      </c>
      <c r="E433" s="21">
        <f t="shared" si="36"/>
        <v>0.72104987008210597</v>
      </c>
      <c r="F433" s="21">
        <f t="shared" si="36"/>
        <v>0.63761370068148182</v>
      </c>
      <c r="G433" s="21">
        <f t="shared" si="36"/>
        <v>0.61824567440068201</v>
      </c>
      <c r="H433" s="21">
        <f t="shared" si="36"/>
        <v>0.59189785003756323</v>
      </c>
      <c r="I433" s="21">
        <f t="shared" si="36"/>
        <v>0.59369193170404533</v>
      </c>
      <c r="J433" s="21">
        <f t="shared" si="36"/>
        <v>0.54431416181953118</v>
      </c>
      <c r="K433" s="21">
        <f t="shared" si="36"/>
        <v>0.518383952144988</v>
      </c>
      <c r="L433" s="21">
        <f t="shared" si="36"/>
        <v>0.49259096387657281</v>
      </c>
      <c r="M433" s="21">
        <f t="shared" si="36"/>
        <v>0.4873567483873561</v>
      </c>
      <c r="N433" s="21">
        <f t="shared" si="36"/>
        <v>0.67994240431512187</v>
      </c>
      <c r="O433" s="16">
        <f>RATE(M$336-B$336,,-B433,M433)</f>
        <v>-2.3910215908393036E-2</v>
      </c>
      <c r="P433" s="22" t="s">
        <v>323</v>
      </c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</row>
    <row r="434" spans="1:71" x14ac:dyDescent="0.25">
      <c r="A434" s="2"/>
      <c r="B434" s="37" t="s">
        <v>325</v>
      </c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5"/>
      <c r="O434" s="16"/>
      <c r="P434" s="2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</row>
    <row r="435" spans="1:71" x14ac:dyDescent="0.25">
      <c r="A435" s="2"/>
      <c r="B435" s="38" t="s">
        <v>139</v>
      </c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5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</row>
    <row r="436" spans="1:71" x14ac:dyDescent="0.25">
      <c r="A436" s="2"/>
      <c r="B436" s="19">
        <f t="shared" ref="B436:N439" si="37">IFERROR(VLOOKUP($B$435,$4:$138,MATCH($P436&amp;"/"&amp;B$336,$2:$2,0),FALSE),"")</f>
        <v>1815624</v>
      </c>
      <c r="C436" s="19">
        <f t="shared" si="37"/>
        <v>1781593</v>
      </c>
      <c r="D436" s="19">
        <f t="shared" si="37"/>
        <v>1783115</v>
      </c>
      <c r="E436" s="19">
        <f t="shared" si="37"/>
        <v>1687419</v>
      </c>
      <c r="F436" s="19">
        <f t="shared" si="37"/>
        <v>2334964</v>
      </c>
      <c r="G436" s="19">
        <f t="shared" si="37"/>
        <v>4342508</v>
      </c>
      <c r="H436" s="19">
        <f t="shared" si="37"/>
        <v>5250922</v>
      </c>
      <c r="I436" s="19">
        <f t="shared" si="37"/>
        <v>6301755</v>
      </c>
      <c r="J436" s="19">
        <f t="shared" si="37"/>
        <v>7310643</v>
      </c>
      <c r="K436" s="19">
        <f t="shared" si="37"/>
        <v>8477214</v>
      </c>
      <c r="L436" s="19">
        <f t="shared" si="37"/>
        <v>9826132</v>
      </c>
      <c r="M436" s="19">
        <f t="shared" si="37"/>
        <v>11119161</v>
      </c>
      <c r="N436" s="19">
        <f t="shared" si="37"/>
        <v>10163967</v>
      </c>
      <c r="O436" s="16"/>
      <c r="P436" s="20" t="s">
        <v>319</v>
      </c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</row>
    <row r="437" spans="1:71" x14ac:dyDescent="0.25">
      <c r="A437" s="2"/>
      <c r="B437" s="19">
        <f t="shared" si="37"/>
        <v>1670251</v>
      </c>
      <c r="C437" s="19">
        <f t="shared" si="37"/>
        <v>1690817</v>
      </c>
      <c r="D437" s="19">
        <f t="shared" si="37"/>
        <v>1511014</v>
      </c>
      <c r="E437" s="19">
        <f t="shared" si="37"/>
        <v>1662457</v>
      </c>
      <c r="F437" s="19">
        <f t="shared" si="37"/>
        <v>2296196</v>
      </c>
      <c r="G437" s="19">
        <f t="shared" si="37"/>
        <v>4126135</v>
      </c>
      <c r="H437" s="19">
        <f t="shared" si="37"/>
        <v>4752578</v>
      </c>
      <c r="I437" s="19">
        <f t="shared" si="37"/>
        <v>6007997</v>
      </c>
      <c r="J437" s="19">
        <f t="shared" si="37"/>
        <v>6989789</v>
      </c>
      <c r="K437" s="19">
        <f t="shared" si="37"/>
        <v>8132996</v>
      </c>
      <c r="L437" s="19">
        <f t="shared" si="37"/>
        <v>9387898</v>
      </c>
      <c r="M437" s="19">
        <f t="shared" si="37"/>
        <v>10474088</v>
      </c>
      <c r="N437" s="19">
        <f t="shared" si="37"/>
        <v>9698480</v>
      </c>
      <c r="O437" s="16"/>
      <c r="P437" s="20" t="s">
        <v>320</v>
      </c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</row>
    <row r="438" spans="1:71" x14ac:dyDescent="0.25">
      <c r="A438" s="2"/>
      <c r="B438" s="19">
        <f t="shared" si="37"/>
        <v>1674186</v>
      </c>
      <c r="C438" s="19">
        <f t="shared" si="37"/>
        <v>1524647</v>
      </c>
      <c r="D438" s="19">
        <f t="shared" si="37"/>
        <v>1368036</v>
      </c>
      <c r="E438" s="19">
        <f t="shared" si="37"/>
        <v>1694353</v>
      </c>
      <c r="F438" s="19">
        <f t="shared" si="37"/>
        <v>2399963</v>
      </c>
      <c r="G438" s="19">
        <f t="shared" si="37"/>
        <v>4320099</v>
      </c>
      <c r="H438" s="19">
        <f t="shared" si="37"/>
        <v>4920565</v>
      </c>
      <c r="I438" s="19">
        <f t="shared" si="37"/>
        <v>6301592</v>
      </c>
      <c r="J438" s="19">
        <f t="shared" si="37"/>
        <v>7311731</v>
      </c>
      <c r="K438" s="19">
        <f t="shared" si="37"/>
        <v>8501535</v>
      </c>
      <c r="L438" s="19">
        <f t="shared" si="37"/>
        <v>9829645</v>
      </c>
      <c r="M438" s="19">
        <f t="shared" si="37"/>
        <v>10689082</v>
      </c>
      <c r="N438" s="19">
        <f t="shared" si="37"/>
        <v>8801057</v>
      </c>
      <c r="O438" s="16"/>
      <c r="P438" s="20" t="s">
        <v>321</v>
      </c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</row>
    <row r="439" spans="1:71" x14ac:dyDescent="0.25">
      <c r="A439" s="2"/>
      <c r="B439" s="19">
        <f t="shared" si="37"/>
        <v>1656529.35</v>
      </c>
      <c r="C439" s="19">
        <f t="shared" si="37"/>
        <v>1577428</v>
      </c>
      <c r="D439" s="19">
        <f t="shared" si="37"/>
        <v>1458822.37</v>
      </c>
      <c r="E439" s="19">
        <f t="shared" si="37"/>
        <v>1769362.07</v>
      </c>
      <c r="F439" s="19">
        <f t="shared" si="37"/>
        <v>3147628.281</v>
      </c>
      <c r="G439" s="19">
        <f t="shared" si="37"/>
        <v>4749039.7869999995</v>
      </c>
      <c r="H439" s="19">
        <f t="shared" si="37"/>
        <v>5467921.1699999999</v>
      </c>
      <c r="I439" s="19">
        <f t="shared" si="37"/>
        <v>6552983.9890000001</v>
      </c>
      <c r="J439" s="19">
        <f t="shared" si="37"/>
        <v>7694201.1200000001</v>
      </c>
      <c r="K439" s="19">
        <f t="shared" si="37"/>
        <v>8943095.5800000001</v>
      </c>
      <c r="L439" s="19">
        <f t="shared" si="37"/>
        <v>10293247.028999999</v>
      </c>
      <c r="M439" s="19">
        <f t="shared" si="37"/>
        <v>11160000.478</v>
      </c>
      <c r="N439" s="19">
        <f>IFERROR(VLOOKUP($B$435,$4:$138,MATCH($P439&amp;"/"&amp;N$336,$2:$2,0),FALSE),IFERROR(VLOOKUP($B$435,$4:$138,MATCH($P438&amp;"/"&amp;N$336,$2:$2,0),FALSE),IFERROR(VLOOKUP($B$435,$4:$138,MATCH($P437&amp;"/"&amp;N$336,$2:$2,0),FALSE),IFERROR(VLOOKUP($B$435,$4:$138,MATCH($P436&amp;"/"&amp;N$336,$2:$2,0),FALSE),""))))</f>
        <v>8801057</v>
      </c>
      <c r="O439" s="16">
        <f>RATE(M$336-B$336,,-B439,M439)</f>
        <v>0.18936459726923457</v>
      </c>
      <c r="P439" s="20" t="s">
        <v>322</v>
      </c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</row>
    <row r="440" spans="1:71" x14ac:dyDescent="0.25">
      <c r="A440" s="30"/>
      <c r="B440" s="21">
        <f t="shared" ref="B440:N440" si="38">+B439/B$390</f>
        <v>9.3777561283232655E-2</v>
      </c>
      <c r="C440" s="21">
        <f t="shared" si="38"/>
        <v>7.9599779011642599E-2</v>
      </c>
      <c r="D440" s="21">
        <f t="shared" si="38"/>
        <v>7.0516060666776514E-2</v>
      </c>
      <c r="E440" s="21">
        <f t="shared" si="38"/>
        <v>8.159913965748726E-2</v>
      </c>
      <c r="F440" s="21">
        <f t="shared" si="38"/>
        <v>0.11339869634426585</v>
      </c>
      <c r="G440" s="21">
        <f t="shared" si="38"/>
        <v>0.1625719674395778</v>
      </c>
      <c r="H440" s="21">
        <f t="shared" si="38"/>
        <v>0.19046101635557711</v>
      </c>
      <c r="I440" s="21">
        <f t="shared" si="38"/>
        <v>0.26747638993229578</v>
      </c>
      <c r="J440" s="21">
        <f t="shared" si="38"/>
        <v>0.31537736541986711</v>
      </c>
      <c r="K440" s="21">
        <f t="shared" si="38"/>
        <v>0.35719075667254957</v>
      </c>
      <c r="L440" s="21">
        <f t="shared" si="38"/>
        <v>0.38919620242124175</v>
      </c>
      <c r="M440" s="21">
        <f t="shared" si="38"/>
        <v>0.40450025532080391</v>
      </c>
      <c r="N440" s="21">
        <f t="shared" si="38"/>
        <v>0.24031123448154723</v>
      </c>
      <c r="O440" s="16">
        <f>RATE(M$336-B$336,,-B440,M440)</f>
        <v>0.1421177914831874</v>
      </c>
      <c r="P440" s="22" t="s">
        <v>323</v>
      </c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</row>
    <row r="441" spans="1:71" x14ac:dyDescent="0.25">
      <c r="A441" s="2"/>
      <c r="B441" s="37" t="s">
        <v>149</v>
      </c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5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</row>
    <row r="442" spans="1:71" x14ac:dyDescent="0.25">
      <c r="A442" s="2"/>
      <c r="B442" s="19">
        <f t="shared" ref="B442:N445" si="39">IFERROR(VLOOKUP($B$441,$4:$138,MATCH($P442&amp;"/"&amp;B$336,$2:$2,0),FALSE),"")</f>
        <v>4517211</v>
      </c>
      <c r="C442" s="19">
        <f t="shared" si="39"/>
        <v>6204805</v>
      </c>
      <c r="D442" s="19">
        <f t="shared" si="39"/>
        <v>6159510</v>
      </c>
      <c r="E442" s="19">
        <f t="shared" si="39"/>
        <v>5806864</v>
      </c>
      <c r="F442" s="19">
        <f t="shared" si="39"/>
        <v>6353133</v>
      </c>
      <c r="G442" s="19">
        <f t="shared" si="39"/>
        <v>9701616</v>
      </c>
      <c r="H442" s="19">
        <f t="shared" si="39"/>
        <v>10788708</v>
      </c>
      <c r="I442" s="19">
        <f t="shared" si="39"/>
        <v>11710013</v>
      </c>
      <c r="J442" s="19">
        <f t="shared" si="39"/>
        <v>9995177</v>
      </c>
      <c r="K442" s="19">
        <f t="shared" si="39"/>
        <v>11128833</v>
      </c>
      <c r="L442" s="19">
        <f t="shared" si="39"/>
        <v>12365316</v>
      </c>
      <c r="M442" s="19">
        <f t="shared" si="39"/>
        <v>13701191</v>
      </c>
      <c r="N442" s="19">
        <f t="shared" si="39"/>
        <v>12842593</v>
      </c>
      <c r="O442" s="16"/>
      <c r="P442" s="20" t="s">
        <v>319</v>
      </c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</row>
    <row r="443" spans="1:71" x14ac:dyDescent="0.25">
      <c r="A443" s="2"/>
      <c r="B443" s="19">
        <f t="shared" si="39"/>
        <v>4356902</v>
      </c>
      <c r="C443" s="19">
        <f t="shared" si="39"/>
        <v>6104957</v>
      </c>
      <c r="D443" s="19">
        <f t="shared" si="39"/>
        <v>5874613</v>
      </c>
      <c r="E443" s="19">
        <f t="shared" si="39"/>
        <v>5710854</v>
      </c>
      <c r="F443" s="19">
        <f t="shared" si="39"/>
        <v>6328087</v>
      </c>
      <c r="G443" s="19">
        <f t="shared" si="39"/>
        <v>9487732</v>
      </c>
      <c r="H443" s="19">
        <f t="shared" si="39"/>
        <v>10255862</v>
      </c>
      <c r="I443" s="19">
        <f t="shared" si="39"/>
        <v>11387107</v>
      </c>
      <c r="J443" s="19">
        <f t="shared" si="39"/>
        <v>9674783</v>
      </c>
      <c r="K443" s="19">
        <f t="shared" si="39"/>
        <v>10772922</v>
      </c>
      <c r="L443" s="19">
        <f t="shared" si="39"/>
        <v>12007841</v>
      </c>
      <c r="M443" s="19">
        <f t="shared" si="39"/>
        <v>13005857</v>
      </c>
      <c r="N443" s="19">
        <f t="shared" si="39"/>
        <v>12233955</v>
      </c>
      <c r="O443" s="16"/>
      <c r="P443" s="20" t="s">
        <v>320</v>
      </c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</row>
    <row r="444" spans="1:71" x14ac:dyDescent="0.25">
      <c r="A444" s="2"/>
      <c r="B444" s="19">
        <f t="shared" si="39"/>
        <v>6134794</v>
      </c>
      <c r="C444" s="19">
        <f t="shared" si="39"/>
        <v>5925333</v>
      </c>
      <c r="D444" s="19">
        <f t="shared" si="39"/>
        <v>5717937</v>
      </c>
      <c r="E444" s="19">
        <f t="shared" si="39"/>
        <v>5731979</v>
      </c>
      <c r="F444" s="19">
        <f t="shared" si="39"/>
        <v>6411463</v>
      </c>
      <c r="G444" s="19">
        <f t="shared" si="39"/>
        <v>9657452</v>
      </c>
      <c r="H444" s="19">
        <f t="shared" si="39"/>
        <v>10396930</v>
      </c>
      <c r="I444" s="19">
        <f t="shared" si="39"/>
        <v>11689536</v>
      </c>
      <c r="J444" s="19">
        <f t="shared" si="39"/>
        <v>9986606</v>
      </c>
      <c r="K444" s="19">
        <f t="shared" si="39"/>
        <v>11128166</v>
      </c>
      <c r="L444" s="19">
        <f t="shared" si="39"/>
        <v>12427101</v>
      </c>
      <c r="M444" s="19">
        <f t="shared" si="39"/>
        <v>13217294</v>
      </c>
      <c r="N444" s="19">
        <f t="shared" si="39"/>
        <v>11384829</v>
      </c>
      <c r="O444" s="16"/>
      <c r="P444" s="20" t="s">
        <v>321</v>
      </c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</row>
    <row r="445" spans="1:71" x14ac:dyDescent="0.25">
      <c r="A445" s="2"/>
      <c r="B445" s="19">
        <f t="shared" si="39"/>
        <v>6099361.3499999996</v>
      </c>
      <c r="C445" s="19">
        <f t="shared" si="39"/>
        <v>5965427</v>
      </c>
      <c r="D445" s="19">
        <f t="shared" si="39"/>
        <v>5796822.0599999996</v>
      </c>
      <c r="E445" s="19">
        <f t="shared" si="39"/>
        <v>5795974.2300000004</v>
      </c>
      <c r="F445" s="19">
        <f t="shared" si="39"/>
        <v>9377086.8399999999</v>
      </c>
      <c r="G445" s="19">
        <f t="shared" si="39"/>
        <v>10344374.416999999</v>
      </c>
      <c r="H445" s="19">
        <f t="shared" si="39"/>
        <v>10914879.310000001</v>
      </c>
      <c r="I445" s="19">
        <f t="shared" si="39"/>
        <v>9257805.0549999997</v>
      </c>
      <c r="J445" s="19">
        <f t="shared" si="39"/>
        <v>10404244.439999999</v>
      </c>
      <c r="K445" s="19">
        <f t="shared" si="39"/>
        <v>11540852.248</v>
      </c>
      <c r="L445" s="19">
        <f t="shared" si="39"/>
        <v>12902151.328</v>
      </c>
      <c r="M445" s="19">
        <f t="shared" si="39"/>
        <v>13670318.721999999</v>
      </c>
      <c r="N445" s="19">
        <f>IFERROR(VLOOKUP($B$441,$4:$138,MATCH($P445&amp;"/"&amp;N$336,$2:$2,0),FALSE),IFERROR(VLOOKUP($B$441,$4:$138,MATCH($P444&amp;"/"&amp;N$336,$2:$2,0),FALSE),IFERROR(VLOOKUP($B$441,$4:$138,MATCH($P443&amp;"/"&amp;N$336,$2:$2,0),FALSE),IFERROR(VLOOKUP($B$441,$4:$138,MATCH($P442&amp;"/"&amp;N$336,$2:$2,0),FALSE),""))))</f>
        <v>11384829</v>
      </c>
      <c r="O445" s="16">
        <f>RATE(M$336-B$336,,-B445,M445)</f>
        <v>7.61259793687626E-2</v>
      </c>
      <c r="P445" s="20" t="s">
        <v>322</v>
      </c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</row>
    <row r="446" spans="1:71" x14ac:dyDescent="0.25">
      <c r="A446" s="30"/>
      <c r="B446" s="21">
        <f t="shared" ref="B446:N446" si="40">+B445/B$390</f>
        <v>0.34529012890004368</v>
      </c>
      <c r="C446" s="21">
        <f t="shared" si="40"/>
        <v>0.30102589209148445</v>
      </c>
      <c r="D446" s="21">
        <f t="shared" si="40"/>
        <v>0.28020481757314181</v>
      </c>
      <c r="E446" s="21">
        <f t="shared" si="40"/>
        <v>0.2672977558770474</v>
      </c>
      <c r="F446" s="21">
        <f t="shared" si="40"/>
        <v>0.33782560335401035</v>
      </c>
      <c r="G446" s="21">
        <f t="shared" si="40"/>
        <v>0.35411480558803027</v>
      </c>
      <c r="H446" s="21">
        <f t="shared" si="40"/>
        <v>0.38019183930207617</v>
      </c>
      <c r="I446" s="21">
        <f t="shared" si="40"/>
        <v>0.37788040974387294</v>
      </c>
      <c r="J446" s="21">
        <f t="shared" si="40"/>
        <v>0.42645924502055393</v>
      </c>
      <c r="K446" s="21">
        <f t="shared" si="40"/>
        <v>0.46094618023854494</v>
      </c>
      <c r="L446" s="21">
        <f t="shared" si="40"/>
        <v>0.48784103653340793</v>
      </c>
      <c r="M446" s="21">
        <f t="shared" si="40"/>
        <v>0.49548809825470025</v>
      </c>
      <c r="N446" s="21">
        <f t="shared" si="40"/>
        <v>0.31086065132305346</v>
      </c>
      <c r="O446" s="16">
        <f>RATE(M$336-B$336,,-B446,M446)</f>
        <v>3.3377510762505662E-2</v>
      </c>
      <c r="P446" s="22" t="s">
        <v>323</v>
      </c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</row>
    <row r="447" spans="1:71" x14ac:dyDescent="0.25">
      <c r="A447" s="2"/>
      <c r="B447" s="13" t="s">
        <v>326</v>
      </c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5"/>
      <c r="O447" s="16"/>
      <c r="P447" s="39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</row>
    <row r="448" spans="1:71" x14ac:dyDescent="0.25">
      <c r="A448" s="2"/>
      <c r="B448" s="13" t="s">
        <v>169</v>
      </c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5"/>
      <c r="O448" s="16"/>
      <c r="P448" s="20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</row>
    <row r="449" spans="1:71" x14ac:dyDescent="0.25">
      <c r="A449" s="2"/>
      <c r="B449" s="40">
        <f t="shared" ref="B449:N452" si="41">IFERROR(VLOOKUP($B$448,$142:$215,MATCH($P449&amp;"/"&amp;B$336,$140:$140,0),FALSE),"")</f>
        <v>2101575</v>
      </c>
      <c r="C449" s="40">
        <f t="shared" si="41"/>
        <v>2107822</v>
      </c>
      <c r="D449" s="40">
        <f t="shared" si="41"/>
        <v>2339147</v>
      </c>
      <c r="E449" s="40">
        <f t="shared" si="41"/>
        <v>2914145</v>
      </c>
      <c r="F449" s="40">
        <f t="shared" si="41"/>
        <v>3617770</v>
      </c>
      <c r="G449" s="40">
        <f t="shared" si="41"/>
        <v>4419962</v>
      </c>
      <c r="H449" s="40">
        <f t="shared" si="41"/>
        <v>4544348</v>
      </c>
      <c r="I449" s="40">
        <f t="shared" si="41"/>
        <v>5046726</v>
      </c>
      <c r="J449" s="40">
        <f t="shared" si="41"/>
        <v>5191993</v>
      </c>
      <c r="K449" s="40">
        <f t="shared" si="41"/>
        <v>5166687</v>
      </c>
      <c r="L449" s="40">
        <f t="shared" si="41"/>
        <v>5608511</v>
      </c>
      <c r="M449" s="40">
        <f t="shared" si="41"/>
        <v>5511904</v>
      </c>
      <c r="N449" s="40">
        <f t="shared" si="41"/>
        <v>4497216</v>
      </c>
      <c r="O449" s="41"/>
      <c r="P449" s="20" t="s">
        <v>319</v>
      </c>
      <c r="Q449" s="4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</row>
    <row r="450" spans="1:71" x14ac:dyDescent="0.25">
      <c r="A450" s="2"/>
      <c r="B450" s="18">
        <f t="shared" si="41"/>
        <v>1910888</v>
      </c>
      <c r="C450" s="18">
        <f t="shared" si="41"/>
        <v>1968223</v>
      </c>
      <c r="D450" s="18">
        <f t="shared" si="41"/>
        <v>1981117</v>
      </c>
      <c r="E450" s="18">
        <f t="shared" si="41"/>
        <v>2568050</v>
      </c>
      <c r="F450" s="18">
        <f t="shared" si="41"/>
        <v>3443697</v>
      </c>
      <c r="G450" s="18">
        <f t="shared" si="41"/>
        <v>4100460</v>
      </c>
      <c r="H450" s="18">
        <f t="shared" si="41"/>
        <v>4266770</v>
      </c>
      <c r="I450" s="18">
        <f t="shared" si="41"/>
        <v>4490796</v>
      </c>
      <c r="J450" s="18">
        <f t="shared" si="41"/>
        <v>4771236</v>
      </c>
      <c r="K450" s="18">
        <f t="shared" si="41"/>
        <v>4702290</v>
      </c>
      <c r="L450" s="18">
        <f t="shared" si="41"/>
        <v>5056536</v>
      </c>
      <c r="M450" s="18">
        <f t="shared" si="41"/>
        <v>5087662</v>
      </c>
      <c r="N450" s="18">
        <f t="shared" si="41"/>
        <v>2245220</v>
      </c>
      <c r="O450" s="41"/>
      <c r="P450" s="20" t="s">
        <v>320</v>
      </c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</row>
    <row r="451" spans="1:71" x14ac:dyDescent="0.25">
      <c r="A451" s="2"/>
      <c r="B451" s="18">
        <f t="shared" si="41"/>
        <v>1932376</v>
      </c>
      <c r="C451" s="18">
        <f t="shared" si="41"/>
        <v>1928768</v>
      </c>
      <c r="D451" s="18">
        <f t="shared" si="41"/>
        <v>2103857</v>
      </c>
      <c r="E451" s="18">
        <f t="shared" si="41"/>
        <v>2713218</v>
      </c>
      <c r="F451" s="18">
        <f t="shared" si="41"/>
        <v>3372412</v>
      </c>
      <c r="G451" s="18">
        <f t="shared" si="41"/>
        <v>4055085</v>
      </c>
      <c r="H451" s="18">
        <f t="shared" si="41"/>
        <v>4284646</v>
      </c>
      <c r="I451" s="18">
        <f t="shared" si="41"/>
        <v>4379286</v>
      </c>
      <c r="J451" s="18">
        <f t="shared" si="41"/>
        <v>4640971</v>
      </c>
      <c r="K451" s="18">
        <f t="shared" si="41"/>
        <v>4783125</v>
      </c>
      <c r="L451" s="18">
        <f t="shared" si="41"/>
        <v>5215636</v>
      </c>
      <c r="M451" s="18">
        <f t="shared" si="41"/>
        <v>4847735</v>
      </c>
      <c r="N451" s="18">
        <f t="shared" si="41"/>
        <v>2993559</v>
      </c>
      <c r="O451" s="41"/>
      <c r="P451" s="20" t="s">
        <v>321</v>
      </c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</row>
    <row r="452" spans="1:71" x14ac:dyDescent="0.25">
      <c r="A452" s="2"/>
      <c r="B452" s="43">
        <f t="shared" si="41"/>
        <v>2079293.77</v>
      </c>
      <c r="C452" s="43">
        <f t="shared" si="41"/>
        <v>2272236</v>
      </c>
      <c r="D452" s="43">
        <f t="shared" si="41"/>
        <v>2591738.75</v>
      </c>
      <c r="E452" s="43">
        <f t="shared" si="41"/>
        <v>2967781.64</v>
      </c>
      <c r="F452" s="43">
        <f t="shared" si="41"/>
        <v>4069955.08</v>
      </c>
      <c r="G452" s="43">
        <f t="shared" si="41"/>
        <v>4520463.1119999997</v>
      </c>
      <c r="H452" s="43">
        <f t="shared" si="41"/>
        <v>4896504.07</v>
      </c>
      <c r="I452" s="43">
        <f t="shared" si="41"/>
        <v>4962828.5250000004</v>
      </c>
      <c r="J452" s="43">
        <f t="shared" si="41"/>
        <v>4843967.8099999996</v>
      </c>
      <c r="K452" s="43">
        <f t="shared" si="41"/>
        <v>5162327.4610000001</v>
      </c>
      <c r="L452" s="43">
        <f t="shared" si="41"/>
        <v>5382300.9239999996</v>
      </c>
      <c r="M452" s="43">
        <f t="shared" si="41"/>
        <v>5175444.0360000003</v>
      </c>
      <c r="N452" s="43" t="str">
        <f t="shared" si="41"/>
        <v/>
      </c>
      <c r="O452" s="41"/>
      <c r="P452" s="20" t="s">
        <v>327</v>
      </c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</row>
    <row r="453" spans="1:71" x14ac:dyDescent="0.25">
      <c r="A453" s="2"/>
      <c r="B453" s="40">
        <f t="shared" ref="B453:M453" si="42">SUM(B449:B452)</f>
        <v>8024132.7699999996</v>
      </c>
      <c r="C453" s="40">
        <f t="shared" si="42"/>
        <v>8277049</v>
      </c>
      <c r="D453" s="40">
        <f t="shared" si="42"/>
        <v>9015859.75</v>
      </c>
      <c r="E453" s="40">
        <f t="shared" si="42"/>
        <v>11163194.640000001</v>
      </c>
      <c r="F453" s="40">
        <f t="shared" si="42"/>
        <v>14503834.08</v>
      </c>
      <c r="G453" s="40">
        <f t="shared" si="42"/>
        <v>17095970.112</v>
      </c>
      <c r="H453" s="40">
        <f t="shared" si="42"/>
        <v>17992268.07</v>
      </c>
      <c r="I453" s="40">
        <f t="shared" si="42"/>
        <v>18879636.524999999</v>
      </c>
      <c r="J453" s="40">
        <f t="shared" si="42"/>
        <v>19448167.809999999</v>
      </c>
      <c r="K453" s="40">
        <f t="shared" si="42"/>
        <v>19814429.460999999</v>
      </c>
      <c r="L453" s="40">
        <f t="shared" si="42"/>
        <v>21262983.923999999</v>
      </c>
      <c r="M453" s="40">
        <f t="shared" si="42"/>
        <v>20622745.035999998</v>
      </c>
      <c r="N453" s="40">
        <f>IF(N450="",N449*4,IF(N451="",(N450+N449)*2,IF(N452="",((N451+N450+N449)/3)*4,SUM(N449:N452))))</f>
        <v>12981326.666666666</v>
      </c>
      <c r="O453" s="16">
        <f>RATE(M$336-B$336,,-B453,M453)</f>
        <v>8.960235522035323E-2</v>
      </c>
      <c r="P453" s="20" t="s">
        <v>322</v>
      </c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</row>
    <row r="454" spans="1:71" x14ac:dyDescent="0.25">
      <c r="A454" s="34"/>
      <c r="B454" s="44"/>
      <c r="C454" s="45">
        <f t="shared" ref="C454:N454" si="43">C453/B453-1</f>
        <v>3.1519447303462345E-2</v>
      </c>
      <c r="D454" s="45">
        <f t="shared" si="43"/>
        <v>8.9260163857916019E-2</v>
      </c>
      <c r="E454" s="45">
        <f t="shared" si="43"/>
        <v>0.23817305831537583</v>
      </c>
      <c r="F454" s="45">
        <f t="shared" si="43"/>
        <v>0.29925478751663137</v>
      </c>
      <c r="G454" s="45">
        <f t="shared" si="43"/>
        <v>0.17872074499076174</v>
      </c>
      <c r="H454" s="45">
        <f t="shared" si="43"/>
        <v>5.2427440626541033E-2</v>
      </c>
      <c r="I454" s="45">
        <f t="shared" si="43"/>
        <v>4.9319432744534319E-2</v>
      </c>
      <c r="J454" s="45">
        <f t="shared" si="43"/>
        <v>3.0113465598088363E-2</v>
      </c>
      <c r="K454" s="45">
        <f t="shared" si="43"/>
        <v>1.8832707254391012E-2</v>
      </c>
      <c r="L454" s="45">
        <f t="shared" si="43"/>
        <v>7.3106039507780718E-2</v>
      </c>
      <c r="M454" s="45">
        <f t="shared" si="43"/>
        <v>-3.011049109045083E-2</v>
      </c>
      <c r="N454" s="21">
        <f t="shared" si="43"/>
        <v>-0.37053352286488173</v>
      </c>
      <c r="O454" s="41"/>
      <c r="P454" s="22" t="s">
        <v>328</v>
      </c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</row>
    <row r="455" spans="1:71" x14ac:dyDescent="0.25">
      <c r="A455" s="2"/>
      <c r="B455" s="13" t="s">
        <v>172</v>
      </c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5"/>
      <c r="O455" s="16"/>
      <c r="P455" s="20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</row>
    <row r="456" spans="1:71" x14ac:dyDescent="0.25">
      <c r="A456" s="2"/>
      <c r="B456" s="40">
        <f t="shared" ref="B456:N459" si="44">IFERROR(VLOOKUP($B$455,$142:$215,MATCH($P456&amp;"/"&amp;B$336,$140:$140,0),FALSE),"")</f>
        <v>17561</v>
      </c>
      <c r="C456" s="40">
        <f t="shared" si="44"/>
        <v>69634</v>
      </c>
      <c r="D456" s="40">
        <f t="shared" si="44"/>
        <v>210949</v>
      </c>
      <c r="E456" s="40">
        <f t="shared" si="44"/>
        <v>109737</v>
      </c>
      <c r="F456" s="40">
        <f t="shared" si="44"/>
        <v>133021</v>
      </c>
      <c r="G456" s="40">
        <f t="shared" si="44"/>
        <v>118335</v>
      </c>
      <c r="H456" s="40">
        <f t="shared" si="44"/>
        <v>105853</v>
      </c>
      <c r="I456" s="40">
        <f t="shared" si="44"/>
        <v>133791</v>
      </c>
      <c r="J456" s="40">
        <f t="shared" si="44"/>
        <v>138671</v>
      </c>
      <c r="K456" s="40">
        <f t="shared" si="44"/>
        <v>178984</v>
      </c>
      <c r="L456" s="40">
        <f t="shared" si="44"/>
        <v>132766</v>
      </c>
      <c r="M456" s="40">
        <f t="shared" si="44"/>
        <v>231832</v>
      </c>
      <c r="N456" s="40">
        <f t="shared" si="44"/>
        <v>103949</v>
      </c>
      <c r="O456" s="16"/>
      <c r="P456" s="20" t="s">
        <v>319</v>
      </c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</row>
    <row r="457" spans="1:71" x14ac:dyDescent="0.25">
      <c r="A457" s="2"/>
      <c r="B457" s="18">
        <f t="shared" si="44"/>
        <v>19057</v>
      </c>
      <c r="C457" s="18">
        <f t="shared" si="44"/>
        <v>49054</v>
      </c>
      <c r="D457" s="18">
        <f t="shared" si="44"/>
        <v>84427</v>
      </c>
      <c r="E457" s="18">
        <f t="shared" si="44"/>
        <v>88896</v>
      </c>
      <c r="F457" s="18">
        <f t="shared" si="44"/>
        <v>122752</v>
      </c>
      <c r="G457" s="18">
        <f t="shared" si="44"/>
        <v>148469</v>
      </c>
      <c r="H457" s="18">
        <f t="shared" si="44"/>
        <v>85414</v>
      </c>
      <c r="I457" s="18">
        <f t="shared" si="44"/>
        <v>57511</v>
      </c>
      <c r="J457" s="18">
        <f t="shared" si="44"/>
        <v>97152</v>
      </c>
      <c r="K457" s="18">
        <f t="shared" si="44"/>
        <v>97050</v>
      </c>
      <c r="L457" s="18">
        <f t="shared" si="44"/>
        <v>134518</v>
      </c>
      <c r="M457" s="18">
        <f t="shared" si="44"/>
        <v>137920</v>
      </c>
      <c r="N457" s="18">
        <f t="shared" si="44"/>
        <v>91017</v>
      </c>
      <c r="O457" s="16"/>
      <c r="P457" s="20" t="s">
        <v>320</v>
      </c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</row>
    <row r="458" spans="1:71" x14ac:dyDescent="0.25">
      <c r="A458" s="2"/>
      <c r="B458" s="18">
        <f t="shared" si="44"/>
        <v>30495</v>
      </c>
      <c r="C458" s="18">
        <f t="shared" si="44"/>
        <v>62309</v>
      </c>
      <c r="D458" s="18">
        <f t="shared" si="44"/>
        <v>75077</v>
      </c>
      <c r="E458" s="18">
        <f t="shared" si="44"/>
        <v>112289</v>
      </c>
      <c r="F458" s="18">
        <f t="shared" si="44"/>
        <v>120909</v>
      </c>
      <c r="G458" s="18">
        <f t="shared" si="44"/>
        <v>65399</v>
      </c>
      <c r="H458" s="18">
        <f t="shared" si="44"/>
        <v>103091</v>
      </c>
      <c r="I458" s="18">
        <f t="shared" si="44"/>
        <v>169397</v>
      </c>
      <c r="J458" s="18">
        <f t="shared" si="44"/>
        <v>102186</v>
      </c>
      <c r="K458" s="18">
        <f t="shared" si="44"/>
        <v>96959</v>
      </c>
      <c r="L458" s="18">
        <f t="shared" si="44"/>
        <v>105962</v>
      </c>
      <c r="M458" s="18">
        <f t="shared" si="44"/>
        <v>116829</v>
      </c>
      <c r="N458" s="18">
        <f t="shared" si="44"/>
        <v>67849</v>
      </c>
      <c r="O458" s="16"/>
      <c r="P458" s="20" t="s">
        <v>321</v>
      </c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</row>
    <row r="459" spans="1:71" x14ac:dyDescent="0.25">
      <c r="A459" s="2"/>
      <c r="B459" s="43">
        <f t="shared" si="44"/>
        <v>82135.56</v>
      </c>
      <c r="C459" s="43">
        <f t="shared" si="44"/>
        <v>74250</v>
      </c>
      <c r="D459" s="43">
        <f t="shared" si="44"/>
        <v>113926.42</v>
      </c>
      <c r="E459" s="43">
        <f t="shared" si="44"/>
        <v>100113.2</v>
      </c>
      <c r="F459" s="43">
        <f t="shared" si="44"/>
        <v>499885.86900000001</v>
      </c>
      <c r="G459" s="43">
        <f t="shared" si="44"/>
        <v>129177.90300000001</v>
      </c>
      <c r="H459" s="43">
        <f t="shared" si="44"/>
        <v>199643.89</v>
      </c>
      <c r="I459" s="43">
        <f t="shared" si="44"/>
        <v>51043.108</v>
      </c>
      <c r="J459" s="43">
        <f t="shared" si="44"/>
        <v>120051.9</v>
      </c>
      <c r="K459" s="43">
        <f t="shared" si="44"/>
        <v>157914.92800000001</v>
      </c>
      <c r="L459" s="43">
        <f t="shared" si="44"/>
        <v>131923.97899999999</v>
      </c>
      <c r="M459" s="43">
        <f t="shared" si="44"/>
        <v>181722.83100000001</v>
      </c>
      <c r="N459" s="43" t="str">
        <f t="shared" si="44"/>
        <v/>
      </c>
      <c r="O459" s="16"/>
      <c r="P459" s="20" t="s">
        <v>327</v>
      </c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</row>
    <row r="460" spans="1:71" x14ac:dyDescent="0.25">
      <c r="A460" s="2"/>
      <c r="B460" s="43">
        <f t="shared" ref="B460:M460" si="45">SUM(B456:B459)</f>
        <v>149248.56</v>
      </c>
      <c r="C460" s="43">
        <f t="shared" si="45"/>
        <v>255247</v>
      </c>
      <c r="D460" s="43">
        <f t="shared" si="45"/>
        <v>484379.42</v>
      </c>
      <c r="E460" s="43">
        <f t="shared" si="45"/>
        <v>411035.2</v>
      </c>
      <c r="F460" s="43">
        <f t="shared" si="45"/>
        <v>876567.86899999995</v>
      </c>
      <c r="G460" s="43">
        <f t="shared" si="45"/>
        <v>461380.90299999999</v>
      </c>
      <c r="H460" s="43">
        <f t="shared" si="45"/>
        <v>494001.89</v>
      </c>
      <c r="I460" s="43">
        <f t="shared" si="45"/>
        <v>411742.10800000001</v>
      </c>
      <c r="J460" s="43">
        <f t="shared" si="45"/>
        <v>458060.9</v>
      </c>
      <c r="K460" s="43">
        <f t="shared" si="45"/>
        <v>530907.92800000007</v>
      </c>
      <c r="L460" s="43">
        <f t="shared" si="45"/>
        <v>505169.97899999999</v>
      </c>
      <c r="M460" s="43">
        <f t="shared" si="45"/>
        <v>668303.83100000001</v>
      </c>
      <c r="N460" s="43">
        <f>IF(N457="",N456*4,IF(N458="",(N457+N456)*2,IF(N459="",((N458+N457+N456)/3)*4,SUM(N456:N459))))</f>
        <v>350420</v>
      </c>
      <c r="O460" s="16">
        <f>RATE(M$336-B$336,,-B460,M460)</f>
        <v>0.14600791802817245</v>
      </c>
      <c r="P460" s="20" t="s">
        <v>322</v>
      </c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</row>
    <row r="461" spans="1:71" x14ac:dyDescent="0.25">
      <c r="A461" s="2"/>
      <c r="B461" s="13" t="s">
        <v>329</v>
      </c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5"/>
      <c r="O461" s="16"/>
      <c r="P461" s="20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</row>
    <row r="462" spans="1:71" x14ac:dyDescent="0.25">
      <c r="A462" s="2"/>
      <c r="B462" s="18">
        <f t="shared" ref="B462:N465" si="46">B456+B449</f>
        <v>2119136</v>
      </c>
      <c r="C462" s="18">
        <f t="shared" si="46"/>
        <v>2177456</v>
      </c>
      <c r="D462" s="18">
        <f t="shared" si="46"/>
        <v>2550096</v>
      </c>
      <c r="E462" s="18">
        <f t="shared" si="46"/>
        <v>3023882</v>
      </c>
      <c r="F462" s="18">
        <f t="shared" si="46"/>
        <v>3750791</v>
      </c>
      <c r="G462" s="18">
        <f t="shared" si="46"/>
        <v>4538297</v>
      </c>
      <c r="H462" s="18">
        <f t="shared" si="46"/>
        <v>4650201</v>
      </c>
      <c r="I462" s="18">
        <f t="shared" si="46"/>
        <v>5180517</v>
      </c>
      <c r="J462" s="18">
        <f t="shared" si="46"/>
        <v>5330664</v>
      </c>
      <c r="K462" s="18">
        <f t="shared" si="46"/>
        <v>5345671</v>
      </c>
      <c r="L462" s="18">
        <f t="shared" si="46"/>
        <v>5741277</v>
      </c>
      <c r="M462" s="18">
        <f t="shared" si="46"/>
        <v>5743736</v>
      </c>
      <c r="N462" s="18">
        <f t="shared" si="46"/>
        <v>4601165</v>
      </c>
      <c r="O462" s="16"/>
      <c r="P462" s="20" t="s">
        <v>319</v>
      </c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</row>
    <row r="463" spans="1:71" x14ac:dyDescent="0.25">
      <c r="A463" s="2"/>
      <c r="B463" s="18">
        <f t="shared" si="46"/>
        <v>1929945</v>
      </c>
      <c r="C463" s="18">
        <f t="shared" si="46"/>
        <v>2017277</v>
      </c>
      <c r="D463" s="18">
        <f t="shared" si="46"/>
        <v>2065544</v>
      </c>
      <c r="E463" s="18">
        <f t="shared" si="46"/>
        <v>2656946</v>
      </c>
      <c r="F463" s="18">
        <f t="shared" si="46"/>
        <v>3566449</v>
      </c>
      <c r="G463" s="18">
        <f t="shared" si="46"/>
        <v>4248929</v>
      </c>
      <c r="H463" s="18">
        <f t="shared" si="46"/>
        <v>4352184</v>
      </c>
      <c r="I463" s="18">
        <f t="shared" si="46"/>
        <v>4548307</v>
      </c>
      <c r="J463" s="18">
        <f t="shared" si="46"/>
        <v>4868388</v>
      </c>
      <c r="K463" s="18">
        <f t="shared" si="46"/>
        <v>4799340</v>
      </c>
      <c r="L463" s="18">
        <f t="shared" si="46"/>
        <v>5191054</v>
      </c>
      <c r="M463" s="18">
        <f t="shared" si="46"/>
        <v>5225582</v>
      </c>
      <c r="N463" s="18">
        <f t="shared" si="46"/>
        <v>2336237</v>
      </c>
      <c r="O463" s="16"/>
      <c r="P463" s="20" t="s">
        <v>320</v>
      </c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</row>
    <row r="464" spans="1:71" x14ac:dyDescent="0.25">
      <c r="A464" s="2"/>
      <c r="B464" s="18">
        <f t="shared" si="46"/>
        <v>1962871</v>
      </c>
      <c r="C464" s="18">
        <f t="shared" si="46"/>
        <v>1991077</v>
      </c>
      <c r="D464" s="18">
        <f t="shared" si="46"/>
        <v>2178934</v>
      </c>
      <c r="E464" s="18">
        <f t="shared" si="46"/>
        <v>2825507</v>
      </c>
      <c r="F464" s="18">
        <f t="shared" si="46"/>
        <v>3493321</v>
      </c>
      <c r="G464" s="18">
        <f t="shared" si="46"/>
        <v>4120484</v>
      </c>
      <c r="H464" s="18">
        <f t="shared" si="46"/>
        <v>4387737</v>
      </c>
      <c r="I464" s="18">
        <f t="shared" si="46"/>
        <v>4548683</v>
      </c>
      <c r="J464" s="18">
        <f t="shared" si="46"/>
        <v>4743157</v>
      </c>
      <c r="K464" s="18">
        <f t="shared" si="46"/>
        <v>4880084</v>
      </c>
      <c r="L464" s="18">
        <f t="shared" si="46"/>
        <v>5321598</v>
      </c>
      <c r="M464" s="18">
        <f t="shared" si="46"/>
        <v>4964564</v>
      </c>
      <c r="N464" s="18" t="str">
        <f>IFERROR(VLOOKUP($B$417,$143:$214,MATCH($P464&amp;"/"&amp;N$327,$141:$141,0),FALSE),"")</f>
        <v/>
      </c>
      <c r="O464" s="16"/>
      <c r="P464" s="20" t="s">
        <v>321</v>
      </c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</row>
    <row r="465" spans="1:71" x14ac:dyDescent="0.25">
      <c r="A465" s="2"/>
      <c r="B465" s="18">
        <f t="shared" si="46"/>
        <v>2161429.33</v>
      </c>
      <c r="C465" s="18">
        <f t="shared" si="46"/>
        <v>2346486</v>
      </c>
      <c r="D465" s="18">
        <f t="shared" si="46"/>
        <v>2705665.17</v>
      </c>
      <c r="E465" s="18">
        <f t="shared" si="46"/>
        <v>3067894.8400000003</v>
      </c>
      <c r="F465" s="18">
        <f t="shared" si="46"/>
        <v>4569840.949</v>
      </c>
      <c r="G465" s="18">
        <f t="shared" si="46"/>
        <v>4649641.0149999997</v>
      </c>
      <c r="H465" s="18">
        <f t="shared" si="46"/>
        <v>5096147.96</v>
      </c>
      <c r="I465" s="18">
        <f t="shared" si="46"/>
        <v>5013871.6330000004</v>
      </c>
      <c r="J465" s="18">
        <f t="shared" si="46"/>
        <v>4964019.71</v>
      </c>
      <c r="K465" s="18">
        <f t="shared" si="46"/>
        <v>5320242.3890000004</v>
      </c>
      <c r="L465" s="18">
        <f t="shared" si="46"/>
        <v>5514224.9029999999</v>
      </c>
      <c r="M465" s="18">
        <f t="shared" si="46"/>
        <v>5357166.8670000006</v>
      </c>
      <c r="N465" s="18" t="str">
        <f>IFERROR(VLOOKUP($B$417,$143:$214,MATCH($P465&amp;"/"&amp;N$327,$141:$141,0),FALSE),"")</f>
        <v/>
      </c>
      <c r="O465" s="16"/>
      <c r="P465" s="20" t="s">
        <v>327</v>
      </c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</row>
    <row r="466" spans="1:71" x14ac:dyDescent="0.25">
      <c r="A466" s="2"/>
      <c r="B466" s="46">
        <f t="shared" ref="B466:M466" si="47">SUM(B462:B465)</f>
        <v>8173381.3300000001</v>
      </c>
      <c r="C466" s="46">
        <f t="shared" si="47"/>
        <v>8532296</v>
      </c>
      <c r="D466" s="46">
        <f t="shared" si="47"/>
        <v>9500239.1699999999</v>
      </c>
      <c r="E466" s="46">
        <f t="shared" si="47"/>
        <v>11574229.84</v>
      </c>
      <c r="F466" s="46">
        <f t="shared" si="47"/>
        <v>15380401.949000001</v>
      </c>
      <c r="G466" s="46">
        <f t="shared" si="47"/>
        <v>17557351.015000001</v>
      </c>
      <c r="H466" s="46">
        <f t="shared" si="47"/>
        <v>18486269.960000001</v>
      </c>
      <c r="I466" s="46">
        <f t="shared" si="47"/>
        <v>19291378.633000001</v>
      </c>
      <c r="J466" s="46">
        <f t="shared" si="47"/>
        <v>19906228.710000001</v>
      </c>
      <c r="K466" s="46">
        <f t="shared" si="47"/>
        <v>20345337.388999999</v>
      </c>
      <c r="L466" s="46">
        <f t="shared" si="47"/>
        <v>21768153.903000001</v>
      </c>
      <c r="M466" s="46">
        <f t="shared" si="47"/>
        <v>21291048.866999999</v>
      </c>
      <c r="N466" s="46">
        <f>IF(N463="",N462*4,IF(N464="",(N463+N462)*2,IF(N465="",((N464+N463+N462)/3)*4,SUM(N462:N465))))</f>
        <v>13874804</v>
      </c>
      <c r="O466" s="16">
        <f>RATE(M$336-B$336,,-B466,M466)</f>
        <v>9.0936750940980429E-2</v>
      </c>
      <c r="P466" s="20" t="s">
        <v>322</v>
      </c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</row>
    <row r="467" spans="1:71" x14ac:dyDescent="0.25">
      <c r="A467" s="2"/>
      <c r="B467" s="36" t="s">
        <v>330</v>
      </c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5"/>
      <c r="O467" s="16"/>
      <c r="P467" s="20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</row>
    <row r="468" spans="1:71" x14ac:dyDescent="0.25">
      <c r="A468" s="2"/>
      <c r="B468" s="47" t="s">
        <v>179</v>
      </c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9"/>
      <c r="O468" s="16"/>
      <c r="P468" s="20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</row>
    <row r="469" spans="1:71" x14ac:dyDescent="0.25">
      <c r="A469" s="2"/>
      <c r="B469" s="40">
        <f t="shared" ref="B469:N472" si="48">IFERROR(VLOOKUP($B$468,$142:$215,MATCH($P469&amp;"/"&amp;B$336,$140:$140,0),FALSE),"")</f>
        <v>870229</v>
      </c>
      <c r="C469" s="40">
        <f t="shared" si="48"/>
        <v>929062</v>
      </c>
      <c r="D469" s="40">
        <f t="shared" si="48"/>
        <v>1044681</v>
      </c>
      <c r="E469" s="40">
        <f t="shared" si="48"/>
        <v>1225327</v>
      </c>
      <c r="F469" s="40">
        <f t="shared" si="48"/>
        <v>1528039</v>
      </c>
      <c r="G469" s="40">
        <f t="shared" si="48"/>
        <v>2487754</v>
      </c>
      <c r="H469" s="40">
        <f t="shared" si="48"/>
        <v>2545838</v>
      </c>
      <c r="I469" s="40">
        <f t="shared" si="48"/>
        <v>2773612</v>
      </c>
      <c r="J469" s="40">
        <f t="shared" si="48"/>
        <v>2839390</v>
      </c>
      <c r="K469" s="40">
        <f t="shared" si="48"/>
        <v>2848022</v>
      </c>
      <c r="L469" s="40">
        <f t="shared" si="48"/>
        <v>3011984</v>
      </c>
      <c r="M469" s="40">
        <f t="shared" si="48"/>
        <v>3059243</v>
      </c>
      <c r="N469" s="40">
        <f t="shared" si="48"/>
        <v>2721614</v>
      </c>
      <c r="O469" s="16"/>
      <c r="P469" s="20" t="s">
        <v>319</v>
      </c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</row>
    <row r="470" spans="1:71" x14ac:dyDescent="0.25">
      <c r="A470" s="2"/>
      <c r="B470" s="18">
        <f t="shared" si="48"/>
        <v>911148</v>
      </c>
      <c r="C470" s="18">
        <f t="shared" si="48"/>
        <v>934600</v>
      </c>
      <c r="D470" s="18">
        <f t="shared" si="48"/>
        <v>974815</v>
      </c>
      <c r="E470" s="18">
        <f t="shared" si="48"/>
        <v>1235716</v>
      </c>
      <c r="F470" s="18">
        <f t="shared" si="48"/>
        <v>1628261</v>
      </c>
      <c r="G470" s="18">
        <f t="shared" si="48"/>
        <v>2500309</v>
      </c>
      <c r="H470" s="18">
        <f t="shared" si="48"/>
        <v>2661979</v>
      </c>
      <c r="I470" s="18">
        <f t="shared" si="48"/>
        <v>2749486</v>
      </c>
      <c r="J470" s="18">
        <f t="shared" si="48"/>
        <v>2862329</v>
      </c>
      <c r="K470" s="18">
        <f t="shared" si="48"/>
        <v>2793669</v>
      </c>
      <c r="L470" s="18">
        <f t="shared" si="48"/>
        <v>3042197</v>
      </c>
      <c r="M470" s="18">
        <f t="shared" si="48"/>
        <v>3098971</v>
      </c>
      <c r="N470" s="18">
        <f t="shared" si="48"/>
        <v>1669220</v>
      </c>
      <c r="O470" s="16"/>
      <c r="P470" s="20" t="s">
        <v>320</v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</row>
    <row r="471" spans="1:71" x14ac:dyDescent="0.25">
      <c r="A471" s="2"/>
      <c r="B471" s="18">
        <f t="shared" si="48"/>
        <v>923816</v>
      </c>
      <c r="C471" s="18">
        <f t="shared" si="48"/>
        <v>934322</v>
      </c>
      <c r="D471" s="18">
        <f t="shared" si="48"/>
        <v>1019973</v>
      </c>
      <c r="E471" s="18">
        <f t="shared" si="48"/>
        <v>1300420</v>
      </c>
      <c r="F471" s="18">
        <f t="shared" si="48"/>
        <v>1609180</v>
      </c>
      <c r="G471" s="18">
        <f t="shared" si="48"/>
        <v>2503279</v>
      </c>
      <c r="H471" s="18">
        <f t="shared" si="48"/>
        <v>2617613</v>
      </c>
      <c r="I471" s="18">
        <f t="shared" si="48"/>
        <v>2712486</v>
      </c>
      <c r="J471" s="18">
        <f t="shared" si="48"/>
        <v>2845450</v>
      </c>
      <c r="K471" s="18">
        <f t="shared" si="48"/>
        <v>2873924</v>
      </c>
      <c r="L471" s="18">
        <f t="shared" si="48"/>
        <v>3102167</v>
      </c>
      <c r="M471" s="18">
        <f t="shared" si="48"/>
        <v>3037018</v>
      </c>
      <c r="N471" s="18">
        <f t="shared" si="48"/>
        <v>2203074</v>
      </c>
      <c r="O471" s="16"/>
      <c r="P471" s="20" t="s">
        <v>321</v>
      </c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</row>
    <row r="472" spans="1:71" x14ac:dyDescent="0.25">
      <c r="A472" s="2"/>
      <c r="B472" s="43">
        <f t="shared" si="48"/>
        <v>955821.31</v>
      </c>
      <c r="C472" s="43">
        <f t="shared" si="48"/>
        <v>1041945</v>
      </c>
      <c r="D472" s="43">
        <f t="shared" si="48"/>
        <v>1190820.52</v>
      </c>
      <c r="E472" s="43">
        <f t="shared" si="48"/>
        <v>1362558.3</v>
      </c>
      <c r="F472" s="43">
        <f t="shared" si="48"/>
        <v>3904244.2629999998</v>
      </c>
      <c r="G472" s="43">
        <f t="shared" si="48"/>
        <v>2727231.1359999999</v>
      </c>
      <c r="H472" s="43">
        <f t="shared" si="48"/>
        <v>2992740.11</v>
      </c>
      <c r="I472" s="43">
        <f t="shared" si="48"/>
        <v>2898728.1749999998</v>
      </c>
      <c r="J472" s="43">
        <f t="shared" si="48"/>
        <v>2908307.9</v>
      </c>
      <c r="K472" s="43">
        <f t="shared" si="48"/>
        <v>2987197.01</v>
      </c>
      <c r="L472" s="43">
        <f t="shared" si="48"/>
        <v>3211963.2620000001</v>
      </c>
      <c r="M472" s="43">
        <f t="shared" si="48"/>
        <v>2993448.7659999998</v>
      </c>
      <c r="N472" s="43" t="str">
        <f t="shared" si="48"/>
        <v/>
      </c>
      <c r="O472" s="16"/>
      <c r="P472" s="20" t="s">
        <v>327</v>
      </c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</row>
    <row r="473" spans="1:71" x14ac:dyDescent="0.25">
      <c r="A473" s="2"/>
      <c r="B473" s="43">
        <f t="shared" ref="B473:M473" si="49">SUM(B469:B472)</f>
        <v>3661014.31</v>
      </c>
      <c r="C473" s="43">
        <f t="shared" si="49"/>
        <v>3839929</v>
      </c>
      <c r="D473" s="43">
        <f t="shared" si="49"/>
        <v>4230289.5199999996</v>
      </c>
      <c r="E473" s="43">
        <f t="shared" si="49"/>
        <v>5124021.3</v>
      </c>
      <c r="F473" s="43">
        <f t="shared" si="49"/>
        <v>8669724.2630000003</v>
      </c>
      <c r="G473" s="43">
        <f t="shared" si="49"/>
        <v>10218573.136</v>
      </c>
      <c r="H473" s="43">
        <f t="shared" si="49"/>
        <v>10818170.109999999</v>
      </c>
      <c r="I473" s="43">
        <f t="shared" si="49"/>
        <v>11134312.175000001</v>
      </c>
      <c r="J473" s="43">
        <f t="shared" si="49"/>
        <v>11455476.9</v>
      </c>
      <c r="K473" s="43">
        <f t="shared" si="49"/>
        <v>11502812.01</v>
      </c>
      <c r="L473" s="43">
        <f t="shared" si="49"/>
        <v>12368311.262</v>
      </c>
      <c r="M473" s="43">
        <f t="shared" si="49"/>
        <v>12188680.765999999</v>
      </c>
      <c r="N473" s="43">
        <f>IF(N470="",N469*4,IF(N471="",(N470+N469)*2,IF(N472="",((N471+N470+N469)/3)*4,SUM(N469:N472))))</f>
        <v>8791877.333333334</v>
      </c>
      <c r="O473" s="16">
        <f>RATE(M$336-B$336,,-B473,M473)</f>
        <v>0.11554435603189531</v>
      </c>
      <c r="P473" s="20" t="s">
        <v>322</v>
      </c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</row>
    <row r="474" spans="1:71" x14ac:dyDescent="0.25">
      <c r="A474" s="2"/>
      <c r="B474" s="48">
        <f t="shared" ref="B474:N474" si="50">B473/B$453</f>
        <v>0.4562504653072933</v>
      </c>
      <c r="C474" s="49">
        <f t="shared" si="50"/>
        <v>0.46392488433981727</v>
      </c>
      <c r="D474" s="49">
        <f t="shared" si="50"/>
        <v>0.46920533784922724</v>
      </c>
      <c r="E474" s="49">
        <f t="shared" si="50"/>
        <v>0.45901029814884597</v>
      </c>
      <c r="F474" s="49">
        <f t="shared" si="50"/>
        <v>0.59775396044795348</v>
      </c>
      <c r="G474" s="49">
        <f t="shared" si="50"/>
        <v>0.59771823821962466</v>
      </c>
      <c r="H474" s="49">
        <f t="shared" si="50"/>
        <v>0.6012677261094187</v>
      </c>
      <c r="I474" s="49">
        <f t="shared" si="50"/>
        <v>0.58975246479222154</v>
      </c>
      <c r="J474" s="49">
        <f t="shared" si="50"/>
        <v>0.58902602095554424</v>
      </c>
      <c r="K474" s="49">
        <f t="shared" si="50"/>
        <v>0.58052703625105906</v>
      </c>
      <c r="L474" s="49">
        <f t="shared" si="50"/>
        <v>0.58168276410347164</v>
      </c>
      <c r="M474" s="49">
        <f t="shared" si="50"/>
        <v>0.59103095852287779</v>
      </c>
      <c r="N474" s="50">
        <f t="shared" si="50"/>
        <v>0.67727109555828657</v>
      </c>
      <c r="O474" s="16">
        <f>RATE(M$336-B$336,,-B474,M474)</f>
        <v>2.3808686440868268E-2</v>
      </c>
      <c r="P474" s="22" t="s">
        <v>323</v>
      </c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</row>
    <row r="475" spans="1:71" x14ac:dyDescent="0.25">
      <c r="A475" s="34"/>
      <c r="B475" s="44"/>
      <c r="C475" s="21">
        <f t="shared" ref="C475:N475" si="51">C473/B473-1</f>
        <v>4.8870251479568694E-2</v>
      </c>
      <c r="D475" s="21">
        <f t="shared" si="51"/>
        <v>0.10165826503562947</v>
      </c>
      <c r="E475" s="21">
        <f t="shared" si="51"/>
        <v>0.21126964851332453</v>
      </c>
      <c r="F475" s="21">
        <f t="shared" si="51"/>
        <v>0.6919766244921739</v>
      </c>
      <c r="G475" s="21">
        <f t="shared" si="51"/>
        <v>0.17865030374842039</v>
      </c>
      <c r="H475" s="21">
        <f t="shared" si="51"/>
        <v>5.8677172049355963E-2</v>
      </c>
      <c r="I475" s="21">
        <f t="shared" si="51"/>
        <v>2.9223247719849521E-2</v>
      </c>
      <c r="J475" s="21">
        <f t="shared" si="51"/>
        <v>2.8844594973824744E-2</v>
      </c>
      <c r="K475" s="21">
        <f t="shared" si="51"/>
        <v>4.1320942299660768E-3</v>
      </c>
      <c r="L475" s="21">
        <f t="shared" si="51"/>
        <v>7.5242406052326682E-2</v>
      </c>
      <c r="M475" s="21">
        <f t="shared" si="51"/>
        <v>-1.4523445617987685E-2</v>
      </c>
      <c r="N475" s="21">
        <f t="shared" si="51"/>
        <v>-0.27868507657875152</v>
      </c>
      <c r="O475" s="41"/>
      <c r="P475" s="22" t="s">
        <v>328</v>
      </c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</row>
    <row r="476" spans="1:71" x14ac:dyDescent="0.25">
      <c r="A476" s="2"/>
      <c r="B476" s="37" t="s">
        <v>331</v>
      </c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5"/>
      <c r="O476" s="16"/>
      <c r="P476" s="20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</row>
    <row r="477" spans="1:71" x14ac:dyDescent="0.25">
      <c r="A477" s="2"/>
      <c r="B477" s="40">
        <f t="shared" ref="B477:N481" si="52">IFERROR(B449-B469,"")</f>
        <v>1231346</v>
      </c>
      <c r="C477" s="40">
        <f t="shared" si="52"/>
        <v>1178760</v>
      </c>
      <c r="D477" s="40">
        <f t="shared" si="52"/>
        <v>1294466</v>
      </c>
      <c r="E477" s="40">
        <f t="shared" si="52"/>
        <v>1688818</v>
      </c>
      <c r="F477" s="40">
        <f t="shared" si="52"/>
        <v>2089731</v>
      </c>
      <c r="G477" s="40">
        <f t="shared" si="52"/>
        <v>1932208</v>
      </c>
      <c r="H477" s="40">
        <f t="shared" si="52"/>
        <v>1998510</v>
      </c>
      <c r="I477" s="40">
        <f t="shared" si="52"/>
        <v>2273114</v>
      </c>
      <c r="J477" s="40">
        <f t="shared" si="52"/>
        <v>2352603</v>
      </c>
      <c r="K477" s="40">
        <f t="shared" si="52"/>
        <v>2318665</v>
      </c>
      <c r="L477" s="40">
        <f t="shared" si="52"/>
        <v>2596527</v>
      </c>
      <c r="M477" s="40">
        <f t="shared" si="52"/>
        <v>2452661</v>
      </c>
      <c r="N477" s="40">
        <f t="shared" si="52"/>
        <v>1775602</v>
      </c>
      <c r="O477" s="16"/>
      <c r="P477" s="20" t="s">
        <v>319</v>
      </c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</row>
    <row r="478" spans="1:71" x14ac:dyDescent="0.25">
      <c r="A478" s="2"/>
      <c r="B478" s="18">
        <f t="shared" si="52"/>
        <v>999740</v>
      </c>
      <c r="C478" s="18">
        <f t="shared" si="52"/>
        <v>1033623</v>
      </c>
      <c r="D478" s="18">
        <f t="shared" si="52"/>
        <v>1006302</v>
      </c>
      <c r="E478" s="18">
        <f t="shared" si="52"/>
        <v>1332334</v>
      </c>
      <c r="F478" s="18">
        <f t="shared" si="52"/>
        <v>1815436</v>
      </c>
      <c r="G478" s="18">
        <f t="shared" si="52"/>
        <v>1600151</v>
      </c>
      <c r="H478" s="18">
        <f t="shared" si="52"/>
        <v>1604791</v>
      </c>
      <c r="I478" s="18">
        <f t="shared" si="52"/>
        <v>1741310</v>
      </c>
      <c r="J478" s="18">
        <f t="shared" si="52"/>
        <v>1908907</v>
      </c>
      <c r="K478" s="18">
        <f t="shared" si="52"/>
        <v>1908621</v>
      </c>
      <c r="L478" s="18">
        <f t="shared" si="52"/>
        <v>2014339</v>
      </c>
      <c r="M478" s="18">
        <f t="shared" si="52"/>
        <v>1988691</v>
      </c>
      <c r="N478" s="18">
        <f t="shared" si="52"/>
        <v>576000</v>
      </c>
      <c r="O478" s="16"/>
      <c r="P478" s="20" t="s">
        <v>320</v>
      </c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</row>
    <row r="479" spans="1:71" x14ac:dyDescent="0.25">
      <c r="A479" s="2"/>
      <c r="B479" s="18">
        <f t="shared" si="52"/>
        <v>1008560</v>
      </c>
      <c r="C479" s="18">
        <f t="shared" si="52"/>
        <v>994446</v>
      </c>
      <c r="D479" s="18">
        <f t="shared" si="52"/>
        <v>1083884</v>
      </c>
      <c r="E479" s="18">
        <f t="shared" si="52"/>
        <v>1412798</v>
      </c>
      <c r="F479" s="18">
        <f t="shared" si="52"/>
        <v>1763232</v>
      </c>
      <c r="G479" s="18">
        <f t="shared" si="52"/>
        <v>1551806</v>
      </c>
      <c r="H479" s="18">
        <f t="shared" si="52"/>
        <v>1667033</v>
      </c>
      <c r="I479" s="18">
        <f t="shared" si="52"/>
        <v>1666800</v>
      </c>
      <c r="J479" s="18">
        <f t="shared" si="52"/>
        <v>1795521</v>
      </c>
      <c r="K479" s="18">
        <f t="shared" si="52"/>
        <v>1909201</v>
      </c>
      <c r="L479" s="18">
        <f t="shared" si="52"/>
        <v>2113469</v>
      </c>
      <c r="M479" s="18">
        <f t="shared" si="52"/>
        <v>1810717</v>
      </c>
      <c r="N479" s="18">
        <f t="shared" si="52"/>
        <v>790485</v>
      </c>
      <c r="O479" s="16"/>
      <c r="P479" s="20" t="s">
        <v>321</v>
      </c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</row>
    <row r="480" spans="1:71" x14ac:dyDescent="0.25">
      <c r="A480" s="2"/>
      <c r="B480" s="43">
        <f t="shared" si="52"/>
        <v>1123472.46</v>
      </c>
      <c r="C480" s="43">
        <f t="shared" si="52"/>
        <v>1230291</v>
      </c>
      <c r="D480" s="43">
        <f t="shared" si="52"/>
        <v>1400918.23</v>
      </c>
      <c r="E480" s="43">
        <f t="shared" si="52"/>
        <v>1605223.34</v>
      </c>
      <c r="F480" s="43">
        <f t="shared" si="52"/>
        <v>165710.81700000027</v>
      </c>
      <c r="G480" s="43">
        <f t="shared" si="52"/>
        <v>1793231.9759999998</v>
      </c>
      <c r="H480" s="43">
        <f t="shared" si="52"/>
        <v>1903763.9600000004</v>
      </c>
      <c r="I480" s="43">
        <f t="shared" si="52"/>
        <v>2064100.3500000006</v>
      </c>
      <c r="J480" s="43">
        <f t="shared" si="52"/>
        <v>1935659.9099999997</v>
      </c>
      <c r="K480" s="43">
        <f t="shared" si="52"/>
        <v>2175130.4510000004</v>
      </c>
      <c r="L480" s="43">
        <f t="shared" si="52"/>
        <v>2170337.6619999995</v>
      </c>
      <c r="M480" s="43">
        <f t="shared" si="52"/>
        <v>2181995.2700000005</v>
      </c>
      <c r="N480" s="43" t="str">
        <f t="shared" si="52"/>
        <v/>
      </c>
      <c r="O480" s="16"/>
      <c r="P480" s="20" t="s">
        <v>327</v>
      </c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</row>
    <row r="481" spans="1:71" x14ac:dyDescent="0.25">
      <c r="A481" s="2"/>
      <c r="B481" s="40">
        <f t="shared" si="52"/>
        <v>4363118.459999999</v>
      </c>
      <c r="C481" s="40">
        <f t="shared" si="52"/>
        <v>4437120</v>
      </c>
      <c r="D481" s="40">
        <f t="shared" si="52"/>
        <v>4785570.2300000004</v>
      </c>
      <c r="E481" s="40">
        <f t="shared" si="52"/>
        <v>6039173.3400000008</v>
      </c>
      <c r="F481" s="40">
        <f t="shared" si="52"/>
        <v>5834109.8169999998</v>
      </c>
      <c r="G481" s="40">
        <f t="shared" si="52"/>
        <v>6877396.9759999998</v>
      </c>
      <c r="H481" s="40">
        <f t="shared" si="52"/>
        <v>7174097.9600000009</v>
      </c>
      <c r="I481" s="40">
        <f t="shared" si="52"/>
        <v>7745324.3499999978</v>
      </c>
      <c r="J481" s="40">
        <f t="shared" si="52"/>
        <v>7992690.9099999983</v>
      </c>
      <c r="K481" s="40">
        <f t="shared" si="52"/>
        <v>8311617.4509999994</v>
      </c>
      <c r="L481" s="40">
        <f t="shared" si="52"/>
        <v>8894672.6619999986</v>
      </c>
      <c r="M481" s="40">
        <f t="shared" si="52"/>
        <v>8434064.2699999996</v>
      </c>
      <c r="N481" s="40">
        <f t="shared" si="52"/>
        <v>4189449.3333333321</v>
      </c>
      <c r="O481" s="16">
        <f>RATE(M$336-B$336,,-B481,M481)</f>
        <v>6.1748874401017423E-2</v>
      </c>
      <c r="P481" s="20" t="s">
        <v>322</v>
      </c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</row>
    <row r="482" spans="1:71" x14ac:dyDescent="0.25">
      <c r="A482" s="2"/>
      <c r="B482" s="21">
        <f t="shared" ref="B482:N482" si="53">B481/B$453</f>
        <v>0.54374953469270659</v>
      </c>
      <c r="C482" s="21">
        <f t="shared" si="53"/>
        <v>0.53607511566018273</v>
      </c>
      <c r="D482" s="21">
        <f t="shared" si="53"/>
        <v>0.53079466215077276</v>
      </c>
      <c r="E482" s="21">
        <f t="shared" si="53"/>
        <v>0.54098970185115403</v>
      </c>
      <c r="F482" s="21">
        <f t="shared" si="53"/>
        <v>0.40224603955204646</v>
      </c>
      <c r="G482" s="21">
        <f t="shared" si="53"/>
        <v>0.40228176178037528</v>
      </c>
      <c r="H482" s="21">
        <f t="shared" si="53"/>
        <v>0.3987322738905813</v>
      </c>
      <c r="I482" s="21">
        <f t="shared" si="53"/>
        <v>0.41024753520777851</v>
      </c>
      <c r="J482" s="21">
        <f t="shared" si="53"/>
        <v>0.41097397904445576</v>
      </c>
      <c r="K482" s="21">
        <f t="shared" si="53"/>
        <v>0.41947296374894089</v>
      </c>
      <c r="L482" s="21">
        <f t="shared" si="53"/>
        <v>0.41831723589652842</v>
      </c>
      <c r="M482" s="21">
        <f t="shared" si="53"/>
        <v>0.40896904147712221</v>
      </c>
      <c r="N482" s="21">
        <f t="shared" si="53"/>
        <v>0.32272890444171337</v>
      </c>
      <c r="O482" s="16">
        <f>RATE(M$336-B$336,,-B482,M482)</f>
        <v>-2.5562977796061821E-2</v>
      </c>
      <c r="P482" s="51" t="s">
        <v>332</v>
      </c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</row>
    <row r="483" spans="1:71" x14ac:dyDescent="0.25">
      <c r="A483" s="34"/>
      <c r="B483" s="44"/>
      <c r="C483" s="21">
        <f t="shared" ref="C483:N483" si="54">C481/B481-1</f>
        <v>1.6960699251791889E-2</v>
      </c>
      <c r="D483" s="21">
        <f t="shared" si="54"/>
        <v>7.8530720377181673E-2</v>
      </c>
      <c r="E483" s="21">
        <f t="shared" si="54"/>
        <v>0.2619548036598347</v>
      </c>
      <c r="F483" s="21">
        <f t="shared" si="54"/>
        <v>-3.3955561706066395E-2</v>
      </c>
      <c r="G483" s="21">
        <f t="shared" si="54"/>
        <v>0.17882542353933206</v>
      </c>
      <c r="H483" s="21">
        <f t="shared" si="54"/>
        <v>4.3141465446214111E-2</v>
      </c>
      <c r="I483" s="21">
        <f t="shared" si="54"/>
        <v>7.962344439467306E-2</v>
      </c>
      <c r="J483" s="21">
        <f t="shared" si="54"/>
        <v>3.1937534029804704E-2</v>
      </c>
      <c r="K483" s="21">
        <f t="shared" si="54"/>
        <v>3.9902273788791076E-2</v>
      </c>
      <c r="L483" s="21">
        <f t="shared" si="54"/>
        <v>7.0149428127235236E-2</v>
      </c>
      <c r="M483" s="21">
        <f t="shared" si="54"/>
        <v>-5.1784749085575621E-2</v>
      </c>
      <c r="N483" s="21">
        <f t="shared" si="54"/>
        <v>-0.50327040449108029</v>
      </c>
      <c r="O483" s="41"/>
      <c r="P483" s="22" t="s">
        <v>328</v>
      </c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</row>
    <row r="484" spans="1:71" x14ac:dyDescent="0.25">
      <c r="A484" s="2"/>
      <c r="B484" s="32" t="s">
        <v>333</v>
      </c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5"/>
      <c r="O484" s="16"/>
      <c r="P484" s="4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</row>
    <row r="485" spans="1:71" x14ac:dyDescent="0.25">
      <c r="A485" s="2"/>
      <c r="B485" s="33" t="s">
        <v>183</v>
      </c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5"/>
      <c r="O485" s="16"/>
      <c r="P485" s="4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</row>
    <row r="486" spans="1:71" x14ac:dyDescent="0.25">
      <c r="A486" s="2"/>
      <c r="B486" s="40">
        <f t="shared" ref="B486:N489" si="55">IFERROR(VLOOKUP($B$485,$142:$215,MATCH($P486&amp;"/"&amp;B$336,$140:$140,0),FALSE),"")</f>
        <v>0</v>
      </c>
      <c r="C486" s="40">
        <f t="shared" si="55"/>
        <v>0</v>
      </c>
      <c r="D486" s="40">
        <f t="shared" si="55"/>
        <v>0</v>
      </c>
      <c r="E486" s="40">
        <f t="shared" si="55"/>
        <v>119666</v>
      </c>
      <c r="F486" s="40">
        <f t="shared" si="55"/>
        <v>125096</v>
      </c>
      <c r="G486" s="40">
        <f t="shared" si="55"/>
        <v>163648</v>
      </c>
      <c r="H486" s="40">
        <f t="shared" si="55"/>
        <v>186098</v>
      </c>
      <c r="I486" s="40">
        <f t="shared" si="55"/>
        <v>187874</v>
      </c>
      <c r="J486" s="40">
        <f t="shared" si="55"/>
        <v>222449</v>
      </c>
      <c r="K486" s="40">
        <f t="shared" si="55"/>
        <v>200940</v>
      </c>
      <c r="L486" s="40">
        <f t="shared" si="55"/>
        <v>192702</v>
      </c>
      <c r="M486" s="40">
        <f t="shared" si="55"/>
        <v>200649</v>
      </c>
      <c r="N486" s="40">
        <f t="shared" si="55"/>
        <v>155907</v>
      </c>
      <c r="O486" s="16"/>
      <c r="P486" s="20" t="s">
        <v>319</v>
      </c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</row>
    <row r="487" spans="1:71" x14ac:dyDescent="0.25">
      <c r="A487" s="2"/>
      <c r="B487" s="18">
        <f t="shared" si="55"/>
        <v>0</v>
      </c>
      <c r="C487" s="18">
        <f t="shared" si="55"/>
        <v>0</v>
      </c>
      <c r="D487" s="18">
        <f t="shared" si="55"/>
        <v>103205</v>
      </c>
      <c r="E487" s="18">
        <f t="shared" si="55"/>
        <v>127631</v>
      </c>
      <c r="F487" s="18">
        <f t="shared" si="55"/>
        <v>164104</v>
      </c>
      <c r="G487" s="18">
        <f t="shared" si="55"/>
        <v>177770</v>
      </c>
      <c r="H487" s="18">
        <f t="shared" si="55"/>
        <v>209835</v>
      </c>
      <c r="I487" s="18">
        <f t="shared" si="55"/>
        <v>217486</v>
      </c>
      <c r="J487" s="18">
        <f t="shared" si="55"/>
        <v>222484</v>
      </c>
      <c r="K487" s="18">
        <f t="shared" si="55"/>
        <v>220449</v>
      </c>
      <c r="L487" s="18">
        <f t="shared" si="55"/>
        <v>220947</v>
      </c>
      <c r="M487" s="18">
        <f t="shared" si="55"/>
        <v>227022</v>
      </c>
      <c r="N487" s="18">
        <f t="shared" si="55"/>
        <v>99850</v>
      </c>
      <c r="O487" s="16"/>
      <c r="P487" s="20" t="s">
        <v>320</v>
      </c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</row>
    <row r="488" spans="1:71" x14ac:dyDescent="0.25">
      <c r="A488" s="2"/>
      <c r="B488" s="18">
        <f t="shared" si="55"/>
        <v>0</v>
      </c>
      <c r="C488" s="18">
        <f t="shared" si="55"/>
        <v>92753</v>
      </c>
      <c r="D488" s="18">
        <f t="shared" si="55"/>
        <v>110574</v>
      </c>
      <c r="E488" s="18">
        <f t="shared" si="55"/>
        <v>144277</v>
      </c>
      <c r="F488" s="18">
        <f t="shared" si="55"/>
        <v>149941</v>
      </c>
      <c r="G488" s="18">
        <f t="shared" si="55"/>
        <v>187092</v>
      </c>
      <c r="H488" s="18">
        <f t="shared" si="55"/>
        <v>202931</v>
      </c>
      <c r="I488" s="18">
        <f t="shared" si="55"/>
        <v>202684</v>
      </c>
      <c r="J488" s="18">
        <f t="shared" si="55"/>
        <v>181602</v>
      </c>
      <c r="K488" s="18">
        <f t="shared" si="55"/>
        <v>219451</v>
      </c>
      <c r="L488" s="18">
        <f t="shared" si="55"/>
        <v>229432</v>
      </c>
      <c r="M488" s="18">
        <f t="shared" si="55"/>
        <v>198827</v>
      </c>
      <c r="N488" s="18">
        <f t="shared" si="55"/>
        <v>121779</v>
      </c>
      <c r="O488" s="16"/>
      <c r="P488" s="20" t="s">
        <v>321</v>
      </c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</row>
    <row r="489" spans="1:71" x14ac:dyDescent="0.25">
      <c r="A489" s="2"/>
      <c r="B489" s="43">
        <f t="shared" si="55"/>
        <v>0</v>
      </c>
      <c r="C489" s="43">
        <f t="shared" si="55"/>
        <v>119485</v>
      </c>
      <c r="D489" s="43">
        <f t="shared" si="55"/>
        <v>127385.49</v>
      </c>
      <c r="E489" s="43">
        <f t="shared" si="55"/>
        <v>134653.06</v>
      </c>
      <c r="F489" s="43">
        <f t="shared" si="55"/>
        <v>175771.76699999999</v>
      </c>
      <c r="G489" s="43">
        <f t="shared" si="55"/>
        <v>205694.00599999999</v>
      </c>
      <c r="H489" s="43">
        <f t="shared" si="55"/>
        <v>240745.04</v>
      </c>
      <c r="I489" s="43">
        <f t="shared" si="55"/>
        <v>232661.16699999999</v>
      </c>
      <c r="J489" s="43">
        <f t="shared" si="55"/>
        <v>196300.9</v>
      </c>
      <c r="K489" s="43">
        <f t="shared" si="55"/>
        <v>125284.495</v>
      </c>
      <c r="L489" s="43">
        <f t="shared" si="55"/>
        <v>208235.758</v>
      </c>
      <c r="M489" s="43">
        <f t="shared" si="55"/>
        <v>219318.10500000001</v>
      </c>
      <c r="N489" s="43" t="str">
        <f t="shared" si="55"/>
        <v/>
      </c>
      <c r="O489" s="16"/>
      <c r="P489" s="20" t="s">
        <v>327</v>
      </c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</row>
    <row r="490" spans="1:71" x14ac:dyDescent="0.25">
      <c r="A490" s="2"/>
      <c r="B490" s="43">
        <f t="shared" ref="B490:M490" si="56">SUM(B486:B489)</f>
        <v>0</v>
      </c>
      <c r="C490" s="43">
        <f t="shared" si="56"/>
        <v>212238</v>
      </c>
      <c r="D490" s="43">
        <f t="shared" si="56"/>
        <v>341164.49</v>
      </c>
      <c r="E490" s="43">
        <f t="shared" si="56"/>
        <v>526227.06000000006</v>
      </c>
      <c r="F490" s="43">
        <f t="shared" si="56"/>
        <v>614912.76699999999</v>
      </c>
      <c r="G490" s="43">
        <f t="shared" si="56"/>
        <v>734204.00600000005</v>
      </c>
      <c r="H490" s="43">
        <f t="shared" si="56"/>
        <v>839609.04</v>
      </c>
      <c r="I490" s="43">
        <f t="shared" si="56"/>
        <v>840705.16700000002</v>
      </c>
      <c r="J490" s="43">
        <f t="shared" si="56"/>
        <v>822835.9</v>
      </c>
      <c r="K490" s="43">
        <f t="shared" si="56"/>
        <v>766124.495</v>
      </c>
      <c r="L490" s="43">
        <f t="shared" si="56"/>
        <v>851316.75800000003</v>
      </c>
      <c r="M490" s="43">
        <f t="shared" si="56"/>
        <v>845816.10499999998</v>
      </c>
      <c r="N490" s="43">
        <f>IF(N487="",N486*4,IF(N488="",(N487+N486)*2,IF(N489="",((N488+N487+N486)/3)*4,SUM(N486:N489))))</f>
        <v>503381.33333333331</v>
      </c>
      <c r="O490" s="16">
        <f>RATE(M$336-C$336,,-C490,M490)</f>
        <v>0.14827333695704351</v>
      </c>
      <c r="P490" s="20" t="s">
        <v>322</v>
      </c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</row>
    <row r="491" spans="1:71" x14ac:dyDescent="0.25">
      <c r="A491" s="2"/>
      <c r="B491" s="21">
        <f t="shared" ref="B491:N491" si="57">+B490/(B$453+B$460)</f>
        <v>0</v>
      </c>
      <c r="C491" s="21">
        <f t="shared" si="57"/>
        <v>2.4874664451397372E-2</v>
      </c>
      <c r="D491" s="21">
        <f t="shared" si="57"/>
        <v>3.5911147487458467E-2</v>
      </c>
      <c r="E491" s="21">
        <f t="shared" si="57"/>
        <v>4.5465406102562764E-2</v>
      </c>
      <c r="F491" s="21">
        <f t="shared" si="57"/>
        <v>3.9980279386650247E-2</v>
      </c>
      <c r="G491" s="21">
        <f t="shared" si="57"/>
        <v>4.1817470378802471E-2</v>
      </c>
      <c r="H491" s="21">
        <f t="shared" si="57"/>
        <v>4.5417980036898696E-2</v>
      </c>
      <c r="I491" s="21">
        <f t="shared" si="57"/>
        <v>4.3579320223484833E-2</v>
      </c>
      <c r="J491" s="21">
        <f t="shared" si="57"/>
        <v>4.1335599624987937E-2</v>
      </c>
      <c r="K491" s="21">
        <f t="shared" si="57"/>
        <v>3.7656023114869368E-2</v>
      </c>
      <c r="L491" s="21">
        <f t="shared" si="57"/>
        <v>3.9108358099336805E-2</v>
      </c>
      <c r="M491" s="21">
        <f t="shared" si="57"/>
        <v>3.9726370940370639E-2</v>
      </c>
      <c r="N491" s="21">
        <f t="shared" si="57"/>
        <v>3.7758093213092356E-2</v>
      </c>
      <c r="O491" s="16">
        <f>RATE(M$336-C$336,,-C491,M491)</f>
        <v>4.7929741296129057E-2</v>
      </c>
      <c r="P491" s="22" t="s">
        <v>323</v>
      </c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</row>
    <row r="492" spans="1:71" x14ac:dyDescent="0.25">
      <c r="A492" s="34"/>
      <c r="B492" s="44"/>
      <c r="C492" s="21" t="e">
        <f t="shared" ref="C492:N492" si="58">C490/B490-1</f>
        <v>#DIV/0!</v>
      </c>
      <c r="D492" s="21">
        <f t="shared" si="58"/>
        <v>0.60746185885656656</v>
      </c>
      <c r="E492" s="21">
        <f t="shared" si="58"/>
        <v>0.54244382233332678</v>
      </c>
      <c r="F492" s="21">
        <f t="shared" si="58"/>
        <v>0.16853125531020763</v>
      </c>
      <c r="G492" s="21">
        <f t="shared" si="58"/>
        <v>0.19399701128664337</v>
      </c>
      <c r="H492" s="21">
        <f t="shared" si="58"/>
        <v>0.14356368684809384</v>
      </c>
      <c r="I492" s="21">
        <f t="shared" si="58"/>
        <v>1.3055207218826137E-3</v>
      </c>
      <c r="J492" s="21">
        <f t="shared" si="58"/>
        <v>-2.12550935826471E-2</v>
      </c>
      <c r="K492" s="21">
        <f t="shared" si="58"/>
        <v>-6.89218895286412E-2</v>
      </c>
      <c r="L492" s="21">
        <f t="shared" si="58"/>
        <v>0.11119898078705859</v>
      </c>
      <c r="M492" s="21">
        <f t="shared" si="58"/>
        <v>-6.4613470230784342E-3</v>
      </c>
      <c r="N492" s="21">
        <f t="shared" si="58"/>
        <v>-0.40485723745667701</v>
      </c>
      <c r="O492" s="41"/>
      <c r="P492" s="22" t="s">
        <v>328</v>
      </c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</row>
    <row r="493" spans="1:71" x14ac:dyDescent="0.25">
      <c r="A493" s="2"/>
      <c r="B493" s="33" t="s">
        <v>184</v>
      </c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5"/>
      <c r="O493" s="16"/>
      <c r="P493" s="4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</row>
    <row r="494" spans="1:71" x14ac:dyDescent="0.25">
      <c r="A494" s="2"/>
      <c r="B494" s="40">
        <f t="shared" ref="B494:N497" si="59">IFERROR(VLOOKUP($B$493,$142:$215,MATCH($P494&amp;"/"&amp;B$336,$140:$140,0),FALSE),"")</f>
        <v>0</v>
      </c>
      <c r="C494" s="40">
        <f t="shared" si="59"/>
        <v>0</v>
      </c>
      <c r="D494" s="40">
        <f t="shared" si="59"/>
        <v>536621</v>
      </c>
      <c r="E494" s="40">
        <f t="shared" si="59"/>
        <v>1109594</v>
      </c>
      <c r="F494" s="40">
        <f t="shared" si="59"/>
        <v>1375813</v>
      </c>
      <c r="G494" s="40">
        <f t="shared" si="59"/>
        <v>1019379</v>
      </c>
      <c r="H494" s="40">
        <f t="shared" si="59"/>
        <v>1127100</v>
      </c>
      <c r="I494" s="40">
        <f t="shared" si="59"/>
        <v>1121672</v>
      </c>
      <c r="J494" s="40">
        <f t="shared" si="59"/>
        <v>1206629</v>
      </c>
      <c r="K494" s="40">
        <f t="shared" si="59"/>
        <v>1228168</v>
      </c>
      <c r="L494" s="40">
        <f t="shared" si="59"/>
        <v>1389216</v>
      </c>
      <c r="M494" s="40">
        <f t="shared" si="59"/>
        <v>1403960</v>
      </c>
      <c r="N494" s="40">
        <f t="shared" si="59"/>
        <v>1569508</v>
      </c>
      <c r="O494" s="16"/>
      <c r="P494" s="20" t="s">
        <v>319</v>
      </c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</row>
    <row r="495" spans="1:71" x14ac:dyDescent="0.25">
      <c r="A495" s="2"/>
      <c r="B495" s="18">
        <f t="shared" si="59"/>
        <v>0</v>
      </c>
      <c r="C495" s="18">
        <f t="shared" si="59"/>
        <v>560472</v>
      </c>
      <c r="D495" s="18">
        <f t="shared" si="59"/>
        <v>1003455</v>
      </c>
      <c r="E495" s="18">
        <f t="shared" si="59"/>
        <v>1071537</v>
      </c>
      <c r="F495" s="18">
        <f t="shared" si="59"/>
        <v>1369022</v>
      </c>
      <c r="G495" s="18">
        <f t="shared" si="59"/>
        <v>1123948</v>
      </c>
      <c r="H495" s="18">
        <f t="shared" si="59"/>
        <v>1215947</v>
      </c>
      <c r="I495" s="18">
        <f t="shared" si="59"/>
        <v>1129145</v>
      </c>
      <c r="J495" s="18">
        <f t="shared" si="59"/>
        <v>1289219</v>
      </c>
      <c r="K495" s="18">
        <f t="shared" si="59"/>
        <v>1319112</v>
      </c>
      <c r="L495" s="18">
        <f t="shared" si="59"/>
        <v>1438966</v>
      </c>
      <c r="M495" s="18">
        <f t="shared" si="59"/>
        <v>1573247</v>
      </c>
      <c r="N495" s="18">
        <f t="shared" si="59"/>
        <v>984877</v>
      </c>
      <c r="O495" s="16"/>
      <c r="P495" s="20" t="s">
        <v>320</v>
      </c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</row>
    <row r="496" spans="1:71" x14ac:dyDescent="0.25">
      <c r="A496" s="2"/>
      <c r="B496" s="18">
        <f t="shared" si="59"/>
        <v>0</v>
      </c>
      <c r="C496" s="18">
        <f t="shared" si="59"/>
        <v>926615</v>
      </c>
      <c r="D496" s="18">
        <f t="shared" si="59"/>
        <v>1058421</v>
      </c>
      <c r="E496" s="18">
        <f t="shared" si="59"/>
        <v>1175092</v>
      </c>
      <c r="F496" s="18">
        <f t="shared" si="59"/>
        <v>1179125</v>
      </c>
      <c r="G496" s="18">
        <f t="shared" si="59"/>
        <v>949059</v>
      </c>
      <c r="H496" s="18">
        <f t="shared" si="59"/>
        <v>1233907</v>
      </c>
      <c r="I496" s="18">
        <f t="shared" si="59"/>
        <v>1180172</v>
      </c>
      <c r="J496" s="18">
        <f t="shared" si="59"/>
        <v>1248320</v>
      </c>
      <c r="K496" s="18">
        <f t="shared" si="59"/>
        <v>1267797</v>
      </c>
      <c r="L496" s="18">
        <f t="shared" si="59"/>
        <v>1420006</v>
      </c>
      <c r="M496" s="18">
        <f t="shared" si="59"/>
        <v>1441339</v>
      </c>
      <c r="N496" s="18">
        <f t="shared" si="59"/>
        <v>1545389</v>
      </c>
      <c r="O496" s="16"/>
      <c r="P496" s="20" t="s">
        <v>321</v>
      </c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</row>
    <row r="497" spans="1:71" x14ac:dyDescent="0.25">
      <c r="A497" s="2"/>
      <c r="B497" s="43">
        <f t="shared" si="59"/>
        <v>0</v>
      </c>
      <c r="C497" s="43">
        <f t="shared" si="59"/>
        <v>948903</v>
      </c>
      <c r="D497" s="43">
        <f t="shared" si="59"/>
        <v>1135473.52</v>
      </c>
      <c r="E497" s="43">
        <f t="shared" si="59"/>
        <v>1265582.6599999999</v>
      </c>
      <c r="F497" s="43">
        <f t="shared" si="59"/>
        <v>458775.886</v>
      </c>
      <c r="G497" s="43">
        <f t="shared" si="59"/>
        <v>1197898.3459999999</v>
      </c>
      <c r="H497" s="43">
        <f t="shared" si="59"/>
        <v>1089321.92</v>
      </c>
      <c r="I497" s="43">
        <f t="shared" si="59"/>
        <v>1237516.727</v>
      </c>
      <c r="J497" s="43">
        <f t="shared" si="59"/>
        <v>1248610.2</v>
      </c>
      <c r="K497" s="43">
        <f t="shared" si="59"/>
        <v>1503954.0160000001</v>
      </c>
      <c r="L497" s="43">
        <f t="shared" si="59"/>
        <v>1418045.4720000001</v>
      </c>
      <c r="M497" s="43">
        <f t="shared" si="59"/>
        <v>1563408.1410000001</v>
      </c>
      <c r="N497" s="43" t="str">
        <f t="shared" si="59"/>
        <v/>
      </c>
      <c r="O497" s="16"/>
      <c r="P497" s="20" t="s">
        <v>327</v>
      </c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</row>
    <row r="498" spans="1:71" x14ac:dyDescent="0.25">
      <c r="A498" s="2"/>
      <c r="B498" s="43">
        <f t="shared" ref="B498:M498" si="60">SUM(B494:B497)</f>
        <v>0</v>
      </c>
      <c r="C498" s="43">
        <f t="shared" si="60"/>
        <v>2435990</v>
      </c>
      <c r="D498" s="43">
        <f t="shared" si="60"/>
        <v>3733970.52</v>
      </c>
      <c r="E498" s="43">
        <f t="shared" si="60"/>
        <v>4621805.66</v>
      </c>
      <c r="F498" s="43">
        <f t="shared" si="60"/>
        <v>4382735.8859999999</v>
      </c>
      <c r="G498" s="43">
        <f t="shared" si="60"/>
        <v>4290284.3459999999</v>
      </c>
      <c r="H498" s="43">
        <f t="shared" si="60"/>
        <v>4666275.92</v>
      </c>
      <c r="I498" s="43">
        <f t="shared" si="60"/>
        <v>4668505.727</v>
      </c>
      <c r="J498" s="43">
        <f t="shared" si="60"/>
        <v>4992778.2</v>
      </c>
      <c r="K498" s="43">
        <f t="shared" si="60"/>
        <v>5319031.0159999998</v>
      </c>
      <c r="L498" s="43">
        <f t="shared" si="60"/>
        <v>5666233.4720000001</v>
      </c>
      <c r="M498" s="43">
        <f t="shared" si="60"/>
        <v>5981954.1409999998</v>
      </c>
      <c r="N498" s="43">
        <f>IF(N495="",N494*4,IF(N496="",(N495+N494)*2,IF(N497="",((N496+N495+N494)/3)*4,SUM(N494:N497))))</f>
        <v>5466365.333333333</v>
      </c>
      <c r="O498" s="16">
        <f>RATE(M$336-C$336,,-C498,M498)</f>
        <v>9.3998578814667527E-2</v>
      </c>
      <c r="P498" s="20" t="s">
        <v>322</v>
      </c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</row>
    <row r="499" spans="1:71" x14ac:dyDescent="0.25">
      <c r="A499" s="2"/>
      <c r="B499" s="21">
        <f t="shared" ref="B499:N499" si="61">+B498/(B$453+B$460)</f>
        <v>0</v>
      </c>
      <c r="C499" s="21">
        <f t="shared" si="61"/>
        <v>0.28550228449645909</v>
      </c>
      <c r="D499" s="21">
        <f t="shared" si="61"/>
        <v>0.39303963333798891</v>
      </c>
      <c r="E499" s="21">
        <f t="shared" si="61"/>
        <v>0.39931863492353115</v>
      </c>
      <c r="F499" s="21">
        <f t="shared" si="61"/>
        <v>0.28495587439995063</v>
      </c>
      <c r="G499" s="21">
        <f t="shared" si="61"/>
        <v>0.24435829427426867</v>
      </c>
      <c r="H499" s="21">
        <f t="shared" si="61"/>
        <v>0.25241846679166419</v>
      </c>
      <c r="I499" s="21">
        <f t="shared" si="61"/>
        <v>0.24199959037733126</v>
      </c>
      <c r="J499" s="21">
        <f t="shared" si="61"/>
        <v>0.25081487170354133</v>
      </c>
      <c r="K499" s="21">
        <f t="shared" si="61"/>
        <v>0.26143734627255732</v>
      </c>
      <c r="L499" s="21">
        <f t="shared" si="61"/>
        <v>0.26029921955022117</v>
      </c>
      <c r="M499" s="21">
        <f t="shared" si="61"/>
        <v>0.28096098874075259</v>
      </c>
      <c r="N499" s="21">
        <f t="shared" si="61"/>
        <v>0.41002619311698091</v>
      </c>
      <c r="O499" s="16">
        <f>RATE(M$336-C$336,,-C499,M499)</f>
        <v>-1.6021353298441845E-3</v>
      </c>
      <c r="P499" s="22" t="s">
        <v>323</v>
      </c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</row>
    <row r="500" spans="1:71" x14ac:dyDescent="0.25">
      <c r="A500" s="34"/>
      <c r="B500" s="44"/>
      <c r="C500" s="21" t="e">
        <f t="shared" ref="C500:N500" si="62">C498/B498-1</f>
        <v>#DIV/0!</v>
      </c>
      <c r="D500" s="21">
        <f t="shared" si="62"/>
        <v>0.53283491311540687</v>
      </c>
      <c r="E500" s="21">
        <f t="shared" si="62"/>
        <v>0.23777240212383899</v>
      </c>
      <c r="F500" s="21">
        <f t="shared" si="62"/>
        <v>-5.1726487781401098E-2</v>
      </c>
      <c r="G500" s="21">
        <f t="shared" si="62"/>
        <v>-2.1094481256633046E-2</v>
      </c>
      <c r="H500" s="21">
        <f t="shared" si="62"/>
        <v>8.7637914804074013E-2</v>
      </c>
      <c r="I500" s="21">
        <f t="shared" si="62"/>
        <v>4.7785579726289384E-4</v>
      </c>
      <c r="J500" s="21">
        <f t="shared" si="62"/>
        <v>6.945958556387577E-2</v>
      </c>
      <c r="K500" s="21">
        <f t="shared" si="62"/>
        <v>6.5344944824506701E-2</v>
      </c>
      <c r="L500" s="21">
        <f t="shared" si="62"/>
        <v>6.5275508820232808E-2</v>
      </c>
      <c r="M500" s="21">
        <f t="shared" si="62"/>
        <v>5.5719671729050901E-2</v>
      </c>
      <c r="N500" s="21">
        <f t="shared" si="62"/>
        <v>-8.6190698810752808E-2</v>
      </c>
      <c r="O500" s="41"/>
      <c r="P500" s="22" t="s">
        <v>328</v>
      </c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</row>
    <row r="501" spans="1:71" x14ac:dyDescent="0.25">
      <c r="A501" s="2"/>
      <c r="B501" s="32" t="s">
        <v>182</v>
      </c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5"/>
      <c r="O501" s="16"/>
      <c r="P501" s="4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</row>
    <row r="502" spans="1:71" x14ac:dyDescent="0.25">
      <c r="A502" s="2"/>
      <c r="B502" s="40">
        <f t="shared" ref="B502:N505" si="63">IFERROR(VLOOKUP($B$501,$142:$215,MATCH($P502&amp;"/"&amp;B$336,$140:$140,0),FALSE),"")</f>
        <v>527912</v>
      </c>
      <c r="C502" s="40">
        <f t="shared" si="63"/>
        <v>570239</v>
      </c>
      <c r="D502" s="40">
        <f t="shared" si="63"/>
        <v>536621</v>
      </c>
      <c r="E502" s="40">
        <f t="shared" si="63"/>
        <v>1229260</v>
      </c>
      <c r="F502" s="40">
        <f t="shared" si="63"/>
        <v>1500909</v>
      </c>
      <c r="G502" s="40">
        <f t="shared" si="63"/>
        <v>1183027</v>
      </c>
      <c r="H502" s="40">
        <f t="shared" si="63"/>
        <v>1313198</v>
      </c>
      <c r="I502" s="40">
        <f t="shared" si="63"/>
        <v>1309546</v>
      </c>
      <c r="J502" s="40">
        <f t="shared" si="63"/>
        <v>1429078</v>
      </c>
      <c r="K502" s="40">
        <f t="shared" si="63"/>
        <v>1429108</v>
      </c>
      <c r="L502" s="40">
        <f t="shared" si="63"/>
        <v>1581918</v>
      </c>
      <c r="M502" s="40">
        <f t="shared" si="63"/>
        <v>1604609</v>
      </c>
      <c r="N502" s="40">
        <f t="shared" si="63"/>
        <v>1725415</v>
      </c>
      <c r="O502" s="16"/>
      <c r="P502" s="20" t="s">
        <v>319</v>
      </c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</row>
    <row r="503" spans="1:71" x14ac:dyDescent="0.25">
      <c r="A503" s="2"/>
      <c r="B503" s="18">
        <f t="shared" si="63"/>
        <v>523322</v>
      </c>
      <c r="C503" s="18">
        <f t="shared" si="63"/>
        <v>560472</v>
      </c>
      <c r="D503" s="18">
        <f t="shared" si="63"/>
        <v>1106660</v>
      </c>
      <c r="E503" s="18">
        <f t="shared" si="63"/>
        <v>1199168</v>
      </c>
      <c r="F503" s="18">
        <f t="shared" si="63"/>
        <v>1533126</v>
      </c>
      <c r="G503" s="18">
        <f t="shared" si="63"/>
        <v>1301718</v>
      </c>
      <c r="H503" s="18">
        <f t="shared" si="63"/>
        <v>1425782</v>
      </c>
      <c r="I503" s="18">
        <f t="shared" si="63"/>
        <v>1346631</v>
      </c>
      <c r="J503" s="18">
        <f t="shared" si="63"/>
        <v>1511703</v>
      </c>
      <c r="K503" s="18">
        <f t="shared" si="63"/>
        <v>1539561</v>
      </c>
      <c r="L503" s="18">
        <f t="shared" si="63"/>
        <v>1659913</v>
      </c>
      <c r="M503" s="18">
        <f t="shared" si="63"/>
        <v>1800269</v>
      </c>
      <c r="N503" s="18">
        <f t="shared" si="63"/>
        <v>1084727</v>
      </c>
      <c r="O503" s="16"/>
      <c r="P503" s="20" t="s">
        <v>320</v>
      </c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</row>
    <row r="504" spans="1:71" x14ac:dyDescent="0.25">
      <c r="A504" s="2"/>
      <c r="B504" s="18">
        <f t="shared" si="63"/>
        <v>923152</v>
      </c>
      <c r="C504" s="18">
        <f t="shared" si="63"/>
        <v>1019368</v>
      </c>
      <c r="D504" s="18">
        <f t="shared" si="63"/>
        <v>1168995</v>
      </c>
      <c r="E504" s="18">
        <f t="shared" si="63"/>
        <v>1319369</v>
      </c>
      <c r="F504" s="18">
        <f t="shared" si="63"/>
        <v>1329066</v>
      </c>
      <c r="G504" s="18">
        <f t="shared" si="63"/>
        <v>1136151</v>
      </c>
      <c r="H504" s="18">
        <f t="shared" si="63"/>
        <v>1436838</v>
      </c>
      <c r="I504" s="18">
        <f t="shared" si="63"/>
        <v>1382856</v>
      </c>
      <c r="J504" s="18">
        <f t="shared" si="63"/>
        <v>1429922</v>
      </c>
      <c r="K504" s="18">
        <f t="shared" si="63"/>
        <v>1487248</v>
      </c>
      <c r="L504" s="18">
        <f t="shared" si="63"/>
        <v>1649438</v>
      </c>
      <c r="M504" s="18">
        <f t="shared" si="63"/>
        <v>1640166</v>
      </c>
      <c r="N504" s="18">
        <f t="shared" si="63"/>
        <v>1667168</v>
      </c>
      <c r="O504" s="16"/>
      <c r="P504" s="20" t="s">
        <v>321</v>
      </c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</row>
    <row r="505" spans="1:71" x14ac:dyDescent="0.25">
      <c r="A505" s="2"/>
      <c r="B505" s="43">
        <f t="shared" si="63"/>
        <v>1088285.19</v>
      </c>
      <c r="C505" s="43">
        <f t="shared" si="63"/>
        <v>1068388</v>
      </c>
      <c r="D505" s="43">
        <f t="shared" si="63"/>
        <v>1262859.01</v>
      </c>
      <c r="E505" s="43">
        <f t="shared" si="63"/>
        <v>1400235.71</v>
      </c>
      <c r="F505" s="43">
        <f t="shared" si="63"/>
        <v>634547.65300000005</v>
      </c>
      <c r="G505" s="43">
        <f t="shared" si="63"/>
        <v>1403592.352</v>
      </c>
      <c r="H505" s="43">
        <f t="shared" si="63"/>
        <v>1330066.96</v>
      </c>
      <c r="I505" s="43">
        <f t="shared" si="63"/>
        <v>1470177.8940000001</v>
      </c>
      <c r="J505" s="43">
        <f t="shared" si="63"/>
        <v>1444911.1</v>
      </c>
      <c r="K505" s="43">
        <f t="shared" si="63"/>
        <v>1629238.5109999999</v>
      </c>
      <c r="L505" s="43">
        <f t="shared" si="63"/>
        <v>1626281.23</v>
      </c>
      <c r="M505" s="43">
        <f t="shared" si="63"/>
        <v>1782726.246</v>
      </c>
      <c r="N505" s="43" t="str">
        <f t="shared" si="63"/>
        <v/>
      </c>
      <c r="O505" s="16"/>
      <c r="P505" s="20" t="s">
        <v>327</v>
      </c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</row>
    <row r="506" spans="1:71" x14ac:dyDescent="0.25">
      <c r="A506" s="2"/>
      <c r="B506" s="46">
        <f t="shared" ref="B506:M506" si="64">SUM(B502:B505)</f>
        <v>3062671.19</v>
      </c>
      <c r="C506" s="46">
        <f t="shared" si="64"/>
        <v>3218467</v>
      </c>
      <c r="D506" s="46">
        <f t="shared" si="64"/>
        <v>4075135.01</v>
      </c>
      <c r="E506" s="46">
        <f t="shared" si="64"/>
        <v>5148032.71</v>
      </c>
      <c r="F506" s="46">
        <f t="shared" si="64"/>
        <v>4997648.6529999999</v>
      </c>
      <c r="G506" s="46">
        <f t="shared" si="64"/>
        <v>5024488.352</v>
      </c>
      <c r="H506" s="46">
        <f t="shared" si="64"/>
        <v>5505884.96</v>
      </c>
      <c r="I506" s="46">
        <f t="shared" si="64"/>
        <v>5509210.8940000003</v>
      </c>
      <c r="J506" s="46">
        <f t="shared" si="64"/>
        <v>5815614.0999999996</v>
      </c>
      <c r="K506" s="46">
        <f t="shared" si="64"/>
        <v>6085155.5109999999</v>
      </c>
      <c r="L506" s="46">
        <f t="shared" si="64"/>
        <v>6517550.2300000004</v>
      </c>
      <c r="M506" s="46">
        <f t="shared" si="64"/>
        <v>6827770.2460000003</v>
      </c>
      <c r="N506" s="46">
        <f>IF(N503="",N502*4,IF(N504="",(N503+N502)*2,IF(N505="",((N504+N503+N502)/3)*4,SUM(N502:N505))))</f>
        <v>5969746.666666667</v>
      </c>
      <c r="O506" s="16">
        <f>RATE(M$336-C$336,,-C506,M506)</f>
        <v>7.8109775252831443E-2</v>
      </c>
      <c r="P506" s="20" t="s">
        <v>322</v>
      </c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</row>
    <row r="507" spans="1:71" x14ac:dyDescent="0.25">
      <c r="A507" s="2"/>
      <c r="B507" s="48">
        <f t="shared" ref="B507:N507" si="65">+B506/(B$453+B$460)</f>
        <v>0.37471287174117451</v>
      </c>
      <c r="C507" s="21">
        <f t="shared" si="65"/>
        <v>0.37720995614779423</v>
      </c>
      <c r="D507" s="21">
        <f t="shared" si="65"/>
        <v>0.42895078082544735</v>
      </c>
      <c r="E507" s="21">
        <f t="shared" si="65"/>
        <v>0.44478404016210549</v>
      </c>
      <c r="F507" s="21">
        <f t="shared" si="65"/>
        <v>0.32493615378660085</v>
      </c>
      <c r="G507" s="21">
        <f t="shared" si="65"/>
        <v>0.28617576465307115</v>
      </c>
      <c r="H507" s="21">
        <f t="shared" si="65"/>
        <v>0.29783644682856292</v>
      </c>
      <c r="I507" s="21">
        <f t="shared" si="65"/>
        <v>0.28557891060081608</v>
      </c>
      <c r="J507" s="21">
        <f t="shared" si="65"/>
        <v>0.29215047132852923</v>
      </c>
      <c r="K507" s="21">
        <f t="shared" si="65"/>
        <v>0.2990933693874267</v>
      </c>
      <c r="L507" s="21">
        <f t="shared" si="65"/>
        <v>0.299407577649558</v>
      </c>
      <c r="M507" s="21">
        <f t="shared" si="65"/>
        <v>0.32068735968112327</v>
      </c>
      <c r="N507" s="21">
        <f t="shared" si="65"/>
        <v>0.44778428633007333</v>
      </c>
      <c r="O507" s="16">
        <f>RATE(M$336-C$336,,-C507,M507)</f>
        <v>-1.6102471852620977E-2</v>
      </c>
      <c r="P507" s="22" t="s">
        <v>323</v>
      </c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</row>
    <row r="508" spans="1:71" x14ac:dyDescent="0.25">
      <c r="A508" s="34"/>
      <c r="B508" s="44"/>
      <c r="C508" s="21">
        <f t="shared" ref="C508:N508" si="66">C506/B506-1</f>
        <v>5.0869257695273618E-2</v>
      </c>
      <c r="D508" s="21">
        <f t="shared" si="66"/>
        <v>0.26617268718305942</v>
      </c>
      <c r="E508" s="21">
        <f t="shared" si="66"/>
        <v>0.26327905636677307</v>
      </c>
      <c r="F508" s="21">
        <f t="shared" si="66"/>
        <v>-2.9211946673897482E-2</v>
      </c>
      <c r="G508" s="21">
        <f t="shared" si="66"/>
        <v>5.3704653655251011E-3</v>
      </c>
      <c r="H508" s="21">
        <f t="shared" si="66"/>
        <v>9.5810075429547004E-2</v>
      </c>
      <c r="I508" s="21">
        <f t="shared" si="66"/>
        <v>6.0406892337261375E-4</v>
      </c>
      <c r="J508" s="21">
        <f t="shared" si="66"/>
        <v>5.5616532366495219E-2</v>
      </c>
      <c r="K508" s="21">
        <f t="shared" si="66"/>
        <v>4.6347884568200604E-2</v>
      </c>
      <c r="L508" s="21">
        <f t="shared" si="66"/>
        <v>7.1057299721982492E-2</v>
      </c>
      <c r="M508" s="21">
        <f t="shared" si="66"/>
        <v>4.7597640992787627E-2</v>
      </c>
      <c r="N508" s="21">
        <f t="shared" si="66"/>
        <v>-0.12566673283067775</v>
      </c>
      <c r="O508" s="41"/>
      <c r="P508" s="22" t="s">
        <v>328</v>
      </c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</row>
    <row r="509" spans="1:71" x14ac:dyDescent="0.25">
      <c r="A509" s="2"/>
      <c r="B509" s="33" t="s">
        <v>212</v>
      </c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5"/>
      <c r="O509" s="16"/>
      <c r="P509" s="4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</row>
    <row r="510" spans="1:71" x14ac:dyDescent="0.25">
      <c r="A510" s="2"/>
      <c r="B510" s="40">
        <f t="shared" ref="B510:N513" si="67">IFERROR(VLOOKUP($B$509,$142:$215,MATCH($P510&amp;"/"&amp;B$336,$140:$140,0),FALSE),"")</f>
        <v>341488</v>
      </c>
      <c r="C510" s="40">
        <f t="shared" si="67"/>
        <v>481752</v>
      </c>
      <c r="D510" s="40">
        <f t="shared" si="67"/>
        <v>611557</v>
      </c>
      <c r="E510" s="40">
        <f t="shared" si="67"/>
        <v>9550</v>
      </c>
      <c r="F510" s="40">
        <f t="shared" si="67"/>
        <v>0</v>
      </c>
      <c r="G510" s="40">
        <f t="shared" si="67"/>
        <v>0</v>
      </c>
      <c r="H510" s="40">
        <f t="shared" si="67"/>
        <v>0</v>
      </c>
      <c r="I510" s="40">
        <f t="shared" si="67"/>
        <v>0</v>
      </c>
      <c r="J510" s="40">
        <f t="shared" si="67"/>
        <v>0</v>
      </c>
      <c r="K510" s="40">
        <f t="shared" si="67"/>
        <v>0</v>
      </c>
      <c r="L510" s="40">
        <f t="shared" si="67"/>
        <v>0</v>
      </c>
      <c r="M510" s="40">
        <f t="shared" si="67"/>
        <v>0</v>
      </c>
      <c r="N510" s="40">
        <f t="shared" si="67"/>
        <v>0</v>
      </c>
      <c r="O510" s="16"/>
      <c r="P510" s="20" t="s">
        <v>319</v>
      </c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</row>
    <row r="511" spans="1:71" x14ac:dyDescent="0.25">
      <c r="A511" s="2"/>
      <c r="B511" s="18">
        <f t="shared" si="67"/>
        <v>382792</v>
      </c>
      <c r="C511" s="18">
        <f t="shared" si="67"/>
        <v>485367</v>
      </c>
      <c r="D511" s="18">
        <f t="shared" si="67"/>
        <v>-599577</v>
      </c>
      <c r="E511" s="18">
        <f t="shared" si="67"/>
        <v>0</v>
      </c>
      <c r="F511" s="18">
        <f t="shared" si="67"/>
        <v>0</v>
      </c>
      <c r="G511" s="18">
        <f t="shared" si="67"/>
        <v>0</v>
      </c>
      <c r="H511" s="18">
        <f t="shared" si="67"/>
        <v>0</v>
      </c>
      <c r="I511" s="18">
        <f t="shared" si="67"/>
        <v>0</v>
      </c>
      <c r="J511" s="18">
        <f t="shared" si="67"/>
        <v>0</v>
      </c>
      <c r="K511" s="18">
        <f t="shared" si="67"/>
        <v>0</v>
      </c>
      <c r="L511" s="18">
        <f t="shared" si="67"/>
        <v>0</v>
      </c>
      <c r="M511" s="18">
        <f t="shared" si="67"/>
        <v>0</v>
      </c>
      <c r="N511" s="18">
        <f t="shared" si="67"/>
        <v>0</v>
      </c>
      <c r="O511" s="16"/>
      <c r="P511" s="20" t="s">
        <v>320</v>
      </c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</row>
    <row r="512" spans="1:71" x14ac:dyDescent="0.25">
      <c r="A512" s="2"/>
      <c r="B512" s="18">
        <f t="shared" si="67"/>
        <v>15158</v>
      </c>
      <c r="C512" s="18">
        <f t="shared" si="67"/>
        <v>156000</v>
      </c>
      <c r="D512" s="18">
        <f t="shared" si="67"/>
        <v>0</v>
      </c>
      <c r="E512" s="18">
        <f t="shared" si="67"/>
        <v>0</v>
      </c>
      <c r="F512" s="18">
        <f t="shared" si="67"/>
        <v>291764</v>
      </c>
      <c r="G512" s="18">
        <f t="shared" si="67"/>
        <v>0</v>
      </c>
      <c r="H512" s="18">
        <f t="shared" si="67"/>
        <v>0</v>
      </c>
      <c r="I512" s="18">
        <f t="shared" si="67"/>
        <v>0</v>
      </c>
      <c r="J512" s="18">
        <f t="shared" si="67"/>
        <v>0</v>
      </c>
      <c r="K512" s="18">
        <f t="shared" si="67"/>
        <v>0</v>
      </c>
      <c r="L512" s="18">
        <f t="shared" si="67"/>
        <v>0</v>
      </c>
      <c r="M512" s="18">
        <f t="shared" si="67"/>
        <v>0</v>
      </c>
      <c r="N512" s="18">
        <f t="shared" si="67"/>
        <v>0</v>
      </c>
      <c r="O512" s="16"/>
      <c r="P512" s="20" t="s">
        <v>321</v>
      </c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</row>
    <row r="513" spans="1:71" x14ac:dyDescent="0.25">
      <c r="A513" s="2"/>
      <c r="B513" s="43">
        <f t="shared" si="67"/>
        <v>63582</v>
      </c>
      <c r="C513" s="43">
        <f t="shared" si="67"/>
        <v>0</v>
      </c>
      <c r="D513" s="43">
        <f t="shared" si="67"/>
        <v>0</v>
      </c>
      <c r="E513" s="43">
        <f t="shared" si="67"/>
        <v>64146.400000000001</v>
      </c>
      <c r="F513" s="43">
        <f t="shared" si="67"/>
        <v>0</v>
      </c>
      <c r="G513" s="43">
        <f t="shared" si="67"/>
        <v>0</v>
      </c>
      <c r="H513" s="43">
        <f t="shared" si="67"/>
        <v>0</v>
      </c>
      <c r="I513" s="43">
        <f t="shared" si="67"/>
        <v>0</v>
      </c>
      <c r="J513" s="43">
        <f t="shared" si="67"/>
        <v>0</v>
      </c>
      <c r="K513" s="43">
        <f t="shared" si="67"/>
        <v>0</v>
      </c>
      <c r="L513" s="43">
        <f t="shared" si="67"/>
        <v>0</v>
      </c>
      <c r="M513" s="43">
        <f t="shared" si="67"/>
        <v>0</v>
      </c>
      <c r="N513" s="43" t="str">
        <f t="shared" si="67"/>
        <v/>
      </c>
      <c r="O513" s="16"/>
      <c r="P513" s="20" t="s">
        <v>327</v>
      </c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</row>
    <row r="514" spans="1:71" x14ac:dyDescent="0.25">
      <c r="A514" s="2"/>
      <c r="B514" s="43">
        <f t="shared" ref="B514:M514" si="68">SUM(B510:B513)</f>
        <v>803020</v>
      </c>
      <c r="C514" s="43">
        <f t="shared" si="68"/>
        <v>1123119</v>
      </c>
      <c r="D514" s="43">
        <f t="shared" si="68"/>
        <v>11980</v>
      </c>
      <c r="E514" s="43">
        <f t="shared" si="68"/>
        <v>73696.399999999994</v>
      </c>
      <c r="F514" s="43">
        <f t="shared" si="68"/>
        <v>291764</v>
      </c>
      <c r="G514" s="43">
        <f t="shared" si="68"/>
        <v>0</v>
      </c>
      <c r="H514" s="43">
        <f t="shared" si="68"/>
        <v>0</v>
      </c>
      <c r="I514" s="43">
        <f t="shared" si="68"/>
        <v>0</v>
      </c>
      <c r="J514" s="43">
        <f t="shared" si="68"/>
        <v>0</v>
      </c>
      <c r="K514" s="43">
        <f t="shared" si="68"/>
        <v>0</v>
      </c>
      <c r="L514" s="43">
        <f t="shared" si="68"/>
        <v>0</v>
      </c>
      <c r="M514" s="43">
        <f t="shared" si="68"/>
        <v>0</v>
      </c>
      <c r="N514" s="43">
        <f>IF(N511="",N510*4,IF(N512="",(N511+N510)*2,IF(N513="",((N512+N511+N510)/3)*4,SUM(N510:N513))))</f>
        <v>0</v>
      </c>
      <c r="O514" s="16">
        <f>RATE(M$336-C$336,,-C514,M514)</f>
        <v>-0.99999874110137132</v>
      </c>
      <c r="P514" s="20" t="s">
        <v>322</v>
      </c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</row>
    <row r="515" spans="1:71" x14ac:dyDescent="0.25">
      <c r="A515" s="2"/>
      <c r="B515" s="48">
        <f t="shared" ref="B515:N515" si="69">+B514/(B$453+B$460)</f>
        <v>9.8248199561245739E-2</v>
      </c>
      <c r="C515" s="49">
        <f t="shared" si="69"/>
        <v>0.13163150926784536</v>
      </c>
      <c r="D515" s="49">
        <f t="shared" si="69"/>
        <v>1.2610208843826403E-3</v>
      </c>
      <c r="E515" s="49">
        <f t="shared" si="69"/>
        <v>6.3672832679811369E-3</v>
      </c>
      <c r="F515" s="49">
        <f t="shared" si="69"/>
        <v>1.8969855337166257E-2</v>
      </c>
      <c r="G515" s="49">
        <f t="shared" si="69"/>
        <v>0</v>
      </c>
      <c r="H515" s="49">
        <f t="shared" si="69"/>
        <v>0</v>
      </c>
      <c r="I515" s="49">
        <f t="shared" si="69"/>
        <v>0</v>
      </c>
      <c r="J515" s="49">
        <f t="shared" si="69"/>
        <v>0</v>
      </c>
      <c r="K515" s="49">
        <f t="shared" si="69"/>
        <v>0</v>
      </c>
      <c r="L515" s="49">
        <f t="shared" si="69"/>
        <v>0</v>
      </c>
      <c r="M515" s="49">
        <f t="shared" si="69"/>
        <v>0</v>
      </c>
      <c r="N515" s="50">
        <f t="shared" si="69"/>
        <v>0</v>
      </c>
      <c r="O515" s="16">
        <f>RATE(M$336-C$336,,-C515,M515)</f>
        <v>-0.99999874110137132</v>
      </c>
      <c r="P515" s="22" t="s">
        <v>323</v>
      </c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</row>
    <row r="516" spans="1:71" x14ac:dyDescent="0.25">
      <c r="A516" s="2"/>
      <c r="B516" s="37" t="s">
        <v>334</v>
      </c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5"/>
      <c r="O516" s="16"/>
      <c r="P516" s="4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</row>
    <row r="517" spans="1:71" x14ac:dyDescent="0.25">
      <c r="A517" s="2"/>
      <c r="B517" s="40">
        <f t="shared" ref="B517:N521" si="70">IFERROR(B477+B456-B502-B510,"")</f>
        <v>379507</v>
      </c>
      <c r="C517" s="40">
        <f t="shared" si="70"/>
        <v>196403</v>
      </c>
      <c r="D517" s="40">
        <f t="shared" si="70"/>
        <v>357237</v>
      </c>
      <c r="E517" s="40">
        <f t="shared" si="70"/>
        <v>559745</v>
      </c>
      <c r="F517" s="40">
        <f t="shared" si="70"/>
        <v>721843</v>
      </c>
      <c r="G517" s="40">
        <f t="shared" si="70"/>
        <v>867516</v>
      </c>
      <c r="H517" s="40">
        <f t="shared" si="70"/>
        <v>791165</v>
      </c>
      <c r="I517" s="40">
        <f t="shared" si="70"/>
        <v>1097359</v>
      </c>
      <c r="J517" s="40">
        <f t="shared" si="70"/>
        <v>1062196</v>
      </c>
      <c r="K517" s="40">
        <f t="shared" si="70"/>
        <v>1068541</v>
      </c>
      <c r="L517" s="40">
        <f t="shared" si="70"/>
        <v>1147375</v>
      </c>
      <c r="M517" s="40">
        <f t="shared" si="70"/>
        <v>1079884</v>
      </c>
      <c r="N517" s="40">
        <f t="shared" si="70"/>
        <v>154136</v>
      </c>
      <c r="O517" s="16"/>
      <c r="P517" s="20" t="s">
        <v>319</v>
      </c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</row>
    <row r="518" spans="1:71" x14ac:dyDescent="0.25">
      <c r="A518" s="2"/>
      <c r="B518" s="18">
        <f t="shared" si="70"/>
        <v>112683</v>
      </c>
      <c r="C518" s="18">
        <f t="shared" si="70"/>
        <v>36838</v>
      </c>
      <c r="D518" s="18">
        <f t="shared" si="70"/>
        <v>583646</v>
      </c>
      <c r="E518" s="18">
        <f t="shared" si="70"/>
        <v>222062</v>
      </c>
      <c r="F518" s="18">
        <f t="shared" si="70"/>
        <v>405062</v>
      </c>
      <c r="G518" s="18">
        <f t="shared" si="70"/>
        <v>446902</v>
      </c>
      <c r="H518" s="18">
        <f t="shared" si="70"/>
        <v>264423</v>
      </c>
      <c r="I518" s="18">
        <f t="shared" si="70"/>
        <v>452190</v>
      </c>
      <c r="J518" s="18">
        <f t="shared" si="70"/>
        <v>494356</v>
      </c>
      <c r="K518" s="18">
        <f t="shared" si="70"/>
        <v>466110</v>
      </c>
      <c r="L518" s="18">
        <f t="shared" si="70"/>
        <v>488944</v>
      </c>
      <c r="M518" s="18">
        <f t="shared" si="70"/>
        <v>326342</v>
      </c>
      <c r="N518" s="18">
        <f t="shared" si="70"/>
        <v>-417710</v>
      </c>
      <c r="O518" s="16"/>
      <c r="P518" s="20" t="s">
        <v>320</v>
      </c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</row>
    <row r="519" spans="1:71" x14ac:dyDescent="0.25">
      <c r="A519" s="2"/>
      <c r="B519" s="18">
        <f t="shared" si="70"/>
        <v>100745</v>
      </c>
      <c r="C519" s="18">
        <f t="shared" si="70"/>
        <v>-118613</v>
      </c>
      <c r="D519" s="18">
        <f t="shared" si="70"/>
        <v>-10034</v>
      </c>
      <c r="E519" s="18">
        <f t="shared" si="70"/>
        <v>205718</v>
      </c>
      <c r="F519" s="18">
        <f t="shared" si="70"/>
        <v>263311</v>
      </c>
      <c r="G519" s="18">
        <f t="shared" si="70"/>
        <v>481054</v>
      </c>
      <c r="H519" s="18">
        <f t="shared" si="70"/>
        <v>333286</v>
      </c>
      <c r="I519" s="18">
        <f t="shared" si="70"/>
        <v>453341</v>
      </c>
      <c r="J519" s="18">
        <f t="shared" si="70"/>
        <v>467785</v>
      </c>
      <c r="K519" s="18">
        <f t="shared" si="70"/>
        <v>518912</v>
      </c>
      <c r="L519" s="18">
        <f t="shared" si="70"/>
        <v>569993</v>
      </c>
      <c r="M519" s="18">
        <f t="shared" si="70"/>
        <v>287380</v>
      </c>
      <c r="N519" s="18">
        <f t="shared" si="70"/>
        <v>-808834</v>
      </c>
      <c r="O519" s="16"/>
      <c r="P519" s="20" t="s">
        <v>321</v>
      </c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</row>
    <row r="520" spans="1:71" x14ac:dyDescent="0.25">
      <c r="A520" s="2"/>
      <c r="B520" s="43">
        <f t="shared" si="70"/>
        <v>53740.830000000075</v>
      </c>
      <c r="C520" s="43">
        <f t="shared" si="70"/>
        <v>236153</v>
      </c>
      <c r="D520" s="43">
        <f t="shared" si="70"/>
        <v>251985.6399999999</v>
      </c>
      <c r="E520" s="43">
        <f t="shared" si="70"/>
        <v>240954.43000000008</v>
      </c>
      <c r="F520" s="43">
        <f t="shared" si="70"/>
        <v>31049.03300000017</v>
      </c>
      <c r="G520" s="43">
        <f t="shared" si="70"/>
        <v>518817.52699999977</v>
      </c>
      <c r="H520" s="43">
        <f t="shared" si="70"/>
        <v>773340.8900000006</v>
      </c>
      <c r="I520" s="43">
        <f t="shared" si="70"/>
        <v>644965.56400000048</v>
      </c>
      <c r="J520" s="43">
        <f t="shared" si="70"/>
        <v>610800.7099999995</v>
      </c>
      <c r="K520" s="43">
        <f t="shared" si="70"/>
        <v>703806.86800000025</v>
      </c>
      <c r="L520" s="43">
        <f t="shared" si="70"/>
        <v>675980.41099999938</v>
      </c>
      <c r="M520" s="43">
        <f t="shared" si="70"/>
        <v>580991.85500000068</v>
      </c>
      <c r="N520" s="43" t="str">
        <f t="shared" si="70"/>
        <v/>
      </c>
      <c r="O520" s="16"/>
      <c r="P520" s="20" t="s">
        <v>327</v>
      </c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</row>
    <row r="521" spans="1:71" x14ac:dyDescent="0.25">
      <c r="A521" s="2"/>
      <c r="B521" s="46">
        <f t="shared" si="70"/>
        <v>646675.82999999868</v>
      </c>
      <c r="C521" s="43">
        <f t="shared" si="70"/>
        <v>350781</v>
      </c>
      <c r="D521" s="43">
        <f t="shared" si="70"/>
        <v>1182834.6400000006</v>
      </c>
      <c r="E521" s="43">
        <f t="shared" si="70"/>
        <v>1228479.4300000011</v>
      </c>
      <c r="F521" s="43">
        <f t="shared" si="70"/>
        <v>1421265.0329999998</v>
      </c>
      <c r="G521" s="43">
        <f t="shared" si="70"/>
        <v>2314289.5269999998</v>
      </c>
      <c r="H521" s="43">
        <f t="shared" si="70"/>
        <v>2162214.8900000006</v>
      </c>
      <c r="I521" s="43">
        <f t="shared" si="70"/>
        <v>2647855.5639999975</v>
      </c>
      <c r="J521" s="43">
        <f t="shared" si="70"/>
        <v>2635137.709999999</v>
      </c>
      <c r="K521" s="43">
        <f t="shared" si="70"/>
        <v>2757369.8679999989</v>
      </c>
      <c r="L521" s="43">
        <f t="shared" si="70"/>
        <v>2882292.4109999985</v>
      </c>
      <c r="M521" s="43">
        <f t="shared" si="70"/>
        <v>2274597.8549999995</v>
      </c>
      <c r="N521" s="43">
        <f t="shared" si="70"/>
        <v>-1429877.3333333349</v>
      </c>
      <c r="O521" s="16">
        <f>RATE(M$336-C$336,,-C521,M521)</f>
        <v>0.20555452180523362</v>
      </c>
      <c r="P521" s="20" t="s">
        <v>322</v>
      </c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</row>
    <row r="522" spans="1:71" x14ac:dyDescent="0.25">
      <c r="A522" s="2"/>
      <c r="B522" s="21">
        <f t="shared" ref="B522:N522" si="71">+B521/(B$453+B$460)</f>
        <v>7.9119742966892601E-2</v>
      </c>
      <c r="C522" s="21">
        <f t="shared" si="71"/>
        <v>4.1112146132764267E-2</v>
      </c>
      <c r="D522" s="21">
        <f t="shared" si="71"/>
        <v>0.12450577494250606</v>
      </c>
      <c r="E522" s="21">
        <f t="shared" si="71"/>
        <v>0.10613919431204255</v>
      </c>
      <c r="F522" s="21">
        <f t="shared" si="71"/>
        <v>9.2407535102969618E-2</v>
      </c>
      <c r="G522" s="21">
        <f t="shared" si="71"/>
        <v>0.13181313770071593</v>
      </c>
      <c r="H522" s="21">
        <f t="shared" si="71"/>
        <v>0.11696328651905073</v>
      </c>
      <c r="I522" s="21">
        <f t="shared" si="71"/>
        <v>0.13725590142482369</v>
      </c>
      <c r="J522" s="21">
        <f t="shared" si="71"/>
        <v>0.13237754616353944</v>
      </c>
      <c r="K522" s="21">
        <f t="shared" si="71"/>
        <v>0.13552834319134027</v>
      </c>
      <c r="L522" s="21">
        <f t="shared" si="71"/>
        <v>0.13240867479362928</v>
      </c>
      <c r="M522" s="21">
        <f t="shared" si="71"/>
        <v>0.10683352751707344</v>
      </c>
      <c r="N522" s="21">
        <f t="shared" si="71"/>
        <v>-0.10725356317401782</v>
      </c>
      <c r="O522" s="16">
        <f>RATE(M$336-C$336,,-C522,M522)</f>
        <v>0.10020532350040288</v>
      </c>
      <c r="P522" s="22" t="s">
        <v>335</v>
      </c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</row>
    <row r="523" spans="1:71" x14ac:dyDescent="0.25">
      <c r="A523" s="34"/>
      <c r="B523" s="44"/>
      <c r="C523" s="21">
        <f t="shared" ref="C523:N523" si="72">C521/B521-1</f>
        <v>-0.45756284102963807</v>
      </c>
      <c r="D523" s="21">
        <f t="shared" si="72"/>
        <v>2.37200315866595</v>
      </c>
      <c r="E523" s="21">
        <f t="shared" si="72"/>
        <v>3.8589324708989237E-2</v>
      </c>
      <c r="F523" s="21">
        <f t="shared" si="72"/>
        <v>0.15693026540948973</v>
      </c>
      <c r="G523" s="21">
        <f t="shared" si="72"/>
        <v>0.62833072879799756</v>
      </c>
      <c r="H523" s="21">
        <f t="shared" si="72"/>
        <v>-6.5711154644135017E-2</v>
      </c>
      <c r="I523" s="21">
        <f t="shared" si="72"/>
        <v>0.22460333440770852</v>
      </c>
      <c r="J523" s="21">
        <f t="shared" si="72"/>
        <v>-4.803076940037565E-3</v>
      </c>
      <c r="K523" s="21">
        <f t="shared" si="72"/>
        <v>4.6385491557479064E-2</v>
      </c>
      <c r="L523" s="21">
        <f t="shared" si="72"/>
        <v>4.5304964143460857E-2</v>
      </c>
      <c r="M523" s="21">
        <f t="shared" si="72"/>
        <v>-0.21083723278068167</v>
      </c>
      <c r="N523" s="21">
        <f t="shared" si="72"/>
        <v>-1.6286286299752688</v>
      </c>
      <c r="O523" s="41"/>
      <c r="P523" s="22" t="s">
        <v>328</v>
      </c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</row>
    <row r="524" spans="1:71" x14ac:dyDescent="0.25">
      <c r="A524" s="2"/>
      <c r="B524" s="37" t="s">
        <v>336</v>
      </c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5"/>
      <c r="O524" s="16"/>
      <c r="P524" s="2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</row>
    <row r="525" spans="1:71" x14ac:dyDescent="0.25">
      <c r="A525" s="2"/>
      <c r="B525" s="40">
        <f t="shared" ref="B525:N525" si="73">IFERROR(B517+B563,"")</f>
        <v>562836</v>
      </c>
      <c r="C525" s="40">
        <f t="shared" si="73"/>
        <v>439126</v>
      </c>
      <c r="D525" s="40">
        <f t="shared" si="73"/>
        <v>651138</v>
      </c>
      <c r="E525" s="40">
        <f t="shared" si="73"/>
        <v>767183</v>
      </c>
      <c r="F525" s="40">
        <f t="shared" si="73"/>
        <v>1029502</v>
      </c>
      <c r="G525" s="40">
        <f t="shared" si="73"/>
        <v>1266671</v>
      </c>
      <c r="H525" s="40">
        <f t="shared" si="73"/>
        <v>1203047</v>
      </c>
      <c r="I525" s="40">
        <f t="shared" si="73"/>
        <v>1546996</v>
      </c>
      <c r="J525" s="40">
        <f t="shared" si="73"/>
        <v>1559796</v>
      </c>
      <c r="K525" s="40">
        <f t="shared" si="73"/>
        <v>1506920</v>
      </c>
      <c r="L525" s="40">
        <f t="shared" si="73"/>
        <v>1546464</v>
      </c>
      <c r="M525" s="40">
        <f t="shared" si="73"/>
        <v>1589934</v>
      </c>
      <c r="N525" s="40">
        <f t="shared" si="73"/>
        <v>1008420</v>
      </c>
      <c r="O525" s="16"/>
      <c r="P525" s="20" t="s">
        <v>319</v>
      </c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</row>
    <row r="526" spans="1:71" x14ac:dyDescent="0.25">
      <c r="A526" s="2"/>
      <c r="B526" s="18">
        <f t="shared" ref="B526:N528" si="74">IFERROR(B518+B564-B563,"")</f>
        <v>303106</v>
      </c>
      <c r="C526" s="18">
        <f t="shared" si="74"/>
        <v>258779</v>
      </c>
      <c r="D526" s="18">
        <f t="shared" si="74"/>
        <v>774172</v>
      </c>
      <c r="E526" s="18">
        <f t="shared" si="74"/>
        <v>489030</v>
      </c>
      <c r="F526" s="18">
        <f t="shared" si="74"/>
        <v>711012</v>
      </c>
      <c r="G526" s="18">
        <f t="shared" si="74"/>
        <v>786631</v>
      </c>
      <c r="H526" s="18">
        <f t="shared" si="74"/>
        <v>589305</v>
      </c>
      <c r="I526" s="18">
        <f t="shared" si="74"/>
        <v>914343</v>
      </c>
      <c r="J526" s="18">
        <f t="shared" si="74"/>
        <v>981661</v>
      </c>
      <c r="K526" s="18">
        <f t="shared" si="74"/>
        <v>923614</v>
      </c>
      <c r="L526" s="18">
        <f t="shared" si="74"/>
        <v>996426</v>
      </c>
      <c r="M526" s="18">
        <f t="shared" si="74"/>
        <v>842170</v>
      </c>
      <c r="N526" s="18">
        <f t="shared" si="74"/>
        <v>434679</v>
      </c>
      <c r="O526" s="16"/>
      <c r="P526" s="20" t="s">
        <v>320</v>
      </c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</row>
    <row r="527" spans="1:71" x14ac:dyDescent="0.25">
      <c r="A527" s="2"/>
      <c r="B527" s="18">
        <f t="shared" si="74"/>
        <v>318018</v>
      </c>
      <c r="C527" s="18">
        <f t="shared" si="74"/>
        <v>-41855</v>
      </c>
      <c r="D527" s="18">
        <f t="shared" si="74"/>
        <v>243374</v>
      </c>
      <c r="E527" s="18">
        <f t="shared" si="74"/>
        <v>432652</v>
      </c>
      <c r="F527" s="18">
        <f t="shared" si="74"/>
        <v>516695</v>
      </c>
      <c r="G527" s="18">
        <f t="shared" si="74"/>
        <v>885229</v>
      </c>
      <c r="H527" s="18">
        <f t="shared" si="74"/>
        <v>841716</v>
      </c>
      <c r="I527" s="18">
        <f t="shared" si="74"/>
        <v>859010</v>
      </c>
      <c r="J527" s="18">
        <f t="shared" si="74"/>
        <v>899135</v>
      </c>
      <c r="K527" s="18">
        <f t="shared" si="74"/>
        <v>1066924</v>
      </c>
      <c r="L527" s="18">
        <f t="shared" si="74"/>
        <v>1182467</v>
      </c>
      <c r="M527" s="18">
        <f t="shared" si="74"/>
        <v>791980</v>
      </c>
      <c r="N527" s="18">
        <f t="shared" si="74"/>
        <v>55221</v>
      </c>
      <c r="O527" s="16"/>
      <c r="P527" s="20" t="s">
        <v>321</v>
      </c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</row>
    <row r="528" spans="1:71" x14ac:dyDescent="0.25">
      <c r="A528" s="2"/>
      <c r="B528" s="43">
        <f t="shared" si="74"/>
        <v>219093.96000000008</v>
      </c>
      <c r="C528" s="43">
        <f t="shared" si="74"/>
        <v>463344</v>
      </c>
      <c r="D528" s="43">
        <f t="shared" si="74"/>
        <v>527715.04</v>
      </c>
      <c r="E528" s="43">
        <f t="shared" si="74"/>
        <v>453272.37000000011</v>
      </c>
      <c r="F528" s="43">
        <f t="shared" si="74"/>
        <v>341857.40100000007</v>
      </c>
      <c r="G528" s="43">
        <f t="shared" si="74"/>
        <v>953723.54099999974</v>
      </c>
      <c r="H528" s="43">
        <f t="shared" si="74"/>
        <v>1263135.4900000007</v>
      </c>
      <c r="I528" s="43">
        <f t="shared" si="74"/>
        <v>1420383.3200000003</v>
      </c>
      <c r="J528" s="43">
        <f t="shared" si="74"/>
        <v>1276117.2999999998</v>
      </c>
      <c r="K528" s="43">
        <f t="shared" si="74"/>
        <v>1173876.2590000005</v>
      </c>
      <c r="L528" s="43">
        <f t="shared" si="74"/>
        <v>1201853.1749999993</v>
      </c>
      <c r="M528" s="43">
        <f t="shared" si="74"/>
        <v>1087732.6570000006</v>
      </c>
      <c r="N528" s="43" t="str">
        <f t="shared" si="74"/>
        <v/>
      </c>
      <c r="O528" s="16"/>
      <c r="P528" s="20" t="s">
        <v>327</v>
      </c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</row>
    <row r="529" spans="1:71" x14ac:dyDescent="0.25">
      <c r="A529" s="2"/>
      <c r="B529" s="46">
        <f t="shared" ref="B529:N529" si="75">IFERROR(B521+B566,"")</f>
        <v>1403053.9599999986</v>
      </c>
      <c r="C529" s="43">
        <f t="shared" si="75"/>
        <v>1119394</v>
      </c>
      <c r="D529" s="43">
        <f t="shared" si="75"/>
        <v>2196399.0400000005</v>
      </c>
      <c r="E529" s="43">
        <f t="shared" si="75"/>
        <v>2142137.370000001</v>
      </c>
      <c r="F529" s="43">
        <f t="shared" si="75"/>
        <v>2599066.4009999996</v>
      </c>
      <c r="G529" s="43">
        <f t="shared" si="75"/>
        <v>3892254.5409999997</v>
      </c>
      <c r="H529" s="43">
        <f t="shared" si="75"/>
        <v>3897203.4900000007</v>
      </c>
      <c r="I529" s="43">
        <f t="shared" si="75"/>
        <v>4740732.3199999975</v>
      </c>
      <c r="J529" s="43">
        <f t="shared" si="75"/>
        <v>4716709.2999999989</v>
      </c>
      <c r="K529" s="43">
        <f t="shared" si="75"/>
        <v>4671334.2589999987</v>
      </c>
      <c r="L529" s="43">
        <f t="shared" si="75"/>
        <v>4927210.1749999989</v>
      </c>
      <c r="M529" s="43">
        <f t="shared" si="75"/>
        <v>4311816.6569999997</v>
      </c>
      <c r="N529" s="43">
        <f t="shared" si="75"/>
        <v>1997759.9999999986</v>
      </c>
      <c r="O529" s="16">
        <f>RATE(M$336-C$336,,-C529,M529)</f>
        <v>0.14437333854508541</v>
      </c>
      <c r="P529" s="20" t="s">
        <v>322</v>
      </c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</row>
    <row r="530" spans="1:71" x14ac:dyDescent="0.25">
      <c r="A530" s="2"/>
      <c r="B530" s="21">
        <f t="shared" ref="B530:N530" si="76">+B529/(B$453+B$460)</f>
        <v>0.17166138509286935</v>
      </c>
      <c r="C530" s="21">
        <f t="shared" si="76"/>
        <v>0.13119493275901351</v>
      </c>
      <c r="D530" s="21">
        <f t="shared" si="76"/>
        <v>0.23119407845392176</v>
      </c>
      <c r="E530" s="21">
        <f t="shared" si="76"/>
        <v>0.18507817795330744</v>
      </c>
      <c r="F530" s="21">
        <f t="shared" si="76"/>
        <v>0.16898559671055835</v>
      </c>
      <c r="G530" s="21">
        <f t="shared" si="76"/>
        <v>0.22168802900133849</v>
      </c>
      <c r="H530" s="21">
        <f t="shared" si="76"/>
        <v>0.21081610830268327</v>
      </c>
      <c r="I530" s="21">
        <f t="shared" si="76"/>
        <v>0.24574357334371427</v>
      </c>
      <c r="J530" s="21">
        <f t="shared" si="76"/>
        <v>0.23694640349583321</v>
      </c>
      <c r="K530" s="21">
        <f t="shared" si="76"/>
        <v>0.22960220170768086</v>
      </c>
      <c r="L530" s="21">
        <f t="shared" si="76"/>
        <v>0.22634947349949372</v>
      </c>
      <c r="M530" s="21">
        <f t="shared" si="76"/>
        <v>0.20251781318688755</v>
      </c>
      <c r="N530" s="21">
        <f t="shared" si="76"/>
        <v>0.14984983213002337</v>
      </c>
      <c r="O530" s="16">
        <f>RATE(M$336-C$336,,-C530,M530)</f>
        <v>4.437055012155449E-2</v>
      </c>
      <c r="P530" s="22" t="s">
        <v>337</v>
      </c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</row>
    <row r="531" spans="1:71" x14ac:dyDescent="0.25">
      <c r="A531" s="34"/>
      <c r="B531" s="44"/>
      <c r="C531" s="21">
        <f t="shared" ref="C531:N531" si="77">C529/B529-1</f>
        <v>-0.2021732364448755</v>
      </c>
      <c r="D531" s="21">
        <f t="shared" si="77"/>
        <v>0.96213222511466068</v>
      </c>
      <c r="E531" s="21">
        <f t="shared" si="77"/>
        <v>-2.4704832324093262E-2</v>
      </c>
      <c r="F531" s="21">
        <f t="shared" si="77"/>
        <v>0.21330519573541551</v>
      </c>
      <c r="G531" s="21">
        <f t="shared" si="77"/>
        <v>0.49755871550739972</v>
      </c>
      <c r="H531" s="21">
        <f t="shared" si="77"/>
        <v>1.2714864734231224E-3</v>
      </c>
      <c r="I531" s="21">
        <f t="shared" si="77"/>
        <v>0.21644464605567637</v>
      </c>
      <c r="J531" s="21">
        <f t="shared" si="77"/>
        <v>-5.0673647821564138E-3</v>
      </c>
      <c r="K531" s="21">
        <f t="shared" si="77"/>
        <v>-9.6200630808432885E-3</v>
      </c>
      <c r="L531" s="21">
        <f t="shared" si="77"/>
        <v>5.4775766796610226E-2</v>
      </c>
      <c r="M531" s="21">
        <f t="shared" si="77"/>
        <v>-0.12489694901232817</v>
      </c>
      <c r="N531" s="21">
        <f t="shared" si="77"/>
        <v>-0.53667788801809468</v>
      </c>
      <c r="O531" s="41"/>
      <c r="P531" s="22" t="s">
        <v>328</v>
      </c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</row>
    <row r="532" spans="1:71" x14ac:dyDescent="0.25">
      <c r="A532" s="2"/>
      <c r="B532" s="33" t="s">
        <v>195</v>
      </c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5"/>
      <c r="O532" s="16"/>
      <c r="P532" s="4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</row>
    <row r="533" spans="1:71" x14ac:dyDescent="0.25">
      <c r="A533" s="2"/>
      <c r="B533" s="40">
        <f t="shared" ref="B533:N536" si="78">IFERROR(VLOOKUP($B$532,$142:$215,MATCH($P533&amp;"/"&amp;B$336,$140:$140,0),FALSE),"")</f>
        <v>22773</v>
      </c>
      <c r="C533" s="40">
        <f t="shared" si="78"/>
        <v>42567</v>
      </c>
      <c r="D533" s="40">
        <f t="shared" si="78"/>
        <v>75424</v>
      </c>
      <c r="E533" s="40">
        <f t="shared" si="78"/>
        <v>88556</v>
      </c>
      <c r="F533" s="40">
        <f t="shared" si="78"/>
        <v>119603</v>
      </c>
      <c r="G533" s="40">
        <f t="shared" si="78"/>
        <v>120647</v>
      </c>
      <c r="H533" s="40">
        <f t="shared" si="78"/>
        <v>119226</v>
      </c>
      <c r="I533" s="40">
        <f t="shared" si="78"/>
        <v>99429</v>
      </c>
      <c r="J533" s="40">
        <f t="shared" si="78"/>
        <v>82107</v>
      </c>
      <c r="K533" s="40">
        <f t="shared" si="78"/>
        <v>58569</v>
      </c>
      <c r="L533" s="40">
        <f t="shared" si="78"/>
        <v>49255</v>
      </c>
      <c r="M533" s="40">
        <f t="shared" si="78"/>
        <v>53579</v>
      </c>
      <c r="N533" s="40">
        <f t="shared" si="78"/>
        <v>170959</v>
      </c>
      <c r="O533" s="16"/>
      <c r="P533" s="20" t="s">
        <v>319</v>
      </c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</row>
    <row r="534" spans="1:71" x14ac:dyDescent="0.25">
      <c r="A534" s="2"/>
      <c r="B534" s="18">
        <f t="shared" si="78"/>
        <v>20952</v>
      </c>
      <c r="C534" s="18">
        <f t="shared" si="78"/>
        <v>36354</v>
      </c>
      <c r="D534" s="18">
        <f t="shared" si="78"/>
        <v>76174</v>
      </c>
      <c r="E534" s="18">
        <f t="shared" si="78"/>
        <v>96359</v>
      </c>
      <c r="F534" s="18">
        <f t="shared" si="78"/>
        <v>122604</v>
      </c>
      <c r="G534" s="18">
        <f t="shared" si="78"/>
        <v>129013</v>
      </c>
      <c r="H534" s="18">
        <f t="shared" si="78"/>
        <v>114505</v>
      </c>
      <c r="I534" s="18">
        <f t="shared" si="78"/>
        <v>97405</v>
      </c>
      <c r="J534" s="18">
        <f t="shared" si="78"/>
        <v>78782</v>
      </c>
      <c r="K534" s="18">
        <f t="shared" si="78"/>
        <v>56809</v>
      </c>
      <c r="L534" s="18">
        <f t="shared" si="78"/>
        <v>52193</v>
      </c>
      <c r="M534" s="18">
        <f t="shared" si="78"/>
        <v>57381</v>
      </c>
      <c r="N534" s="18">
        <f t="shared" si="78"/>
        <v>143128</v>
      </c>
      <c r="O534" s="16"/>
      <c r="P534" s="20" t="s">
        <v>320</v>
      </c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</row>
    <row r="535" spans="1:71" x14ac:dyDescent="0.25">
      <c r="A535" s="2"/>
      <c r="B535" s="18">
        <f t="shared" si="78"/>
        <v>41051</v>
      </c>
      <c r="C535" s="18">
        <f t="shared" si="78"/>
        <v>53632</v>
      </c>
      <c r="D535" s="18">
        <f t="shared" si="78"/>
        <v>70743</v>
      </c>
      <c r="E535" s="18">
        <f t="shared" si="78"/>
        <v>112915</v>
      </c>
      <c r="F535" s="18">
        <f t="shared" si="78"/>
        <v>122072</v>
      </c>
      <c r="G535" s="18">
        <f t="shared" si="78"/>
        <v>129888</v>
      </c>
      <c r="H535" s="18">
        <f t="shared" si="78"/>
        <v>111141</v>
      </c>
      <c r="I535" s="18">
        <f t="shared" si="78"/>
        <v>97149</v>
      </c>
      <c r="J535" s="18">
        <f t="shared" si="78"/>
        <v>71528</v>
      </c>
      <c r="K535" s="18">
        <f t="shared" si="78"/>
        <v>53923</v>
      </c>
      <c r="L535" s="18">
        <f t="shared" si="78"/>
        <v>54228</v>
      </c>
      <c r="M535" s="18">
        <f t="shared" si="78"/>
        <v>51863</v>
      </c>
      <c r="N535" s="18">
        <f t="shared" si="78"/>
        <v>190971</v>
      </c>
      <c r="O535" s="16"/>
      <c r="P535" s="20" t="s">
        <v>321</v>
      </c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</row>
    <row r="536" spans="1:71" x14ac:dyDescent="0.25">
      <c r="A536" s="2"/>
      <c r="B536" s="43">
        <f t="shared" si="78"/>
        <v>-58520.62</v>
      </c>
      <c r="C536" s="43">
        <f t="shared" si="78"/>
        <v>69450</v>
      </c>
      <c r="D536" s="43">
        <f t="shared" si="78"/>
        <v>85185.07</v>
      </c>
      <c r="E536" s="43">
        <f t="shared" si="78"/>
        <v>116242.56</v>
      </c>
      <c r="F536" s="43">
        <f t="shared" si="78"/>
        <v>122063.148</v>
      </c>
      <c r="G536" s="43">
        <f t="shared" si="78"/>
        <v>127027.636</v>
      </c>
      <c r="H536" s="43">
        <f t="shared" si="78"/>
        <v>110442.25</v>
      </c>
      <c r="I536" s="43">
        <f t="shared" si="78"/>
        <v>85566.370999999999</v>
      </c>
      <c r="J536" s="43">
        <f t="shared" si="78"/>
        <v>66120.240000000005</v>
      </c>
      <c r="K536" s="43">
        <f t="shared" si="78"/>
        <v>54576.714999999997</v>
      </c>
      <c r="L536" s="43">
        <f t="shared" si="78"/>
        <v>48938.887000000002</v>
      </c>
      <c r="M536" s="43">
        <f t="shared" si="78"/>
        <v>51198.421999999999</v>
      </c>
      <c r="N536" s="43" t="str">
        <f t="shared" si="78"/>
        <v/>
      </c>
      <c r="O536" s="16"/>
      <c r="P536" s="20" t="s">
        <v>327</v>
      </c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</row>
    <row r="537" spans="1:71" x14ac:dyDescent="0.25">
      <c r="A537" s="2"/>
      <c r="B537" s="43">
        <f t="shared" ref="B537:M537" si="79">SUM(B533:B536)</f>
        <v>26255.379999999997</v>
      </c>
      <c r="C537" s="43">
        <f t="shared" si="79"/>
        <v>202003</v>
      </c>
      <c r="D537" s="43">
        <f t="shared" si="79"/>
        <v>307526.07</v>
      </c>
      <c r="E537" s="43">
        <f t="shared" si="79"/>
        <v>414072.56</v>
      </c>
      <c r="F537" s="43">
        <f t="shared" si="79"/>
        <v>486342.14799999999</v>
      </c>
      <c r="G537" s="43">
        <f t="shared" si="79"/>
        <v>506575.636</v>
      </c>
      <c r="H537" s="43">
        <f t="shared" si="79"/>
        <v>455314.25</v>
      </c>
      <c r="I537" s="43">
        <f t="shared" si="79"/>
        <v>379549.37099999998</v>
      </c>
      <c r="J537" s="43">
        <f t="shared" si="79"/>
        <v>298537.24</v>
      </c>
      <c r="K537" s="43">
        <f t="shared" si="79"/>
        <v>223877.715</v>
      </c>
      <c r="L537" s="43">
        <f t="shared" si="79"/>
        <v>204614.88699999999</v>
      </c>
      <c r="M537" s="43">
        <f t="shared" si="79"/>
        <v>214021.42199999999</v>
      </c>
      <c r="N537" s="43">
        <f>IF(N534="",N533*4,IF(N535="",(N534+N533)*2,IF(N536="",((N535+N534+N533)/3)*4,SUM(N533:N536))))</f>
        <v>673410.66666666663</v>
      </c>
      <c r="O537" s="16">
        <f>RATE(M$336-C$336,,-C537,M537)</f>
        <v>5.7960891033927127E-3</v>
      </c>
      <c r="P537" s="20" t="s">
        <v>322</v>
      </c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</row>
    <row r="538" spans="1:71" x14ac:dyDescent="0.25">
      <c r="A538" s="2"/>
      <c r="B538" s="21">
        <f t="shared" ref="B538:N538" si="80">+B537/(B$453+B$460)</f>
        <v>3.2123033222041042E-3</v>
      </c>
      <c r="C538" s="21">
        <f t="shared" si="80"/>
        <v>2.3675104567398974E-2</v>
      </c>
      <c r="D538" s="21">
        <f t="shared" si="80"/>
        <v>3.2370350314033201E-2</v>
      </c>
      <c r="E538" s="21">
        <f t="shared" si="80"/>
        <v>3.5775387712535696E-2</v>
      </c>
      <c r="F538" s="21">
        <f t="shared" si="80"/>
        <v>3.1620899740635248E-2</v>
      </c>
      <c r="G538" s="21">
        <f t="shared" si="80"/>
        <v>2.8852623358000339E-2</v>
      </c>
      <c r="H538" s="21">
        <f t="shared" si="80"/>
        <v>2.4629860484846017E-2</v>
      </c>
      <c r="I538" s="21">
        <f t="shared" si="80"/>
        <v>1.9674559201836389E-2</v>
      </c>
      <c r="J538" s="21">
        <f t="shared" si="80"/>
        <v>1.4997177232773794E-2</v>
      </c>
      <c r="K538" s="21">
        <f t="shared" si="80"/>
        <v>1.1003883136440034E-2</v>
      </c>
      <c r="L538" s="21">
        <f t="shared" si="80"/>
        <v>9.3997354075947073E-3</v>
      </c>
      <c r="M538" s="21">
        <f t="shared" si="80"/>
        <v>1.0052178421877651E-2</v>
      </c>
      <c r="N538" s="21">
        <f t="shared" si="80"/>
        <v>5.051181090549775E-2</v>
      </c>
      <c r="O538" s="16">
        <f>RATE(M$336-C$336,,-C538,M538)</f>
        <v>-8.2096917582216655E-2</v>
      </c>
      <c r="P538" s="22" t="s">
        <v>323</v>
      </c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</row>
    <row r="539" spans="1:71" x14ac:dyDescent="0.25">
      <c r="A539" s="2"/>
      <c r="B539" s="37" t="s">
        <v>338</v>
      </c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5"/>
      <c r="O539" s="16"/>
      <c r="P539" s="4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</row>
    <row r="540" spans="1:71" x14ac:dyDescent="0.25">
      <c r="A540" s="2"/>
      <c r="B540" s="40">
        <f t="shared" ref="B540:N543" si="81">IFERROR(B517-B533,"")</f>
        <v>356734</v>
      </c>
      <c r="C540" s="40">
        <f t="shared" si="81"/>
        <v>153836</v>
      </c>
      <c r="D540" s="40">
        <f t="shared" si="81"/>
        <v>281813</v>
      </c>
      <c r="E540" s="40">
        <f t="shared" si="81"/>
        <v>471189</v>
      </c>
      <c r="F540" s="40">
        <f t="shared" si="81"/>
        <v>602240</v>
      </c>
      <c r="G540" s="40">
        <f t="shared" si="81"/>
        <v>746869</v>
      </c>
      <c r="H540" s="40">
        <f t="shared" si="81"/>
        <v>671939</v>
      </c>
      <c r="I540" s="40">
        <f t="shared" si="81"/>
        <v>997930</v>
      </c>
      <c r="J540" s="40">
        <f t="shared" si="81"/>
        <v>980089</v>
      </c>
      <c r="K540" s="40">
        <f t="shared" si="81"/>
        <v>1009972</v>
      </c>
      <c r="L540" s="40">
        <f t="shared" si="81"/>
        <v>1098120</v>
      </c>
      <c r="M540" s="40">
        <f t="shared" si="81"/>
        <v>1026305</v>
      </c>
      <c r="N540" s="40">
        <f t="shared" si="81"/>
        <v>-16823</v>
      </c>
      <c r="O540" s="16"/>
      <c r="P540" s="20" t="s">
        <v>319</v>
      </c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</row>
    <row r="541" spans="1:71" x14ac:dyDescent="0.25">
      <c r="A541" s="2"/>
      <c r="B541" s="18">
        <f t="shared" si="81"/>
        <v>91731</v>
      </c>
      <c r="C541" s="18">
        <f t="shared" si="81"/>
        <v>484</v>
      </c>
      <c r="D541" s="18">
        <f t="shared" si="81"/>
        <v>507472</v>
      </c>
      <c r="E541" s="18">
        <f t="shared" si="81"/>
        <v>125703</v>
      </c>
      <c r="F541" s="18">
        <f t="shared" si="81"/>
        <v>282458</v>
      </c>
      <c r="G541" s="18">
        <f t="shared" si="81"/>
        <v>317889</v>
      </c>
      <c r="H541" s="18">
        <f t="shared" si="81"/>
        <v>149918</v>
      </c>
      <c r="I541" s="18">
        <f t="shared" si="81"/>
        <v>354785</v>
      </c>
      <c r="J541" s="18">
        <f t="shared" si="81"/>
        <v>415574</v>
      </c>
      <c r="K541" s="18">
        <f t="shared" si="81"/>
        <v>409301</v>
      </c>
      <c r="L541" s="18">
        <f t="shared" si="81"/>
        <v>436751</v>
      </c>
      <c r="M541" s="18">
        <f t="shared" si="81"/>
        <v>268961</v>
      </c>
      <c r="N541" s="18">
        <f t="shared" si="81"/>
        <v>-560838</v>
      </c>
      <c r="O541" s="16"/>
      <c r="P541" s="20" t="s">
        <v>320</v>
      </c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</row>
    <row r="542" spans="1:71" x14ac:dyDescent="0.25">
      <c r="A542" s="2"/>
      <c r="B542" s="18">
        <f t="shared" si="81"/>
        <v>59694</v>
      </c>
      <c r="C542" s="18">
        <f t="shared" si="81"/>
        <v>-172245</v>
      </c>
      <c r="D542" s="18">
        <f t="shared" si="81"/>
        <v>-80777</v>
      </c>
      <c r="E542" s="18">
        <f t="shared" si="81"/>
        <v>92803</v>
      </c>
      <c r="F542" s="18">
        <f t="shared" si="81"/>
        <v>141239</v>
      </c>
      <c r="G542" s="18">
        <f t="shared" si="81"/>
        <v>351166</v>
      </c>
      <c r="H542" s="18">
        <f t="shared" si="81"/>
        <v>222145</v>
      </c>
      <c r="I542" s="18">
        <f t="shared" si="81"/>
        <v>356192</v>
      </c>
      <c r="J542" s="18">
        <f t="shared" si="81"/>
        <v>396257</v>
      </c>
      <c r="K542" s="18">
        <f t="shared" si="81"/>
        <v>464989</v>
      </c>
      <c r="L542" s="18">
        <f t="shared" si="81"/>
        <v>515765</v>
      </c>
      <c r="M542" s="18">
        <f t="shared" si="81"/>
        <v>235517</v>
      </c>
      <c r="N542" s="18">
        <f t="shared" si="81"/>
        <v>-999805</v>
      </c>
      <c r="O542" s="16"/>
      <c r="P542" s="20" t="s">
        <v>321</v>
      </c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</row>
    <row r="543" spans="1:71" x14ac:dyDescent="0.25">
      <c r="A543" s="2"/>
      <c r="B543" s="18">
        <f t="shared" si="81"/>
        <v>112261.45000000007</v>
      </c>
      <c r="C543" s="43">
        <f t="shared" si="81"/>
        <v>166703</v>
      </c>
      <c r="D543" s="43">
        <f t="shared" si="81"/>
        <v>166800.56999999989</v>
      </c>
      <c r="E543" s="43">
        <f t="shared" si="81"/>
        <v>124711.87000000008</v>
      </c>
      <c r="F543" s="43">
        <f t="shared" si="81"/>
        <v>-91014.114999999831</v>
      </c>
      <c r="G543" s="43">
        <f t="shared" si="81"/>
        <v>391789.89099999977</v>
      </c>
      <c r="H543" s="43">
        <f t="shared" si="81"/>
        <v>662898.6400000006</v>
      </c>
      <c r="I543" s="43">
        <f t="shared" si="81"/>
        <v>559399.19300000044</v>
      </c>
      <c r="J543" s="43">
        <f t="shared" si="81"/>
        <v>544680.46999999951</v>
      </c>
      <c r="K543" s="43">
        <f t="shared" si="81"/>
        <v>649230.15300000028</v>
      </c>
      <c r="L543" s="43">
        <f t="shared" si="81"/>
        <v>627041.52399999939</v>
      </c>
      <c r="M543" s="43">
        <f t="shared" si="81"/>
        <v>529793.43300000066</v>
      </c>
      <c r="N543" s="43" t="str">
        <f t="shared" si="81"/>
        <v/>
      </c>
      <c r="O543" s="16"/>
      <c r="P543" s="20" t="s">
        <v>327</v>
      </c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</row>
    <row r="544" spans="1:71" x14ac:dyDescent="0.25">
      <c r="A544" s="2"/>
      <c r="B544" s="46">
        <f t="shared" ref="B544:M544" si="82">B521-B537</f>
        <v>620420.44999999867</v>
      </c>
      <c r="C544" s="43">
        <f t="shared" si="82"/>
        <v>148778</v>
      </c>
      <c r="D544" s="43">
        <f t="shared" si="82"/>
        <v>875308.57000000053</v>
      </c>
      <c r="E544" s="43">
        <f t="shared" si="82"/>
        <v>814406.87000000104</v>
      </c>
      <c r="F544" s="43">
        <f t="shared" si="82"/>
        <v>934922.88499999978</v>
      </c>
      <c r="G544" s="43">
        <f t="shared" si="82"/>
        <v>1807713.8909999998</v>
      </c>
      <c r="H544" s="43">
        <f t="shared" si="82"/>
        <v>1706900.6400000006</v>
      </c>
      <c r="I544" s="43">
        <f t="shared" si="82"/>
        <v>2268306.1929999976</v>
      </c>
      <c r="J544" s="43">
        <f t="shared" si="82"/>
        <v>2336600.4699999988</v>
      </c>
      <c r="K544" s="43">
        <f t="shared" si="82"/>
        <v>2533492.152999999</v>
      </c>
      <c r="L544" s="43">
        <f t="shared" si="82"/>
        <v>2677677.5239999983</v>
      </c>
      <c r="M544" s="43">
        <f t="shared" si="82"/>
        <v>2060576.4329999995</v>
      </c>
      <c r="N544" s="43">
        <f>IFERROR(N521-N537,"")</f>
        <v>-2103288.0000000014</v>
      </c>
      <c r="O544" s="16">
        <f>RATE(M$336-C$336,,-C544,M544)</f>
        <v>0.30060374806804208</v>
      </c>
      <c r="P544" s="20" t="s">
        <v>322</v>
      </c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</row>
    <row r="545" spans="1:71" x14ac:dyDescent="0.25">
      <c r="A545" s="2"/>
      <c r="B545" s="21">
        <f t="shared" ref="B545:N545" si="83">+B544/(B$453+B$460)</f>
        <v>7.590743964468849E-2</v>
      </c>
      <c r="C545" s="21">
        <f t="shared" si="83"/>
        <v>1.743704156536529E-2</v>
      </c>
      <c r="D545" s="21">
        <f t="shared" si="83"/>
        <v>9.2135424628472851E-2</v>
      </c>
      <c r="E545" s="21">
        <f t="shared" si="83"/>
        <v>7.0363806599506848E-2</v>
      </c>
      <c r="F545" s="21">
        <f t="shared" si="83"/>
        <v>6.0786635362334362E-2</v>
      </c>
      <c r="G545" s="21">
        <f t="shared" si="83"/>
        <v>0.10296051434271559</v>
      </c>
      <c r="H545" s="21">
        <f t="shared" si="83"/>
        <v>9.2333426034204719E-2</v>
      </c>
      <c r="I545" s="21">
        <f t="shared" si="83"/>
        <v>0.1175813422229873</v>
      </c>
      <c r="J545" s="21">
        <f t="shared" si="83"/>
        <v>0.11738036893076564</v>
      </c>
      <c r="K545" s="21">
        <f t="shared" si="83"/>
        <v>0.12452446005490025</v>
      </c>
      <c r="L545" s="21">
        <f t="shared" si="83"/>
        <v>0.12300893938603456</v>
      </c>
      <c r="M545" s="21">
        <f t="shared" si="83"/>
        <v>9.6781349095195784E-2</v>
      </c>
      <c r="N545" s="21">
        <f t="shared" si="83"/>
        <v>-0.15776537407951557</v>
      </c>
      <c r="O545" s="16">
        <f>RATE(M$336-C$336,,-C545,M545)</f>
        <v>0.18694852991496844</v>
      </c>
      <c r="P545" s="22" t="s">
        <v>339</v>
      </c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</row>
    <row r="546" spans="1:71" x14ac:dyDescent="0.25">
      <c r="A546" s="2"/>
      <c r="B546" s="32" t="s">
        <v>196</v>
      </c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5"/>
      <c r="O546" s="16"/>
      <c r="P546" s="4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</row>
    <row r="547" spans="1:71" x14ac:dyDescent="0.25">
      <c r="A547" s="2"/>
      <c r="B547" s="40">
        <f t="shared" ref="B547:N550" si="84">IFERROR(VLOOKUP($B$546,$142:$215,MATCH($P547&amp;"/"&amp;B$336,$140:$140,0),FALSE),"")</f>
        <v>81371</v>
      </c>
      <c r="C547" s="40">
        <f t="shared" si="84"/>
        <v>44404</v>
      </c>
      <c r="D547" s="40">
        <f t="shared" si="84"/>
        <v>66622</v>
      </c>
      <c r="E547" s="40">
        <f t="shared" si="84"/>
        <v>89913</v>
      </c>
      <c r="F547" s="40">
        <f t="shared" si="84"/>
        <v>72402</v>
      </c>
      <c r="G547" s="40">
        <f t="shared" si="84"/>
        <v>100843</v>
      </c>
      <c r="H547" s="40">
        <f t="shared" si="84"/>
        <v>130823</v>
      </c>
      <c r="I547" s="40">
        <f t="shared" si="84"/>
        <v>114839</v>
      </c>
      <c r="J547" s="40">
        <f t="shared" si="84"/>
        <v>172964</v>
      </c>
      <c r="K547" s="40">
        <f t="shared" si="84"/>
        <v>189137</v>
      </c>
      <c r="L547" s="40">
        <f t="shared" si="84"/>
        <v>182405</v>
      </c>
      <c r="M547" s="40">
        <f t="shared" si="84"/>
        <v>159115</v>
      </c>
      <c r="N547" s="40">
        <f t="shared" si="84"/>
        <v>13384</v>
      </c>
      <c r="O547" s="16"/>
      <c r="P547" s="20" t="s">
        <v>319</v>
      </c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</row>
    <row r="548" spans="1:71" x14ac:dyDescent="0.25">
      <c r="A548" s="2"/>
      <c r="B548" s="18">
        <f t="shared" si="84"/>
        <v>35481</v>
      </c>
      <c r="C548" s="18">
        <f t="shared" si="84"/>
        <v>36896</v>
      </c>
      <c r="D548" s="18">
        <f t="shared" si="84"/>
        <v>54708</v>
      </c>
      <c r="E548" s="18">
        <f t="shared" si="84"/>
        <v>62923</v>
      </c>
      <c r="F548" s="18">
        <f t="shared" si="84"/>
        <v>64793</v>
      </c>
      <c r="G548" s="18">
        <f t="shared" si="84"/>
        <v>123638</v>
      </c>
      <c r="H548" s="18">
        <f t="shared" si="84"/>
        <v>104560</v>
      </c>
      <c r="I548" s="18">
        <f t="shared" si="84"/>
        <v>129373</v>
      </c>
      <c r="J548" s="18">
        <f t="shared" si="84"/>
        <v>91756</v>
      </c>
      <c r="K548" s="18">
        <f t="shared" si="84"/>
        <v>17774</v>
      </c>
      <c r="L548" s="18">
        <f t="shared" si="84"/>
        <v>67580</v>
      </c>
      <c r="M548" s="18">
        <f t="shared" si="84"/>
        <v>43914</v>
      </c>
      <c r="N548" s="18">
        <f t="shared" si="84"/>
        <v>-38533</v>
      </c>
      <c r="O548" s="16"/>
      <c r="P548" s="20" t="s">
        <v>320</v>
      </c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</row>
    <row r="549" spans="1:71" x14ac:dyDescent="0.25">
      <c r="A549" s="2"/>
      <c r="B549" s="18">
        <f t="shared" si="84"/>
        <v>33787</v>
      </c>
      <c r="C549" s="18">
        <f t="shared" si="84"/>
        <v>26691</v>
      </c>
      <c r="D549" s="18">
        <f t="shared" si="84"/>
        <v>36312</v>
      </c>
      <c r="E549" s="18">
        <f t="shared" si="84"/>
        <v>45103</v>
      </c>
      <c r="F549" s="18">
        <f t="shared" si="84"/>
        <v>33111</v>
      </c>
      <c r="G549" s="18">
        <f t="shared" si="84"/>
        <v>142813</v>
      </c>
      <c r="H549" s="18">
        <f t="shared" si="84"/>
        <v>39022</v>
      </c>
      <c r="I549" s="18">
        <f t="shared" si="84"/>
        <v>61941</v>
      </c>
      <c r="J549" s="18">
        <f t="shared" si="84"/>
        <v>84759</v>
      </c>
      <c r="K549" s="18">
        <f t="shared" si="84"/>
        <v>93120</v>
      </c>
      <c r="L549" s="18">
        <f t="shared" si="84"/>
        <v>79280</v>
      </c>
      <c r="M549" s="18">
        <f t="shared" si="84"/>
        <v>28731</v>
      </c>
      <c r="N549" s="18">
        <f t="shared" si="84"/>
        <v>-67198</v>
      </c>
      <c r="O549" s="16"/>
      <c r="P549" s="20" t="s">
        <v>321</v>
      </c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</row>
    <row r="550" spans="1:71" x14ac:dyDescent="0.25">
      <c r="A550" s="2"/>
      <c r="B550" s="43">
        <f t="shared" si="84"/>
        <v>48402.45</v>
      </c>
      <c r="C550" s="43">
        <f t="shared" si="84"/>
        <v>42384</v>
      </c>
      <c r="D550" s="43">
        <f t="shared" si="84"/>
        <v>62595.44</v>
      </c>
      <c r="E550" s="43">
        <f t="shared" si="84"/>
        <v>57161.32</v>
      </c>
      <c r="F550" s="43">
        <f t="shared" si="84"/>
        <v>42454.197</v>
      </c>
      <c r="G550" s="43">
        <f t="shared" si="84"/>
        <v>85350.527000000002</v>
      </c>
      <c r="H550" s="43">
        <f t="shared" si="84"/>
        <v>91960.53</v>
      </c>
      <c r="I550" s="43">
        <f t="shared" si="84"/>
        <v>124806.21799999999</v>
      </c>
      <c r="J550" s="43">
        <f t="shared" si="84"/>
        <v>65031.47</v>
      </c>
      <c r="K550" s="43">
        <f t="shared" si="84"/>
        <v>107525.796</v>
      </c>
      <c r="L550" s="43">
        <f t="shared" si="84"/>
        <v>109511.2</v>
      </c>
      <c r="M550" s="43">
        <f t="shared" si="84"/>
        <v>49043.934000000001</v>
      </c>
      <c r="N550" s="43" t="str">
        <f t="shared" si="84"/>
        <v/>
      </c>
      <c r="O550" s="16"/>
      <c r="P550" s="20" t="s">
        <v>327</v>
      </c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</row>
    <row r="551" spans="1:71" x14ac:dyDescent="0.25">
      <c r="A551" s="2"/>
      <c r="B551" s="43">
        <f t="shared" ref="B551:M551" si="85">SUM(B547:B550)</f>
        <v>199041.45</v>
      </c>
      <c r="C551" s="43">
        <f t="shared" si="85"/>
        <v>150375</v>
      </c>
      <c r="D551" s="43">
        <f t="shared" si="85"/>
        <v>220237.44</v>
      </c>
      <c r="E551" s="43">
        <f t="shared" si="85"/>
        <v>255100.32</v>
      </c>
      <c r="F551" s="43">
        <f t="shared" si="85"/>
        <v>212760.19699999999</v>
      </c>
      <c r="G551" s="43">
        <f t="shared" si="85"/>
        <v>452644.527</v>
      </c>
      <c r="H551" s="43">
        <f t="shared" si="85"/>
        <v>366365.53</v>
      </c>
      <c r="I551" s="43">
        <f t="shared" si="85"/>
        <v>430959.21799999999</v>
      </c>
      <c r="J551" s="43">
        <f t="shared" si="85"/>
        <v>414510.47</v>
      </c>
      <c r="K551" s="43">
        <f t="shared" si="85"/>
        <v>407556.79599999997</v>
      </c>
      <c r="L551" s="43">
        <f t="shared" si="85"/>
        <v>438776.2</v>
      </c>
      <c r="M551" s="43">
        <f t="shared" si="85"/>
        <v>280803.93400000001</v>
      </c>
      <c r="N551" s="43">
        <f>IF(N548="",N547*4,IF(N549="",(N548+N547)*2,IF(N550="",((N549+N548+N547)/3)*4,SUM(N547:N550))))</f>
        <v>-123129.33333333333</v>
      </c>
      <c r="O551" s="16">
        <f>RATE(M$336-C$336,,-C551,M551)</f>
        <v>6.4443844232565856E-2</v>
      </c>
      <c r="P551" s="20" t="s">
        <v>322</v>
      </c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</row>
    <row r="552" spans="1:71" x14ac:dyDescent="0.25">
      <c r="A552" s="2"/>
      <c r="B552" s="21">
        <f t="shared" ref="B552:N552" si="86">+B551/B$544</f>
        <v>0.32081703625339952</v>
      </c>
      <c r="C552" s="21">
        <f t="shared" si="86"/>
        <v>1.0107341139146917</v>
      </c>
      <c r="D552" s="21">
        <f t="shared" si="86"/>
        <v>0.25161120037931295</v>
      </c>
      <c r="E552" s="21">
        <f t="shared" si="86"/>
        <v>0.31323448929157449</v>
      </c>
      <c r="F552" s="21">
        <f t="shared" si="86"/>
        <v>0.22756978186495033</v>
      </c>
      <c r="G552" s="21">
        <f t="shared" si="86"/>
        <v>0.25039611038758125</v>
      </c>
      <c r="H552" s="21">
        <f t="shared" si="86"/>
        <v>0.2146378772228944</v>
      </c>
      <c r="I552" s="21">
        <f t="shared" si="86"/>
        <v>0.18999164192644799</v>
      </c>
      <c r="J552" s="21">
        <f t="shared" si="86"/>
        <v>0.17739895002246583</v>
      </c>
      <c r="K552" s="21">
        <f t="shared" si="86"/>
        <v>0.16086759752438837</v>
      </c>
      <c r="L552" s="21">
        <f t="shared" si="86"/>
        <v>0.1638644668998612</v>
      </c>
      <c r="M552" s="21">
        <f t="shared" si="86"/>
        <v>0.13627445675052038</v>
      </c>
      <c r="N552" s="21">
        <f t="shared" si="86"/>
        <v>5.8541356834315245E-2</v>
      </c>
      <c r="O552" s="16">
        <f>RATE(M$336-C$336,,-C552,M552)</f>
        <v>-0.18157713614640389</v>
      </c>
      <c r="P552" s="22" t="s">
        <v>340</v>
      </c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</row>
    <row r="553" spans="1:71" x14ac:dyDescent="0.25">
      <c r="A553" s="2"/>
      <c r="B553" s="37" t="s">
        <v>199</v>
      </c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5"/>
      <c r="O553" s="16"/>
      <c r="P553" s="4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</row>
    <row r="554" spans="1:71" x14ac:dyDescent="0.25">
      <c r="A554" s="2"/>
      <c r="B554" s="40">
        <f t="shared" ref="B554:N557" si="87">IFERROR(VLOOKUP($B$553,$142:$215,MATCH($P554&amp;"/"&amp;B$336,$140:$140,0),FALSE),"")</f>
        <v>270786</v>
      </c>
      <c r="C554" s="40">
        <f t="shared" si="87"/>
        <v>125064</v>
      </c>
      <c r="D554" s="40">
        <f t="shared" si="87"/>
        <v>205687</v>
      </c>
      <c r="E554" s="40">
        <f t="shared" si="87"/>
        <v>400942</v>
      </c>
      <c r="F554" s="40">
        <f t="shared" si="87"/>
        <v>565602</v>
      </c>
      <c r="G554" s="40">
        <f t="shared" si="87"/>
        <v>649007</v>
      </c>
      <c r="H554" s="40">
        <f t="shared" si="87"/>
        <v>501882</v>
      </c>
      <c r="I554" s="40">
        <f t="shared" si="87"/>
        <v>833834</v>
      </c>
      <c r="J554" s="40">
        <f t="shared" si="87"/>
        <v>757659</v>
      </c>
      <c r="K554" s="40">
        <f t="shared" si="87"/>
        <v>783013</v>
      </c>
      <c r="L554" s="40">
        <f t="shared" si="87"/>
        <v>883037</v>
      </c>
      <c r="M554" s="40">
        <f t="shared" si="87"/>
        <v>825914</v>
      </c>
      <c r="N554" s="40">
        <f t="shared" si="87"/>
        <v>-45117</v>
      </c>
      <c r="O554" s="16"/>
      <c r="P554" s="20" t="s">
        <v>319</v>
      </c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</row>
    <row r="555" spans="1:71" x14ac:dyDescent="0.25">
      <c r="A555" s="2"/>
      <c r="B555" s="18">
        <f t="shared" si="87"/>
        <v>30127</v>
      </c>
      <c r="C555" s="18">
        <f t="shared" si="87"/>
        <v>21480</v>
      </c>
      <c r="D555" s="18">
        <f t="shared" si="87"/>
        <v>-204601</v>
      </c>
      <c r="E555" s="18">
        <f t="shared" si="87"/>
        <v>42538</v>
      </c>
      <c r="F555" s="18">
        <f t="shared" si="87"/>
        <v>163732</v>
      </c>
      <c r="G555" s="18">
        <f t="shared" si="87"/>
        <v>188627</v>
      </c>
      <c r="H555" s="18">
        <f t="shared" si="87"/>
        <v>41656</v>
      </c>
      <c r="I555" s="18">
        <f t="shared" si="87"/>
        <v>246242</v>
      </c>
      <c r="J555" s="18">
        <f t="shared" si="87"/>
        <v>354020</v>
      </c>
      <c r="K555" s="18">
        <f t="shared" si="87"/>
        <v>398277</v>
      </c>
      <c r="L555" s="18">
        <f t="shared" si="87"/>
        <v>371736</v>
      </c>
      <c r="M555" s="18">
        <f t="shared" si="87"/>
        <v>232417</v>
      </c>
      <c r="N555" s="18">
        <f t="shared" si="87"/>
        <v>-465488</v>
      </c>
      <c r="O555" s="16"/>
      <c r="P555" s="20" t="s">
        <v>320</v>
      </c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</row>
    <row r="556" spans="1:71" x14ac:dyDescent="0.25">
      <c r="A556" s="2"/>
      <c r="B556" s="18">
        <f t="shared" si="87"/>
        <v>3935</v>
      </c>
      <c r="C556" s="18">
        <f t="shared" si="87"/>
        <v>-166170</v>
      </c>
      <c r="D556" s="18">
        <f t="shared" si="87"/>
        <v>-142978</v>
      </c>
      <c r="E556" s="18">
        <f t="shared" si="87"/>
        <v>31896</v>
      </c>
      <c r="F556" s="18">
        <f t="shared" si="87"/>
        <v>103767</v>
      </c>
      <c r="G556" s="18">
        <f t="shared" si="87"/>
        <v>193964</v>
      </c>
      <c r="H556" s="18">
        <f t="shared" si="87"/>
        <v>167987</v>
      </c>
      <c r="I556" s="18">
        <f t="shared" si="87"/>
        <v>293595</v>
      </c>
      <c r="J556" s="18">
        <f t="shared" si="87"/>
        <v>321942</v>
      </c>
      <c r="K556" s="18">
        <f t="shared" si="87"/>
        <v>368539</v>
      </c>
      <c r="L556" s="18">
        <f t="shared" si="87"/>
        <v>441747</v>
      </c>
      <c r="M556" s="18">
        <f t="shared" si="87"/>
        <v>214994</v>
      </c>
      <c r="N556" s="18">
        <f t="shared" si="87"/>
        <v>-897423</v>
      </c>
      <c r="O556" s="16"/>
      <c r="P556" s="20" t="s">
        <v>321</v>
      </c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</row>
    <row r="557" spans="1:71" x14ac:dyDescent="0.25">
      <c r="A557" s="2"/>
      <c r="B557" s="18">
        <f t="shared" si="87"/>
        <v>18975.009999999998</v>
      </c>
      <c r="C557" s="43">
        <f t="shared" si="87"/>
        <v>52781.38</v>
      </c>
      <c r="D557" s="43">
        <f t="shared" si="87"/>
        <v>90786.71</v>
      </c>
      <c r="E557" s="43">
        <f t="shared" si="87"/>
        <v>75009.02</v>
      </c>
      <c r="F557" s="43">
        <f t="shared" si="87"/>
        <v>747665.21400000004</v>
      </c>
      <c r="G557" s="43">
        <f t="shared" si="87"/>
        <v>290322.315</v>
      </c>
      <c r="H557" s="43">
        <f t="shared" si="87"/>
        <v>476966.59</v>
      </c>
      <c r="I557" s="43">
        <f t="shared" si="87"/>
        <v>302005</v>
      </c>
      <c r="J557" s="43">
        <f t="shared" si="87"/>
        <v>415933.52</v>
      </c>
      <c r="K557" s="43">
        <f t="shared" si="87"/>
        <v>441560.78700000001</v>
      </c>
      <c r="L557" s="43">
        <f t="shared" si="87"/>
        <v>481092.18599999999</v>
      </c>
      <c r="M557" s="43">
        <f t="shared" si="87"/>
        <v>470917.98300000001</v>
      </c>
      <c r="N557" s="43" t="str">
        <f t="shared" si="87"/>
        <v/>
      </c>
      <c r="O557" s="16"/>
      <c r="P557" s="20" t="s">
        <v>327</v>
      </c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</row>
    <row r="558" spans="1:71" x14ac:dyDescent="0.25">
      <c r="A558" s="2"/>
      <c r="B558" s="52">
        <f t="shared" ref="B558:M558" si="88">SUM(B554:B557)</f>
        <v>323823.01</v>
      </c>
      <c r="C558" s="43">
        <f t="shared" si="88"/>
        <v>33155.379999999997</v>
      </c>
      <c r="D558" s="43">
        <f t="shared" si="88"/>
        <v>-51105.289999999994</v>
      </c>
      <c r="E558" s="43">
        <f t="shared" si="88"/>
        <v>550385.02</v>
      </c>
      <c r="F558" s="43">
        <f t="shared" si="88"/>
        <v>1580766.2140000002</v>
      </c>
      <c r="G558" s="43">
        <f t="shared" si="88"/>
        <v>1321920.3149999999</v>
      </c>
      <c r="H558" s="43">
        <f t="shared" si="88"/>
        <v>1188491.5900000001</v>
      </c>
      <c r="I558" s="43">
        <f t="shared" si="88"/>
        <v>1675676</v>
      </c>
      <c r="J558" s="43">
        <f t="shared" si="88"/>
        <v>1849554.52</v>
      </c>
      <c r="K558" s="43">
        <f t="shared" si="88"/>
        <v>1991389.787</v>
      </c>
      <c r="L558" s="43">
        <f t="shared" si="88"/>
        <v>2177612.1859999998</v>
      </c>
      <c r="M558" s="43">
        <f t="shared" si="88"/>
        <v>1744242.983</v>
      </c>
      <c r="N558" s="43">
        <f>IF(N555="",N554*4,IF(N556="",(N555+N554)*2,IF(N557="",((N556+N555+N554)/3)*4,SUM(N554:N557))))</f>
        <v>-1877370.6666666667</v>
      </c>
      <c r="O558" s="16">
        <f>RATE(M$336-C$336,,-C558,M558)</f>
        <v>0.48629596055100749</v>
      </c>
      <c r="P558" s="20" t="s">
        <v>322</v>
      </c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</row>
    <row r="559" spans="1:71" x14ac:dyDescent="0.25">
      <c r="A559" s="2"/>
      <c r="B559" s="21">
        <f t="shared" ref="B559:N559" si="89">+B558/(B$453+B$460)</f>
        <v>3.9619222072928784E-2</v>
      </c>
      <c r="C559" s="21">
        <f t="shared" si="89"/>
        <v>3.88586846963584E-3</v>
      </c>
      <c r="D559" s="21">
        <f t="shared" si="89"/>
        <v>-5.3793687806703919E-3</v>
      </c>
      <c r="E559" s="21">
        <f t="shared" si="89"/>
        <v>4.755262575639331E-2</v>
      </c>
      <c r="F559" s="21">
        <f t="shared" si="89"/>
        <v>0.10277795204843641</v>
      </c>
      <c r="G559" s="21">
        <f t="shared" si="89"/>
        <v>7.5291558155363328E-2</v>
      </c>
      <c r="H559" s="21">
        <f t="shared" si="89"/>
        <v>6.4290502766194593E-2</v>
      </c>
      <c r="I559" s="21">
        <f t="shared" si="89"/>
        <v>8.686139191387672E-2</v>
      </c>
      <c r="J559" s="21">
        <f t="shared" si="89"/>
        <v>9.2913356263754104E-2</v>
      </c>
      <c r="K559" s="21">
        <f t="shared" si="89"/>
        <v>9.7879418213859343E-2</v>
      </c>
      <c r="L559" s="21">
        <f t="shared" si="89"/>
        <v>0.10003660373330465</v>
      </c>
      <c r="M559" s="21">
        <f t="shared" si="89"/>
        <v>8.1923769650610517E-2</v>
      </c>
      <c r="N559" s="21">
        <f t="shared" si="89"/>
        <v>-0.14081955752734576</v>
      </c>
      <c r="O559" s="16">
        <f>RATE(M$336-C$336,,-C559,M559)</f>
        <v>0.35641374862644143</v>
      </c>
      <c r="P559" s="22" t="s">
        <v>341</v>
      </c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</row>
    <row r="560" spans="1:71" x14ac:dyDescent="0.25">
      <c r="A560" s="34"/>
      <c r="B560" s="44"/>
      <c r="C560" s="21">
        <f t="shared" ref="C560:N560" si="90">C558/B558-1</f>
        <v>-0.89761264957669318</v>
      </c>
      <c r="D560" s="21">
        <f t="shared" si="90"/>
        <v>-2.5413875515828801</v>
      </c>
      <c r="E560" s="21">
        <f t="shared" si="90"/>
        <v>-11.769629132326616</v>
      </c>
      <c r="F560" s="21">
        <f t="shared" si="90"/>
        <v>1.8721098077851028</v>
      </c>
      <c r="G560" s="21">
        <f t="shared" si="90"/>
        <v>-0.16374710991893715</v>
      </c>
      <c r="H560" s="21">
        <f t="shared" si="90"/>
        <v>-0.10093552802386574</v>
      </c>
      <c r="I560" s="21">
        <f t="shared" si="90"/>
        <v>0.40991826454573377</v>
      </c>
      <c r="J560" s="21">
        <f t="shared" si="90"/>
        <v>0.10376619346460769</v>
      </c>
      <c r="K560" s="21">
        <f t="shared" si="90"/>
        <v>7.6686177923535936E-2</v>
      </c>
      <c r="L560" s="21">
        <f t="shared" si="90"/>
        <v>9.3513786309279645E-2</v>
      </c>
      <c r="M560" s="21">
        <f t="shared" si="90"/>
        <v>-0.19901119482438445</v>
      </c>
      <c r="N560" s="21">
        <f t="shared" si="90"/>
        <v>-2.076324047144908</v>
      </c>
      <c r="O560" s="41"/>
      <c r="P560" s="22" t="s">
        <v>328</v>
      </c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</row>
    <row r="561" spans="1:71" x14ac:dyDescent="0.25">
      <c r="A561" s="2"/>
      <c r="B561" s="13" t="s">
        <v>214</v>
      </c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5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</row>
    <row r="562" spans="1:71" x14ac:dyDescent="0.25">
      <c r="A562" s="2"/>
      <c r="B562" s="17" t="s">
        <v>217</v>
      </c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5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</row>
    <row r="563" spans="1:71" x14ac:dyDescent="0.25">
      <c r="A563" s="2"/>
      <c r="B563" s="18">
        <f t="shared" ref="B563:N566" si="91">IFERROR(VLOOKUP($B$562,$220:$331,MATCH($P563&amp;"/"&amp;B$336,$218:$218,0),FALSE),"")</f>
        <v>183329</v>
      </c>
      <c r="C563" s="18">
        <f t="shared" si="91"/>
        <v>242723</v>
      </c>
      <c r="D563" s="18">
        <f t="shared" si="91"/>
        <v>293901</v>
      </c>
      <c r="E563" s="18">
        <f t="shared" si="91"/>
        <v>207438</v>
      </c>
      <c r="F563" s="18">
        <f t="shared" si="91"/>
        <v>307659</v>
      </c>
      <c r="G563" s="18">
        <f t="shared" si="91"/>
        <v>399155</v>
      </c>
      <c r="H563" s="18">
        <f t="shared" si="91"/>
        <v>411882</v>
      </c>
      <c r="I563" s="18">
        <f t="shared" si="91"/>
        <v>449637</v>
      </c>
      <c r="J563" s="18">
        <f t="shared" si="91"/>
        <v>497600</v>
      </c>
      <c r="K563" s="18">
        <f t="shared" si="91"/>
        <v>438379</v>
      </c>
      <c r="L563" s="18">
        <f t="shared" si="91"/>
        <v>399089</v>
      </c>
      <c r="M563" s="18">
        <f t="shared" si="91"/>
        <v>510050</v>
      </c>
      <c r="N563" s="19">
        <f t="shared" si="91"/>
        <v>854284</v>
      </c>
      <c r="O563" s="16"/>
      <c r="P563" s="20" t="s">
        <v>319</v>
      </c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</row>
    <row r="564" spans="1:71" x14ac:dyDescent="0.25">
      <c r="A564" s="2"/>
      <c r="B564" s="18">
        <f t="shared" si="91"/>
        <v>373752</v>
      </c>
      <c r="C564" s="18">
        <f t="shared" si="91"/>
        <v>464664</v>
      </c>
      <c r="D564" s="18">
        <f t="shared" si="91"/>
        <v>484427</v>
      </c>
      <c r="E564" s="18">
        <f t="shared" si="91"/>
        <v>474406</v>
      </c>
      <c r="F564" s="18">
        <f t="shared" si="91"/>
        <v>613609</v>
      </c>
      <c r="G564" s="18">
        <f t="shared" si="91"/>
        <v>738884</v>
      </c>
      <c r="H564" s="18">
        <f t="shared" si="91"/>
        <v>736764</v>
      </c>
      <c r="I564" s="18">
        <f t="shared" si="91"/>
        <v>911790</v>
      </c>
      <c r="J564" s="18">
        <f t="shared" si="91"/>
        <v>984905</v>
      </c>
      <c r="K564" s="18">
        <f t="shared" si="91"/>
        <v>895883</v>
      </c>
      <c r="L564" s="18">
        <f t="shared" si="91"/>
        <v>906571</v>
      </c>
      <c r="M564" s="18">
        <f t="shared" si="91"/>
        <v>1025878</v>
      </c>
      <c r="N564" s="19">
        <f t="shared" si="91"/>
        <v>1706673</v>
      </c>
      <c r="O564" s="16"/>
      <c r="P564" s="20" t="s">
        <v>320</v>
      </c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</row>
    <row r="565" spans="1:71" x14ac:dyDescent="0.25">
      <c r="A565" s="2"/>
      <c r="B565" s="18">
        <f t="shared" si="91"/>
        <v>591025</v>
      </c>
      <c r="C565" s="18">
        <f t="shared" si="91"/>
        <v>541422</v>
      </c>
      <c r="D565" s="18">
        <f t="shared" si="91"/>
        <v>737835</v>
      </c>
      <c r="E565" s="18">
        <f t="shared" si="91"/>
        <v>701340</v>
      </c>
      <c r="F565" s="18">
        <f t="shared" si="91"/>
        <v>866993</v>
      </c>
      <c r="G565" s="18">
        <f t="shared" si="91"/>
        <v>1143059</v>
      </c>
      <c r="H565" s="18">
        <f t="shared" si="91"/>
        <v>1245194</v>
      </c>
      <c r="I565" s="18">
        <f t="shared" si="91"/>
        <v>1317459</v>
      </c>
      <c r="J565" s="18">
        <f t="shared" si="91"/>
        <v>1416255</v>
      </c>
      <c r="K565" s="18">
        <f t="shared" si="91"/>
        <v>1443895</v>
      </c>
      <c r="L565" s="18">
        <f t="shared" si="91"/>
        <v>1519045</v>
      </c>
      <c r="M565" s="18">
        <f t="shared" si="91"/>
        <v>1530478</v>
      </c>
      <c r="N565" s="19">
        <f t="shared" si="91"/>
        <v>2570728</v>
      </c>
      <c r="O565" s="16"/>
      <c r="P565" s="20" t="s">
        <v>321</v>
      </c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</row>
    <row r="566" spans="1:71" x14ac:dyDescent="0.25">
      <c r="A566" s="2"/>
      <c r="B566" s="18">
        <f t="shared" si="91"/>
        <v>756378.13</v>
      </c>
      <c r="C566" s="18">
        <f t="shared" si="91"/>
        <v>768613</v>
      </c>
      <c r="D566" s="18">
        <f t="shared" si="91"/>
        <v>1013564.4</v>
      </c>
      <c r="E566" s="18">
        <f t="shared" si="91"/>
        <v>913657.94</v>
      </c>
      <c r="F566" s="18">
        <f t="shared" si="91"/>
        <v>1177801.368</v>
      </c>
      <c r="G566" s="18">
        <f t="shared" si="91"/>
        <v>1577965.014</v>
      </c>
      <c r="H566" s="18">
        <f t="shared" si="91"/>
        <v>1734988.6</v>
      </c>
      <c r="I566" s="18">
        <f t="shared" si="91"/>
        <v>2092876.7560000001</v>
      </c>
      <c r="J566" s="18">
        <f t="shared" si="91"/>
        <v>2081571.59</v>
      </c>
      <c r="K566" s="18">
        <f t="shared" si="91"/>
        <v>1913964.3910000001</v>
      </c>
      <c r="L566" s="18">
        <f t="shared" si="91"/>
        <v>2044917.764</v>
      </c>
      <c r="M566" s="18">
        <f t="shared" si="91"/>
        <v>2037218.8019999999</v>
      </c>
      <c r="N566" s="19">
        <f>IFERROR(VLOOKUP($B$562,$220:$331,MATCH($P566&amp;"/"&amp;N$336,$218:$218,0),FALSE),IFERROR((VLOOKUP($B$562,$220:$331,MATCH($P565&amp;"/"&amp;N$336,$218:$218,0),FALSE)/3)*4,IFERROR(VLOOKUP($B$562,$220:$331,MATCH($P564&amp;"/"&amp;N$336,$218:$218,0),FALSE)*2,IFERROR(VLOOKUP($B$562,$220:$331,MATCH($P563&amp;"/"&amp;N$336,$218:$218,0),FALSE)*4,""))))</f>
        <v>3427637.3333333335</v>
      </c>
      <c r="O566" s="16">
        <f>RATE(M$336-C$336,,-C566,M566)</f>
        <v>0.10238423796138997</v>
      </c>
      <c r="P566" s="20" t="s">
        <v>322</v>
      </c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</row>
    <row r="567" spans="1:71" x14ac:dyDescent="0.25">
      <c r="A567" s="2"/>
      <c r="B567" s="21">
        <f t="shared" ref="B567:N567" si="92">B566/(B$453+B460)</f>
        <v>9.2541642125976778E-2</v>
      </c>
      <c r="C567" s="21">
        <f t="shared" si="92"/>
        <v>9.0082786626249259E-2</v>
      </c>
      <c r="D567" s="21">
        <f t="shared" si="92"/>
        <v>0.1066883035114157</v>
      </c>
      <c r="E567" s="21">
        <f t="shared" si="92"/>
        <v>7.8938983641264893E-2</v>
      </c>
      <c r="F567" s="21">
        <f t="shared" si="92"/>
        <v>7.6578061607588746E-2</v>
      </c>
      <c r="G567" s="21">
        <f t="shared" si="92"/>
        <v>8.9874891300622539E-2</v>
      </c>
      <c r="H567" s="21">
        <f t="shared" si="92"/>
        <v>9.3852821783632551E-2</v>
      </c>
      <c r="I567" s="21">
        <f t="shared" si="92"/>
        <v>0.10848767191889061</v>
      </c>
      <c r="J567" s="21">
        <f t="shared" si="92"/>
        <v>0.10456885733229378</v>
      </c>
      <c r="K567" s="21">
        <f t="shared" si="92"/>
        <v>9.4073858516340592E-2</v>
      </c>
      <c r="L567" s="21">
        <f t="shared" si="92"/>
        <v>9.3940798705864428E-2</v>
      </c>
      <c r="M567" s="21">
        <f t="shared" si="92"/>
        <v>9.5684285669814115E-2</v>
      </c>
      <c r="N567" s="21">
        <f t="shared" si="92"/>
        <v>0.25710339530404119</v>
      </c>
      <c r="O567" s="16">
        <f>RATE(M$336-C$336,,-C567,M567)</f>
        <v>6.0507303576135263E-3</v>
      </c>
      <c r="P567" s="22" t="s">
        <v>323</v>
      </c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</row>
    <row r="568" spans="1:71" x14ac:dyDescent="0.25">
      <c r="A568" s="2"/>
      <c r="B568" s="33" t="s">
        <v>220</v>
      </c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5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</row>
    <row r="569" spans="1:71" x14ac:dyDescent="0.25">
      <c r="A569" s="2"/>
      <c r="B569" s="19">
        <f t="shared" ref="B569:N572" si="93">IFERROR(VLOOKUP($B$568,$220:$331,MATCH($P569&amp;"/"&amp;B$336,$218:$218,0),FALSE),"")</f>
        <v>0</v>
      </c>
      <c r="C569" s="19">
        <f t="shared" si="93"/>
        <v>0</v>
      </c>
      <c r="D569" s="19">
        <f t="shared" si="93"/>
        <v>193</v>
      </c>
      <c r="E569" s="19">
        <f t="shared" si="93"/>
        <v>422</v>
      </c>
      <c r="F569" s="19">
        <f t="shared" si="93"/>
        <v>-890</v>
      </c>
      <c r="G569" s="19">
        <f t="shared" si="93"/>
        <v>9511</v>
      </c>
      <c r="H569" s="19">
        <f t="shared" si="93"/>
        <v>18794</v>
      </c>
      <c r="I569" s="19">
        <f t="shared" si="93"/>
        <v>3594</v>
      </c>
      <c r="J569" s="19">
        <f t="shared" si="93"/>
        <v>-153</v>
      </c>
      <c r="K569" s="19">
        <f t="shared" si="93"/>
        <v>442</v>
      </c>
      <c r="L569" s="19">
        <f t="shared" si="93"/>
        <v>1139</v>
      </c>
      <c r="M569" s="19">
        <f t="shared" si="93"/>
        <v>1070</v>
      </c>
      <c r="N569" s="19">
        <f t="shared" si="93"/>
        <v>-12774</v>
      </c>
      <c r="O569" s="16"/>
      <c r="P569" s="20" t="s">
        <v>319</v>
      </c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</row>
    <row r="570" spans="1:71" x14ac:dyDescent="0.25">
      <c r="A570" s="2"/>
      <c r="B570" s="19">
        <f t="shared" si="93"/>
        <v>0</v>
      </c>
      <c r="C570" s="19">
        <f t="shared" si="93"/>
        <v>-363</v>
      </c>
      <c r="D570" s="19">
        <f t="shared" si="93"/>
        <v>-161</v>
      </c>
      <c r="E570" s="19">
        <f t="shared" si="93"/>
        <v>578</v>
      </c>
      <c r="F570" s="19">
        <f t="shared" si="93"/>
        <v>-103</v>
      </c>
      <c r="G570" s="19">
        <f t="shared" si="93"/>
        <v>17645</v>
      </c>
      <c r="H570" s="19">
        <f t="shared" si="93"/>
        <v>33200</v>
      </c>
      <c r="I570" s="19">
        <f t="shared" si="93"/>
        <v>2806</v>
      </c>
      <c r="J570" s="19">
        <f t="shared" si="93"/>
        <v>-159</v>
      </c>
      <c r="K570" s="19">
        <f t="shared" si="93"/>
        <v>20</v>
      </c>
      <c r="L570" s="19">
        <f t="shared" si="93"/>
        <v>2134</v>
      </c>
      <c r="M570" s="19">
        <f t="shared" si="93"/>
        <v>2559</v>
      </c>
      <c r="N570" s="19">
        <f t="shared" si="93"/>
        <v>-965</v>
      </c>
      <c r="O570" s="16"/>
      <c r="P570" s="20" t="s">
        <v>320</v>
      </c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</row>
    <row r="571" spans="1:71" x14ac:dyDescent="0.25">
      <c r="A571" s="2"/>
      <c r="B571" s="19">
        <f t="shared" si="93"/>
        <v>0</v>
      </c>
      <c r="C571" s="19">
        <f t="shared" si="93"/>
        <v>-287</v>
      </c>
      <c r="D571" s="19">
        <f t="shared" si="93"/>
        <v>-157</v>
      </c>
      <c r="E571" s="19">
        <f t="shared" si="93"/>
        <v>619</v>
      </c>
      <c r="F571" s="19">
        <f t="shared" si="93"/>
        <v>1037</v>
      </c>
      <c r="G571" s="19">
        <f t="shared" si="93"/>
        <v>18525</v>
      </c>
      <c r="H571" s="19">
        <f t="shared" si="93"/>
        <v>29180</v>
      </c>
      <c r="I571" s="19">
        <f t="shared" si="93"/>
        <v>3072</v>
      </c>
      <c r="J571" s="19">
        <f t="shared" si="93"/>
        <v>-256</v>
      </c>
      <c r="K571" s="19">
        <f t="shared" si="93"/>
        <v>599</v>
      </c>
      <c r="L571" s="19">
        <f t="shared" si="93"/>
        <v>2697</v>
      </c>
      <c r="M571" s="19">
        <f t="shared" si="93"/>
        <v>2132</v>
      </c>
      <c r="N571" s="19">
        <f t="shared" si="93"/>
        <v>11546</v>
      </c>
      <c r="O571" s="16"/>
      <c r="P571" s="20" t="s">
        <v>321</v>
      </c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</row>
    <row r="572" spans="1:71" x14ac:dyDescent="0.25">
      <c r="A572" s="2"/>
      <c r="B572" s="19">
        <f t="shared" si="93"/>
        <v>0</v>
      </c>
      <c r="C572" s="19">
        <f t="shared" si="93"/>
        <v>-538</v>
      </c>
      <c r="D572" s="19">
        <f t="shared" si="93"/>
        <v>-677.09</v>
      </c>
      <c r="E572" s="19">
        <f t="shared" si="93"/>
        <v>-1281.6500000000001</v>
      </c>
      <c r="F572" s="19">
        <f t="shared" si="93"/>
        <v>1071.73</v>
      </c>
      <c r="G572" s="19">
        <f t="shared" si="93"/>
        <v>19981.312999999998</v>
      </c>
      <c r="H572" s="19">
        <f t="shared" si="93"/>
        <v>16716.55</v>
      </c>
      <c r="I572" s="19">
        <f t="shared" si="93"/>
        <v>5704.902</v>
      </c>
      <c r="J572" s="19">
        <f t="shared" si="93"/>
        <v>692.98</v>
      </c>
      <c r="K572" s="19">
        <f t="shared" si="93"/>
        <v>6469.7610000000004</v>
      </c>
      <c r="L572" s="19">
        <f t="shared" si="93"/>
        <v>1178.029</v>
      </c>
      <c r="M572" s="19">
        <f t="shared" si="93"/>
        <v>2024.721</v>
      </c>
      <c r="N572" s="19" t="str">
        <f t="shared" si="93"/>
        <v/>
      </c>
      <c r="O572" s="16"/>
      <c r="P572" s="20" t="s">
        <v>322</v>
      </c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</row>
    <row r="573" spans="1:71" x14ac:dyDescent="0.25">
      <c r="A573" s="2"/>
      <c r="B573" s="33" t="s">
        <v>221</v>
      </c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5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</row>
    <row r="574" spans="1:71" x14ac:dyDescent="0.25">
      <c r="A574" s="2"/>
      <c r="B574" s="18">
        <f t="shared" ref="B574:N577" si="94">IFERROR(VLOOKUP($B$573,$220:$331,MATCH($P574&amp;"/"&amp;B$336,$218:$218,0),FALSE),"")</f>
        <v>0</v>
      </c>
      <c r="C574" s="18">
        <f t="shared" si="94"/>
        <v>0</v>
      </c>
      <c r="D574" s="18">
        <f t="shared" si="94"/>
        <v>-1047</v>
      </c>
      <c r="E574" s="18">
        <f t="shared" si="94"/>
        <v>0</v>
      </c>
      <c r="F574" s="18">
        <f t="shared" si="94"/>
        <v>0</v>
      </c>
      <c r="G574" s="18">
        <f t="shared" si="94"/>
        <v>265</v>
      </c>
      <c r="H574" s="18">
        <f t="shared" si="94"/>
        <v>0</v>
      </c>
      <c r="I574" s="18">
        <f t="shared" si="94"/>
        <v>0</v>
      </c>
      <c r="J574" s="18">
        <f t="shared" si="94"/>
        <v>0</v>
      </c>
      <c r="K574" s="18">
        <f t="shared" si="94"/>
        <v>0</v>
      </c>
      <c r="L574" s="18">
        <f t="shared" si="94"/>
        <v>0</v>
      </c>
      <c r="M574" s="18">
        <f t="shared" si="94"/>
        <v>0</v>
      </c>
      <c r="N574" s="19">
        <f t="shared" si="94"/>
        <v>0</v>
      </c>
      <c r="O574" s="16"/>
      <c r="P574" s="20" t="s">
        <v>319</v>
      </c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</row>
    <row r="575" spans="1:71" x14ac:dyDescent="0.25">
      <c r="A575" s="2"/>
      <c r="B575" s="18">
        <f t="shared" si="94"/>
        <v>0</v>
      </c>
      <c r="C575" s="18">
        <f t="shared" si="94"/>
        <v>595</v>
      </c>
      <c r="D575" s="18">
        <f t="shared" si="94"/>
        <v>-1683</v>
      </c>
      <c r="E575" s="18">
        <f t="shared" si="94"/>
        <v>0</v>
      </c>
      <c r="F575" s="18">
        <f t="shared" si="94"/>
        <v>-726</v>
      </c>
      <c r="G575" s="18">
        <f t="shared" si="94"/>
        <v>0</v>
      </c>
      <c r="H575" s="18">
        <f t="shared" si="94"/>
        <v>0</v>
      </c>
      <c r="I575" s="18">
        <f t="shared" si="94"/>
        <v>0</v>
      </c>
      <c r="J575" s="18">
        <f t="shared" si="94"/>
        <v>0</v>
      </c>
      <c r="K575" s="18">
        <f t="shared" si="94"/>
        <v>0</v>
      </c>
      <c r="L575" s="18">
        <f t="shared" si="94"/>
        <v>237</v>
      </c>
      <c r="M575" s="18">
        <f t="shared" si="94"/>
        <v>-1497</v>
      </c>
      <c r="N575" s="19">
        <f t="shared" si="94"/>
        <v>0</v>
      </c>
      <c r="O575" s="16"/>
      <c r="P575" s="20" t="s">
        <v>320</v>
      </c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</row>
    <row r="576" spans="1:71" x14ac:dyDescent="0.25">
      <c r="A576" s="2"/>
      <c r="B576" s="18">
        <f t="shared" si="94"/>
        <v>0</v>
      </c>
      <c r="C576" s="18">
        <f t="shared" si="94"/>
        <v>-155</v>
      </c>
      <c r="D576" s="18">
        <f t="shared" si="94"/>
        <v>-2794</v>
      </c>
      <c r="E576" s="18">
        <f t="shared" si="94"/>
        <v>0</v>
      </c>
      <c r="F576" s="18">
        <f t="shared" si="94"/>
        <v>0</v>
      </c>
      <c r="G576" s="18">
        <f t="shared" si="94"/>
        <v>-1391</v>
      </c>
      <c r="H576" s="18">
        <f t="shared" si="94"/>
        <v>0</v>
      </c>
      <c r="I576" s="18">
        <f t="shared" si="94"/>
        <v>0</v>
      </c>
      <c r="J576" s="18">
        <f t="shared" si="94"/>
        <v>0</v>
      </c>
      <c r="K576" s="18">
        <f t="shared" si="94"/>
        <v>0</v>
      </c>
      <c r="L576" s="18">
        <f t="shared" si="94"/>
        <v>37</v>
      </c>
      <c r="M576" s="18">
        <f t="shared" si="94"/>
        <v>-1428</v>
      </c>
      <c r="N576" s="19">
        <f t="shared" si="94"/>
        <v>0</v>
      </c>
      <c r="O576" s="16"/>
      <c r="P576" s="20" t="s">
        <v>321</v>
      </c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</row>
    <row r="577" spans="1:71" x14ac:dyDescent="0.25">
      <c r="A577" s="2"/>
      <c r="B577" s="18">
        <f t="shared" si="94"/>
        <v>0</v>
      </c>
      <c r="C577" s="18">
        <f t="shared" si="94"/>
        <v>4069</v>
      </c>
      <c r="D577" s="18">
        <f t="shared" si="94"/>
        <v>-2000.25</v>
      </c>
      <c r="E577" s="18">
        <f t="shared" si="94"/>
        <v>0</v>
      </c>
      <c r="F577" s="18">
        <f t="shared" si="94"/>
        <v>0</v>
      </c>
      <c r="G577" s="18">
        <f t="shared" si="94"/>
        <v>0</v>
      </c>
      <c r="H577" s="18">
        <f t="shared" si="94"/>
        <v>0</v>
      </c>
      <c r="I577" s="18">
        <f t="shared" si="94"/>
        <v>-210.583</v>
      </c>
      <c r="J577" s="18">
        <f t="shared" si="94"/>
        <v>0</v>
      </c>
      <c r="K577" s="18">
        <f t="shared" si="94"/>
        <v>0</v>
      </c>
      <c r="L577" s="18">
        <f t="shared" si="94"/>
        <v>0</v>
      </c>
      <c r="M577" s="18">
        <f t="shared" si="94"/>
        <v>1736.269</v>
      </c>
      <c r="N577" s="19" t="str">
        <f t="shared" si="94"/>
        <v/>
      </c>
      <c r="O577" s="16"/>
      <c r="P577" s="20" t="s">
        <v>322</v>
      </c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</row>
    <row r="578" spans="1:71" x14ac:dyDescent="0.25">
      <c r="A578" s="2"/>
      <c r="B578" s="13" t="s">
        <v>256</v>
      </c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5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</row>
    <row r="579" spans="1:71" x14ac:dyDescent="0.25">
      <c r="A579" s="2"/>
      <c r="B579" s="18">
        <f t="shared" ref="B579:N582" si="95">IFERROR(VLOOKUP($B$578,$220:$331,MATCH($P579&amp;"/"&amp;B$336,$218:$218,0),FALSE),"")</f>
        <v>618053</v>
      </c>
      <c r="C579" s="18">
        <f t="shared" si="95"/>
        <v>397570</v>
      </c>
      <c r="D579" s="18">
        <f t="shared" si="95"/>
        <v>537070</v>
      </c>
      <c r="E579" s="18">
        <f t="shared" si="95"/>
        <v>532408</v>
      </c>
      <c r="F579" s="18">
        <f t="shared" si="95"/>
        <v>615530</v>
      </c>
      <c r="G579" s="18">
        <f t="shared" si="95"/>
        <v>1056429</v>
      </c>
      <c r="H579" s="18">
        <f t="shared" si="95"/>
        <v>945512</v>
      </c>
      <c r="I579" s="18">
        <f t="shared" si="95"/>
        <v>1147275</v>
      </c>
      <c r="J579" s="18">
        <f t="shared" si="95"/>
        <v>1220161</v>
      </c>
      <c r="K579" s="18">
        <f t="shared" si="95"/>
        <v>1213276</v>
      </c>
      <c r="L579" s="18">
        <f t="shared" si="95"/>
        <v>1055033</v>
      </c>
      <c r="M579" s="18">
        <f t="shared" si="95"/>
        <v>1309545</v>
      </c>
      <c r="N579" s="19">
        <f t="shared" si="95"/>
        <v>559171</v>
      </c>
      <c r="O579" s="16"/>
      <c r="P579" s="20" t="s">
        <v>319</v>
      </c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</row>
    <row r="580" spans="1:71" x14ac:dyDescent="0.25">
      <c r="A580" s="2"/>
      <c r="B580" s="18">
        <f t="shared" si="95"/>
        <v>988558</v>
      </c>
      <c r="C580" s="18">
        <f t="shared" si="95"/>
        <v>661534</v>
      </c>
      <c r="D580" s="18">
        <f t="shared" si="95"/>
        <v>717898</v>
      </c>
      <c r="E580" s="18">
        <f t="shared" si="95"/>
        <v>950626</v>
      </c>
      <c r="F580" s="18">
        <f t="shared" si="95"/>
        <v>1241691</v>
      </c>
      <c r="G580" s="18">
        <f t="shared" si="95"/>
        <v>1652499</v>
      </c>
      <c r="H580" s="18">
        <f t="shared" si="95"/>
        <v>1686344</v>
      </c>
      <c r="I580" s="18">
        <f t="shared" si="95"/>
        <v>2017390</v>
      </c>
      <c r="J580" s="18">
        <f t="shared" si="95"/>
        <v>2278657</v>
      </c>
      <c r="K580" s="18">
        <f t="shared" si="95"/>
        <v>2424590</v>
      </c>
      <c r="L580" s="18">
        <f t="shared" si="95"/>
        <v>1984345</v>
      </c>
      <c r="M580" s="18">
        <f t="shared" si="95"/>
        <v>2093566</v>
      </c>
      <c r="N580" s="19">
        <f t="shared" si="95"/>
        <v>838364</v>
      </c>
      <c r="O580" s="16"/>
      <c r="P580" s="20" t="s">
        <v>320</v>
      </c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</row>
    <row r="581" spans="1:71" x14ac:dyDescent="0.25">
      <c r="A581" s="2"/>
      <c r="B581" s="18">
        <f t="shared" si="95"/>
        <v>1225461</v>
      </c>
      <c r="C581" s="18">
        <f t="shared" si="95"/>
        <v>910166</v>
      </c>
      <c r="D581" s="18">
        <f t="shared" si="95"/>
        <v>926709</v>
      </c>
      <c r="E581" s="18">
        <f t="shared" si="95"/>
        <v>1412596</v>
      </c>
      <c r="F581" s="18">
        <f t="shared" si="95"/>
        <v>1869317</v>
      </c>
      <c r="G581" s="18">
        <f t="shared" si="95"/>
        <v>2656734</v>
      </c>
      <c r="H581" s="18">
        <f t="shared" si="95"/>
        <v>2497528</v>
      </c>
      <c r="I581" s="18">
        <f t="shared" si="95"/>
        <v>2807393</v>
      </c>
      <c r="J581" s="18">
        <f t="shared" si="95"/>
        <v>3024856</v>
      </c>
      <c r="K581" s="18">
        <f t="shared" si="95"/>
        <v>3374374</v>
      </c>
      <c r="L581" s="18">
        <f t="shared" si="95"/>
        <v>3115759</v>
      </c>
      <c r="M581" s="18">
        <f t="shared" si="95"/>
        <v>2762843</v>
      </c>
      <c r="N581" s="19">
        <f t="shared" si="95"/>
        <v>1222837</v>
      </c>
      <c r="O581" s="16"/>
      <c r="P581" s="20" t="s">
        <v>321</v>
      </c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</row>
    <row r="582" spans="1:71" x14ac:dyDescent="0.25">
      <c r="A582" s="2"/>
      <c r="B582" s="18">
        <f t="shared" si="95"/>
        <v>1364641.72</v>
      </c>
      <c r="C582" s="18">
        <f t="shared" si="95"/>
        <v>1308817.98</v>
      </c>
      <c r="D582" s="18">
        <f t="shared" si="95"/>
        <v>1600143.71</v>
      </c>
      <c r="E582" s="18">
        <f t="shared" si="95"/>
        <v>2153503.11</v>
      </c>
      <c r="F582" s="18">
        <f t="shared" si="95"/>
        <v>2709448.79</v>
      </c>
      <c r="G582" s="18">
        <f t="shared" si="95"/>
        <v>3913485.2549999999</v>
      </c>
      <c r="H582" s="18">
        <f t="shared" si="95"/>
        <v>3741057.69</v>
      </c>
      <c r="I582" s="18">
        <f t="shared" si="95"/>
        <v>4111223.929</v>
      </c>
      <c r="J582" s="18">
        <f t="shared" si="95"/>
        <v>4175627.38</v>
      </c>
      <c r="K582" s="18">
        <f t="shared" si="95"/>
        <v>4821423.7209999999</v>
      </c>
      <c r="L582" s="18">
        <f t="shared" si="95"/>
        <v>4213076.6320000002</v>
      </c>
      <c r="M582" s="18">
        <f t="shared" si="95"/>
        <v>3813266.3339999998</v>
      </c>
      <c r="N582" s="19" t="str">
        <f t="shared" si="95"/>
        <v/>
      </c>
      <c r="O582" s="16"/>
      <c r="P582" s="20" t="s">
        <v>322</v>
      </c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</row>
    <row r="583" spans="1:71" x14ac:dyDescent="0.25">
      <c r="A583" s="2"/>
      <c r="B583" s="53">
        <f t="shared" ref="B583:M583" si="96">B582/B$558</f>
        <v>4.214159209995608</v>
      </c>
      <c r="C583" s="53">
        <f t="shared" si="96"/>
        <v>39.475282141239219</v>
      </c>
      <c r="D583" s="53">
        <f t="shared" si="96"/>
        <v>-31.310725562852696</v>
      </c>
      <c r="E583" s="53">
        <f t="shared" si="96"/>
        <v>3.9127211529121917</v>
      </c>
      <c r="F583" s="53">
        <f t="shared" si="96"/>
        <v>1.7140098048679573</v>
      </c>
      <c r="G583" s="53">
        <f t="shared" si="96"/>
        <v>2.9604547343687657</v>
      </c>
      <c r="H583" s="53">
        <f t="shared" si="96"/>
        <v>3.1477359381230454</v>
      </c>
      <c r="I583" s="53">
        <f t="shared" si="96"/>
        <v>2.4534718698602833</v>
      </c>
      <c r="J583" s="53">
        <f t="shared" si="96"/>
        <v>2.2576395206776603</v>
      </c>
      <c r="K583" s="53">
        <f t="shared" si="96"/>
        <v>2.421135104977818</v>
      </c>
      <c r="L583" s="53">
        <f t="shared" si="96"/>
        <v>1.9347231151102682</v>
      </c>
      <c r="M583" s="53">
        <f t="shared" si="96"/>
        <v>2.1862013327073249</v>
      </c>
      <c r="N583" s="53">
        <f>IFERROR(N582/N$558,IFERROR(N581/N$558,IFERROR(N580/N$558,N579/N$558)))</f>
        <v>-0.65135618751899815</v>
      </c>
      <c r="O583" s="16">
        <f>RATE(M$336-C$336,,-C583,M583)</f>
        <v>-0.25125059341806855</v>
      </c>
      <c r="P583" s="22" t="s">
        <v>342</v>
      </c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</row>
    <row r="584" spans="1:71" x14ac:dyDescent="0.25">
      <c r="A584" s="2"/>
      <c r="B584" s="37" t="s">
        <v>343</v>
      </c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5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</row>
    <row r="585" spans="1:71" x14ac:dyDescent="0.25">
      <c r="A585" s="2"/>
      <c r="B585" s="18">
        <f t="shared" ref="B585:N588" si="97">IFERROR(B579+B601,"")</f>
        <v>-42239</v>
      </c>
      <c r="C585" s="18">
        <f t="shared" si="97"/>
        <v>-265397</v>
      </c>
      <c r="D585" s="18">
        <f t="shared" si="97"/>
        <v>128984</v>
      </c>
      <c r="E585" s="18">
        <f t="shared" si="97"/>
        <v>194295</v>
      </c>
      <c r="F585" s="18">
        <f t="shared" si="97"/>
        <v>347762</v>
      </c>
      <c r="G585" s="18">
        <f t="shared" si="97"/>
        <v>528958</v>
      </c>
      <c r="H585" s="18">
        <f t="shared" si="97"/>
        <v>595516</v>
      </c>
      <c r="I585" s="18">
        <f t="shared" si="97"/>
        <v>905339</v>
      </c>
      <c r="J585" s="18">
        <f t="shared" si="97"/>
        <v>861234</v>
      </c>
      <c r="K585" s="18">
        <f t="shared" si="97"/>
        <v>1012340</v>
      </c>
      <c r="L585" s="18">
        <f t="shared" si="97"/>
        <v>917639</v>
      </c>
      <c r="M585" s="18">
        <f t="shared" si="97"/>
        <v>830655</v>
      </c>
      <c r="N585" s="19">
        <f t="shared" si="97"/>
        <v>144516</v>
      </c>
      <c r="O585" s="16"/>
      <c r="P585" s="20" t="s">
        <v>319</v>
      </c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</row>
    <row r="586" spans="1:71" x14ac:dyDescent="0.25">
      <c r="A586" s="2"/>
      <c r="B586" s="18">
        <f t="shared" si="97"/>
        <v>-434118</v>
      </c>
      <c r="C586" s="18">
        <f t="shared" si="97"/>
        <v>-655342</v>
      </c>
      <c r="D586" s="18">
        <f t="shared" si="97"/>
        <v>-138662</v>
      </c>
      <c r="E586" s="18">
        <f t="shared" si="97"/>
        <v>254269</v>
      </c>
      <c r="F586" s="18">
        <f t="shared" si="97"/>
        <v>632911</v>
      </c>
      <c r="G586" s="18">
        <f t="shared" si="97"/>
        <v>614583</v>
      </c>
      <c r="H586" s="18">
        <f t="shared" si="97"/>
        <v>1112545</v>
      </c>
      <c r="I586" s="18">
        <f t="shared" si="97"/>
        <v>1536766</v>
      </c>
      <c r="J586" s="18">
        <f t="shared" si="97"/>
        <v>1613921</v>
      </c>
      <c r="K586" s="18">
        <f t="shared" si="97"/>
        <v>1856502</v>
      </c>
      <c r="L586" s="18">
        <f t="shared" si="97"/>
        <v>1512181</v>
      </c>
      <c r="M586" s="18">
        <f t="shared" si="97"/>
        <v>1200188</v>
      </c>
      <c r="N586" s="19">
        <f t="shared" si="97"/>
        <v>-52111</v>
      </c>
      <c r="O586" s="16"/>
      <c r="P586" s="20" t="s">
        <v>320</v>
      </c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</row>
    <row r="587" spans="1:71" x14ac:dyDescent="0.25">
      <c r="A587" s="2"/>
      <c r="B587" s="18">
        <f t="shared" si="97"/>
        <v>-1204505</v>
      </c>
      <c r="C587" s="18">
        <f t="shared" si="97"/>
        <v>-1182423</v>
      </c>
      <c r="D587" s="18">
        <f t="shared" si="97"/>
        <v>-721705</v>
      </c>
      <c r="E587" s="18">
        <f t="shared" si="97"/>
        <v>320678</v>
      </c>
      <c r="F587" s="18">
        <f t="shared" si="97"/>
        <v>857756</v>
      </c>
      <c r="G587" s="18">
        <f t="shared" si="97"/>
        <v>1362064</v>
      </c>
      <c r="H587" s="18">
        <f t="shared" si="97"/>
        <v>1647620</v>
      </c>
      <c r="I587" s="18">
        <f t="shared" si="97"/>
        <v>1941706</v>
      </c>
      <c r="J587" s="18">
        <f t="shared" si="97"/>
        <v>2082088</v>
      </c>
      <c r="K587" s="18">
        <f t="shared" si="97"/>
        <v>2045930</v>
      </c>
      <c r="L587" s="18">
        <f t="shared" si="97"/>
        <v>2195189</v>
      </c>
      <c r="M587" s="18">
        <f t="shared" si="97"/>
        <v>1347147</v>
      </c>
      <c r="N587" s="19">
        <f t="shared" si="97"/>
        <v>-157154</v>
      </c>
      <c r="O587" s="16"/>
      <c r="P587" s="20" t="s">
        <v>321</v>
      </c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</row>
    <row r="588" spans="1:71" x14ac:dyDescent="0.25">
      <c r="A588" s="2"/>
      <c r="B588" s="18">
        <f t="shared" si="97"/>
        <v>-2015105.2899999998</v>
      </c>
      <c r="C588" s="43">
        <f t="shared" si="97"/>
        <v>-1469661.02</v>
      </c>
      <c r="D588" s="43">
        <f t="shared" si="97"/>
        <v>-712885.71</v>
      </c>
      <c r="E588" s="43">
        <f t="shared" si="97"/>
        <v>632039.1799999997</v>
      </c>
      <c r="F588" s="43">
        <f t="shared" si="97"/>
        <v>1359363.135</v>
      </c>
      <c r="G588" s="43">
        <f t="shared" si="97"/>
        <v>1913599.6169999999</v>
      </c>
      <c r="H588" s="43">
        <f t="shared" si="97"/>
        <v>2381605.91</v>
      </c>
      <c r="I588" s="43">
        <f t="shared" si="97"/>
        <v>2575103.4730000002</v>
      </c>
      <c r="J588" s="43">
        <f t="shared" si="97"/>
        <v>2662770.46</v>
      </c>
      <c r="K588" s="43">
        <f t="shared" si="97"/>
        <v>3359806.3679999998</v>
      </c>
      <c r="L588" s="43">
        <f t="shared" si="97"/>
        <v>2763072.7210000004</v>
      </c>
      <c r="M588" s="43">
        <f t="shared" si="97"/>
        <v>1771455.537</v>
      </c>
      <c r="N588" s="43" t="str">
        <f t="shared" si="97"/>
        <v/>
      </c>
      <c r="O588" s="16" t="e">
        <f>RATE(M$336-C$336,,-C588,M588)</f>
        <v>#NUM!</v>
      </c>
      <c r="P588" s="20" t="s">
        <v>322</v>
      </c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</row>
    <row r="589" spans="1:71" x14ac:dyDescent="0.25">
      <c r="A589" s="2"/>
      <c r="B589" s="32" t="s">
        <v>257</v>
      </c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5"/>
      <c r="O589" s="16"/>
      <c r="P589" s="20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</row>
    <row r="590" spans="1:71" x14ac:dyDescent="0.25">
      <c r="A590" s="2"/>
      <c r="B590" s="33" t="s">
        <v>279</v>
      </c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5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</row>
    <row r="591" spans="1:71" x14ac:dyDescent="0.25">
      <c r="A591" s="2"/>
      <c r="B591" s="18">
        <f t="shared" ref="B591:N594" si="98">IFERROR(VLOOKUP($B$590,$220:$331,MATCH($P591&amp;"/"&amp;B$336,$218:$218,0),FALSE),"")</f>
        <v>-660292</v>
      </c>
      <c r="C591" s="18">
        <f t="shared" si="98"/>
        <v>-662967</v>
      </c>
      <c r="D591" s="18">
        <f t="shared" si="98"/>
        <v>-404352</v>
      </c>
      <c r="E591" s="18">
        <f t="shared" si="98"/>
        <v>-337224</v>
      </c>
      <c r="F591" s="18">
        <f t="shared" si="98"/>
        <v>-264878</v>
      </c>
      <c r="G591" s="18">
        <f t="shared" si="98"/>
        <v>-527471</v>
      </c>
      <c r="H591" s="18">
        <f t="shared" si="98"/>
        <v>-349996</v>
      </c>
      <c r="I591" s="18">
        <f t="shared" si="98"/>
        <v>-234678</v>
      </c>
      <c r="J591" s="18">
        <f t="shared" si="98"/>
        <v>-358927</v>
      </c>
      <c r="K591" s="18">
        <f t="shared" si="98"/>
        <v>-179287</v>
      </c>
      <c r="L591" s="18">
        <f t="shared" si="98"/>
        <v>-121674</v>
      </c>
      <c r="M591" s="18">
        <f t="shared" si="98"/>
        <v>-448293</v>
      </c>
      <c r="N591" s="19">
        <f t="shared" si="98"/>
        <v>-373940</v>
      </c>
      <c r="O591" s="16"/>
      <c r="P591" s="20" t="s">
        <v>319</v>
      </c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</row>
    <row r="592" spans="1:71" x14ac:dyDescent="0.25">
      <c r="A592" s="2"/>
      <c r="B592" s="18">
        <f t="shared" si="98"/>
        <v>-1422676</v>
      </c>
      <c r="C592" s="18">
        <f t="shared" si="98"/>
        <v>-1292135</v>
      </c>
      <c r="D592" s="18">
        <f t="shared" si="98"/>
        <v>-849690</v>
      </c>
      <c r="E592" s="18">
        <f t="shared" si="98"/>
        <v>-686695</v>
      </c>
      <c r="F592" s="18">
        <f t="shared" si="98"/>
        <v>-595778</v>
      </c>
      <c r="G592" s="18">
        <f t="shared" si="98"/>
        <v>-1031826</v>
      </c>
      <c r="H592" s="18">
        <f t="shared" si="98"/>
        <v>-559606</v>
      </c>
      <c r="I592" s="18">
        <f t="shared" si="98"/>
        <v>-464134</v>
      </c>
      <c r="J592" s="18">
        <f t="shared" si="98"/>
        <v>-646367</v>
      </c>
      <c r="K592" s="18">
        <f t="shared" si="98"/>
        <v>-518450</v>
      </c>
      <c r="L592" s="18">
        <f t="shared" si="98"/>
        <v>-434236</v>
      </c>
      <c r="M592" s="18">
        <f t="shared" si="98"/>
        <v>-848355</v>
      </c>
      <c r="N592" s="19">
        <f t="shared" si="98"/>
        <v>-839512</v>
      </c>
      <c r="O592" s="16"/>
      <c r="P592" s="20" t="s">
        <v>320</v>
      </c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</row>
    <row r="593" spans="1:71" x14ac:dyDescent="0.25">
      <c r="A593" s="2"/>
      <c r="B593" s="18">
        <f t="shared" si="98"/>
        <v>-2429966</v>
      </c>
      <c r="C593" s="18">
        <f t="shared" si="98"/>
        <v>-2061527</v>
      </c>
      <c r="D593" s="18">
        <f t="shared" si="98"/>
        <v>-1633790</v>
      </c>
      <c r="E593" s="18">
        <f t="shared" si="98"/>
        <v>-1070899</v>
      </c>
      <c r="F593" s="18">
        <f t="shared" si="98"/>
        <v>-984966</v>
      </c>
      <c r="G593" s="18">
        <f t="shared" si="98"/>
        <v>-1284801</v>
      </c>
      <c r="H593" s="18">
        <f t="shared" si="98"/>
        <v>-801480</v>
      </c>
      <c r="I593" s="18">
        <f t="shared" si="98"/>
        <v>-838356</v>
      </c>
      <c r="J593" s="18">
        <f t="shared" si="98"/>
        <v>-897400</v>
      </c>
      <c r="K593" s="18">
        <f t="shared" si="98"/>
        <v>-795296</v>
      </c>
      <c r="L593" s="18">
        <f t="shared" si="98"/>
        <v>-836592</v>
      </c>
      <c r="M593" s="18">
        <f t="shared" si="98"/>
        <v>-1363714</v>
      </c>
      <c r="N593" s="19">
        <f t="shared" si="98"/>
        <v>-1312754</v>
      </c>
      <c r="O593" s="16"/>
      <c r="P593" s="20" t="s">
        <v>321</v>
      </c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</row>
    <row r="594" spans="1:71" x14ac:dyDescent="0.25">
      <c r="A594" s="2"/>
      <c r="B594" s="18">
        <f t="shared" si="98"/>
        <v>-3379747.01</v>
      </c>
      <c r="C594" s="18">
        <f t="shared" si="98"/>
        <v>-2731174</v>
      </c>
      <c r="D594" s="18">
        <f t="shared" si="98"/>
        <v>-2290729.2799999998</v>
      </c>
      <c r="E594" s="18">
        <f t="shared" si="98"/>
        <v>-1488385.1</v>
      </c>
      <c r="F594" s="18">
        <f t="shared" si="98"/>
        <v>-1350085.655</v>
      </c>
      <c r="G594" s="18">
        <f t="shared" si="98"/>
        <v>-1999885.638</v>
      </c>
      <c r="H594" s="18">
        <f t="shared" si="98"/>
        <v>-1359451.78</v>
      </c>
      <c r="I594" s="18">
        <f t="shared" si="98"/>
        <v>-1536120.456</v>
      </c>
      <c r="J594" s="18">
        <f t="shared" si="98"/>
        <v>-1446633.41</v>
      </c>
      <c r="K594" s="18">
        <f t="shared" si="98"/>
        <v>-1367324.513</v>
      </c>
      <c r="L594" s="18">
        <f t="shared" si="98"/>
        <v>-1339989.3289999999</v>
      </c>
      <c r="M594" s="18">
        <f t="shared" si="98"/>
        <v>-1955756.3729999999</v>
      </c>
      <c r="N594" s="19" t="str">
        <f t="shared" si="98"/>
        <v/>
      </c>
      <c r="O594" s="16"/>
      <c r="P594" s="20" t="s">
        <v>322</v>
      </c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</row>
    <row r="595" spans="1:71" x14ac:dyDescent="0.25">
      <c r="A595" s="2"/>
      <c r="B595" s="33" t="s">
        <v>282</v>
      </c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5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</row>
    <row r="596" spans="1:71" x14ac:dyDescent="0.25">
      <c r="A596" s="2"/>
      <c r="B596" s="18">
        <f t="shared" ref="B596:N599" si="99">IFERROR(VLOOKUP($B$595,$220:$331,MATCH($P596&amp;"/"&amp;B$336,$218:$218,0),FALSE),"")</f>
        <v>0</v>
      </c>
      <c r="C596" s="18">
        <f t="shared" si="99"/>
        <v>0</v>
      </c>
      <c r="D596" s="18">
        <f t="shared" si="99"/>
        <v>-3734</v>
      </c>
      <c r="E596" s="18">
        <f t="shared" si="99"/>
        <v>-889</v>
      </c>
      <c r="F596" s="18">
        <f t="shared" si="99"/>
        <v>-2890</v>
      </c>
      <c r="G596" s="18">
        <f t="shared" si="99"/>
        <v>0</v>
      </c>
      <c r="H596" s="18">
        <f t="shared" si="99"/>
        <v>0</v>
      </c>
      <c r="I596" s="18">
        <f t="shared" si="99"/>
        <v>-7258</v>
      </c>
      <c r="J596" s="18">
        <f t="shared" si="99"/>
        <v>0</v>
      </c>
      <c r="K596" s="18">
        <f t="shared" si="99"/>
        <v>-21649</v>
      </c>
      <c r="L596" s="18">
        <f t="shared" si="99"/>
        <v>-15720</v>
      </c>
      <c r="M596" s="18">
        <f t="shared" si="99"/>
        <v>-30597</v>
      </c>
      <c r="N596" s="19">
        <f t="shared" si="99"/>
        <v>-40715</v>
      </c>
      <c r="O596" s="16"/>
      <c r="P596" s="20" t="s">
        <v>319</v>
      </c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</row>
    <row r="597" spans="1:71" x14ac:dyDescent="0.25">
      <c r="A597" s="2"/>
      <c r="B597" s="18">
        <f t="shared" si="99"/>
        <v>0</v>
      </c>
      <c r="C597" s="18">
        <f t="shared" si="99"/>
        <v>-24741</v>
      </c>
      <c r="D597" s="18">
        <f t="shared" si="99"/>
        <v>-6870</v>
      </c>
      <c r="E597" s="18">
        <f t="shared" si="99"/>
        <v>-9662</v>
      </c>
      <c r="F597" s="18">
        <f t="shared" si="99"/>
        <v>-13002</v>
      </c>
      <c r="G597" s="18">
        <f t="shared" si="99"/>
        <v>-6090</v>
      </c>
      <c r="H597" s="18">
        <f t="shared" si="99"/>
        <v>-14193</v>
      </c>
      <c r="I597" s="18">
        <f t="shared" si="99"/>
        <v>-16490</v>
      </c>
      <c r="J597" s="18">
        <f t="shared" si="99"/>
        <v>-18369</v>
      </c>
      <c r="K597" s="18">
        <f t="shared" si="99"/>
        <v>-49638</v>
      </c>
      <c r="L597" s="18">
        <f t="shared" si="99"/>
        <v>-37928</v>
      </c>
      <c r="M597" s="18">
        <f t="shared" si="99"/>
        <v>-45023</v>
      </c>
      <c r="N597" s="19">
        <f t="shared" si="99"/>
        <v>-50963</v>
      </c>
      <c r="O597" s="16"/>
      <c r="P597" s="20" t="s">
        <v>320</v>
      </c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</row>
    <row r="598" spans="1:71" x14ac:dyDescent="0.25">
      <c r="A598" s="2"/>
      <c r="B598" s="18">
        <f t="shared" si="99"/>
        <v>0</v>
      </c>
      <c r="C598" s="18">
        <f t="shared" si="99"/>
        <v>-31062</v>
      </c>
      <c r="D598" s="18">
        <f t="shared" si="99"/>
        <v>-14624</v>
      </c>
      <c r="E598" s="18">
        <f t="shared" si="99"/>
        <v>-21019</v>
      </c>
      <c r="F598" s="18">
        <f t="shared" si="99"/>
        <v>-26595</v>
      </c>
      <c r="G598" s="18">
        <f t="shared" si="99"/>
        <v>-9869</v>
      </c>
      <c r="H598" s="18">
        <f t="shared" si="99"/>
        <v>-48428</v>
      </c>
      <c r="I598" s="18">
        <f t="shared" si="99"/>
        <v>-27331</v>
      </c>
      <c r="J598" s="18">
        <f t="shared" si="99"/>
        <v>-45368</v>
      </c>
      <c r="K598" s="18">
        <f t="shared" si="99"/>
        <v>-533148</v>
      </c>
      <c r="L598" s="18">
        <f t="shared" si="99"/>
        <v>-83978</v>
      </c>
      <c r="M598" s="18">
        <f t="shared" si="99"/>
        <v>-51982</v>
      </c>
      <c r="N598" s="19">
        <f t="shared" si="99"/>
        <v>-67237</v>
      </c>
      <c r="O598" s="16"/>
      <c r="P598" s="20" t="s">
        <v>321</v>
      </c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</row>
    <row r="599" spans="1:71" x14ac:dyDescent="0.25">
      <c r="A599" s="2"/>
      <c r="B599" s="18">
        <f t="shared" si="99"/>
        <v>0</v>
      </c>
      <c r="C599" s="18">
        <f t="shared" si="99"/>
        <v>-47305</v>
      </c>
      <c r="D599" s="18">
        <f t="shared" si="99"/>
        <v>-22300.14</v>
      </c>
      <c r="E599" s="18">
        <f t="shared" si="99"/>
        <v>-33078.83</v>
      </c>
      <c r="F599" s="18">
        <f t="shared" si="99"/>
        <v>0</v>
      </c>
      <c r="G599" s="18">
        <f t="shared" si="99"/>
        <v>0</v>
      </c>
      <c r="H599" s="18">
        <f t="shared" si="99"/>
        <v>0</v>
      </c>
      <c r="I599" s="18">
        <f t="shared" si="99"/>
        <v>0</v>
      </c>
      <c r="J599" s="18">
        <f t="shared" si="99"/>
        <v>-66223.509999999995</v>
      </c>
      <c r="K599" s="18">
        <f t="shared" si="99"/>
        <v>-94292.84</v>
      </c>
      <c r="L599" s="18">
        <f t="shared" si="99"/>
        <v>-110014.58199999999</v>
      </c>
      <c r="M599" s="18">
        <f t="shared" si="99"/>
        <v>-86054.423999999999</v>
      </c>
      <c r="N599" s="19" t="str">
        <f t="shared" si="99"/>
        <v/>
      </c>
      <c r="O599" s="16"/>
      <c r="P599" s="20" t="s">
        <v>322</v>
      </c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</row>
    <row r="600" spans="1:71" x14ac:dyDescent="0.25">
      <c r="A600" s="2"/>
      <c r="B600" s="33" t="s">
        <v>344</v>
      </c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5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</row>
    <row r="601" spans="1:71" x14ac:dyDescent="0.25">
      <c r="A601" s="2"/>
      <c r="B601" s="19">
        <f t="shared" ref="B601:N604" si="100">IFERROR(B591+B596,"")</f>
        <v>-660292</v>
      </c>
      <c r="C601" s="19">
        <f t="shared" si="100"/>
        <v>-662967</v>
      </c>
      <c r="D601" s="19">
        <f t="shared" si="100"/>
        <v>-408086</v>
      </c>
      <c r="E601" s="19">
        <f t="shared" si="100"/>
        <v>-338113</v>
      </c>
      <c r="F601" s="19">
        <f t="shared" si="100"/>
        <v>-267768</v>
      </c>
      <c r="G601" s="19">
        <f t="shared" si="100"/>
        <v>-527471</v>
      </c>
      <c r="H601" s="19">
        <f t="shared" si="100"/>
        <v>-349996</v>
      </c>
      <c r="I601" s="19">
        <f t="shared" si="100"/>
        <v>-241936</v>
      </c>
      <c r="J601" s="19">
        <f t="shared" si="100"/>
        <v>-358927</v>
      </c>
      <c r="K601" s="19">
        <f t="shared" si="100"/>
        <v>-200936</v>
      </c>
      <c r="L601" s="19">
        <f t="shared" si="100"/>
        <v>-137394</v>
      </c>
      <c r="M601" s="19">
        <f t="shared" si="100"/>
        <v>-478890</v>
      </c>
      <c r="N601" s="19">
        <f t="shared" si="100"/>
        <v>-414655</v>
      </c>
      <c r="O601" s="16"/>
      <c r="P601" s="20" t="s">
        <v>319</v>
      </c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</row>
    <row r="602" spans="1:71" x14ac:dyDescent="0.25">
      <c r="A602" s="2"/>
      <c r="B602" s="19">
        <f t="shared" si="100"/>
        <v>-1422676</v>
      </c>
      <c r="C602" s="19">
        <f t="shared" si="100"/>
        <v>-1316876</v>
      </c>
      <c r="D602" s="19">
        <f t="shared" si="100"/>
        <v>-856560</v>
      </c>
      <c r="E602" s="19">
        <f t="shared" si="100"/>
        <v>-696357</v>
      </c>
      <c r="F602" s="19">
        <f t="shared" si="100"/>
        <v>-608780</v>
      </c>
      <c r="G602" s="19">
        <f t="shared" si="100"/>
        <v>-1037916</v>
      </c>
      <c r="H602" s="19">
        <f t="shared" si="100"/>
        <v>-573799</v>
      </c>
      <c r="I602" s="19">
        <f t="shared" si="100"/>
        <v>-480624</v>
      </c>
      <c r="J602" s="19">
        <f t="shared" si="100"/>
        <v>-664736</v>
      </c>
      <c r="K602" s="19">
        <f t="shared" si="100"/>
        <v>-568088</v>
      </c>
      <c r="L602" s="19">
        <f t="shared" si="100"/>
        <v>-472164</v>
      </c>
      <c r="M602" s="19">
        <f t="shared" si="100"/>
        <v>-893378</v>
      </c>
      <c r="N602" s="19">
        <f t="shared" si="100"/>
        <v>-890475</v>
      </c>
      <c r="O602" s="16"/>
      <c r="P602" s="20" t="s">
        <v>320</v>
      </c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</row>
    <row r="603" spans="1:71" x14ac:dyDescent="0.25">
      <c r="A603" s="2"/>
      <c r="B603" s="19">
        <f t="shared" si="100"/>
        <v>-2429966</v>
      </c>
      <c r="C603" s="19">
        <f t="shared" si="100"/>
        <v>-2092589</v>
      </c>
      <c r="D603" s="19">
        <f t="shared" si="100"/>
        <v>-1648414</v>
      </c>
      <c r="E603" s="19">
        <f t="shared" si="100"/>
        <v>-1091918</v>
      </c>
      <c r="F603" s="19">
        <f t="shared" si="100"/>
        <v>-1011561</v>
      </c>
      <c r="G603" s="19">
        <f t="shared" si="100"/>
        <v>-1294670</v>
      </c>
      <c r="H603" s="19">
        <f t="shared" si="100"/>
        <v>-849908</v>
      </c>
      <c r="I603" s="19">
        <f t="shared" si="100"/>
        <v>-865687</v>
      </c>
      <c r="J603" s="19">
        <f t="shared" si="100"/>
        <v>-942768</v>
      </c>
      <c r="K603" s="19">
        <f t="shared" si="100"/>
        <v>-1328444</v>
      </c>
      <c r="L603" s="19">
        <f t="shared" si="100"/>
        <v>-920570</v>
      </c>
      <c r="M603" s="19">
        <f t="shared" si="100"/>
        <v>-1415696</v>
      </c>
      <c r="N603" s="19">
        <f t="shared" si="100"/>
        <v>-1379991</v>
      </c>
      <c r="O603" s="16"/>
      <c r="P603" s="20" t="s">
        <v>321</v>
      </c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</row>
    <row r="604" spans="1:71" x14ac:dyDescent="0.25">
      <c r="A604" s="2"/>
      <c r="B604" s="19">
        <f t="shared" si="100"/>
        <v>-3379747.01</v>
      </c>
      <c r="C604" s="19">
        <f t="shared" si="100"/>
        <v>-2778479</v>
      </c>
      <c r="D604" s="19">
        <f t="shared" si="100"/>
        <v>-2313029.42</v>
      </c>
      <c r="E604" s="19">
        <f t="shared" si="100"/>
        <v>-1521463.9300000002</v>
      </c>
      <c r="F604" s="19">
        <f t="shared" si="100"/>
        <v>-1350085.655</v>
      </c>
      <c r="G604" s="19">
        <f t="shared" si="100"/>
        <v>-1999885.638</v>
      </c>
      <c r="H604" s="19">
        <f t="shared" si="100"/>
        <v>-1359451.78</v>
      </c>
      <c r="I604" s="19">
        <f t="shared" si="100"/>
        <v>-1536120.456</v>
      </c>
      <c r="J604" s="19">
        <f t="shared" si="100"/>
        <v>-1512856.92</v>
      </c>
      <c r="K604" s="19">
        <f t="shared" si="100"/>
        <v>-1461617.3530000001</v>
      </c>
      <c r="L604" s="19">
        <f t="shared" si="100"/>
        <v>-1450003.9109999998</v>
      </c>
      <c r="M604" s="19">
        <f t="shared" si="100"/>
        <v>-2041810.7969999998</v>
      </c>
      <c r="N604" s="19" t="str">
        <f t="shared" si="100"/>
        <v/>
      </c>
      <c r="O604" s="16">
        <f>RATE(M$336-C$336,,-C604,M604)</f>
        <v>-3.0336970003547726E-2</v>
      </c>
      <c r="P604" s="20" t="s">
        <v>322</v>
      </c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</row>
    <row r="605" spans="1:71" x14ac:dyDescent="0.25">
      <c r="A605" s="2"/>
      <c r="B605" s="32" t="s">
        <v>287</v>
      </c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5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</row>
    <row r="606" spans="1:71" x14ac:dyDescent="0.25">
      <c r="A606" s="2"/>
      <c r="B606" s="18">
        <f t="shared" ref="B606:N609" si="101">IFERROR(VLOOKUP($B$605,$220:$331,MATCH($P606&amp;"/"&amp;B$336,$218:$218,0),FALSE),"")</f>
        <v>-732297</v>
      </c>
      <c r="C606" s="18">
        <f t="shared" si="101"/>
        <v>-615270</v>
      </c>
      <c r="D606" s="18">
        <f t="shared" si="101"/>
        <v>-458197</v>
      </c>
      <c r="E606" s="18">
        <f t="shared" si="101"/>
        <v>-268906</v>
      </c>
      <c r="F606" s="18">
        <f t="shared" si="101"/>
        <v>-549181</v>
      </c>
      <c r="G606" s="18">
        <f t="shared" si="101"/>
        <v>-542188</v>
      </c>
      <c r="H606" s="18">
        <f t="shared" si="101"/>
        <v>-340476</v>
      </c>
      <c r="I606" s="18">
        <f t="shared" si="101"/>
        <v>-238897</v>
      </c>
      <c r="J606" s="18">
        <f t="shared" si="101"/>
        <v>-353537</v>
      </c>
      <c r="K606" s="18">
        <f t="shared" si="101"/>
        <v>-914963</v>
      </c>
      <c r="L606" s="18">
        <f t="shared" si="101"/>
        <v>-370545</v>
      </c>
      <c r="M606" s="18">
        <f t="shared" si="101"/>
        <v>-729863</v>
      </c>
      <c r="N606" s="19">
        <f t="shared" si="101"/>
        <v>-1608634</v>
      </c>
      <c r="O606" s="16"/>
      <c r="P606" s="20" t="s">
        <v>319</v>
      </c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</row>
    <row r="607" spans="1:71" x14ac:dyDescent="0.25">
      <c r="A607" s="2"/>
      <c r="B607" s="18">
        <f t="shared" si="101"/>
        <v>-1488559</v>
      </c>
      <c r="C607" s="18">
        <f t="shared" si="101"/>
        <v>-1257124</v>
      </c>
      <c r="D607" s="18">
        <f t="shared" si="101"/>
        <v>-812775</v>
      </c>
      <c r="E607" s="18">
        <f t="shared" si="101"/>
        <v>-598820</v>
      </c>
      <c r="F607" s="18">
        <f t="shared" si="101"/>
        <v>-990840</v>
      </c>
      <c r="G607" s="18">
        <f t="shared" si="101"/>
        <v>-1041895</v>
      </c>
      <c r="H607" s="18">
        <f t="shared" si="101"/>
        <v>-559546</v>
      </c>
      <c r="I607" s="18">
        <f t="shared" si="101"/>
        <v>-457622</v>
      </c>
      <c r="J607" s="18">
        <f t="shared" si="101"/>
        <v>-659623</v>
      </c>
      <c r="K607" s="18">
        <f t="shared" si="101"/>
        <v>-1174143</v>
      </c>
      <c r="L607" s="18">
        <f t="shared" si="101"/>
        <v>-937886</v>
      </c>
      <c r="M607" s="18">
        <f t="shared" si="101"/>
        <v>-1497489</v>
      </c>
      <c r="N607" s="19">
        <f t="shared" si="101"/>
        <v>-1973006</v>
      </c>
      <c r="O607" s="16"/>
      <c r="P607" s="20" t="s">
        <v>320</v>
      </c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</row>
    <row r="608" spans="1:71" x14ac:dyDescent="0.25">
      <c r="A608" s="2"/>
      <c r="B608" s="18">
        <f t="shared" si="101"/>
        <v>-84729</v>
      </c>
      <c r="C608" s="18">
        <f t="shared" si="101"/>
        <v>-2096879</v>
      </c>
      <c r="D608" s="18">
        <f t="shared" si="101"/>
        <v>-1662885</v>
      </c>
      <c r="E608" s="18">
        <f t="shared" si="101"/>
        <v>-1743797</v>
      </c>
      <c r="F608" s="18">
        <f t="shared" si="101"/>
        <v>-1375942</v>
      </c>
      <c r="G608" s="18">
        <f t="shared" si="101"/>
        <v>-1234299</v>
      </c>
      <c r="H608" s="18">
        <f t="shared" si="101"/>
        <v>-819423</v>
      </c>
      <c r="I608" s="18">
        <f t="shared" si="101"/>
        <v>-837983</v>
      </c>
      <c r="J608" s="18">
        <f t="shared" si="101"/>
        <v>-907677</v>
      </c>
      <c r="K608" s="18">
        <f t="shared" si="101"/>
        <v>-1246749</v>
      </c>
      <c r="L608" s="18">
        <f t="shared" si="101"/>
        <v>-1538908</v>
      </c>
      <c r="M608" s="18">
        <f t="shared" si="101"/>
        <v>-2236779</v>
      </c>
      <c r="N608" s="19">
        <f t="shared" si="101"/>
        <v>-2026850</v>
      </c>
      <c r="O608" s="16"/>
      <c r="P608" s="20" t="s">
        <v>321</v>
      </c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</row>
    <row r="609" spans="1:71" x14ac:dyDescent="0.25">
      <c r="A609" s="2"/>
      <c r="B609" s="18">
        <f t="shared" si="101"/>
        <v>-1356641.28</v>
      </c>
      <c r="C609" s="18">
        <f t="shared" si="101"/>
        <v>-2888860</v>
      </c>
      <c r="D609" s="18">
        <f t="shared" si="101"/>
        <v>-2215293.52</v>
      </c>
      <c r="E609" s="18">
        <f t="shared" si="101"/>
        <v>-2144174.79</v>
      </c>
      <c r="F609" s="18">
        <f t="shared" si="101"/>
        <v>-2011861.817</v>
      </c>
      <c r="G609" s="18">
        <f t="shared" si="101"/>
        <v>-1841332.649</v>
      </c>
      <c r="H609" s="18">
        <f t="shared" si="101"/>
        <v>-1434452.94</v>
      </c>
      <c r="I609" s="18">
        <f t="shared" si="101"/>
        <v>-1766376.183</v>
      </c>
      <c r="J609" s="18">
        <f t="shared" si="101"/>
        <v>-1565439.15</v>
      </c>
      <c r="K609" s="18">
        <f t="shared" si="101"/>
        <v>-3189169.7379999999</v>
      </c>
      <c r="L609" s="18">
        <f t="shared" si="101"/>
        <v>-2669174.1940000001</v>
      </c>
      <c r="M609" s="18">
        <f t="shared" si="101"/>
        <v>-2593716.7179999999</v>
      </c>
      <c r="N609" s="19" t="str">
        <f t="shared" si="101"/>
        <v/>
      </c>
      <c r="O609" s="16"/>
      <c r="P609" s="20" t="s">
        <v>322</v>
      </c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</row>
    <row r="610" spans="1:71" x14ac:dyDescent="0.25">
      <c r="A610" s="2"/>
      <c r="B610" s="37" t="s">
        <v>312</v>
      </c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5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</row>
    <row r="611" spans="1:71" x14ac:dyDescent="0.25">
      <c r="A611" s="2"/>
      <c r="B611" s="18">
        <f t="shared" ref="B611:N614" si="102">IFERROR(VLOOKUP($B$610,$220:$331,MATCH($P611&amp;"/"&amp;B$336,$218:$218,0),FALSE),"")</f>
        <v>239502</v>
      </c>
      <c r="C611" s="18">
        <f t="shared" si="102"/>
        <v>258129</v>
      </c>
      <c r="D611" s="18">
        <f t="shared" si="102"/>
        <v>-62667</v>
      </c>
      <c r="E611" s="18">
        <f t="shared" si="102"/>
        <v>-214736</v>
      </c>
      <c r="F611" s="18">
        <f t="shared" si="102"/>
        <v>-215582</v>
      </c>
      <c r="G611" s="18">
        <f t="shared" si="102"/>
        <v>-681316</v>
      </c>
      <c r="H611" s="18">
        <f t="shared" si="102"/>
        <v>-879386</v>
      </c>
      <c r="I611" s="18">
        <f t="shared" si="102"/>
        <v>-1153083</v>
      </c>
      <c r="J611" s="18">
        <f t="shared" si="102"/>
        <v>-514554</v>
      </c>
      <c r="K611" s="18">
        <f t="shared" si="102"/>
        <v>-232447</v>
      </c>
      <c r="L611" s="18">
        <f t="shared" si="102"/>
        <v>-141498</v>
      </c>
      <c r="M611" s="18">
        <f t="shared" si="102"/>
        <v>-140795</v>
      </c>
      <c r="N611" s="18">
        <f t="shared" si="102"/>
        <v>1358606</v>
      </c>
      <c r="O611" s="16"/>
      <c r="P611" s="20" t="s">
        <v>319</v>
      </c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</row>
    <row r="612" spans="1:71" x14ac:dyDescent="0.25">
      <c r="A612" s="2"/>
      <c r="B612" s="18">
        <f t="shared" si="102"/>
        <v>431521</v>
      </c>
      <c r="C612" s="18">
        <f t="shared" si="102"/>
        <v>598321</v>
      </c>
      <c r="D612" s="18">
        <f t="shared" si="102"/>
        <v>114749</v>
      </c>
      <c r="E612" s="18">
        <f t="shared" si="102"/>
        <v>-82808</v>
      </c>
      <c r="F612" s="18">
        <f t="shared" si="102"/>
        <v>-336044</v>
      </c>
      <c r="G612" s="18">
        <f t="shared" si="102"/>
        <v>-842372</v>
      </c>
      <c r="H612" s="18">
        <f t="shared" si="102"/>
        <v>-1887159</v>
      </c>
      <c r="I612" s="18">
        <f t="shared" si="102"/>
        <v>-1894795</v>
      </c>
      <c r="J612" s="18">
        <f t="shared" si="102"/>
        <v>-994075</v>
      </c>
      <c r="K612" s="18">
        <f t="shared" si="102"/>
        <v>-1709901</v>
      </c>
      <c r="L612" s="18">
        <f t="shared" si="102"/>
        <v>-1043517</v>
      </c>
      <c r="M612" s="18">
        <f t="shared" si="102"/>
        <v>-1065751</v>
      </c>
      <c r="N612" s="18">
        <f t="shared" si="102"/>
        <v>2017533</v>
      </c>
      <c r="O612" s="16"/>
      <c r="P612" s="20" t="s">
        <v>320</v>
      </c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</row>
    <row r="613" spans="1:71" x14ac:dyDescent="0.25">
      <c r="A613" s="2"/>
      <c r="B613" s="18">
        <f t="shared" si="102"/>
        <v>-697118</v>
      </c>
      <c r="C613" s="18">
        <f t="shared" si="102"/>
        <v>1199640</v>
      </c>
      <c r="D613" s="18">
        <f t="shared" si="102"/>
        <v>733152</v>
      </c>
      <c r="E613" s="18">
        <f t="shared" si="102"/>
        <v>204421</v>
      </c>
      <c r="F613" s="18">
        <f t="shared" si="102"/>
        <v>-625353</v>
      </c>
      <c r="G613" s="18">
        <f t="shared" si="102"/>
        <v>-1600776</v>
      </c>
      <c r="H613" s="18">
        <f t="shared" si="102"/>
        <v>-2107678</v>
      </c>
      <c r="I613" s="18">
        <f t="shared" si="102"/>
        <v>-2367988</v>
      </c>
      <c r="J613" s="18">
        <f t="shared" si="102"/>
        <v>-1474207</v>
      </c>
      <c r="K613" s="18">
        <f t="shared" si="102"/>
        <v>-1860772</v>
      </c>
      <c r="L613" s="18">
        <f t="shared" si="102"/>
        <v>-1066594</v>
      </c>
      <c r="M613" s="18">
        <f t="shared" si="102"/>
        <v>-914563</v>
      </c>
      <c r="N613" s="18">
        <f t="shared" si="102"/>
        <v>1587565</v>
      </c>
      <c r="O613" s="16"/>
      <c r="P613" s="20" t="s">
        <v>321</v>
      </c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</row>
    <row r="614" spans="1:71" x14ac:dyDescent="0.25">
      <c r="A614" s="2"/>
      <c r="B614" s="18">
        <f t="shared" si="102"/>
        <v>-35511.21</v>
      </c>
      <c r="C614" s="18">
        <f t="shared" si="102"/>
        <v>1609562</v>
      </c>
      <c r="D614" s="18">
        <f t="shared" si="102"/>
        <v>799405.04</v>
      </c>
      <c r="E614" s="18">
        <f t="shared" si="102"/>
        <v>7261.55</v>
      </c>
      <c r="F614" s="18">
        <f t="shared" si="102"/>
        <v>-628824.397</v>
      </c>
      <c r="G614" s="18">
        <f t="shared" si="102"/>
        <v>-1646305.7609999999</v>
      </c>
      <c r="H614" s="18">
        <f t="shared" si="102"/>
        <v>-2396425.2799999998</v>
      </c>
      <c r="I614" s="18">
        <f t="shared" si="102"/>
        <v>-2600588.8450000002</v>
      </c>
      <c r="J614" s="18">
        <f t="shared" si="102"/>
        <v>-1911022.97</v>
      </c>
      <c r="K614" s="18">
        <f t="shared" si="102"/>
        <v>-1911250.1950000001</v>
      </c>
      <c r="L614" s="18">
        <f t="shared" si="102"/>
        <v>-991514.45700000005</v>
      </c>
      <c r="M614" s="18">
        <f t="shared" si="102"/>
        <v>-463156.10700000002</v>
      </c>
      <c r="N614" s="18" t="str">
        <f t="shared" si="102"/>
        <v/>
      </c>
      <c r="O614" s="16"/>
      <c r="P614" s="20" t="s">
        <v>322</v>
      </c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</row>
    <row r="615" spans="1:71" x14ac:dyDescent="0.25">
      <c r="A615" s="2"/>
      <c r="B615" s="54" t="s">
        <v>314</v>
      </c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6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</row>
    <row r="616" spans="1:71" x14ac:dyDescent="0.25">
      <c r="A616" s="2"/>
      <c r="B616" s="18">
        <f t="shared" ref="B616:N619" si="103">IFERROR(VLOOKUP($B$615,$220:$331,MATCH($P616&amp;"/"&amp;B$336,$218:$218,0),FALSE),"")</f>
        <v>125258</v>
      </c>
      <c r="C616" s="18">
        <f t="shared" si="103"/>
        <v>40429</v>
      </c>
      <c r="D616" s="18">
        <f t="shared" si="103"/>
        <v>16206</v>
      </c>
      <c r="E616" s="18">
        <f t="shared" si="103"/>
        <v>48766</v>
      </c>
      <c r="F616" s="18">
        <f t="shared" si="103"/>
        <v>-149233</v>
      </c>
      <c r="G616" s="18">
        <f t="shared" si="103"/>
        <v>-167075</v>
      </c>
      <c r="H616" s="18">
        <f t="shared" si="103"/>
        <v>-274350</v>
      </c>
      <c r="I616" s="18">
        <f t="shared" si="103"/>
        <v>-244705</v>
      </c>
      <c r="J616" s="18">
        <f t="shared" si="103"/>
        <v>352070</v>
      </c>
      <c r="K616" s="18">
        <f t="shared" si="103"/>
        <v>65866</v>
      </c>
      <c r="L616" s="18">
        <f t="shared" si="103"/>
        <v>542990</v>
      </c>
      <c r="M616" s="18">
        <f t="shared" si="103"/>
        <v>438887</v>
      </c>
      <c r="N616" s="19">
        <f t="shared" si="103"/>
        <v>309143</v>
      </c>
      <c r="O616" s="16"/>
      <c r="P616" s="20" t="s">
        <v>319</v>
      </c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</row>
    <row r="617" spans="1:71" x14ac:dyDescent="0.25">
      <c r="A617" s="2"/>
      <c r="B617" s="18">
        <f t="shared" si="103"/>
        <v>-68480</v>
      </c>
      <c r="C617" s="18">
        <f t="shared" si="103"/>
        <v>2731</v>
      </c>
      <c r="D617" s="18">
        <f t="shared" si="103"/>
        <v>19872</v>
      </c>
      <c r="E617" s="18">
        <f t="shared" si="103"/>
        <v>268998</v>
      </c>
      <c r="F617" s="18">
        <f t="shared" si="103"/>
        <v>-85193</v>
      </c>
      <c r="G617" s="18">
        <f t="shared" si="103"/>
        <v>-231768</v>
      </c>
      <c r="H617" s="18">
        <f t="shared" si="103"/>
        <v>-760361</v>
      </c>
      <c r="I617" s="18">
        <f t="shared" si="103"/>
        <v>-335027</v>
      </c>
      <c r="J617" s="18">
        <f t="shared" si="103"/>
        <v>624959</v>
      </c>
      <c r="K617" s="18">
        <f t="shared" si="103"/>
        <v>-459454</v>
      </c>
      <c r="L617" s="18">
        <f t="shared" si="103"/>
        <v>2942</v>
      </c>
      <c r="M617" s="18">
        <f t="shared" si="103"/>
        <v>-469674</v>
      </c>
      <c r="N617" s="19">
        <f t="shared" si="103"/>
        <v>882891</v>
      </c>
      <c r="O617" s="16"/>
      <c r="P617" s="20" t="s">
        <v>320</v>
      </c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</row>
    <row r="618" spans="1:71" x14ac:dyDescent="0.25">
      <c r="A618" s="2"/>
      <c r="B618" s="18">
        <f t="shared" si="103"/>
        <v>443614</v>
      </c>
      <c r="C618" s="18">
        <f t="shared" si="103"/>
        <v>12927</v>
      </c>
      <c r="D618" s="18">
        <f t="shared" si="103"/>
        <v>-3024</v>
      </c>
      <c r="E618" s="18">
        <f t="shared" si="103"/>
        <v>-126780</v>
      </c>
      <c r="F618" s="18">
        <f t="shared" si="103"/>
        <v>-131978</v>
      </c>
      <c r="G618" s="18">
        <f t="shared" si="103"/>
        <v>-178341</v>
      </c>
      <c r="H618" s="18">
        <f t="shared" si="103"/>
        <v>-429573</v>
      </c>
      <c r="I618" s="18">
        <f t="shared" si="103"/>
        <v>-398578</v>
      </c>
      <c r="J618" s="18">
        <f t="shared" si="103"/>
        <v>642972</v>
      </c>
      <c r="K618" s="18">
        <f t="shared" si="103"/>
        <v>266853</v>
      </c>
      <c r="L618" s="18">
        <f t="shared" si="103"/>
        <v>510257</v>
      </c>
      <c r="M618" s="18">
        <f t="shared" si="103"/>
        <v>-388499</v>
      </c>
      <c r="N618" s="19">
        <f t="shared" si="103"/>
        <v>783552</v>
      </c>
      <c r="O618" s="16"/>
      <c r="P618" s="20" t="s">
        <v>321</v>
      </c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</row>
    <row r="619" spans="1:71" x14ac:dyDescent="0.25">
      <c r="A619" s="2"/>
      <c r="B619" s="18">
        <f t="shared" si="103"/>
        <v>-27510.77</v>
      </c>
      <c r="C619" s="18">
        <f t="shared" si="103"/>
        <v>29521</v>
      </c>
      <c r="D619" s="18">
        <f t="shared" si="103"/>
        <v>184255.24</v>
      </c>
      <c r="E619" s="18">
        <f t="shared" si="103"/>
        <v>16589.87</v>
      </c>
      <c r="F619" s="18">
        <f t="shared" si="103"/>
        <v>68762.576000000001</v>
      </c>
      <c r="G619" s="18">
        <f t="shared" si="103"/>
        <v>425846.84499999997</v>
      </c>
      <c r="H619" s="18">
        <f t="shared" si="103"/>
        <v>-89820.53</v>
      </c>
      <c r="I619" s="18">
        <f t="shared" si="103"/>
        <v>-255741.09899999999</v>
      </c>
      <c r="J619" s="18">
        <f t="shared" si="103"/>
        <v>699165.27</v>
      </c>
      <c r="K619" s="18">
        <f t="shared" si="103"/>
        <v>-278996.212</v>
      </c>
      <c r="L619" s="18">
        <f t="shared" si="103"/>
        <v>552387.98100000003</v>
      </c>
      <c r="M619" s="18">
        <f t="shared" si="103"/>
        <v>756393.50899999996</v>
      </c>
      <c r="N619" s="19" t="str">
        <f t="shared" si="103"/>
        <v/>
      </c>
      <c r="O619" s="16"/>
      <c r="P619" s="20" t="s">
        <v>322</v>
      </c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</row>
    <row r="620" spans="1:71" x14ac:dyDescent="0.25">
      <c r="A620" s="2"/>
      <c r="B620" s="57" t="s">
        <v>345</v>
      </c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5"/>
      <c r="O620" s="58"/>
      <c r="P620" s="59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</row>
    <row r="621" spans="1:71" x14ac:dyDescent="0.25">
      <c r="A621" s="2"/>
      <c r="B621" s="60" t="s">
        <v>346</v>
      </c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5"/>
      <c r="O621" s="58"/>
      <c r="P621" s="59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</row>
    <row r="622" spans="1:71" x14ac:dyDescent="0.25">
      <c r="A622" s="2"/>
      <c r="B622" s="61">
        <f t="shared" ref="B622:N622" si="104">B558/B390</f>
        <v>1.8331901070871976E-2</v>
      </c>
      <c r="C622" s="61">
        <f t="shared" si="104"/>
        <v>1.6730785310309154E-3</v>
      </c>
      <c r="D622" s="61">
        <f t="shared" si="104"/>
        <v>-2.4703101653378175E-3</v>
      </c>
      <c r="E622" s="61">
        <f t="shared" si="104"/>
        <v>2.5382562943925276E-2</v>
      </c>
      <c r="F622" s="61">
        <f t="shared" si="104"/>
        <v>5.6949808519229268E-2</v>
      </c>
      <c r="G622" s="61">
        <f t="shared" si="104"/>
        <v>4.525276604255505E-2</v>
      </c>
      <c r="H622" s="61">
        <f t="shared" si="104"/>
        <v>4.1398057712206532E-2</v>
      </c>
      <c r="I622" s="61">
        <f t="shared" si="104"/>
        <v>6.8396896425896289E-2</v>
      </c>
      <c r="J622" s="61">
        <f t="shared" si="104"/>
        <v>7.5811331497662615E-2</v>
      </c>
      <c r="K622" s="61">
        <f t="shared" si="104"/>
        <v>7.953689172675904E-2</v>
      </c>
      <c r="L622" s="61">
        <f t="shared" si="104"/>
        <v>8.233732181396565E-2</v>
      </c>
      <c r="M622" s="61">
        <f t="shared" si="104"/>
        <v>6.3221030622344798E-2</v>
      </c>
      <c r="N622" s="61">
        <f t="shared" si="104"/>
        <v>-5.1261259015378723E-2</v>
      </c>
      <c r="O622" s="16">
        <f t="shared" ref="O622:O624" si="105">RATE(M$336-C$336,,-C622,M622)</f>
        <v>0.4379193383245783</v>
      </c>
      <c r="P622" s="59" t="s">
        <v>347</v>
      </c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</row>
    <row r="623" spans="1:71" x14ac:dyDescent="0.25">
      <c r="A623" s="2"/>
      <c r="B623" s="61">
        <f t="shared" ref="B623:N623" si="106">((B521*(1-B552))/(B445+B420))</f>
        <v>3.558226460648288E-2</v>
      </c>
      <c r="C623" s="61">
        <f t="shared" si="106"/>
        <v>-2.6484007270199353E-4</v>
      </c>
      <c r="D623" s="61">
        <f t="shared" si="106"/>
        <v>5.8048463965987125E-2</v>
      </c>
      <c r="E623" s="61">
        <f t="shared" si="106"/>
        <v>5.34011669533353E-2</v>
      </c>
      <c r="F623" s="61">
        <f t="shared" si="106"/>
        <v>5.1226825410010578E-2</v>
      </c>
      <c r="G623" s="61">
        <f t="shared" si="106"/>
        <v>7.958025170189735E-2</v>
      </c>
      <c r="H623" s="61">
        <f t="shared" si="106"/>
        <v>8.0209528586275489E-2</v>
      </c>
      <c r="I623" s="61">
        <f t="shared" si="106"/>
        <v>0.11944435960340642</v>
      </c>
      <c r="J623" s="61">
        <f t="shared" si="106"/>
        <v>0.11928742296371575</v>
      </c>
      <c r="K623" s="61">
        <f t="shared" si="106"/>
        <v>0.12502927668331812</v>
      </c>
      <c r="L623" s="61">
        <f t="shared" si="106"/>
        <v>0.12063210798361712</v>
      </c>
      <c r="M623" s="61">
        <f t="shared" si="106"/>
        <v>9.185859130081131E-2</v>
      </c>
      <c r="N623" s="61">
        <f t="shared" si="106"/>
        <v>-4.0465167105951813E-2</v>
      </c>
      <c r="O623" s="16" t="e">
        <f t="shared" si="105"/>
        <v>#NUM!</v>
      </c>
      <c r="P623" s="59" t="s">
        <v>348</v>
      </c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</row>
    <row r="624" spans="1:71" x14ac:dyDescent="0.25">
      <c r="A624" s="2"/>
      <c r="B624" s="61">
        <f t="shared" ref="B624:N624" si="107">B558/B445</f>
        <v>5.3091297829075172E-2</v>
      </c>
      <c r="C624" s="61">
        <f t="shared" si="107"/>
        <v>5.5579223415188886E-3</v>
      </c>
      <c r="D624" s="61">
        <f t="shared" si="107"/>
        <v>-8.8160874132472509E-3</v>
      </c>
      <c r="E624" s="61">
        <f t="shared" si="107"/>
        <v>9.4959880454817E-2</v>
      </c>
      <c r="F624" s="61">
        <f t="shared" si="107"/>
        <v>0.16857753809604265</v>
      </c>
      <c r="G624" s="61">
        <f t="shared" si="107"/>
        <v>0.12779122851813535</v>
      </c>
      <c r="H624" s="61">
        <f t="shared" si="107"/>
        <v>0.1088872864504445</v>
      </c>
      <c r="I624" s="61">
        <f t="shared" si="107"/>
        <v>0.18100143501023419</v>
      </c>
      <c r="J624" s="61">
        <f t="shared" si="107"/>
        <v>0.17776922972793976</v>
      </c>
      <c r="K624" s="61">
        <f t="shared" si="107"/>
        <v>0.17255136312355987</v>
      </c>
      <c r="L624" s="61">
        <f t="shared" si="107"/>
        <v>0.16877899899330648</v>
      </c>
      <c r="M624" s="61">
        <f t="shared" si="107"/>
        <v>0.1275934393682383</v>
      </c>
      <c r="N624" s="61">
        <f t="shared" si="107"/>
        <v>-0.16490108605642356</v>
      </c>
      <c r="O624" s="16">
        <f t="shared" si="105"/>
        <v>0.36801729205773392</v>
      </c>
      <c r="P624" s="59" t="s">
        <v>349</v>
      </c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</row>
    <row r="625" spans="1:71" x14ac:dyDescent="0.25">
      <c r="A625" s="2"/>
      <c r="B625" s="60" t="s">
        <v>350</v>
      </c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5"/>
      <c r="O625" s="58"/>
      <c r="P625" s="59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</row>
    <row r="626" spans="1:71" x14ac:dyDescent="0.25">
      <c r="A626" s="2"/>
      <c r="B626" s="35">
        <f t="shared" ref="B626:N626" si="108">B420/B445</f>
        <v>1.0237434891441544</v>
      </c>
      <c r="C626" s="53">
        <f t="shared" si="108"/>
        <v>1.3832907518606798</v>
      </c>
      <c r="D626" s="53">
        <f t="shared" si="108"/>
        <v>1.6306956832827126</v>
      </c>
      <c r="E626" s="53">
        <f t="shared" si="108"/>
        <v>1.7258325439449027</v>
      </c>
      <c r="F626" s="53">
        <f t="shared" si="108"/>
        <v>1.2854353778171899</v>
      </c>
      <c r="G626" s="53">
        <f t="shared" si="108"/>
        <v>1.1073660607426175</v>
      </c>
      <c r="H626" s="53">
        <f t="shared" si="108"/>
        <v>0.93965238081959146</v>
      </c>
      <c r="I626" s="53">
        <f t="shared" si="108"/>
        <v>0.93959079245269339</v>
      </c>
      <c r="J626" s="53">
        <f t="shared" si="108"/>
        <v>0.74657553316769254</v>
      </c>
      <c r="K626" s="53">
        <f t="shared" si="108"/>
        <v>0.60352567126981904</v>
      </c>
      <c r="L626" s="53">
        <f t="shared" si="108"/>
        <v>0.54842320052812821</v>
      </c>
      <c r="M626" s="53">
        <f t="shared" si="108"/>
        <v>0.56452305509018552</v>
      </c>
      <c r="N626" s="53">
        <f t="shared" si="108"/>
        <v>1.9220805160973433</v>
      </c>
      <c r="O626" s="16">
        <f t="shared" ref="O626:O627" si="109">RATE(M$336-C$336,,-C626,M626)</f>
        <v>-8.5725049630373806E-2</v>
      </c>
      <c r="P626" s="59" t="s">
        <v>351</v>
      </c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</row>
    <row r="627" spans="1:71" x14ac:dyDescent="0.25">
      <c r="A627" s="2"/>
      <c r="B627" s="35">
        <f t="shared" ref="B627:N627" si="110">B420/B558</f>
        <v>19.282698502493691</v>
      </c>
      <c r="C627" s="53">
        <f t="shared" si="110"/>
        <v>248.88630442480226</v>
      </c>
      <c r="D627" s="53">
        <f t="shared" si="110"/>
        <v>-184.96818450692683</v>
      </c>
      <c r="E627" s="53">
        <f t="shared" si="110"/>
        <v>18.174333578337578</v>
      </c>
      <c r="F627" s="53">
        <f t="shared" si="110"/>
        <v>7.6251877464531876</v>
      </c>
      <c r="G627" s="53">
        <f t="shared" si="110"/>
        <v>8.6654309030722487</v>
      </c>
      <c r="H627" s="53">
        <f t="shared" si="110"/>
        <v>8.6295876355338788</v>
      </c>
      <c r="I627" s="53">
        <f t="shared" si="110"/>
        <v>5.1910681945674462</v>
      </c>
      <c r="J627" s="53">
        <f t="shared" si="110"/>
        <v>4.1996893068067003</v>
      </c>
      <c r="K627" s="53">
        <f t="shared" si="110"/>
        <v>3.4976580905805355</v>
      </c>
      <c r="L627" s="53">
        <f t="shared" si="110"/>
        <v>3.249356873777157</v>
      </c>
      <c r="M627" s="53">
        <f t="shared" si="110"/>
        <v>4.424389356422596</v>
      </c>
      <c r="N627" s="53">
        <f t="shared" si="110"/>
        <v>-11.655960321811781</v>
      </c>
      <c r="O627" s="16">
        <f t="shared" si="109"/>
        <v>-0.33167880575988645</v>
      </c>
      <c r="P627" s="59" t="s">
        <v>352</v>
      </c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</row>
    <row r="628" spans="1:71" x14ac:dyDescent="0.25">
      <c r="A628" s="2"/>
      <c r="B628" s="60" t="s">
        <v>353</v>
      </c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5"/>
      <c r="O628" s="58"/>
      <c r="P628" s="59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</row>
    <row r="629" spans="1:71" x14ac:dyDescent="0.25">
      <c r="A629" s="2"/>
      <c r="B629" s="19">
        <v>1350000</v>
      </c>
      <c r="C629" s="19">
        <v>1350000</v>
      </c>
      <c r="D629" s="19">
        <v>1350000</v>
      </c>
      <c r="E629" s="19">
        <v>1350000</v>
      </c>
      <c r="F629" s="19">
        <v>1350000</v>
      </c>
      <c r="G629" s="19">
        <v>1350000</v>
      </c>
      <c r="H629" s="19">
        <v>1350000</v>
      </c>
      <c r="I629" s="19">
        <v>1350000</v>
      </c>
      <c r="J629" s="19">
        <v>1350000</v>
      </c>
      <c r="K629" s="19">
        <v>1350000</v>
      </c>
      <c r="L629" s="19">
        <v>1350000</v>
      </c>
      <c r="M629" s="19">
        <v>1350000</v>
      </c>
      <c r="N629" s="19">
        <v>1350000</v>
      </c>
      <c r="O629" s="62"/>
      <c r="P629" s="63" t="s">
        <v>354</v>
      </c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</row>
    <row r="630" spans="1:71" x14ac:dyDescent="0.25">
      <c r="A630" s="2"/>
      <c r="B630" s="35">
        <f t="shared" ref="B630:N630" si="111">B445/B629</f>
        <v>4.5180454444444438</v>
      </c>
      <c r="C630" s="35">
        <f t="shared" si="111"/>
        <v>4.4188348148148151</v>
      </c>
      <c r="D630" s="35">
        <f t="shared" si="111"/>
        <v>4.293942266666666</v>
      </c>
      <c r="E630" s="35">
        <f t="shared" si="111"/>
        <v>4.2933142444444448</v>
      </c>
      <c r="F630" s="35">
        <f t="shared" si="111"/>
        <v>6.9459902518518515</v>
      </c>
      <c r="G630" s="35">
        <f t="shared" si="111"/>
        <v>7.6624995681481476</v>
      </c>
      <c r="H630" s="35">
        <f t="shared" si="111"/>
        <v>8.0850957851851852</v>
      </c>
      <c r="I630" s="35">
        <f t="shared" si="111"/>
        <v>6.8576333740740738</v>
      </c>
      <c r="J630" s="35">
        <f t="shared" si="111"/>
        <v>7.7068477333333325</v>
      </c>
      <c r="K630" s="35">
        <f t="shared" si="111"/>
        <v>8.548779442962962</v>
      </c>
      <c r="L630" s="35">
        <f t="shared" si="111"/>
        <v>9.5571491318518511</v>
      </c>
      <c r="M630" s="35">
        <f t="shared" si="111"/>
        <v>10.126162016296295</v>
      </c>
      <c r="N630" s="35">
        <f t="shared" si="111"/>
        <v>8.433206666666667</v>
      </c>
      <c r="O630" s="16">
        <f t="shared" ref="O630:O631" si="112">RATE(M$336-C$336,,-C630,M630)</f>
        <v>8.6459922093061942E-2</v>
      </c>
      <c r="P630" s="63" t="s">
        <v>355</v>
      </c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</row>
    <row r="631" spans="1:71" x14ac:dyDescent="0.25">
      <c r="A631" s="2"/>
      <c r="B631" s="35">
        <f t="shared" ref="B631:N631" si="113">B558/B629</f>
        <v>0.23986889629629629</v>
      </c>
      <c r="C631" s="35">
        <f t="shared" si="113"/>
        <v>2.4559540740740737E-2</v>
      </c>
      <c r="D631" s="35">
        <f t="shared" si="113"/>
        <v>-3.7855770370370363E-2</v>
      </c>
      <c r="E631" s="35">
        <f t="shared" si="113"/>
        <v>0.40769260740740743</v>
      </c>
      <c r="F631" s="35">
        <f t="shared" si="113"/>
        <v>1.1709379362962964</v>
      </c>
      <c r="G631" s="35">
        <f t="shared" si="113"/>
        <v>0.97920023333333328</v>
      </c>
      <c r="H631" s="35">
        <f t="shared" si="113"/>
        <v>0.88036414074074076</v>
      </c>
      <c r="I631" s="35">
        <f t="shared" si="113"/>
        <v>1.2412414814814814</v>
      </c>
      <c r="J631" s="35">
        <f t="shared" si="113"/>
        <v>1.3700403851851852</v>
      </c>
      <c r="K631" s="35">
        <f t="shared" si="113"/>
        <v>1.4751035459259259</v>
      </c>
      <c r="L631" s="35">
        <f t="shared" si="113"/>
        <v>1.6130460637037036</v>
      </c>
      <c r="M631" s="35">
        <f t="shared" si="113"/>
        <v>1.2920318392592594</v>
      </c>
      <c r="N631" s="35">
        <f t="shared" si="113"/>
        <v>-1.3906449382716051</v>
      </c>
      <c r="O631" s="16">
        <f t="shared" si="112"/>
        <v>0.48629596055779045</v>
      </c>
      <c r="P631" s="59" t="s">
        <v>356</v>
      </c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</row>
    <row r="632" spans="1:71" x14ac:dyDescent="0.25">
      <c r="A632" s="2"/>
      <c r="B632" s="64"/>
      <c r="C632" s="64">
        <f t="shared" ref="C632:N632" si="114">+C631/B631-1</f>
        <v>-0.89761264957669318</v>
      </c>
      <c r="D632" s="65">
        <f t="shared" si="114"/>
        <v>-2.5413875515828801</v>
      </c>
      <c r="E632" s="64">
        <f t="shared" si="114"/>
        <v>-11.769629132326617</v>
      </c>
      <c r="F632" s="65">
        <f t="shared" si="114"/>
        <v>1.8721098077851028</v>
      </c>
      <c r="G632" s="64">
        <f t="shared" si="114"/>
        <v>-0.16374710991893715</v>
      </c>
      <c r="H632" s="65">
        <f t="shared" si="114"/>
        <v>-0.10093552802386574</v>
      </c>
      <c r="I632" s="64">
        <f t="shared" si="114"/>
        <v>0.40991826454573377</v>
      </c>
      <c r="J632" s="65">
        <f t="shared" si="114"/>
        <v>0.10376619346460791</v>
      </c>
      <c r="K632" s="64">
        <f t="shared" si="114"/>
        <v>7.6686177923535714E-2</v>
      </c>
      <c r="L632" s="65">
        <f t="shared" si="114"/>
        <v>9.3513786309279645E-2</v>
      </c>
      <c r="M632" s="64">
        <f t="shared" si="114"/>
        <v>-0.19901119482438445</v>
      </c>
      <c r="N632" s="66">
        <f t="shared" si="114"/>
        <v>-2.076324047144908</v>
      </c>
      <c r="O632" s="16"/>
      <c r="P632" s="67" t="s">
        <v>357</v>
      </c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</row>
    <row r="633" spans="1:71" x14ac:dyDescent="0.25">
      <c r="A633" s="2"/>
      <c r="B633" s="35">
        <v>0.1</v>
      </c>
      <c r="C633" s="35">
        <v>0.05</v>
      </c>
      <c r="D633" s="35">
        <v>0.05</v>
      </c>
      <c r="E633" s="35">
        <v>0.15</v>
      </c>
      <c r="F633" s="35">
        <v>0.3</v>
      </c>
      <c r="G633" s="35">
        <v>0.4</v>
      </c>
      <c r="H633" s="35">
        <v>0.4</v>
      </c>
      <c r="I633" s="35">
        <v>0.5</v>
      </c>
      <c r="J633" s="35">
        <v>0.55000000000000004</v>
      </c>
      <c r="K633" s="35">
        <v>0.6</v>
      </c>
      <c r="L633" s="35">
        <v>0.65</v>
      </c>
      <c r="M633" s="35"/>
      <c r="N633" s="35"/>
      <c r="O633" s="16">
        <f t="shared" ref="O633:O634" si="115">RATE(M$336-C$336,,-C633,M633)</f>
        <v>-0.99999874110137132</v>
      </c>
      <c r="P633" s="63" t="s">
        <v>358</v>
      </c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</row>
    <row r="634" spans="1:71" x14ac:dyDescent="0.25">
      <c r="A634" s="2"/>
      <c r="B634" s="64">
        <f t="shared" ref="B634:N634" si="116">+B633/B643</f>
        <v>1.9762845849802375E-2</v>
      </c>
      <c r="C634" s="64">
        <f t="shared" si="116"/>
        <v>1.3736263736263736E-2</v>
      </c>
      <c r="D634" s="65">
        <f t="shared" si="116"/>
        <v>1.0706638115631693E-2</v>
      </c>
      <c r="E634" s="64">
        <f t="shared" si="116"/>
        <v>1.8404907975460121E-2</v>
      </c>
      <c r="F634" s="65">
        <f t="shared" si="116"/>
        <v>1.8785222291797118E-2</v>
      </c>
      <c r="G634" s="64">
        <f t="shared" si="116"/>
        <v>1.1631288165164292E-2</v>
      </c>
      <c r="H634" s="65">
        <f t="shared" si="116"/>
        <v>1.2232415902140673E-2</v>
      </c>
      <c r="I634" s="64">
        <f t="shared" si="116"/>
        <v>1.3679890560875515E-2</v>
      </c>
      <c r="J634" s="65">
        <f t="shared" si="116"/>
        <v>1.3808686919407483E-2</v>
      </c>
      <c r="K634" s="64">
        <f t="shared" si="116"/>
        <v>1.4245014245014245E-2</v>
      </c>
      <c r="L634" s="65">
        <f t="shared" si="116"/>
        <v>1.4406028368794328E-2</v>
      </c>
      <c r="M634" s="64">
        <f t="shared" si="116"/>
        <v>0</v>
      </c>
      <c r="N634" s="66">
        <f t="shared" si="116"/>
        <v>0</v>
      </c>
      <c r="O634" s="16">
        <f t="shared" si="115"/>
        <v>-0.99999874110137132</v>
      </c>
      <c r="P634" s="67" t="s">
        <v>359</v>
      </c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</row>
    <row r="635" spans="1:71" x14ac:dyDescent="0.25">
      <c r="A635" s="2"/>
      <c r="B635" s="68">
        <f t="shared" ref="B635:N635" si="117">+B633/B631</f>
        <v>0.41689440166713293</v>
      </c>
      <c r="C635" s="68">
        <f t="shared" si="117"/>
        <v>2.0358686885808583</v>
      </c>
      <c r="D635" s="69">
        <f t="shared" si="117"/>
        <v>-1.3208026018441539</v>
      </c>
      <c r="E635" s="68">
        <f t="shared" si="117"/>
        <v>0.36792425782227861</v>
      </c>
      <c r="F635" s="69">
        <f t="shared" si="117"/>
        <v>0.25620486850815244</v>
      </c>
      <c r="G635" s="68">
        <f t="shared" si="117"/>
        <v>0.40849663468557867</v>
      </c>
      <c r="H635" s="69">
        <f t="shared" si="117"/>
        <v>0.45435744311829757</v>
      </c>
      <c r="I635" s="68">
        <f t="shared" si="117"/>
        <v>0.40282250267951564</v>
      </c>
      <c r="J635" s="69">
        <f t="shared" si="117"/>
        <v>0.40144802003457569</v>
      </c>
      <c r="K635" s="68">
        <f t="shared" si="117"/>
        <v>0.40675110683391286</v>
      </c>
      <c r="L635" s="69">
        <f t="shared" si="117"/>
        <v>0.40296431368335484</v>
      </c>
      <c r="M635" s="68">
        <f t="shared" si="117"/>
        <v>0</v>
      </c>
      <c r="N635" s="70">
        <f t="shared" si="117"/>
        <v>0</v>
      </c>
      <c r="O635" s="58"/>
      <c r="P635" s="71" t="s">
        <v>360</v>
      </c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</row>
    <row r="636" spans="1:71" x14ac:dyDescent="0.25">
      <c r="A636" s="2"/>
      <c r="B636" s="40">
        <f t="shared" ref="B636:N636" si="118">+B643*B629</f>
        <v>6830999.9999999991</v>
      </c>
      <c r="C636" s="40">
        <f t="shared" si="118"/>
        <v>4914000</v>
      </c>
      <c r="D636" s="40">
        <f t="shared" si="118"/>
        <v>6304500</v>
      </c>
      <c r="E636" s="40">
        <f t="shared" si="118"/>
        <v>11002500</v>
      </c>
      <c r="F636" s="40">
        <f t="shared" si="118"/>
        <v>21559500</v>
      </c>
      <c r="G636" s="40">
        <f t="shared" si="118"/>
        <v>46426500</v>
      </c>
      <c r="H636" s="40">
        <f t="shared" si="118"/>
        <v>44145000.000000007</v>
      </c>
      <c r="I636" s="40">
        <f t="shared" si="118"/>
        <v>49342499.999999993</v>
      </c>
      <c r="J636" s="40">
        <f t="shared" si="118"/>
        <v>53770500</v>
      </c>
      <c r="K636" s="40">
        <f t="shared" si="118"/>
        <v>56862000</v>
      </c>
      <c r="L636" s="40">
        <f t="shared" si="118"/>
        <v>60912000</v>
      </c>
      <c r="M636" s="40">
        <f t="shared" si="118"/>
        <v>48708000</v>
      </c>
      <c r="N636" s="40">
        <f t="shared" si="118"/>
        <v>33750000</v>
      </c>
      <c r="O636" s="16">
        <f>RATE(M$336-C$336,,-C636,M636)</f>
        <v>0.25781426130316104</v>
      </c>
      <c r="P636" s="59" t="s">
        <v>361</v>
      </c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</row>
    <row r="637" spans="1:71" x14ac:dyDescent="0.25">
      <c r="A637" s="2"/>
      <c r="B637" s="72">
        <f t="shared" ref="B637:N637" si="119">+B643/B$630</f>
        <v>1.1199533210145027</v>
      </c>
      <c r="C637" s="72">
        <f t="shared" si="119"/>
        <v>0.8237465649986162</v>
      </c>
      <c r="D637" s="73">
        <f t="shared" si="119"/>
        <v>1.0875786654731301</v>
      </c>
      <c r="E637" s="72">
        <f t="shared" si="119"/>
        <v>1.8983003656315427</v>
      </c>
      <c r="F637" s="73">
        <f t="shared" si="119"/>
        <v>2.2991682137391831</v>
      </c>
      <c r="G637" s="72">
        <f t="shared" si="119"/>
        <v>4.488091606941687</v>
      </c>
      <c r="H637" s="73">
        <f t="shared" si="119"/>
        <v>4.0444789856315877</v>
      </c>
      <c r="I637" s="72">
        <f t="shared" si="119"/>
        <v>5.3298270709805955</v>
      </c>
      <c r="J637" s="73">
        <f t="shared" si="119"/>
        <v>5.1681311708974036</v>
      </c>
      <c r="K637" s="72">
        <f t="shared" si="119"/>
        <v>4.927019147121829</v>
      </c>
      <c r="L637" s="73">
        <f t="shared" si="119"/>
        <v>4.7210731335796652</v>
      </c>
      <c r="M637" s="72">
        <f t="shared" si="119"/>
        <v>3.5630478696603429</v>
      </c>
      <c r="N637" s="74">
        <f t="shared" si="119"/>
        <v>2.9644714031277939</v>
      </c>
      <c r="O637" s="75">
        <f t="shared" ref="O637:O640" si="120">(SUM(B637:N637)-MAX(B637:N637)-MIN(B637:N637))/(COUNTA(B637:N637)-2)</f>
        <v>3.2983012620744243</v>
      </c>
      <c r="P637" s="76" t="s">
        <v>362</v>
      </c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</row>
    <row r="638" spans="1:71" x14ac:dyDescent="0.25">
      <c r="A638" s="2"/>
      <c r="B638" s="72">
        <f t="shared" ref="B638:N638" si="121">+B643/B$631</f>
        <v>21.094856724356923</v>
      </c>
      <c r="C638" s="72">
        <f t="shared" si="121"/>
        <v>148.21124052868646</v>
      </c>
      <c r="D638" s="73">
        <f t="shared" si="121"/>
        <v>-123.36296301224395</v>
      </c>
      <c r="E638" s="72">
        <f t="shared" si="121"/>
        <v>19.99055134167714</v>
      </c>
      <c r="F638" s="73">
        <f t="shared" si="121"/>
        <v>13.638639166917315</v>
      </c>
      <c r="G638" s="72">
        <f t="shared" si="121"/>
        <v>35.12049816709262</v>
      </c>
      <c r="H638" s="73">
        <f t="shared" si="121"/>
        <v>37.143720974920825</v>
      </c>
      <c r="I638" s="72">
        <f t="shared" si="121"/>
        <v>29.44632494587259</v>
      </c>
      <c r="J638" s="73">
        <f t="shared" si="121"/>
        <v>29.072135705412997</v>
      </c>
      <c r="K638" s="72">
        <f t="shared" si="121"/>
        <v>28.553927699740683</v>
      </c>
      <c r="L638" s="73">
        <f t="shared" si="121"/>
        <v>27.971922820604568</v>
      </c>
      <c r="M638" s="72">
        <f t="shared" si="121"/>
        <v>27.925008427567224</v>
      </c>
      <c r="N638" s="74">
        <f t="shared" si="121"/>
        <v>-17.977270338373952</v>
      </c>
      <c r="O638" s="75">
        <f t="shared" si="120"/>
        <v>22.90730142143536</v>
      </c>
      <c r="P638" s="76" t="s">
        <v>363</v>
      </c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</row>
    <row r="639" spans="1:71" x14ac:dyDescent="0.25">
      <c r="A639" s="2"/>
      <c r="B639" s="72">
        <f t="shared" ref="B639:N639" si="122">+(B636+B420-B342-B348)/B529</f>
        <v>9.2580937728154176</v>
      </c>
      <c r="C639" s="72">
        <f t="shared" si="122"/>
        <v>11.658828794865794</v>
      </c>
      <c r="D639" s="73">
        <f t="shared" si="122"/>
        <v>7.0378835168312577</v>
      </c>
      <c r="E639" s="72">
        <f t="shared" si="122"/>
        <v>9.658315684955344</v>
      </c>
      <c r="F639" s="73">
        <f t="shared" si="122"/>
        <v>12.794170147867646</v>
      </c>
      <c r="G639" s="72">
        <f t="shared" si="122"/>
        <v>14.680435385482156</v>
      </c>
      <c r="H639" s="73">
        <f t="shared" si="122"/>
        <v>13.793362932660207</v>
      </c>
      <c r="I639" s="72">
        <f t="shared" si="122"/>
        <v>12.148489058120884</v>
      </c>
      <c r="J639" s="73">
        <f t="shared" si="122"/>
        <v>12.804480632291675</v>
      </c>
      <c r="K639" s="72">
        <f t="shared" si="122"/>
        <v>13.49244994501688</v>
      </c>
      <c r="L639" s="73">
        <f t="shared" si="122"/>
        <v>13.355956937233758</v>
      </c>
      <c r="M639" s="72">
        <f t="shared" si="122"/>
        <v>12.434102332936929</v>
      </c>
      <c r="N639" s="74">
        <f t="shared" si="122"/>
        <v>26.444421251802037</v>
      </c>
      <c r="O639" s="75">
        <f t="shared" si="120"/>
        <v>12.370789602204246</v>
      </c>
      <c r="P639" s="76" t="s">
        <v>364</v>
      </c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</row>
    <row r="640" spans="1:71" x14ac:dyDescent="0.25">
      <c r="A640" s="2"/>
      <c r="B640" s="72">
        <f t="shared" ref="B640:N640" si="123">B636/B453</f>
        <v>0.85130695064508499</v>
      </c>
      <c r="C640" s="72">
        <f t="shared" si="123"/>
        <v>0.59368985250661199</v>
      </c>
      <c r="D640" s="73">
        <f t="shared" si="123"/>
        <v>0.69926775424828458</v>
      </c>
      <c r="E640" s="72">
        <f t="shared" si="123"/>
        <v>0.98560495940613635</v>
      </c>
      <c r="F640" s="73">
        <f t="shared" si="123"/>
        <v>1.4864690178529676</v>
      </c>
      <c r="G640" s="72">
        <f t="shared" si="123"/>
        <v>2.7156399839171641</v>
      </c>
      <c r="H640" s="73">
        <f t="shared" si="123"/>
        <v>2.4535539281791063</v>
      </c>
      <c r="I640" s="72">
        <f t="shared" si="123"/>
        <v>2.6135301881824762</v>
      </c>
      <c r="J640" s="73">
        <f t="shared" si="123"/>
        <v>2.7648105736907462</v>
      </c>
      <c r="K640" s="72">
        <f t="shared" si="123"/>
        <v>2.8697268378037002</v>
      </c>
      <c r="L640" s="73">
        <f t="shared" si="123"/>
        <v>2.8646967056795489</v>
      </c>
      <c r="M640" s="72">
        <f t="shared" si="123"/>
        <v>2.3618582257101615</v>
      </c>
      <c r="N640" s="74">
        <f t="shared" si="123"/>
        <v>2.5998883524488252</v>
      </c>
      <c r="O640" s="75">
        <f t="shared" si="120"/>
        <v>2.0360569672691367</v>
      </c>
      <c r="P640" s="76" t="s">
        <v>365</v>
      </c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</row>
    <row r="641" spans="1:71" x14ac:dyDescent="0.25">
      <c r="A641" s="77"/>
      <c r="B641" s="78">
        <v>6.25</v>
      </c>
      <c r="C641" s="78">
        <v>5</v>
      </c>
      <c r="D641" s="79">
        <v>5.95</v>
      </c>
      <c r="E641" s="78">
        <v>12.1</v>
      </c>
      <c r="F641" s="79">
        <v>28.25</v>
      </c>
      <c r="G641" s="78">
        <v>43.25</v>
      </c>
      <c r="H641" s="79">
        <v>42</v>
      </c>
      <c r="I641" s="78">
        <v>48.25</v>
      </c>
      <c r="J641" s="79">
        <v>45</v>
      </c>
      <c r="K641" s="78">
        <v>59.5</v>
      </c>
      <c r="L641" s="79">
        <v>60</v>
      </c>
      <c r="M641" s="78">
        <v>47.25</v>
      </c>
      <c r="N641" s="80">
        <v>27.5</v>
      </c>
      <c r="O641" s="16"/>
      <c r="P641" s="81" t="s">
        <v>366</v>
      </c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9"/>
      <c r="BQ641" s="39"/>
      <c r="BR641" s="39"/>
      <c r="BS641" s="39"/>
    </row>
    <row r="642" spans="1:71" x14ac:dyDescent="0.25">
      <c r="A642" s="82"/>
      <c r="B642" s="83">
        <v>2.94</v>
      </c>
      <c r="C642" s="83">
        <v>2.86</v>
      </c>
      <c r="D642" s="84">
        <v>3.6</v>
      </c>
      <c r="E642" s="83">
        <v>4.4400000000000004</v>
      </c>
      <c r="F642" s="84">
        <v>10.1</v>
      </c>
      <c r="G642" s="83">
        <v>26</v>
      </c>
      <c r="H642" s="84">
        <v>24</v>
      </c>
      <c r="I642" s="83">
        <v>28.75</v>
      </c>
      <c r="J642" s="84">
        <v>35.5</v>
      </c>
      <c r="K642" s="83">
        <v>34</v>
      </c>
      <c r="L642" s="84">
        <v>36.75</v>
      </c>
      <c r="M642" s="83">
        <v>24.3</v>
      </c>
      <c r="N642" s="85">
        <v>13</v>
      </c>
      <c r="O642" s="86"/>
      <c r="P642" s="87" t="s">
        <v>367</v>
      </c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</row>
    <row r="643" spans="1:71" x14ac:dyDescent="0.25">
      <c r="A643" s="89"/>
      <c r="B643" s="90">
        <v>5.0599999999999996</v>
      </c>
      <c r="C643" s="90">
        <v>3.64</v>
      </c>
      <c r="D643" s="91">
        <v>4.67</v>
      </c>
      <c r="E643" s="90">
        <v>8.15</v>
      </c>
      <c r="F643" s="91">
        <v>15.97</v>
      </c>
      <c r="G643" s="90">
        <v>34.39</v>
      </c>
      <c r="H643" s="91">
        <v>32.700000000000003</v>
      </c>
      <c r="I643" s="90">
        <v>36.549999999999997</v>
      </c>
      <c r="J643" s="91">
        <v>39.83</v>
      </c>
      <c r="K643" s="90">
        <v>42.12</v>
      </c>
      <c r="L643" s="91">
        <v>45.12</v>
      </c>
      <c r="M643" s="90">
        <v>36.08</v>
      </c>
      <c r="N643" s="92">
        <f>VLOOKUP(Q643,[1]Price!1:1048576,5,FALSE)</f>
        <v>25</v>
      </c>
      <c r="O643" s="16"/>
      <c r="P643" s="76" t="s">
        <v>368</v>
      </c>
      <c r="Q643" s="93" t="s">
        <v>369</v>
      </c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</row>
    <row r="644" spans="1:71" x14ac:dyDescent="0.25">
      <c r="A644" s="2"/>
      <c r="B644" s="94" t="s">
        <v>370</v>
      </c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9"/>
      <c r="O644" s="39"/>
      <c r="P644" s="95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</row>
    <row r="645" spans="1:71" x14ac:dyDescent="0.25">
      <c r="A645" s="2"/>
      <c r="B645" s="72"/>
      <c r="C645" s="96">
        <f t="shared" ref="C645:N645" si="124">365/(C453/((C354+B354)/2))</f>
        <v>12.726540440318766</v>
      </c>
      <c r="D645" s="96">
        <f t="shared" si="124"/>
        <v>13.275625519241247</v>
      </c>
      <c r="E645" s="96">
        <f t="shared" si="124"/>
        <v>10.052407336686912</v>
      </c>
      <c r="F645" s="96">
        <f t="shared" si="124"/>
        <v>13.905875210998001</v>
      </c>
      <c r="G645" s="96">
        <f t="shared" si="124"/>
        <v>18.921511405658219</v>
      </c>
      <c r="H645" s="96">
        <f t="shared" si="124"/>
        <v>19.959782679721933</v>
      </c>
      <c r="I645" s="96">
        <f t="shared" si="124"/>
        <v>14.732368280723561</v>
      </c>
      <c r="J645" s="96">
        <f t="shared" si="124"/>
        <v>13.423889087807085</v>
      </c>
      <c r="K645" s="96">
        <f t="shared" si="124"/>
        <v>16.559603953185963</v>
      </c>
      <c r="L645" s="96">
        <f t="shared" si="124"/>
        <v>14.792434367124812</v>
      </c>
      <c r="M645" s="96">
        <f t="shared" si="124"/>
        <v>10.41359729246085</v>
      </c>
      <c r="N645" s="97">
        <f t="shared" si="124"/>
        <v>10.374293149351967</v>
      </c>
      <c r="O645" s="39"/>
      <c r="P645" s="95" t="s">
        <v>371</v>
      </c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</row>
    <row r="646" spans="1:71" x14ac:dyDescent="0.25">
      <c r="A646" s="2"/>
      <c r="B646" s="72"/>
      <c r="C646" s="96">
        <f t="shared" ref="C646:N646" si="125">365/(C473/((C360+B360)/2))</f>
        <v>25.848841671291321</v>
      </c>
      <c r="D646" s="96">
        <f t="shared" si="125"/>
        <v>24.306508848595314</v>
      </c>
      <c r="E646" s="96">
        <f t="shared" si="125"/>
        <v>25.072390794901654</v>
      </c>
      <c r="F646" s="96">
        <f t="shared" si="125"/>
        <v>18.382668830675357</v>
      </c>
      <c r="G646" s="96">
        <f t="shared" si="125"/>
        <v>19.437379479406406</v>
      </c>
      <c r="H646" s="96">
        <f t="shared" si="125"/>
        <v>21.085915589979571</v>
      </c>
      <c r="I646" s="96">
        <f t="shared" si="125"/>
        <v>21.472586444254244</v>
      </c>
      <c r="J646" s="96">
        <f t="shared" si="125"/>
        <v>23.193256378091075</v>
      </c>
      <c r="K646" s="96">
        <f t="shared" si="125"/>
        <v>25.192116864604827</v>
      </c>
      <c r="L646" s="96">
        <f t="shared" si="125"/>
        <v>24.374455131051665</v>
      </c>
      <c r="M646" s="96">
        <f t="shared" si="125"/>
        <v>25.698160652770351</v>
      </c>
      <c r="N646" s="97">
        <f t="shared" si="125"/>
        <v>32.75617446948759</v>
      </c>
      <c r="O646" s="39"/>
      <c r="P646" s="95" t="s">
        <v>372</v>
      </c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</row>
    <row r="647" spans="1:71" x14ac:dyDescent="0.25">
      <c r="A647" s="2"/>
      <c r="B647" s="72"/>
      <c r="C647" s="96">
        <f t="shared" ref="C647:N647" si="126">365/(C473/((C396+B396)/2))</f>
        <v>32.033428573809566</v>
      </c>
      <c r="D647" s="96">
        <f t="shared" si="126"/>
        <v>34.75931532104687</v>
      </c>
      <c r="E647" s="96">
        <f t="shared" si="126"/>
        <v>36.998529587494097</v>
      </c>
      <c r="F647" s="96">
        <f t="shared" si="126"/>
        <v>51.004949174356454</v>
      </c>
      <c r="G647" s="96">
        <f t="shared" si="126"/>
        <v>74.710980371164027</v>
      </c>
      <c r="H647" s="96">
        <f t="shared" si="126"/>
        <v>81.263544151276065</v>
      </c>
      <c r="I647" s="96">
        <f t="shared" si="126"/>
        <v>82.119616323089105</v>
      </c>
      <c r="J647" s="96">
        <f t="shared" si="126"/>
        <v>75.794672416257058</v>
      </c>
      <c r="K647" s="96">
        <f t="shared" si="126"/>
        <v>78.574214252067932</v>
      </c>
      <c r="L647" s="96">
        <f t="shared" si="126"/>
        <v>80.787517854796036</v>
      </c>
      <c r="M647" s="96">
        <f t="shared" si="126"/>
        <v>80.914091241201362</v>
      </c>
      <c r="N647" s="97">
        <f t="shared" si="126"/>
        <v>96.78098598424107</v>
      </c>
      <c r="O647" s="39"/>
      <c r="P647" s="95" t="s">
        <v>373</v>
      </c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</row>
    <row r="648" spans="1:71" x14ac:dyDescent="0.25">
      <c r="A648" s="2"/>
      <c r="B648" s="98"/>
      <c r="C648" s="99">
        <f t="shared" ref="C648:N648" si="127">C646+C645-C647</f>
        <v>6.5419535378005236</v>
      </c>
      <c r="D648" s="99">
        <f t="shared" si="127"/>
        <v>2.8228190467896894</v>
      </c>
      <c r="E648" s="99">
        <f t="shared" si="127"/>
        <v>-1.8737314559055349</v>
      </c>
      <c r="F648" s="99">
        <f t="shared" si="127"/>
        <v>-18.716405132683093</v>
      </c>
      <c r="G648" s="99">
        <f t="shared" si="127"/>
        <v>-36.352089486099402</v>
      </c>
      <c r="H648" s="99">
        <f t="shared" si="127"/>
        <v>-40.217845881574561</v>
      </c>
      <c r="I648" s="99">
        <f t="shared" si="127"/>
        <v>-45.914661598111302</v>
      </c>
      <c r="J648" s="99">
        <f t="shared" si="127"/>
        <v>-39.177526950358896</v>
      </c>
      <c r="K648" s="99">
        <f t="shared" si="127"/>
        <v>-36.822493434277142</v>
      </c>
      <c r="L648" s="99">
        <f t="shared" si="127"/>
        <v>-41.620628356619562</v>
      </c>
      <c r="M648" s="99">
        <f t="shared" si="127"/>
        <v>-44.802333295970158</v>
      </c>
      <c r="N648" s="100">
        <f t="shared" si="127"/>
        <v>-53.65051836540151</v>
      </c>
      <c r="O648" s="39"/>
      <c r="P648" s="95" t="s">
        <v>374</v>
      </c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</row>
    <row r="649" spans="1:71" x14ac:dyDescent="0.25">
      <c r="A649" s="2"/>
      <c r="B649" s="101" t="s">
        <v>375</v>
      </c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5"/>
      <c r="O649" s="58"/>
      <c r="P649" s="59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</row>
    <row r="650" spans="1:71" x14ac:dyDescent="0.25">
      <c r="A650" s="2"/>
      <c r="B650" s="102"/>
      <c r="C650" s="103">
        <f t="shared" ref="C650:N650" si="128">+C638/C632/100</f>
        <v>-1.6511714780153965</v>
      </c>
      <c r="D650" s="102">
        <f t="shared" si="128"/>
        <v>0.48541578373360827</v>
      </c>
      <c r="E650" s="103">
        <f t="shared" si="128"/>
        <v>-1.6984860879575917E-2</v>
      </c>
      <c r="F650" s="102">
        <f t="shared" si="128"/>
        <v>7.2851705120081697E-2</v>
      </c>
      <c r="G650" s="103">
        <f t="shared" si="128"/>
        <v>-2.1448011011906707</v>
      </c>
      <c r="H650" s="102">
        <f t="shared" si="128"/>
        <v>-3.6799451790789033</v>
      </c>
      <c r="I650" s="103">
        <f t="shared" si="128"/>
        <v>0.7183462532098841</v>
      </c>
      <c r="J650" s="102">
        <f t="shared" si="128"/>
        <v>2.8016962687687665</v>
      </c>
      <c r="K650" s="103">
        <f t="shared" si="128"/>
        <v>3.7234777469561711</v>
      </c>
      <c r="L650" s="102">
        <f t="shared" si="128"/>
        <v>2.9912084543441093</v>
      </c>
      <c r="M650" s="103">
        <f t="shared" si="128"/>
        <v>-1.4031878182636601</v>
      </c>
      <c r="N650" s="104">
        <f t="shared" si="128"/>
        <v>8.6582199744273863E-2</v>
      </c>
      <c r="O650" s="58"/>
      <c r="P650" s="105" t="s">
        <v>376</v>
      </c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</row>
    <row r="651" spans="1:71" x14ac:dyDescent="0.25">
      <c r="A651" s="2"/>
      <c r="B651" s="106"/>
      <c r="C651" s="2"/>
      <c r="D651" s="106"/>
      <c r="E651" s="2"/>
      <c r="F651" s="106"/>
      <c r="G651" s="2"/>
      <c r="H651" s="106"/>
      <c r="I651" s="5"/>
      <c r="J651" s="107"/>
      <c r="K651" s="5"/>
      <c r="L651" s="107"/>
      <c r="M651" s="5"/>
      <c r="N651" s="108">
        <v>63.5</v>
      </c>
      <c r="O651" s="62"/>
      <c r="P651" s="109" t="s">
        <v>377</v>
      </c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</row>
    <row r="652" spans="1:71" x14ac:dyDescent="0.25">
      <c r="A652" s="2"/>
      <c r="B652" s="110">
        <f t="shared" ref="B652:N655" si="129">($O637-B637)/$O637</f>
        <v>0.66044541355506059</v>
      </c>
      <c r="C652" s="111">
        <f t="shared" si="129"/>
        <v>0.75025126586510438</v>
      </c>
      <c r="D652" s="110">
        <f t="shared" si="129"/>
        <v>0.67026096797807022</v>
      </c>
      <c r="E652" s="111">
        <f t="shared" si="129"/>
        <v>0.4244611953858845</v>
      </c>
      <c r="F652" s="110">
        <f t="shared" si="129"/>
        <v>0.30292352606591472</v>
      </c>
      <c r="G652" s="111">
        <f t="shared" si="129"/>
        <v>-0.36072822047764042</v>
      </c>
      <c r="H652" s="110">
        <f t="shared" si="129"/>
        <v>-0.22623091836306805</v>
      </c>
      <c r="I652" s="111">
        <f t="shared" si="129"/>
        <v>-0.61593094368477097</v>
      </c>
      <c r="J652" s="110">
        <f t="shared" si="129"/>
        <v>-0.5669069500482723</v>
      </c>
      <c r="K652" s="111">
        <f t="shared" si="129"/>
        <v>-0.49380506983253658</v>
      </c>
      <c r="L652" s="110">
        <f t="shared" si="129"/>
        <v>-0.43136504474743059</v>
      </c>
      <c r="M652" s="111">
        <f t="shared" si="129"/>
        <v>-8.0267563982135956E-2</v>
      </c>
      <c r="N652" s="112">
        <f t="shared" si="129"/>
        <v>0.10121266446615383</v>
      </c>
      <c r="O652" s="16"/>
      <c r="P652" s="113" t="s">
        <v>378</v>
      </c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</row>
    <row r="653" spans="1:71" x14ac:dyDescent="0.25">
      <c r="A653" s="2"/>
      <c r="B653" s="110">
        <f t="shared" si="129"/>
        <v>7.9120829805926135E-2</v>
      </c>
      <c r="C653" s="111">
        <f t="shared" si="129"/>
        <v>-5.4700436686967739</v>
      </c>
      <c r="D653" s="110">
        <f t="shared" si="129"/>
        <v>6.3853119030776728</v>
      </c>
      <c r="E653" s="111">
        <f t="shared" si="129"/>
        <v>0.12732840180942875</v>
      </c>
      <c r="F653" s="110">
        <f t="shared" si="129"/>
        <v>0.40461606908638109</v>
      </c>
      <c r="G653" s="111">
        <f t="shared" si="129"/>
        <v>-0.53315737724692613</v>
      </c>
      <c r="H653" s="110">
        <f t="shared" si="129"/>
        <v>-0.621479557612309</v>
      </c>
      <c r="I653" s="111">
        <f t="shared" si="129"/>
        <v>-0.28545586423018737</v>
      </c>
      <c r="J653" s="110">
        <f t="shared" si="129"/>
        <v>-0.26912093094514106</v>
      </c>
      <c r="K653" s="111">
        <f t="shared" si="129"/>
        <v>-0.24649897316239655</v>
      </c>
      <c r="L653" s="110">
        <f t="shared" si="129"/>
        <v>-0.22109201367691533</v>
      </c>
      <c r="M653" s="111">
        <f t="shared" si="129"/>
        <v>-0.21904400321185705</v>
      </c>
      <c r="N653" s="112">
        <f t="shared" si="129"/>
        <v>1.7847834193839978</v>
      </c>
      <c r="O653" s="16"/>
      <c r="P653" s="113" t="s">
        <v>379</v>
      </c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</row>
    <row r="654" spans="1:71" x14ac:dyDescent="0.25">
      <c r="A654" s="2"/>
      <c r="B654" s="110">
        <f t="shared" si="129"/>
        <v>0.2516165846708931</v>
      </c>
      <c r="C654" s="111">
        <f t="shared" si="129"/>
        <v>5.7551767529179648E-2</v>
      </c>
      <c r="D654" s="110">
        <f t="shared" si="129"/>
        <v>0.43108857695088137</v>
      </c>
      <c r="E654" s="111">
        <f t="shared" si="129"/>
        <v>0.21926441273931208</v>
      </c>
      <c r="F654" s="110">
        <f t="shared" si="129"/>
        <v>-3.4224213593282836E-2</v>
      </c>
      <c r="G654" s="111">
        <f t="shared" si="129"/>
        <v>-0.1867015653444121</v>
      </c>
      <c r="H654" s="110">
        <f t="shared" si="129"/>
        <v>-0.1149945457161833</v>
      </c>
      <c r="I654" s="111">
        <f t="shared" si="129"/>
        <v>1.7969794267922255E-2</v>
      </c>
      <c r="J654" s="110">
        <f t="shared" si="129"/>
        <v>-3.5057667621325748E-2</v>
      </c>
      <c r="K654" s="111">
        <f t="shared" si="129"/>
        <v>-9.0670068676357948E-2</v>
      </c>
      <c r="L654" s="110">
        <f t="shared" si="129"/>
        <v>-7.9636576702749332E-2</v>
      </c>
      <c r="M654" s="111">
        <f t="shared" si="129"/>
        <v>-5.1179215529946372E-3</v>
      </c>
      <c r="N654" s="112">
        <f t="shared" si="129"/>
        <v>-1.1376502310806522</v>
      </c>
      <c r="O654" s="16"/>
      <c r="P654" s="113" t="s">
        <v>380</v>
      </c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</row>
    <row r="655" spans="1:71" x14ac:dyDescent="0.25">
      <c r="A655" s="2"/>
      <c r="B655" s="110">
        <f t="shared" si="129"/>
        <v>0.5818845128941057</v>
      </c>
      <c r="C655" s="111">
        <f t="shared" si="129"/>
        <v>0.70841196388384997</v>
      </c>
      <c r="D655" s="110">
        <f t="shared" si="129"/>
        <v>0.65655786380762315</v>
      </c>
      <c r="E655" s="111">
        <f t="shared" si="129"/>
        <v>0.51592466455981345</v>
      </c>
      <c r="F655" s="110">
        <f t="shared" si="129"/>
        <v>0.26992758957687929</v>
      </c>
      <c r="G655" s="111">
        <f t="shared" si="129"/>
        <v>-0.33377406800140708</v>
      </c>
      <c r="H655" s="110">
        <f t="shared" si="129"/>
        <v>-0.2050517090737092</v>
      </c>
      <c r="I655" s="111">
        <f t="shared" si="129"/>
        <v>-0.28362331221403692</v>
      </c>
      <c r="J655" s="110">
        <f t="shared" si="129"/>
        <v>-0.35792397665525588</v>
      </c>
      <c r="K655" s="111">
        <f t="shared" si="129"/>
        <v>-0.40945311645809401</v>
      </c>
      <c r="L655" s="110">
        <f t="shared" si="129"/>
        <v>-0.40698259023755418</v>
      </c>
      <c r="M655" s="111">
        <f t="shared" si="129"/>
        <v>-0.16001578721935569</v>
      </c>
      <c r="N655" s="112">
        <f t="shared" si="129"/>
        <v>-0.27692318743710198</v>
      </c>
      <c r="O655" s="16"/>
      <c r="P655" s="113" t="s">
        <v>381</v>
      </c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</row>
    <row r="656" spans="1:71" x14ac:dyDescent="0.25">
      <c r="A656" s="2"/>
      <c r="B656" s="106"/>
      <c r="C656" s="2"/>
      <c r="D656" s="106"/>
      <c r="E656" s="2"/>
      <c r="F656" s="106"/>
      <c r="G656" s="2"/>
      <c r="H656" s="106"/>
      <c r="I656" s="69"/>
      <c r="J656" s="68"/>
      <c r="K656" s="69"/>
      <c r="L656" s="68"/>
      <c r="M656" s="69"/>
      <c r="N656" s="70">
        <f>N651/N643-1</f>
        <v>1.54</v>
      </c>
      <c r="O656" s="58"/>
      <c r="P656" s="114" t="s">
        <v>382</v>
      </c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</row>
    <row r="657" spans="1:71" x14ac:dyDescent="0.25">
      <c r="A657" s="2"/>
      <c r="B657" s="115">
        <f t="shared" ref="B657:N657" si="130">AVERAGE(B652:B656)</f>
        <v>0.39326683523149641</v>
      </c>
      <c r="C657" s="116">
        <f t="shared" si="130"/>
        <v>-0.98845716785465987</v>
      </c>
      <c r="D657" s="115">
        <f t="shared" si="130"/>
        <v>2.0358048279535619</v>
      </c>
      <c r="E657" s="116">
        <f t="shared" si="130"/>
        <v>0.32174466862360973</v>
      </c>
      <c r="F657" s="115">
        <f t="shared" si="130"/>
        <v>0.23581074278397307</v>
      </c>
      <c r="G657" s="116">
        <f t="shared" si="130"/>
        <v>-0.35359030776759648</v>
      </c>
      <c r="H657" s="115">
        <f t="shared" si="130"/>
        <v>-0.29193918269131741</v>
      </c>
      <c r="I657" s="116">
        <f t="shared" si="130"/>
        <v>-0.29176008146526822</v>
      </c>
      <c r="J657" s="117">
        <f t="shared" si="130"/>
        <v>-0.30725238131749877</v>
      </c>
      <c r="K657" s="118">
        <f t="shared" si="130"/>
        <v>-0.31010680703234628</v>
      </c>
      <c r="L657" s="117">
        <f t="shared" si="130"/>
        <v>-0.28476905634116234</v>
      </c>
      <c r="M657" s="118">
        <f t="shared" si="130"/>
        <v>-0.11611131899158583</v>
      </c>
      <c r="N657" s="119">
        <f t="shared" si="130"/>
        <v>0.40228453306647943</v>
      </c>
      <c r="O657" s="16"/>
      <c r="P657" s="113" t="s">
        <v>383</v>
      </c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</row>
    <row r="658" spans="1:71" x14ac:dyDescent="0.25">
      <c r="A658" s="2"/>
      <c r="B658" s="120" t="s">
        <v>384</v>
      </c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5"/>
      <c r="O658" s="58"/>
      <c r="P658" s="59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</row>
    <row r="659" spans="1:71" x14ac:dyDescent="0.25">
      <c r="A659" s="4"/>
      <c r="B659" s="121"/>
      <c r="C659" s="122">
        <f t="shared" ref="C659:N659" si="131">+B$633+B659</f>
        <v>0.1</v>
      </c>
      <c r="D659" s="122">
        <f t="shared" si="131"/>
        <v>0.15000000000000002</v>
      </c>
      <c r="E659" s="122">
        <f t="shared" si="131"/>
        <v>0.2</v>
      </c>
      <c r="F659" s="122">
        <f t="shared" si="131"/>
        <v>0.35</v>
      </c>
      <c r="G659" s="122">
        <f t="shared" si="131"/>
        <v>0.64999999999999991</v>
      </c>
      <c r="H659" s="122">
        <f t="shared" si="131"/>
        <v>1.0499999999999998</v>
      </c>
      <c r="I659" s="122">
        <f t="shared" si="131"/>
        <v>1.4499999999999997</v>
      </c>
      <c r="J659" s="122">
        <f t="shared" si="131"/>
        <v>1.9499999999999997</v>
      </c>
      <c r="K659" s="122">
        <f t="shared" si="131"/>
        <v>2.5</v>
      </c>
      <c r="L659" s="122">
        <f t="shared" si="131"/>
        <v>3.1</v>
      </c>
      <c r="M659" s="122">
        <f t="shared" si="131"/>
        <v>3.75</v>
      </c>
      <c r="N659" s="123">
        <f t="shared" si="131"/>
        <v>3.75</v>
      </c>
      <c r="O659" s="16"/>
      <c r="P659" s="76" t="s">
        <v>385</v>
      </c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</row>
    <row r="660" spans="1:71" x14ac:dyDescent="0.25">
      <c r="A660" s="4"/>
      <c r="B660" s="124">
        <f t="shared" ref="B660:N660" si="132">+B$643+B659</f>
        <v>5.0599999999999996</v>
      </c>
      <c r="C660" s="125">
        <f t="shared" si="132"/>
        <v>3.74</v>
      </c>
      <c r="D660" s="125">
        <f t="shared" si="132"/>
        <v>4.82</v>
      </c>
      <c r="E660" s="125">
        <f t="shared" si="132"/>
        <v>8.35</v>
      </c>
      <c r="F660" s="125">
        <f t="shared" si="132"/>
        <v>16.32</v>
      </c>
      <c r="G660" s="125">
        <f t="shared" si="132"/>
        <v>35.04</v>
      </c>
      <c r="H660" s="125">
        <f t="shared" si="132"/>
        <v>33.75</v>
      </c>
      <c r="I660" s="125">
        <f t="shared" si="132"/>
        <v>38</v>
      </c>
      <c r="J660" s="125">
        <f t="shared" si="132"/>
        <v>41.78</v>
      </c>
      <c r="K660" s="125">
        <f t="shared" si="132"/>
        <v>44.62</v>
      </c>
      <c r="L660" s="125">
        <f t="shared" si="132"/>
        <v>48.22</v>
      </c>
      <c r="M660" s="125">
        <f t="shared" si="132"/>
        <v>39.83</v>
      </c>
      <c r="N660" s="126">
        <f t="shared" si="132"/>
        <v>28.75</v>
      </c>
      <c r="O660" s="16"/>
      <c r="P660" s="76" t="s">
        <v>386</v>
      </c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</row>
    <row r="661" spans="1:71" x14ac:dyDescent="0.25">
      <c r="A661" s="4"/>
      <c r="B661" s="127"/>
      <c r="C661" s="4"/>
      <c r="D661" s="4"/>
      <c r="E661" s="4"/>
      <c r="F661" s="4"/>
      <c r="G661" s="4"/>
      <c r="H661" s="4"/>
      <c r="I661" s="128"/>
      <c r="J661" s="128"/>
      <c r="K661" s="128"/>
      <c r="L661" s="128"/>
      <c r="M661" s="128"/>
      <c r="N661" s="129">
        <f>+N660/B660-1</f>
        <v>4.6818181818181825</v>
      </c>
      <c r="O661" s="16"/>
      <c r="P661" s="130" t="s">
        <v>387</v>
      </c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</row>
    <row r="662" spans="1:71" x14ac:dyDescent="0.25">
      <c r="A662" s="41"/>
      <c r="B662" s="131"/>
      <c r="C662" s="132">
        <f t="shared" ref="C662:N662" si="133">RATE(C$336-$B$336,,-$B660,C660)</f>
        <v>-0.26086956521739119</v>
      </c>
      <c r="D662" s="132">
        <f t="shared" si="133"/>
        <v>-2.4003499001930415E-2</v>
      </c>
      <c r="E662" s="132">
        <f t="shared" si="133"/>
        <v>0.18171292651954837</v>
      </c>
      <c r="F662" s="132">
        <f t="shared" si="133"/>
        <v>0.34011605250422944</v>
      </c>
      <c r="G662" s="132">
        <f t="shared" si="133"/>
        <v>0.47259294714834016</v>
      </c>
      <c r="H662" s="132">
        <f t="shared" si="133"/>
        <v>0.3719992587074164</v>
      </c>
      <c r="I662" s="132">
        <f t="shared" si="133"/>
        <v>0.33379916121432091</v>
      </c>
      <c r="J662" s="132">
        <f t="shared" si="133"/>
        <v>0.30197378490698096</v>
      </c>
      <c r="K662" s="132">
        <f t="shared" si="133"/>
        <v>0.2736265874888229</v>
      </c>
      <c r="L662" s="132">
        <f t="shared" si="133"/>
        <v>0.25287478523528267</v>
      </c>
      <c r="M662" s="132">
        <f t="shared" si="133"/>
        <v>0.2063129244127237</v>
      </c>
      <c r="N662" s="133">
        <f t="shared" si="133"/>
        <v>0.15577672484071584</v>
      </c>
      <c r="O662" s="41"/>
      <c r="P662" s="134" t="s">
        <v>388</v>
      </c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</row>
    <row r="663" spans="1:71" x14ac:dyDescent="0.25">
      <c r="A663" s="4"/>
      <c r="B663" s="121"/>
      <c r="C663" s="122"/>
      <c r="D663" s="122">
        <f t="shared" ref="D663:N663" si="134">+C$633+C663</f>
        <v>0.05</v>
      </c>
      <c r="E663" s="122">
        <f t="shared" si="134"/>
        <v>0.1</v>
      </c>
      <c r="F663" s="122">
        <f t="shared" si="134"/>
        <v>0.25</v>
      </c>
      <c r="G663" s="122">
        <f t="shared" si="134"/>
        <v>0.55000000000000004</v>
      </c>
      <c r="H663" s="122">
        <f t="shared" si="134"/>
        <v>0.95000000000000007</v>
      </c>
      <c r="I663" s="122">
        <f t="shared" si="134"/>
        <v>1.35</v>
      </c>
      <c r="J663" s="122">
        <f t="shared" si="134"/>
        <v>1.85</v>
      </c>
      <c r="K663" s="122">
        <f t="shared" si="134"/>
        <v>2.4000000000000004</v>
      </c>
      <c r="L663" s="122">
        <f t="shared" si="134"/>
        <v>3.0000000000000004</v>
      </c>
      <c r="M663" s="122">
        <f t="shared" si="134"/>
        <v>3.6500000000000004</v>
      </c>
      <c r="N663" s="123">
        <f t="shared" si="134"/>
        <v>3.6500000000000004</v>
      </c>
      <c r="O663" s="16"/>
      <c r="P663" s="76" t="s">
        <v>385</v>
      </c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</row>
    <row r="664" spans="1:71" x14ac:dyDescent="0.25">
      <c r="A664" s="4"/>
      <c r="B664" s="124"/>
      <c r="C664" s="125">
        <f t="shared" ref="C664:N664" si="135">+C$643+C663</f>
        <v>3.64</v>
      </c>
      <c r="D664" s="125">
        <f t="shared" si="135"/>
        <v>4.72</v>
      </c>
      <c r="E664" s="125">
        <f t="shared" si="135"/>
        <v>8.25</v>
      </c>
      <c r="F664" s="125">
        <f t="shared" si="135"/>
        <v>16.22</v>
      </c>
      <c r="G664" s="125">
        <f t="shared" si="135"/>
        <v>34.94</v>
      </c>
      <c r="H664" s="125">
        <f t="shared" si="135"/>
        <v>33.650000000000006</v>
      </c>
      <c r="I664" s="125">
        <f t="shared" si="135"/>
        <v>37.9</v>
      </c>
      <c r="J664" s="125">
        <f t="shared" si="135"/>
        <v>41.68</v>
      </c>
      <c r="K664" s="125">
        <f t="shared" si="135"/>
        <v>44.519999999999996</v>
      </c>
      <c r="L664" s="125">
        <f t="shared" si="135"/>
        <v>48.12</v>
      </c>
      <c r="M664" s="125">
        <f t="shared" si="135"/>
        <v>39.729999999999997</v>
      </c>
      <c r="N664" s="126">
        <f t="shared" si="135"/>
        <v>28.65</v>
      </c>
      <c r="O664" s="16"/>
      <c r="P664" s="76" t="s">
        <v>386</v>
      </c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</row>
    <row r="665" spans="1:71" x14ac:dyDescent="0.25">
      <c r="A665" s="4"/>
      <c r="B665" s="127"/>
      <c r="C665" s="4"/>
      <c r="D665" s="4"/>
      <c r="E665" s="4"/>
      <c r="F665" s="4"/>
      <c r="G665" s="4"/>
      <c r="H665" s="4"/>
      <c r="I665" s="128"/>
      <c r="J665" s="128"/>
      <c r="K665" s="128"/>
      <c r="L665" s="128"/>
      <c r="M665" s="128"/>
      <c r="N665" s="129">
        <f>+N664/C664-1</f>
        <v>6.8708791208791204</v>
      </c>
      <c r="O665" s="16"/>
      <c r="P665" s="130" t="s">
        <v>387</v>
      </c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</row>
    <row r="666" spans="1:71" x14ac:dyDescent="0.25">
      <c r="A666" s="41"/>
      <c r="B666" s="131"/>
      <c r="C666" s="132"/>
      <c r="D666" s="132">
        <f t="shared" ref="D666:N666" si="136">RATE(D$336-$C$336,,-$C664,D664)</f>
        <v>0.2967032967032967</v>
      </c>
      <c r="E666" s="132">
        <f t="shared" si="136"/>
        <v>0.50548447899123694</v>
      </c>
      <c r="F666" s="132">
        <f t="shared" si="136"/>
        <v>0.64557048312056531</v>
      </c>
      <c r="G666" s="132">
        <f t="shared" si="136"/>
        <v>0.76017309872783989</v>
      </c>
      <c r="H666" s="132">
        <f t="shared" si="136"/>
        <v>0.56018729489748464</v>
      </c>
      <c r="I666" s="132">
        <f t="shared" si="136"/>
        <v>0.47771144750917982</v>
      </c>
      <c r="J666" s="132">
        <f t="shared" si="136"/>
        <v>0.41664457815600764</v>
      </c>
      <c r="K666" s="132">
        <f t="shared" si="136"/>
        <v>0.36751381220466212</v>
      </c>
      <c r="L666" s="132">
        <f t="shared" si="136"/>
        <v>0.33223386947049</v>
      </c>
      <c r="M666" s="132">
        <f t="shared" si="136"/>
        <v>0.26999414321446452</v>
      </c>
      <c r="N666" s="133">
        <f t="shared" si="136"/>
        <v>0.20630369589292186</v>
      </c>
      <c r="O666" s="41"/>
      <c r="P666" s="134" t="s">
        <v>388</v>
      </c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</row>
    <row r="667" spans="1:71" x14ac:dyDescent="0.25">
      <c r="A667" s="4"/>
      <c r="B667" s="121"/>
      <c r="C667" s="122"/>
      <c r="D667" s="122"/>
      <c r="E667" s="122">
        <f t="shared" ref="E667:N667" si="137">+D$633+D667</f>
        <v>0.05</v>
      </c>
      <c r="F667" s="122">
        <f t="shared" si="137"/>
        <v>0.2</v>
      </c>
      <c r="G667" s="122">
        <f t="shared" si="137"/>
        <v>0.5</v>
      </c>
      <c r="H667" s="122">
        <f t="shared" si="137"/>
        <v>0.9</v>
      </c>
      <c r="I667" s="122">
        <f t="shared" si="137"/>
        <v>1.3</v>
      </c>
      <c r="J667" s="122">
        <f t="shared" si="137"/>
        <v>1.8</v>
      </c>
      <c r="K667" s="122">
        <f t="shared" si="137"/>
        <v>2.35</v>
      </c>
      <c r="L667" s="122">
        <f t="shared" si="137"/>
        <v>2.95</v>
      </c>
      <c r="M667" s="122">
        <f t="shared" si="137"/>
        <v>3.6</v>
      </c>
      <c r="N667" s="123">
        <f t="shared" si="137"/>
        <v>3.6</v>
      </c>
      <c r="O667" s="16"/>
      <c r="P667" s="76" t="s">
        <v>385</v>
      </c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</row>
    <row r="668" spans="1:71" x14ac:dyDescent="0.25">
      <c r="A668" s="4"/>
      <c r="B668" s="124"/>
      <c r="C668" s="125"/>
      <c r="D668" s="125">
        <f t="shared" ref="D668:N668" si="138">+D$643+D667</f>
        <v>4.67</v>
      </c>
      <c r="E668" s="125">
        <f t="shared" si="138"/>
        <v>8.2000000000000011</v>
      </c>
      <c r="F668" s="125">
        <f t="shared" si="138"/>
        <v>16.170000000000002</v>
      </c>
      <c r="G668" s="125">
        <f t="shared" si="138"/>
        <v>34.89</v>
      </c>
      <c r="H668" s="125">
        <f t="shared" si="138"/>
        <v>33.6</v>
      </c>
      <c r="I668" s="125">
        <f t="shared" si="138"/>
        <v>37.849999999999994</v>
      </c>
      <c r="J668" s="125">
        <f t="shared" si="138"/>
        <v>41.629999999999995</v>
      </c>
      <c r="K668" s="125">
        <f t="shared" si="138"/>
        <v>44.47</v>
      </c>
      <c r="L668" s="125">
        <f t="shared" si="138"/>
        <v>48.07</v>
      </c>
      <c r="M668" s="125">
        <f t="shared" si="138"/>
        <v>39.68</v>
      </c>
      <c r="N668" s="126">
        <f t="shared" si="138"/>
        <v>28.6</v>
      </c>
      <c r="O668" s="16"/>
      <c r="P668" s="76" t="s">
        <v>386</v>
      </c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</row>
    <row r="669" spans="1:71" x14ac:dyDescent="0.25">
      <c r="A669" s="4"/>
      <c r="B669" s="127"/>
      <c r="C669" s="4"/>
      <c r="D669" s="4"/>
      <c r="E669" s="4"/>
      <c r="F669" s="4"/>
      <c r="G669" s="4"/>
      <c r="H669" s="4"/>
      <c r="I669" s="128"/>
      <c r="J669" s="128"/>
      <c r="K669" s="128"/>
      <c r="L669" s="128"/>
      <c r="M669" s="128"/>
      <c r="N669" s="129">
        <f>+N668/D668-1</f>
        <v>5.1241970021413277</v>
      </c>
      <c r="O669" s="16"/>
      <c r="P669" s="130" t="s">
        <v>387</v>
      </c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</row>
    <row r="670" spans="1:71" x14ac:dyDescent="0.25">
      <c r="A670" s="41"/>
      <c r="B670" s="131"/>
      <c r="C670" s="132"/>
      <c r="D670" s="132"/>
      <c r="E670" s="132">
        <f t="shared" ref="E670:N670" si="139">RATE(E$336-$D$336,,-$D668,E668)</f>
        <v>0.7558886509635977</v>
      </c>
      <c r="F670" s="132">
        <f t="shared" si="139"/>
        <v>0.8607865988848814</v>
      </c>
      <c r="G670" s="132">
        <f t="shared" si="139"/>
        <v>0.95491567824077406</v>
      </c>
      <c r="H670" s="132">
        <f t="shared" si="139"/>
        <v>0.63778013519208621</v>
      </c>
      <c r="I670" s="132">
        <f t="shared" si="139"/>
        <v>0.51967178654981039</v>
      </c>
      <c r="J670" s="132">
        <f t="shared" si="139"/>
        <v>0.43995279469297105</v>
      </c>
      <c r="K670" s="132">
        <f t="shared" si="139"/>
        <v>0.3798169134796589</v>
      </c>
      <c r="L670" s="132">
        <f t="shared" si="139"/>
        <v>0.33834985187074512</v>
      </c>
      <c r="M670" s="132">
        <f t="shared" si="139"/>
        <v>0.26838334708306449</v>
      </c>
      <c r="N670" s="133">
        <f t="shared" si="139"/>
        <v>0.19868457089276917</v>
      </c>
      <c r="O670" s="41"/>
      <c r="P670" s="134" t="s">
        <v>388</v>
      </c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</row>
    <row r="671" spans="1:71" x14ac:dyDescent="0.25">
      <c r="A671" s="4"/>
      <c r="B671" s="121"/>
      <c r="C671" s="122"/>
      <c r="D671" s="122"/>
      <c r="E671" s="122"/>
      <c r="F671" s="122">
        <f t="shared" ref="F671:N671" si="140">+E$633+E671</f>
        <v>0.15</v>
      </c>
      <c r="G671" s="122">
        <f t="shared" si="140"/>
        <v>0.44999999999999996</v>
      </c>
      <c r="H671" s="122">
        <f t="shared" si="140"/>
        <v>0.85</v>
      </c>
      <c r="I671" s="122">
        <f t="shared" si="140"/>
        <v>1.25</v>
      </c>
      <c r="J671" s="122">
        <f t="shared" si="140"/>
        <v>1.75</v>
      </c>
      <c r="K671" s="122">
        <f t="shared" si="140"/>
        <v>2.2999999999999998</v>
      </c>
      <c r="L671" s="122">
        <f t="shared" si="140"/>
        <v>2.9</v>
      </c>
      <c r="M671" s="122">
        <f t="shared" si="140"/>
        <v>3.55</v>
      </c>
      <c r="N671" s="123">
        <f t="shared" si="140"/>
        <v>3.55</v>
      </c>
      <c r="O671" s="16"/>
      <c r="P671" s="76" t="s">
        <v>385</v>
      </c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</row>
    <row r="672" spans="1:71" x14ac:dyDescent="0.25">
      <c r="A672" s="4"/>
      <c r="B672" s="124"/>
      <c r="C672" s="125"/>
      <c r="D672" s="125"/>
      <c r="E672" s="125">
        <f t="shared" ref="E672:N672" si="141">+E$643+E671</f>
        <v>8.15</v>
      </c>
      <c r="F672" s="125">
        <f t="shared" si="141"/>
        <v>16.12</v>
      </c>
      <c r="G672" s="125">
        <f t="shared" si="141"/>
        <v>34.840000000000003</v>
      </c>
      <c r="H672" s="125">
        <f t="shared" si="141"/>
        <v>33.550000000000004</v>
      </c>
      <c r="I672" s="125">
        <f t="shared" si="141"/>
        <v>37.799999999999997</v>
      </c>
      <c r="J672" s="125">
        <f t="shared" si="141"/>
        <v>41.58</v>
      </c>
      <c r="K672" s="125">
        <f t="shared" si="141"/>
        <v>44.419999999999995</v>
      </c>
      <c r="L672" s="125">
        <f t="shared" si="141"/>
        <v>48.019999999999996</v>
      </c>
      <c r="M672" s="125">
        <f t="shared" si="141"/>
        <v>39.629999999999995</v>
      </c>
      <c r="N672" s="126">
        <f t="shared" si="141"/>
        <v>28.55</v>
      </c>
      <c r="O672" s="16"/>
      <c r="P672" s="76" t="s">
        <v>386</v>
      </c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</row>
    <row r="673" spans="1:71" x14ac:dyDescent="0.25">
      <c r="A673" s="4"/>
      <c r="B673" s="127"/>
      <c r="C673" s="4"/>
      <c r="D673" s="4"/>
      <c r="E673" s="4"/>
      <c r="F673" s="4"/>
      <c r="G673" s="4"/>
      <c r="H673" s="4"/>
      <c r="I673" s="128"/>
      <c r="J673" s="128"/>
      <c r="K673" s="128"/>
      <c r="L673" s="128"/>
      <c r="M673" s="128"/>
      <c r="N673" s="129">
        <f>+N672/E672-1</f>
        <v>2.5030674846625764</v>
      </c>
      <c r="O673" s="16"/>
      <c r="P673" s="130" t="s">
        <v>387</v>
      </c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</row>
    <row r="674" spans="1:71" x14ac:dyDescent="0.25">
      <c r="A674" s="41"/>
      <c r="B674" s="131"/>
      <c r="C674" s="132"/>
      <c r="D674" s="132"/>
      <c r="E674" s="132"/>
      <c r="F674" s="132">
        <f t="shared" ref="F674:N674" si="142">RATE(F$336-$E$336,,-$E672,F672)</f>
        <v>0.97791411042944765</v>
      </c>
      <c r="G674" s="132">
        <f t="shared" si="142"/>
        <v>1.0675702226930219</v>
      </c>
      <c r="H674" s="132">
        <f t="shared" si="142"/>
        <v>0.60267318978465856</v>
      </c>
      <c r="I674" s="132">
        <f t="shared" si="142"/>
        <v>0.46751837486610165</v>
      </c>
      <c r="J674" s="132">
        <f t="shared" si="142"/>
        <v>0.38530491554313323</v>
      </c>
      <c r="K674" s="132">
        <f t="shared" si="142"/>
        <v>0.32659032084279577</v>
      </c>
      <c r="L674" s="132">
        <f t="shared" si="142"/>
        <v>0.2883616604030112</v>
      </c>
      <c r="M674" s="132">
        <f t="shared" si="142"/>
        <v>0.21859195868186682</v>
      </c>
      <c r="N674" s="133">
        <f t="shared" si="142"/>
        <v>0.14946109926127993</v>
      </c>
      <c r="O674" s="41"/>
      <c r="P674" s="134" t="s">
        <v>388</v>
      </c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</row>
    <row r="675" spans="1:71" x14ac:dyDescent="0.25">
      <c r="A675" s="4"/>
      <c r="B675" s="121"/>
      <c r="C675" s="122"/>
      <c r="D675" s="122"/>
      <c r="E675" s="122"/>
      <c r="F675" s="122"/>
      <c r="G675" s="122">
        <f t="shared" ref="G675:N675" si="143">+F$633+F675</f>
        <v>0.3</v>
      </c>
      <c r="H675" s="122">
        <f t="shared" si="143"/>
        <v>0.7</v>
      </c>
      <c r="I675" s="122">
        <f t="shared" si="143"/>
        <v>1.1000000000000001</v>
      </c>
      <c r="J675" s="122">
        <f t="shared" si="143"/>
        <v>1.6</v>
      </c>
      <c r="K675" s="122">
        <f t="shared" si="143"/>
        <v>2.1500000000000004</v>
      </c>
      <c r="L675" s="122">
        <f t="shared" si="143"/>
        <v>2.7500000000000004</v>
      </c>
      <c r="M675" s="122">
        <f t="shared" si="143"/>
        <v>3.4000000000000004</v>
      </c>
      <c r="N675" s="123">
        <f t="shared" si="143"/>
        <v>3.4000000000000004</v>
      </c>
      <c r="O675" s="16"/>
      <c r="P675" s="76" t="s">
        <v>385</v>
      </c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</row>
    <row r="676" spans="1:71" x14ac:dyDescent="0.25">
      <c r="A676" s="4"/>
      <c r="B676" s="124"/>
      <c r="C676" s="125"/>
      <c r="D676" s="125"/>
      <c r="E676" s="125"/>
      <c r="F676" s="125">
        <f t="shared" ref="F676:N676" si="144">+F$643+F675</f>
        <v>15.97</v>
      </c>
      <c r="G676" s="125">
        <f t="shared" si="144"/>
        <v>34.69</v>
      </c>
      <c r="H676" s="125">
        <f t="shared" si="144"/>
        <v>33.400000000000006</v>
      </c>
      <c r="I676" s="125">
        <f t="shared" si="144"/>
        <v>37.65</v>
      </c>
      <c r="J676" s="125">
        <f t="shared" si="144"/>
        <v>41.43</v>
      </c>
      <c r="K676" s="125">
        <f t="shared" si="144"/>
        <v>44.269999999999996</v>
      </c>
      <c r="L676" s="125">
        <f t="shared" si="144"/>
        <v>47.87</v>
      </c>
      <c r="M676" s="125">
        <f t="shared" si="144"/>
        <v>39.479999999999997</v>
      </c>
      <c r="N676" s="126">
        <f t="shared" si="144"/>
        <v>28.4</v>
      </c>
      <c r="O676" s="16"/>
      <c r="P676" s="76" t="s">
        <v>386</v>
      </c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</row>
    <row r="677" spans="1:71" x14ac:dyDescent="0.25">
      <c r="A677" s="4"/>
      <c r="B677" s="127"/>
      <c r="C677" s="4"/>
      <c r="D677" s="4"/>
      <c r="E677" s="4"/>
      <c r="F677" s="4"/>
      <c r="G677" s="4"/>
      <c r="H677" s="4"/>
      <c r="I677" s="128"/>
      <c r="J677" s="128"/>
      <c r="K677" s="128"/>
      <c r="L677" s="128"/>
      <c r="M677" s="128"/>
      <c r="N677" s="129">
        <f>+N676/F676-1</f>
        <v>0.77833437695679386</v>
      </c>
      <c r="O677" s="16"/>
      <c r="P677" s="130" t="s">
        <v>387</v>
      </c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</row>
    <row r="678" spans="1:71" x14ac:dyDescent="0.25">
      <c r="A678" s="41"/>
      <c r="B678" s="131"/>
      <c r="C678" s="132"/>
      <c r="D678" s="132"/>
      <c r="E678" s="132"/>
      <c r="F678" s="132"/>
      <c r="G678" s="132">
        <f t="shared" ref="G678:N678" si="145">RATE(G$336-$F$336,,-$F676,G676)</f>
        <v>1.1721978710081398</v>
      </c>
      <c r="H678" s="132">
        <f t="shared" si="145"/>
        <v>0.44617475263310163</v>
      </c>
      <c r="I678" s="132">
        <f t="shared" si="145"/>
        <v>0.33092430098647696</v>
      </c>
      <c r="J678" s="132">
        <f t="shared" si="145"/>
        <v>0.26911946259929975</v>
      </c>
      <c r="K678" s="132">
        <f t="shared" si="145"/>
        <v>0.22619889710343746</v>
      </c>
      <c r="L678" s="132">
        <f t="shared" si="145"/>
        <v>0.20076978688212549</v>
      </c>
      <c r="M678" s="132">
        <f t="shared" si="145"/>
        <v>0.13802859706520221</v>
      </c>
      <c r="N678" s="133">
        <f t="shared" si="145"/>
        <v>7.4611980303928363E-2</v>
      </c>
      <c r="O678" s="41"/>
      <c r="P678" s="134" t="s">
        <v>388</v>
      </c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</row>
    <row r="679" spans="1:71" x14ac:dyDescent="0.25">
      <c r="A679" s="4"/>
      <c r="B679" s="121"/>
      <c r="C679" s="122"/>
      <c r="D679" s="122"/>
      <c r="E679" s="122"/>
      <c r="F679" s="122"/>
      <c r="G679" s="122"/>
      <c r="H679" s="122">
        <f t="shared" ref="H679:N679" si="146">+G$633+G679</f>
        <v>0.4</v>
      </c>
      <c r="I679" s="122">
        <f t="shared" si="146"/>
        <v>0.8</v>
      </c>
      <c r="J679" s="122">
        <f t="shared" si="146"/>
        <v>1.3</v>
      </c>
      <c r="K679" s="122">
        <f t="shared" si="146"/>
        <v>1.85</v>
      </c>
      <c r="L679" s="122">
        <f t="shared" si="146"/>
        <v>2.4500000000000002</v>
      </c>
      <c r="M679" s="122">
        <f t="shared" si="146"/>
        <v>3.1</v>
      </c>
      <c r="N679" s="123">
        <f t="shared" si="146"/>
        <v>3.1</v>
      </c>
      <c r="O679" s="16"/>
      <c r="P679" s="76" t="s">
        <v>385</v>
      </c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</row>
    <row r="680" spans="1:71" x14ac:dyDescent="0.25">
      <c r="A680" s="4"/>
      <c r="B680" s="124"/>
      <c r="C680" s="125"/>
      <c r="D680" s="125"/>
      <c r="E680" s="125"/>
      <c r="F680" s="125"/>
      <c r="G680" s="125">
        <f t="shared" ref="G680:N680" si="147">+G$643+G679</f>
        <v>34.39</v>
      </c>
      <c r="H680" s="125">
        <f t="shared" si="147"/>
        <v>33.1</v>
      </c>
      <c r="I680" s="125">
        <f t="shared" si="147"/>
        <v>37.349999999999994</v>
      </c>
      <c r="J680" s="125">
        <f t="shared" si="147"/>
        <v>41.129999999999995</v>
      </c>
      <c r="K680" s="125">
        <f t="shared" si="147"/>
        <v>43.97</v>
      </c>
      <c r="L680" s="125">
        <f t="shared" si="147"/>
        <v>47.57</v>
      </c>
      <c r="M680" s="125">
        <f t="shared" si="147"/>
        <v>39.18</v>
      </c>
      <c r="N680" s="126">
        <f t="shared" si="147"/>
        <v>28.1</v>
      </c>
      <c r="O680" s="16"/>
      <c r="P680" s="76" t="s">
        <v>386</v>
      </c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</row>
    <row r="681" spans="1:71" x14ac:dyDescent="0.25">
      <c r="A681" s="4"/>
      <c r="B681" s="127"/>
      <c r="C681" s="4"/>
      <c r="D681" s="4"/>
      <c r="E681" s="4"/>
      <c r="F681" s="4"/>
      <c r="G681" s="4"/>
      <c r="H681" s="4"/>
      <c r="I681" s="128"/>
      <c r="J681" s="128"/>
      <c r="K681" s="128"/>
      <c r="L681" s="128"/>
      <c r="M681" s="128"/>
      <c r="N681" s="129">
        <f>+N680/G680-1</f>
        <v>-0.18290200639720844</v>
      </c>
      <c r="O681" s="16"/>
      <c r="P681" s="130" t="s">
        <v>387</v>
      </c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</row>
    <row r="682" spans="1:71" x14ac:dyDescent="0.25">
      <c r="A682" s="41"/>
      <c r="B682" s="131"/>
      <c r="C682" s="132"/>
      <c r="D682" s="132"/>
      <c r="E682" s="132"/>
      <c r="F682" s="132"/>
      <c r="G682" s="132"/>
      <c r="H682" s="132">
        <f t="shared" ref="H682:N682" si="148">RATE(H$336-$G$336,,-$G680,H680)</f>
        <v>-3.7510904332654901E-2</v>
      </c>
      <c r="I682" s="132">
        <f t="shared" si="148"/>
        <v>4.2147557893579518E-2</v>
      </c>
      <c r="J682" s="132">
        <f t="shared" si="148"/>
        <v>6.147273795990206E-2</v>
      </c>
      <c r="K682" s="132">
        <f t="shared" si="148"/>
        <v>6.3361843339394194E-2</v>
      </c>
      <c r="L682" s="132">
        <f t="shared" si="148"/>
        <v>6.7038759351332758E-2</v>
      </c>
      <c r="M682" s="132">
        <f t="shared" si="148"/>
        <v>2.1971322636613753E-2</v>
      </c>
      <c r="N682" s="133">
        <f t="shared" si="148"/>
        <v>-2.8444231100619981E-2</v>
      </c>
      <c r="O682" s="41"/>
      <c r="P682" s="134" t="s">
        <v>388</v>
      </c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</row>
    <row r="683" spans="1:71" x14ac:dyDescent="0.25">
      <c r="A683" s="4"/>
      <c r="B683" s="121"/>
      <c r="C683" s="122"/>
      <c r="D683" s="122"/>
      <c r="E683" s="122"/>
      <c r="F683" s="122"/>
      <c r="G683" s="122"/>
      <c r="H683" s="122"/>
      <c r="I683" s="122">
        <f t="shared" ref="I683:N683" si="149">+H$633+H683</f>
        <v>0.4</v>
      </c>
      <c r="J683" s="122">
        <f t="shared" si="149"/>
        <v>0.9</v>
      </c>
      <c r="K683" s="122">
        <f t="shared" si="149"/>
        <v>1.4500000000000002</v>
      </c>
      <c r="L683" s="122">
        <f t="shared" si="149"/>
        <v>2.0500000000000003</v>
      </c>
      <c r="M683" s="122">
        <f t="shared" si="149"/>
        <v>2.7</v>
      </c>
      <c r="N683" s="123">
        <f t="shared" si="149"/>
        <v>2.7</v>
      </c>
      <c r="O683" s="16"/>
      <c r="P683" s="76" t="s">
        <v>385</v>
      </c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</row>
    <row r="684" spans="1:71" x14ac:dyDescent="0.25">
      <c r="A684" s="4"/>
      <c r="B684" s="124"/>
      <c r="C684" s="125"/>
      <c r="D684" s="125"/>
      <c r="E684" s="125"/>
      <c r="F684" s="125"/>
      <c r="G684" s="125"/>
      <c r="H684" s="125">
        <f t="shared" ref="H684:N684" si="150">+H$643+H683</f>
        <v>32.700000000000003</v>
      </c>
      <c r="I684" s="125">
        <f t="shared" si="150"/>
        <v>36.949999999999996</v>
      </c>
      <c r="J684" s="125">
        <f t="shared" si="150"/>
        <v>40.729999999999997</v>
      </c>
      <c r="K684" s="125">
        <f t="shared" si="150"/>
        <v>43.57</v>
      </c>
      <c r="L684" s="125">
        <f t="shared" si="150"/>
        <v>47.169999999999995</v>
      </c>
      <c r="M684" s="125">
        <f t="shared" si="150"/>
        <v>38.78</v>
      </c>
      <c r="N684" s="126">
        <f t="shared" si="150"/>
        <v>27.7</v>
      </c>
      <c r="O684" s="16"/>
      <c r="P684" s="76" t="s">
        <v>386</v>
      </c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</row>
    <row r="685" spans="1:71" x14ac:dyDescent="0.25">
      <c r="A685" s="4"/>
      <c r="B685" s="127"/>
      <c r="C685" s="4"/>
      <c r="D685" s="4"/>
      <c r="E685" s="4"/>
      <c r="F685" s="4"/>
      <c r="G685" s="4"/>
      <c r="H685" s="4"/>
      <c r="I685" s="128"/>
      <c r="J685" s="128"/>
      <c r="K685" s="128"/>
      <c r="L685" s="128"/>
      <c r="M685" s="128"/>
      <c r="N685" s="129">
        <f>+N684/H684-1</f>
        <v>-0.15290519877675846</v>
      </c>
      <c r="O685" s="16"/>
      <c r="P685" s="130" t="s">
        <v>387</v>
      </c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</row>
    <row r="686" spans="1:71" x14ac:dyDescent="0.25">
      <c r="A686" s="41"/>
      <c r="B686" s="131"/>
      <c r="C686" s="132"/>
      <c r="D686" s="132"/>
      <c r="E686" s="132"/>
      <c r="F686" s="132"/>
      <c r="G686" s="132"/>
      <c r="H686" s="132"/>
      <c r="I686" s="132">
        <f t="shared" ref="I686:N686" si="151">RATE(I$336-$H$336,,-$H684,I684)</f>
        <v>0.12996941896024433</v>
      </c>
      <c r="J686" s="132">
        <f t="shared" si="151"/>
        <v>0.11604916972124206</v>
      </c>
      <c r="K686" s="132">
        <f t="shared" si="151"/>
        <v>0.10038991745560251</v>
      </c>
      <c r="L686" s="132">
        <f t="shared" si="151"/>
        <v>9.5921711485620356E-2</v>
      </c>
      <c r="M686" s="132">
        <f t="shared" si="151"/>
        <v>3.4694189921273821E-2</v>
      </c>
      <c r="N686" s="133">
        <f t="shared" si="151"/>
        <v>-2.7278154544101478E-2</v>
      </c>
      <c r="O686" s="41"/>
      <c r="P686" s="134" t="s">
        <v>388</v>
      </c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</row>
    <row r="687" spans="1:71" x14ac:dyDescent="0.25">
      <c r="A687" s="4"/>
      <c r="B687" s="121"/>
      <c r="C687" s="122"/>
      <c r="D687" s="122"/>
      <c r="E687" s="122"/>
      <c r="F687" s="122"/>
      <c r="G687" s="122"/>
      <c r="H687" s="122"/>
      <c r="I687" s="122"/>
      <c r="J687" s="122">
        <f t="shared" ref="J687:N687" si="152">+I$633+I687</f>
        <v>0.5</v>
      </c>
      <c r="K687" s="122">
        <f t="shared" si="152"/>
        <v>1.05</v>
      </c>
      <c r="L687" s="122">
        <f t="shared" si="152"/>
        <v>1.65</v>
      </c>
      <c r="M687" s="122">
        <f t="shared" si="152"/>
        <v>2.2999999999999998</v>
      </c>
      <c r="N687" s="123">
        <f t="shared" si="152"/>
        <v>2.2999999999999998</v>
      </c>
      <c r="O687" s="16"/>
      <c r="P687" s="76" t="s">
        <v>385</v>
      </c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</row>
    <row r="688" spans="1:71" x14ac:dyDescent="0.25">
      <c r="A688" s="4"/>
      <c r="B688" s="124"/>
      <c r="C688" s="125"/>
      <c r="D688" s="125"/>
      <c r="E688" s="125"/>
      <c r="F688" s="125"/>
      <c r="G688" s="125"/>
      <c r="H688" s="125"/>
      <c r="I688" s="125">
        <f t="shared" ref="I688:N688" si="153">+I$643+I687</f>
        <v>36.549999999999997</v>
      </c>
      <c r="J688" s="125">
        <f t="shared" si="153"/>
        <v>40.33</v>
      </c>
      <c r="K688" s="125">
        <f t="shared" si="153"/>
        <v>43.169999999999995</v>
      </c>
      <c r="L688" s="125">
        <f t="shared" si="153"/>
        <v>46.769999999999996</v>
      </c>
      <c r="M688" s="125">
        <f t="shared" si="153"/>
        <v>38.379999999999995</v>
      </c>
      <c r="N688" s="126">
        <f t="shared" si="153"/>
        <v>27.3</v>
      </c>
      <c r="O688" s="16"/>
      <c r="P688" s="76" t="s">
        <v>386</v>
      </c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</row>
    <row r="689" spans="1:71" x14ac:dyDescent="0.25">
      <c r="A689" s="4"/>
      <c r="B689" s="127"/>
      <c r="C689" s="4"/>
      <c r="D689" s="4"/>
      <c r="E689" s="4"/>
      <c r="F689" s="4"/>
      <c r="G689" s="4"/>
      <c r="H689" s="4"/>
      <c r="I689" s="128"/>
      <c r="J689" s="128"/>
      <c r="K689" s="128"/>
      <c r="L689" s="128"/>
      <c r="M689" s="128"/>
      <c r="N689" s="129">
        <f>+N688/I688-1</f>
        <v>-0.25307797537619692</v>
      </c>
      <c r="O689" s="16"/>
      <c r="P689" s="130" t="s">
        <v>387</v>
      </c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</row>
    <row r="690" spans="1:71" x14ac:dyDescent="0.25">
      <c r="A690" s="41"/>
      <c r="B690" s="131"/>
      <c r="C690" s="132"/>
      <c r="D690" s="132"/>
      <c r="E690" s="132"/>
      <c r="F690" s="132"/>
      <c r="G690" s="132"/>
      <c r="H690" s="132"/>
      <c r="I690" s="132"/>
      <c r="J690" s="132">
        <f t="shared" ref="J690:N690" si="154">RATE(J$336-$I$336,,-$I688,J688)</f>
        <v>0.10341997264021896</v>
      </c>
      <c r="K690" s="132">
        <f t="shared" si="154"/>
        <v>8.6794254229378698E-2</v>
      </c>
      <c r="L690" s="132">
        <f t="shared" si="154"/>
        <v>8.5658731436423358E-2</v>
      </c>
      <c r="M690" s="132">
        <f t="shared" si="154"/>
        <v>1.2288719471714145E-2</v>
      </c>
      <c r="N690" s="133">
        <f t="shared" si="154"/>
        <v>-5.6688664742211813E-2</v>
      </c>
      <c r="O690" s="41"/>
      <c r="P690" s="134" t="s">
        <v>388</v>
      </c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</row>
    <row r="691" spans="1:71" x14ac:dyDescent="0.25">
      <c r="A691" s="4"/>
      <c r="B691" s="121"/>
      <c r="C691" s="122"/>
      <c r="D691" s="122"/>
      <c r="E691" s="122"/>
      <c r="F691" s="122"/>
      <c r="G691" s="122"/>
      <c r="H691" s="122"/>
      <c r="I691" s="122"/>
      <c r="J691" s="122"/>
      <c r="K691" s="122">
        <f t="shared" ref="K691:N691" si="155">+J$633+J691</f>
        <v>0.55000000000000004</v>
      </c>
      <c r="L691" s="122">
        <f t="shared" si="155"/>
        <v>1.1499999999999999</v>
      </c>
      <c r="M691" s="122">
        <f t="shared" si="155"/>
        <v>1.7999999999999998</v>
      </c>
      <c r="N691" s="123">
        <f t="shared" si="155"/>
        <v>1.7999999999999998</v>
      </c>
      <c r="O691" s="16"/>
      <c r="P691" s="76" t="s">
        <v>385</v>
      </c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</row>
    <row r="692" spans="1:71" x14ac:dyDescent="0.25">
      <c r="A692" s="4"/>
      <c r="B692" s="124"/>
      <c r="C692" s="125"/>
      <c r="D692" s="125"/>
      <c r="E692" s="125"/>
      <c r="F692" s="125"/>
      <c r="G692" s="125"/>
      <c r="H692" s="125"/>
      <c r="I692" s="125"/>
      <c r="J692" s="125">
        <f t="shared" ref="J692:N692" si="156">+J$643+J691</f>
        <v>39.83</v>
      </c>
      <c r="K692" s="125">
        <f t="shared" si="156"/>
        <v>42.669999999999995</v>
      </c>
      <c r="L692" s="125">
        <f t="shared" si="156"/>
        <v>46.269999999999996</v>
      </c>
      <c r="M692" s="125">
        <f t="shared" si="156"/>
        <v>37.879999999999995</v>
      </c>
      <c r="N692" s="126">
        <f t="shared" si="156"/>
        <v>26.8</v>
      </c>
      <c r="O692" s="16"/>
      <c r="P692" s="76" t="s">
        <v>386</v>
      </c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</row>
    <row r="693" spans="1:71" x14ac:dyDescent="0.25">
      <c r="A693" s="4"/>
      <c r="B693" s="127"/>
      <c r="C693" s="4"/>
      <c r="D693" s="4"/>
      <c r="E693" s="4"/>
      <c r="F693" s="4"/>
      <c r="G693" s="4"/>
      <c r="H693" s="4"/>
      <c r="I693" s="128"/>
      <c r="J693" s="128"/>
      <c r="K693" s="128"/>
      <c r="L693" s="128"/>
      <c r="M693" s="128"/>
      <c r="N693" s="129">
        <f>+N692/J692-1</f>
        <v>-0.32714034647250811</v>
      </c>
      <c r="O693" s="16"/>
      <c r="P693" s="130" t="s">
        <v>387</v>
      </c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</row>
    <row r="694" spans="1:71" x14ac:dyDescent="0.25">
      <c r="A694" s="41"/>
      <c r="B694" s="131"/>
      <c r="C694" s="132"/>
      <c r="D694" s="132"/>
      <c r="E694" s="132"/>
      <c r="F694" s="132"/>
      <c r="G694" s="132"/>
      <c r="H694" s="132"/>
      <c r="I694" s="132"/>
      <c r="J694" s="132"/>
      <c r="K694" s="132">
        <f t="shared" ref="K694:N694" si="157">RATE(K$336-$J$336,,-$J692,K692)</f>
        <v>7.1303037911122136E-2</v>
      </c>
      <c r="L694" s="132">
        <f t="shared" si="157"/>
        <v>7.7815926062756419E-2</v>
      </c>
      <c r="M694" s="132">
        <f t="shared" si="157"/>
        <v>-1.6593167595537143E-2</v>
      </c>
      <c r="N694" s="133">
        <f t="shared" si="157"/>
        <v>-9.4306769010923067E-2</v>
      </c>
      <c r="O694" s="41"/>
      <c r="P694" s="134" t="s">
        <v>388</v>
      </c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</row>
    <row r="695" spans="1:71" x14ac:dyDescent="0.25">
      <c r="A695" s="4"/>
      <c r="B695" s="135"/>
      <c r="C695" s="136"/>
      <c r="D695" s="136"/>
      <c r="E695" s="136"/>
      <c r="F695" s="136"/>
      <c r="G695" s="136"/>
      <c r="H695" s="136"/>
      <c r="I695" s="136"/>
      <c r="J695" s="136"/>
      <c r="K695" s="136"/>
      <c r="L695" s="122">
        <f t="shared" ref="L695:N695" si="158">+K$633+K695</f>
        <v>0.6</v>
      </c>
      <c r="M695" s="122">
        <f t="shared" si="158"/>
        <v>1.25</v>
      </c>
      <c r="N695" s="123">
        <f t="shared" si="158"/>
        <v>1.25</v>
      </c>
      <c r="O695" s="16"/>
      <c r="P695" s="76" t="s">
        <v>385</v>
      </c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</row>
    <row r="696" spans="1:71" x14ac:dyDescent="0.25">
      <c r="A696" s="4"/>
      <c r="B696" s="124"/>
      <c r="C696" s="125"/>
      <c r="D696" s="125"/>
      <c r="E696" s="125"/>
      <c r="F696" s="125"/>
      <c r="G696" s="125"/>
      <c r="H696" s="125"/>
      <c r="I696" s="125"/>
      <c r="J696" s="125"/>
      <c r="K696" s="125">
        <f t="shared" ref="K696:N696" si="159">+K$643+K695</f>
        <v>42.12</v>
      </c>
      <c r="L696" s="125">
        <f t="shared" si="159"/>
        <v>45.72</v>
      </c>
      <c r="M696" s="125">
        <f t="shared" si="159"/>
        <v>37.33</v>
      </c>
      <c r="N696" s="126">
        <f t="shared" si="159"/>
        <v>26.25</v>
      </c>
      <c r="O696" s="16"/>
      <c r="P696" s="76" t="s">
        <v>386</v>
      </c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</row>
    <row r="697" spans="1:71" x14ac:dyDescent="0.25">
      <c r="A697" s="4"/>
      <c r="B697" s="127"/>
      <c r="C697" s="4"/>
      <c r="D697" s="4"/>
      <c r="E697" s="4"/>
      <c r="F697" s="4"/>
      <c r="G697" s="4"/>
      <c r="H697" s="4"/>
      <c r="I697" s="128"/>
      <c r="J697" s="128"/>
      <c r="K697" s="128"/>
      <c r="L697" s="128"/>
      <c r="M697" s="128"/>
      <c r="N697" s="129">
        <f>+N696/K696-1</f>
        <v>-0.37678062678062674</v>
      </c>
      <c r="O697" s="16"/>
      <c r="P697" s="130" t="s">
        <v>387</v>
      </c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</row>
    <row r="698" spans="1:71" x14ac:dyDescent="0.25">
      <c r="A698" s="41"/>
      <c r="B698" s="131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>
        <f t="shared" ref="L698:N698" si="160">RATE(L$336-$K$336,,-$K696,L696)</f>
        <v>8.5470085470085416E-2</v>
      </c>
      <c r="M698" s="132">
        <f t="shared" si="160"/>
        <v>-5.8576979809828747E-2</v>
      </c>
      <c r="N698" s="133">
        <f t="shared" si="160"/>
        <v>-0.14582475336177922</v>
      </c>
      <c r="O698" s="41"/>
      <c r="P698" s="134" t="s">
        <v>388</v>
      </c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</row>
    <row r="699" spans="1:71" x14ac:dyDescent="0.25">
      <c r="A699" s="4"/>
      <c r="B699" s="135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22">
        <f t="shared" ref="M699:N699" si="161">+L$633+L699</f>
        <v>0.65</v>
      </c>
      <c r="N699" s="123">
        <f t="shared" si="161"/>
        <v>0.65</v>
      </c>
      <c r="O699" s="16"/>
      <c r="P699" s="76" t="s">
        <v>385</v>
      </c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</row>
    <row r="700" spans="1:71" x14ac:dyDescent="0.25">
      <c r="A700" s="4"/>
      <c r="B700" s="124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>
        <f t="shared" ref="L700:N700" si="162">+L$643+L699</f>
        <v>45.12</v>
      </c>
      <c r="M700" s="125">
        <f t="shared" si="162"/>
        <v>36.729999999999997</v>
      </c>
      <c r="N700" s="126">
        <f t="shared" si="162"/>
        <v>25.65</v>
      </c>
      <c r="O700" s="16"/>
      <c r="P700" s="76" t="s">
        <v>386</v>
      </c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</row>
    <row r="701" spans="1:71" x14ac:dyDescent="0.25">
      <c r="A701" s="4"/>
      <c r="B701" s="127"/>
      <c r="C701" s="4"/>
      <c r="D701" s="4"/>
      <c r="E701" s="4"/>
      <c r="F701" s="4"/>
      <c r="G701" s="4"/>
      <c r="H701" s="4"/>
      <c r="I701" s="128"/>
      <c r="J701" s="128"/>
      <c r="K701" s="128"/>
      <c r="L701" s="128"/>
      <c r="M701" s="128"/>
      <c r="N701" s="129">
        <f>+N700/L700-1</f>
        <v>-0.43151595744680848</v>
      </c>
      <c r="O701" s="16"/>
      <c r="P701" s="130" t="s">
        <v>387</v>
      </c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</row>
    <row r="702" spans="1:71" x14ac:dyDescent="0.25">
      <c r="A702" s="41"/>
      <c r="B702" s="131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>
        <f t="shared" ref="M702:N702" si="163">RATE(M$336-$L$336,,-$L700,M700)</f>
        <v>-0.18594858156028368</v>
      </c>
      <c r="N702" s="133">
        <f t="shared" si="163"/>
        <v>-0.24602119223867261</v>
      </c>
      <c r="O702" s="41"/>
      <c r="P702" s="134" t="s">
        <v>388</v>
      </c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</row>
    <row r="703" spans="1:71" x14ac:dyDescent="0.25">
      <c r="A703" s="4"/>
      <c r="B703" s="135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23">
        <f>+M$633+M703</f>
        <v>0</v>
      </c>
      <c r="O703" s="16"/>
      <c r="P703" s="76" t="s">
        <v>385</v>
      </c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</row>
    <row r="704" spans="1:71" x14ac:dyDescent="0.25">
      <c r="A704" s="4"/>
      <c r="B704" s="124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>
        <f t="shared" ref="M704:N704" si="164">+M$643+M703</f>
        <v>36.08</v>
      </c>
      <c r="N704" s="126">
        <f t="shared" si="164"/>
        <v>25</v>
      </c>
      <c r="O704" s="16"/>
      <c r="P704" s="76" t="s">
        <v>386</v>
      </c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</row>
    <row r="705" spans="1:71" x14ac:dyDescent="0.25">
      <c r="A705" s="4"/>
      <c r="B705" s="127"/>
      <c r="C705" s="4"/>
      <c r="D705" s="4"/>
      <c r="E705" s="4"/>
      <c r="F705" s="4"/>
      <c r="G705" s="4"/>
      <c r="H705" s="4"/>
      <c r="I705" s="128"/>
      <c r="J705" s="128"/>
      <c r="K705" s="128"/>
      <c r="L705" s="128"/>
      <c r="M705" s="128"/>
      <c r="N705" s="129">
        <f>+N704/M704-1</f>
        <v>-0.30709534368070945</v>
      </c>
      <c r="O705" s="16"/>
      <c r="P705" s="130" t="s">
        <v>387</v>
      </c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</row>
    <row r="706" spans="1:71" x14ac:dyDescent="0.25">
      <c r="A706" s="41"/>
      <c r="B706" s="131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3">
        <f>RATE(N$336-$M$336,,-$M704,N704)</f>
        <v>-0.30709534368070945</v>
      </c>
      <c r="O706" s="41"/>
      <c r="P706" s="134" t="s">
        <v>388</v>
      </c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</row>
    <row r="707" spans="1:7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</row>
    <row r="708" spans="1:7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</row>
    <row r="709" spans="1:7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</row>
    <row r="710" spans="1:71" x14ac:dyDescent="0.25">
      <c r="A710" s="2"/>
      <c r="B710" s="2"/>
      <c r="C710" s="2"/>
      <c r="G710" s="137" t="s">
        <v>389</v>
      </c>
      <c r="H710" s="24"/>
      <c r="I710" s="24"/>
      <c r="J710" s="24"/>
      <c r="K710" s="24"/>
      <c r="L710" s="24"/>
      <c r="M710" s="24"/>
      <c r="N710" s="25"/>
      <c r="O710" s="138"/>
      <c r="P710" s="95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</row>
    <row r="711" spans="1:71" x14ac:dyDescent="0.25">
      <c r="A711" s="2"/>
      <c r="B711" s="2"/>
      <c r="C711" s="2"/>
      <c r="G711" s="139">
        <v>17522</v>
      </c>
      <c r="H711" s="140">
        <v>19743</v>
      </c>
      <c r="I711" s="141">
        <v>21577</v>
      </c>
      <c r="J711" s="140">
        <v>24537</v>
      </c>
      <c r="K711" s="141">
        <v>25340</v>
      </c>
      <c r="L711" s="140">
        <v>28078</v>
      </c>
      <c r="M711" s="141">
        <v>30433</v>
      </c>
      <c r="N711" s="140"/>
      <c r="O711" s="58">
        <f t="shared" ref="O711:O713" si="165">RATE(M$336-$G$336,,-G711,M711)</f>
        <v>9.637767003995E-2</v>
      </c>
      <c r="P711" s="142" t="s">
        <v>390</v>
      </c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</row>
    <row r="712" spans="1:71" x14ac:dyDescent="0.25">
      <c r="A712" s="2"/>
      <c r="B712" s="2"/>
      <c r="C712" s="2"/>
      <c r="G712" s="143">
        <v>579</v>
      </c>
      <c r="H712" s="144">
        <v>612</v>
      </c>
      <c r="I712" s="145">
        <v>638</v>
      </c>
      <c r="J712" s="144">
        <v>667</v>
      </c>
      <c r="K712" s="145">
        <v>690</v>
      </c>
      <c r="L712" s="144">
        <v>948</v>
      </c>
      <c r="M712" s="145">
        <v>1410</v>
      </c>
      <c r="N712" s="144"/>
      <c r="O712" s="58">
        <f t="shared" si="165"/>
        <v>0.15990768218785276</v>
      </c>
      <c r="P712" s="3" t="s">
        <v>391</v>
      </c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</row>
    <row r="713" spans="1:71" x14ac:dyDescent="0.25">
      <c r="A713" s="2"/>
      <c r="B713" s="2"/>
      <c r="C713" s="2"/>
      <c r="G713" s="143">
        <v>903</v>
      </c>
      <c r="H713" s="144">
        <v>958</v>
      </c>
      <c r="I713" s="145">
        <v>983</v>
      </c>
      <c r="J713" s="144">
        <v>998</v>
      </c>
      <c r="K713" s="145">
        <v>1097</v>
      </c>
      <c r="L713" s="144">
        <v>1208</v>
      </c>
      <c r="M713" s="145">
        <v>1121</v>
      </c>
      <c r="N713" s="144"/>
      <c r="O713" s="58">
        <f t="shared" si="165"/>
        <v>3.6699710000373524E-2</v>
      </c>
      <c r="P713" s="142" t="s">
        <v>392</v>
      </c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</row>
    <row r="714" spans="1:71" x14ac:dyDescent="0.25">
      <c r="A714" s="2"/>
      <c r="B714" s="2"/>
      <c r="C714" s="2"/>
      <c r="G714" s="143">
        <v>19</v>
      </c>
      <c r="H714" s="144">
        <v>17</v>
      </c>
      <c r="I714" s="145">
        <v>10</v>
      </c>
      <c r="J714" s="144">
        <v>1</v>
      </c>
      <c r="K714" s="145">
        <v>1</v>
      </c>
      <c r="L714" s="144">
        <v>2762</v>
      </c>
      <c r="M714" s="145">
        <v>2904</v>
      </c>
      <c r="N714" s="144"/>
      <c r="O714" s="58">
        <f>RATE(M$336-$L$336,,-L714,M714)</f>
        <v>5.1412020275162902E-2</v>
      </c>
      <c r="P714" s="142" t="s">
        <v>393</v>
      </c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</row>
    <row r="715" spans="1:71" x14ac:dyDescent="0.25">
      <c r="A715" s="2"/>
      <c r="B715" s="2"/>
      <c r="C715" s="2"/>
      <c r="G715" s="143">
        <v>8</v>
      </c>
      <c r="H715" s="144">
        <v>3</v>
      </c>
      <c r="I715" s="145">
        <v>7</v>
      </c>
      <c r="J715" s="144">
        <v>42</v>
      </c>
      <c r="K715" s="145">
        <v>27</v>
      </c>
      <c r="L715" s="144">
        <v>37</v>
      </c>
      <c r="M715" s="145">
        <v>0</v>
      </c>
      <c r="N715" s="144"/>
      <c r="O715" s="58">
        <f>RATE(M$336-$G$336,,-G715,M715)</f>
        <v>-0.9999993377532328</v>
      </c>
      <c r="P715" s="142" t="s">
        <v>394</v>
      </c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</row>
    <row r="716" spans="1:71" x14ac:dyDescent="0.25">
      <c r="A716" s="2"/>
      <c r="B716" s="2"/>
      <c r="C716" s="2"/>
      <c r="G716" s="143">
        <v>882</v>
      </c>
      <c r="H716" s="144">
        <v>975</v>
      </c>
      <c r="I716" s="145">
        <v>1068</v>
      </c>
      <c r="J716" s="144">
        <v>1389</v>
      </c>
      <c r="K716" s="145">
        <v>1631</v>
      </c>
      <c r="L716" s="144">
        <v>733</v>
      </c>
      <c r="M716" s="145">
        <v>851</v>
      </c>
      <c r="N716" s="144"/>
      <c r="O716" s="58">
        <f t="shared" ref="O716:O717" si="166">RATE(M$336-$L$336,,-L716,M716)</f>
        <v>0.16098226466575702</v>
      </c>
      <c r="P716" s="142" t="s">
        <v>395</v>
      </c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</row>
    <row r="717" spans="1:71" x14ac:dyDescent="0.25">
      <c r="A717" s="2"/>
      <c r="B717" s="2"/>
      <c r="C717" s="2"/>
      <c r="G717" s="143">
        <v>0</v>
      </c>
      <c r="H717" s="144">
        <v>0</v>
      </c>
      <c r="I717" s="145">
        <v>0</v>
      </c>
      <c r="J717" s="144">
        <v>0</v>
      </c>
      <c r="K717" s="145">
        <v>0</v>
      </c>
      <c r="L717" s="144">
        <v>519</v>
      </c>
      <c r="M717" s="145">
        <v>1984</v>
      </c>
      <c r="N717" s="144"/>
      <c r="O717" s="58">
        <f t="shared" si="166"/>
        <v>2.8227360308285161</v>
      </c>
      <c r="P717" s="142" t="s">
        <v>396</v>
      </c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</row>
    <row r="718" spans="1:71" x14ac:dyDescent="0.25">
      <c r="A718" s="2"/>
      <c r="B718" s="2"/>
      <c r="C718" s="2"/>
      <c r="D718" s="69"/>
      <c r="E718" s="69"/>
      <c r="F718" s="69"/>
      <c r="G718" s="143">
        <v>686</v>
      </c>
      <c r="H718" s="144">
        <v>813</v>
      </c>
      <c r="I718" s="145">
        <v>749</v>
      </c>
      <c r="J718" s="144">
        <v>853</v>
      </c>
      <c r="K718" s="145">
        <v>839</v>
      </c>
      <c r="L718" s="144">
        <v>1055</v>
      </c>
      <c r="M718" s="145">
        <v>1232</v>
      </c>
      <c r="N718" s="144"/>
      <c r="O718" s="58">
        <f t="shared" ref="O718:O719" si="167">RATE(M$336-$G$336,,-G718,M718)</f>
        <v>0.10250634790722005</v>
      </c>
      <c r="P718" s="142" t="s">
        <v>397</v>
      </c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</row>
    <row r="719" spans="1:71" x14ac:dyDescent="0.25">
      <c r="A719" s="2"/>
      <c r="B719" s="2"/>
      <c r="C719" s="2"/>
      <c r="D719" s="69"/>
      <c r="E719" s="69"/>
      <c r="F719" s="69"/>
      <c r="G719" s="146">
        <v>1321</v>
      </c>
      <c r="H719" s="147">
        <v>1518</v>
      </c>
      <c r="I719" s="148">
        <v>1431</v>
      </c>
      <c r="J719" s="147">
        <v>1600</v>
      </c>
      <c r="K719" s="148">
        <v>2309</v>
      </c>
      <c r="L719" s="147">
        <v>1203</v>
      </c>
      <c r="M719" s="148">
        <v>1134</v>
      </c>
      <c r="N719" s="147"/>
      <c r="O719" s="58">
        <f t="shared" si="167"/>
        <v>-2.5118775767419936E-2</v>
      </c>
      <c r="P719" s="142" t="s">
        <v>398</v>
      </c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</row>
    <row r="720" spans="1:71" x14ac:dyDescent="0.25">
      <c r="A720" s="2"/>
      <c r="B720" s="2"/>
      <c r="C720" s="2"/>
      <c r="D720" s="69"/>
      <c r="E720" s="69"/>
      <c r="F720" s="69"/>
      <c r="I720" s="142"/>
      <c r="J720" s="142"/>
      <c r="K720" s="142"/>
      <c r="L720" s="142"/>
      <c r="M720" s="142"/>
      <c r="N720" s="142"/>
      <c r="O720" s="14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</row>
    <row r="721" spans="1:71" x14ac:dyDescent="0.25">
      <c r="A721" s="2"/>
      <c r="B721" s="2"/>
      <c r="C721" s="2"/>
      <c r="D721" s="69"/>
      <c r="E721" s="69"/>
      <c r="F721" s="69"/>
      <c r="I721" s="137" t="s">
        <v>399</v>
      </c>
      <c r="J721" s="24"/>
      <c r="K721" s="24"/>
      <c r="L721" s="24"/>
      <c r="M721" s="24"/>
      <c r="N721" s="25"/>
      <c r="O721" s="14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</row>
    <row r="722" spans="1:71" x14ac:dyDescent="0.25">
      <c r="A722" s="2"/>
      <c r="B722" s="2"/>
      <c r="C722" s="2"/>
      <c r="D722" s="69"/>
      <c r="E722" s="69"/>
      <c r="F722" s="69"/>
      <c r="I722" s="140">
        <v>11158</v>
      </c>
      <c r="J722" s="140">
        <v>12349</v>
      </c>
      <c r="K722" s="140">
        <v>12626</v>
      </c>
      <c r="L722" s="140">
        <v>13843</v>
      </c>
      <c r="M722" s="140">
        <v>15050</v>
      </c>
      <c r="N722" s="140"/>
      <c r="O722" s="58" t="e">
        <f t="shared" ref="O722:O726" si="168">RATE($H$1-$M$1,,M722,-H722)</f>
        <v>#NUM!</v>
      </c>
      <c r="P722" s="142" t="s">
        <v>390</v>
      </c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</row>
    <row r="723" spans="1:71" x14ac:dyDescent="0.25">
      <c r="A723" s="2"/>
      <c r="B723" s="2"/>
      <c r="C723" s="2"/>
      <c r="I723" s="144">
        <v>280</v>
      </c>
      <c r="J723" s="144">
        <v>279</v>
      </c>
      <c r="K723" s="144">
        <v>268</v>
      </c>
      <c r="L723" s="144">
        <v>300</v>
      </c>
      <c r="M723" s="144">
        <v>431</v>
      </c>
      <c r="N723" s="144"/>
      <c r="O723" s="58" t="e">
        <f t="shared" si="168"/>
        <v>#NUM!</v>
      </c>
      <c r="P723" s="3" t="s">
        <v>391</v>
      </c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</row>
    <row r="724" spans="1:71" x14ac:dyDescent="0.25">
      <c r="A724" s="2"/>
      <c r="B724" s="2"/>
      <c r="C724" s="2"/>
      <c r="D724" s="142"/>
      <c r="E724" s="142"/>
      <c r="F724" s="142"/>
      <c r="I724" s="144">
        <v>332</v>
      </c>
      <c r="J724" s="144">
        <v>325</v>
      </c>
      <c r="K724" s="144">
        <v>343</v>
      </c>
      <c r="L724" s="144">
        <v>423</v>
      </c>
      <c r="M724" s="144">
        <v>379</v>
      </c>
      <c r="N724" s="144"/>
      <c r="O724" s="58" t="e">
        <f t="shared" si="168"/>
        <v>#NUM!</v>
      </c>
      <c r="P724" s="142" t="s">
        <v>392</v>
      </c>
      <c r="Q724" s="142"/>
      <c r="R724" s="142"/>
      <c r="S724" s="142"/>
      <c r="T724" s="142"/>
      <c r="U724" s="142"/>
      <c r="V724" s="142"/>
      <c r="W724" s="142"/>
      <c r="X724" s="142"/>
      <c r="Y724" s="142"/>
      <c r="Z724" s="142"/>
      <c r="AA724" s="142"/>
      <c r="AB724" s="142"/>
      <c r="AC724" s="14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</row>
    <row r="725" spans="1:71" x14ac:dyDescent="0.25">
      <c r="A725" s="2"/>
      <c r="B725" s="2"/>
      <c r="C725" s="2"/>
      <c r="I725" s="144">
        <v>11.5</v>
      </c>
      <c r="J725" s="144">
        <v>1.1000000000000001</v>
      </c>
      <c r="K725" s="144">
        <v>1</v>
      </c>
      <c r="L725" s="144">
        <v>1566</v>
      </c>
      <c r="M725" s="144">
        <v>1833</v>
      </c>
      <c r="N725" s="144"/>
      <c r="O725" s="58" t="e">
        <f t="shared" si="168"/>
        <v>#NUM!</v>
      </c>
      <c r="P725" s="142" t="s">
        <v>393</v>
      </c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</row>
    <row r="726" spans="1:71" x14ac:dyDescent="0.25">
      <c r="A726" s="2"/>
      <c r="B726" s="2"/>
      <c r="C726" s="2"/>
      <c r="I726" s="147">
        <v>852</v>
      </c>
      <c r="J726" s="147">
        <v>1086</v>
      </c>
      <c r="K726" s="147">
        <v>1281</v>
      </c>
      <c r="L726" s="147">
        <v>332</v>
      </c>
      <c r="M726" s="147">
        <v>394</v>
      </c>
      <c r="N726" s="147"/>
      <c r="O726" s="58" t="e">
        <f t="shared" si="168"/>
        <v>#NUM!</v>
      </c>
      <c r="P726" s="142" t="s">
        <v>395</v>
      </c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</row>
    <row r="727" spans="1:71" x14ac:dyDescent="0.25">
      <c r="A727" s="2"/>
      <c r="B727" s="2"/>
      <c r="C727" s="2"/>
      <c r="O727" s="138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</row>
    <row r="728" spans="1:71" x14ac:dyDescent="0.25">
      <c r="A728" s="2"/>
      <c r="B728" s="2"/>
      <c r="C728" s="2"/>
      <c r="D728" s="69"/>
      <c r="E728" s="69"/>
      <c r="F728" s="69"/>
      <c r="I728" s="150" t="s">
        <v>400</v>
      </c>
      <c r="J728" s="14"/>
      <c r="K728" s="14"/>
      <c r="L728" s="14"/>
      <c r="M728" s="14"/>
      <c r="N728" s="15"/>
      <c r="O728" s="138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</row>
    <row r="729" spans="1:71" x14ac:dyDescent="0.25">
      <c r="A729" s="2"/>
      <c r="B729" s="2"/>
      <c r="C729" s="2"/>
      <c r="D729" s="69"/>
      <c r="E729" s="69"/>
      <c r="F729" s="69"/>
      <c r="I729" s="151">
        <f t="shared" ref="I729:M732" si="169">+I711-I722</f>
        <v>10419</v>
      </c>
      <c r="J729" s="152">
        <f t="shared" si="169"/>
        <v>12188</v>
      </c>
      <c r="K729" s="142">
        <f t="shared" si="169"/>
        <v>12714</v>
      </c>
      <c r="L729" s="152">
        <f t="shared" si="169"/>
        <v>14235</v>
      </c>
      <c r="M729" s="142">
        <f t="shared" si="169"/>
        <v>15383</v>
      </c>
      <c r="N729" s="152"/>
      <c r="O729" s="58">
        <f t="shared" ref="O729:O732" si="170">M729/M711</f>
        <v>0.50547103473203425</v>
      </c>
      <c r="P729" s="142" t="s">
        <v>390</v>
      </c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</row>
    <row r="730" spans="1:71" x14ac:dyDescent="0.25">
      <c r="A730" s="2"/>
      <c r="B730" s="2"/>
      <c r="C730" s="2"/>
      <c r="D730" s="69"/>
      <c r="E730" s="69"/>
      <c r="F730" s="69"/>
      <c r="I730" s="151">
        <f t="shared" si="169"/>
        <v>358</v>
      </c>
      <c r="J730" s="153">
        <f t="shared" si="169"/>
        <v>388</v>
      </c>
      <c r="K730" s="142">
        <f t="shared" si="169"/>
        <v>422</v>
      </c>
      <c r="L730" s="153">
        <f t="shared" si="169"/>
        <v>648</v>
      </c>
      <c r="M730" s="142">
        <f t="shared" si="169"/>
        <v>979</v>
      </c>
      <c r="N730" s="153"/>
      <c r="O730" s="58">
        <f t="shared" si="170"/>
        <v>0.69432624113475172</v>
      </c>
      <c r="P730" s="3" t="s">
        <v>391</v>
      </c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</row>
    <row r="731" spans="1:71" x14ac:dyDescent="0.25">
      <c r="A731" s="2"/>
      <c r="B731" s="2"/>
      <c r="C731" s="2"/>
      <c r="D731" s="69"/>
      <c r="E731" s="69"/>
      <c r="F731" s="69"/>
      <c r="I731" s="151">
        <f t="shared" si="169"/>
        <v>651</v>
      </c>
      <c r="J731" s="153">
        <f t="shared" si="169"/>
        <v>673</v>
      </c>
      <c r="K731" s="142">
        <f t="shared" si="169"/>
        <v>754</v>
      </c>
      <c r="L731" s="153">
        <f t="shared" si="169"/>
        <v>785</v>
      </c>
      <c r="M731" s="142">
        <f t="shared" si="169"/>
        <v>742</v>
      </c>
      <c r="N731" s="153"/>
      <c r="O731" s="58">
        <f t="shared" si="170"/>
        <v>0.66190900981266731</v>
      </c>
      <c r="P731" s="142" t="s">
        <v>392</v>
      </c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</row>
    <row r="732" spans="1:71" x14ac:dyDescent="0.25">
      <c r="A732" s="2"/>
      <c r="B732" s="2"/>
      <c r="C732" s="2"/>
      <c r="D732" s="69"/>
      <c r="E732" s="69"/>
      <c r="F732" s="69"/>
      <c r="I732" s="151">
        <f t="shared" si="169"/>
        <v>-1.5</v>
      </c>
      <c r="J732" s="153">
        <f t="shared" si="169"/>
        <v>-0.10000000000000009</v>
      </c>
      <c r="K732" s="142">
        <f t="shared" si="169"/>
        <v>0</v>
      </c>
      <c r="L732" s="153">
        <f t="shared" si="169"/>
        <v>1196</v>
      </c>
      <c r="M732" s="142">
        <f t="shared" si="169"/>
        <v>1071</v>
      </c>
      <c r="N732" s="153"/>
      <c r="O732" s="58">
        <f t="shared" si="170"/>
        <v>0.368801652892562</v>
      </c>
      <c r="P732" s="142" t="s">
        <v>393</v>
      </c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</row>
    <row r="733" spans="1:71" x14ac:dyDescent="0.25">
      <c r="A733" s="2"/>
      <c r="B733" s="2"/>
      <c r="C733" s="2"/>
      <c r="D733" s="69"/>
      <c r="E733" s="69"/>
      <c r="F733" s="69"/>
      <c r="I733" s="154">
        <f t="shared" ref="I733:M733" si="171">+I716-I726</f>
        <v>216</v>
      </c>
      <c r="J733" s="155">
        <f t="shared" si="171"/>
        <v>303</v>
      </c>
      <c r="K733" s="156">
        <f t="shared" si="171"/>
        <v>350</v>
      </c>
      <c r="L733" s="155">
        <f t="shared" si="171"/>
        <v>401</v>
      </c>
      <c r="M733" s="156">
        <f t="shared" si="171"/>
        <v>457</v>
      </c>
      <c r="N733" s="155"/>
      <c r="O733" s="58">
        <f>M733/M716</f>
        <v>0.53701527614571087</v>
      </c>
      <c r="P733" s="142" t="s">
        <v>395</v>
      </c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</row>
    <row r="734" spans="1:71" x14ac:dyDescent="0.25">
      <c r="A734" s="2"/>
      <c r="B734" s="2"/>
      <c r="C734" s="2"/>
      <c r="D734" s="69"/>
      <c r="E734" s="69"/>
      <c r="F734" s="69"/>
      <c r="I734" s="142"/>
      <c r="J734" s="142"/>
      <c r="K734" s="142"/>
      <c r="L734" s="142"/>
      <c r="M734" s="142"/>
      <c r="N734" s="142"/>
      <c r="O734" s="58"/>
      <c r="P734" s="142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</row>
    <row r="735" spans="1:71" x14ac:dyDescent="0.25">
      <c r="A735" s="2"/>
      <c r="B735" s="2"/>
      <c r="C735" s="2"/>
      <c r="D735" s="69"/>
      <c r="E735" s="69"/>
      <c r="F735" s="69"/>
      <c r="I735" s="150" t="s">
        <v>400</v>
      </c>
      <c r="J735" s="14"/>
      <c r="K735" s="14"/>
      <c r="L735" s="14"/>
      <c r="M735" s="14"/>
      <c r="N735" s="15"/>
      <c r="O735" s="138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</row>
    <row r="736" spans="1:71" x14ac:dyDescent="0.25">
      <c r="A736" s="2"/>
      <c r="B736" s="2"/>
      <c r="C736" s="2"/>
      <c r="D736" s="69"/>
      <c r="E736" s="69"/>
      <c r="F736" s="69"/>
      <c r="G736" s="69"/>
      <c r="H736" s="69"/>
      <c r="I736" s="157">
        <f t="shared" ref="I736:M739" si="172">I729/I711</f>
        <v>0.48287528386708067</v>
      </c>
      <c r="J736" s="158">
        <f t="shared" si="172"/>
        <v>0.49671924033092879</v>
      </c>
      <c r="K736" s="69">
        <f t="shared" si="172"/>
        <v>0.50173638516179953</v>
      </c>
      <c r="L736" s="158">
        <f t="shared" si="172"/>
        <v>0.50698055417052501</v>
      </c>
      <c r="M736" s="158">
        <f t="shared" si="172"/>
        <v>0.50547103473203425</v>
      </c>
      <c r="N736" s="158"/>
      <c r="O736" s="159">
        <f t="shared" ref="O736:O739" si="173">M736/M719</f>
        <v>4.4574165320285209E-4</v>
      </c>
      <c r="P736" s="69" t="s">
        <v>390</v>
      </c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</row>
    <row r="737" spans="1:71" x14ac:dyDescent="0.25">
      <c r="A737" s="2"/>
      <c r="B737" s="2"/>
      <c r="C737" s="2"/>
      <c r="G737" s="69"/>
      <c r="H737" s="69"/>
      <c r="I737" s="68">
        <f t="shared" si="172"/>
        <v>0.56112852664576807</v>
      </c>
      <c r="J737" s="68">
        <f t="shared" si="172"/>
        <v>0.58170914542728636</v>
      </c>
      <c r="K737" s="68">
        <f t="shared" si="172"/>
        <v>0.61159420289855071</v>
      </c>
      <c r="L737" s="68">
        <f t="shared" si="172"/>
        <v>0.68354430379746833</v>
      </c>
      <c r="M737" s="68">
        <f t="shared" si="172"/>
        <v>0.69432624113475172</v>
      </c>
      <c r="N737" s="68"/>
      <c r="O737" s="159" t="e">
        <f t="shared" si="173"/>
        <v>#DIV/0!</v>
      </c>
      <c r="P737" s="69" t="s">
        <v>391</v>
      </c>
      <c r="Q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</row>
    <row r="738" spans="1:71" x14ac:dyDescent="0.25">
      <c r="A738" s="2"/>
      <c r="B738" s="2"/>
      <c r="C738" s="2"/>
      <c r="G738" s="69"/>
      <c r="H738" s="69"/>
      <c r="I738" s="68">
        <f t="shared" si="172"/>
        <v>0.66225839267548325</v>
      </c>
      <c r="J738" s="68">
        <f t="shared" si="172"/>
        <v>0.67434869739478953</v>
      </c>
      <c r="K738" s="68">
        <f t="shared" si="172"/>
        <v>0.68732907930720144</v>
      </c>
      <c r="L738" s="68">
        <f t="shared" si="172"/>
        <v>0.64983443708609268</v>
      </c>
      <c r="M738" s="68">
        <f t="shared" si="172"/>
        <v>0.66190900981266731</v>
      </c>
      <c r="N738" s="68"/>
      <c r="O738" s="159" t="e">
        <f t="shared" si="173"/>
        <v>#DIV/0!</v>
      </c>
      <c r="P738" s="69" t="s">
        <v>392</v>
      </c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</row>
    <row r="739" spans="1:71" x14ac:dyDescent="0.25">
      <c r="A739" s="2"/>
      <c r="B739" s="2"/>
      <c r="C739" s="2"/>
      <c r="G739" s="69"/>
      <c r="H739" s="69"/>
      <c r="I739" s="68">
        <f t="shared" si="172"/>
        <v>-0.15</v>
      </c>
      <c r="J739" s="68">
        <f t="shared" si="172"/>
        <v>-0.10000000000000009</v>
      </c>
      <c r="K739" s="68">
        <f t="shared" si="172"/>
        <v>0</v>
      </c>
      <c r="L739" s="68">
        <f t="shared" si="172"/>
        <v>0.43301955104996381</v>
      </c>
      <c r="M739" s="68">
        <f t="shared" si="172"/>
        <v>0.368801652892562</v>
      </c>
      <c r="N739" s="68"/>
      <c r="O739" s="159">
        <f t="shared" si="173"/>
        <v>2.4505093215452626E-5</v>
      </c>
      <c r="P739" s="69" t="s">
        <v>393</v>
      </c>
      <c r="Q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</row>
    <row r="740" spans="1:71" x14ac:dyDescent="0.25">
      <c r="A740" s="2"/>
      <c r="B740" s="2"/>
      <c r="C740" s="2"/>
      <c r="G740" s="69"/>
      <c r="H740" s="69"/>
      <c r="I740" s="68">
        <f t="shared" ref="I740:M740" si="174">I733/I716</f>
        <v>0.20224719101123595</v>
      </c>
      <c r="J740" s="68">
        <f t="shared" si="174"/>
        <v>0.21814254859611232</v>
      </c>
      <c r="K740" s="68">
        <f t="shared" si="174"/>
        <v>0.21459227467811159</v>
      </c>
      <c r="L740" s="68">
        <f t="shared" si="174"/>
        <v>0.54706684856753074</v>
      </c>
      <c r="M740" s="68">
        <f t="shared" si="174"/>
        <v>0.53701527614571087</v>
      </c>
      <c r="N740" s="68"/>
      <c r="O740" s="159">
        <f>M740/M724</f>
        <v>1.4169268499886829E-3</v>
      </c>
      <c r="P740" s="69" t="s">
        <v>395</v>
      </c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</row>
    <row r="741" spans="1:71" x14ac:dyDescent="0.25">
      <c r="A741" s="2"/>
      <c r="B741" s="2"/>
      <c r="C741" s="2"/>
      <c r="G741" s="69"/>
      <c r="H741" s="69"/>
      <c r="I741" s="160">
        <f t="shared" ref="I741:M741" si="175">SUM(I729:I733)/SUM(I711:I716)</f>
        <v>0.47945064448379526</v>
      </c>
      <c r="J741" s="160">
        <f t="shared" si="175"/>
        <v>0.49040674531374395</v>
      </c>
      <c r="K741" s="160">
        <f t="shared" si="175"/>
        <v>0.49468491627874661</v>
      </c>
      <c r="L741" s="160">
        <f t="shared" si="175"/>
        <v>0.51131315524492094</v>
      </c>
      <c r="M741" s="160">
        <f t="shared" si="175"/>
        <v>0.50742122606824802</v>
      </c>
      <c r="N741" s="161"/>
      <c r="O741" s="159"/>
      <c r="P741" s="111" t="s">
        <v>401</v>
      </c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</row>
    <row r="742" spans="1:71" x14ac:dyDescent="0.25">
      <c r="A742" s="2"/>
      <c r="B742" s="2"/>
      <c r="C742" s="2"/>
      <c r="L742" s="69"/>
      <c r="O742" s="138"/>
      <c r="P742" s="162"/>
      <c r="Q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</row>
    <row r="743" spans="1:71" x14ac:dyDescent="0.25">
      <c r="A743" s="2"/>
      <c r="B743" s="2"/>
      <c r="C743" s="2"/>
      <c r="I743" s="150" t="s">
        <v>402</v>
      </c>
      <c r="J743" s="14"/>
      <c r="K743" s="14"/>
      <c r="L743" s="14"/>
      <c r="M743" s="14"/>
      <c r="N743" s="15"/>
      <c r="O743" s="39"/>
      <c r="P743" s="95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</row>
    <row r="744" spans="1:71" x14ac:dyDescent="0.25">
      <c r="A744" s="2"/>
      <c r="B744" s="2"/>
      <c r="C744" s="2"/>
      <c r="G744" s="69"/>
      <c r="H744" s="69"/>
      <c r="I744" s="48"/>
      <c r="J744" s="49"/>
      <c r="K744" s="49"/>
      <c r="L744" s="26">
        <v>0.2</v>
      </c>
      <c r="M744" s="26">
        <v>0.19800000000000001</v>
      </c>
      <c r="N744" s="50"/>
      <c r="O744" s="163"/>
      <c r="P744" s="111" t="s">
        <v>403</v>
      </c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</row>
    <row r="745" spans="1:71" x14ac:dyDescent="0.25">
      <c r="A745" s="2"/>
      <c r="B745" s="2"/>
      <c r="C745" s="2"/>
      <c r="G745" s="69"/>
      <c r="H745" s="69"/>
      <c r="I745" s="48"/>
      <c r="J745" s="49"/>
      <c r="K745" s="49"/>
      <c r="L745" s="164">
        <v>0.05</v>
      </c>
      <c r="M745" s="164">
        <v>4.9000000000000002E-2</v>
      </c>
      <c r="N745" s="50"/>
      <c r="O745" s="163"/>
      <c r="P745" s="111" t="s">
        <v>404</v>
      </c>
      <c r="Q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</row>
    <row r="746" spans="1:71" x14ac:dyDescent="0.25">
      <c r="A746" s="2"/>
      <c r="B746" s="2"/>
      <c r="C746" s="2"/>
      <c r="G746" s="69"/>
      <c r="H746" s="69"/>
      <c r="I746" s="48"/>
      <c r="J746" s="49"/>
      <c r="K746" s="49"/>
      <c r="L746" s="164">
        <v>0.04</v>
      </c>
      <c r="M746" s="164">
        <v>0.04</v>
      </c>
      <c r="N746" s="50"/>
      <c r="O746" s="163"/>
      <c r="P746" s="111" t="s">
        <v>405</v>
      </c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</row>
    <row r="747" spans="1:71" x14ac:dyDescent="0.25">
      <c r="A747" s="2"/>
      <c r="B747" s="2"/>
      <c r="C747" s="2"/>
      <c r="G747" s="69"/>
      <c r="H747" s="69"/>
      <c r="I747" s="48"/>
      <c r="J747" s="49"/>
      <c r="K747" s="49"/>
      <c r="L747" s="164">
        <v>0.03</v>
      </c>
      <c r="M747" s="164">
        <v>2.8000000000000001E-2</v>
      </c>
      <c r="N747" s="50"/>
      <c r="O747" s="163"/>
      <c r="P747" s="111" t="s">
        <v>406</v>
      </c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</row>
    <row r="748" spans="1:71" x14ac:dyDescent="0.25">
      <c r="A748" s="2"/>
      <c r="B748" s="2"/>
      <c r="C748" s="2"/>
      <c r="G748" s="69"/>
      <c r="H748" s="69"/>
      <c r="I748" s="48"/>
      <c r="J748" s="49"/>
      <c r="K748" s="49"/>
      <c r="L748" s="164">
        <v>0.03</v>
      </c>
      <c r="M748" s="164">
        <v>2.9000000000000001E-2</v>
      </c>
      <c r="N748" s="50"/>
      <c r="O748" s="163"/>
      <c r="P748" s="111" t="s">
        <v>407</v>
      </c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</row>
    <row r="749" spans="1:71" x14ac:dyDescent="0.25">
      <c r="A749" s="2"/>
      <c r="B749" s="2"/>
      <c r="C749" s="2"/>
      <c r="G749" s="69"/>
      <c r="H749" s="69"/>
      <c r="I749" s="48"/>
      <c r="J749" s="49"/>
      <c r="K749" s="49"/>
      <c r="L749" s="164">
        <v>0.02</v>
      </c>
      <c r="M749" s="164">
        <v>1.7000000000000001E-2</v>
      </c>
      <c r="N749" s="50"/>
      <c r="O749" s="163"/>
      <c r="P749" s="111" t="s">
        <v>408</v>
      </c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</row>
    <row r="750" spans="1:71" x14ac:dyDescent="0.25">
      <c r="A750" s="2"/>
      <c r="B750" s="2"/>
      <c r="C750" s="2"/>
      <c r="G750" s="69"/>
      <c r="H750" s="69"/>
      <c r="I750" s="48"/>
      <c r="J750" s="49"/>
      <c r="K750" s="49"/>
      <c r="L750" s="164">
        <v>0.03</v>
      </c>
      <c r="M750" s="164">
        <v>2.9000000000000001E-2</v>
      </c>
      <c r="N750" s="50"/>
      <c r="O750" s="163"/>
      <c r="P750" s="111" t="s">
        <v>409</v>
      </c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</row>
    <row r="751" spans="1:71" x14ac:dyDescent="0.25">
      <c r="A751" s="2"/>
      <c r="B751" s="2"/>
      <c r="C751" s="2"/>
      <c r="G751" s="69"/>
      <c r="H751" s="69"/>
      <c r="I751" s="48"/>
      <c r="J751" s="49"/>
      <c r="K751" s="49"/>
      <c r="L751" s="164">
        <v>0.02</v>
      </c>
      <c r="M751" s="164">
        <v>1.7000000000000001E-2</v>
      </c>
      <c r="N751" s="50"/>
      <c r="O751" s="163"/>
      <c r="P751" s="111" t="s">
        <v>410</v>
      </c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</row>
    <row r="752" spans="1:71" x14ac:dyDescent="0.25">
      <c r="A752" s="2"/>
      <c r="B752" s="2"/>
      <c r="C752" s="2"/>
      <c r="G752" s="69"/>
      <c r="H752" s="69"/>
      <c r="I752" s="48"/>
      <c r="J752" s="49"/>
      <c r="K752" s="49"/>
      <c r="L752" s="164">
        <v>0.22</v>
      </c>
      <c r="M752" s="164">
        <v>0.22800000000000001</v>
      </c>
      <c r="N752" s="50"/>
      <c r="O752" s="163"/>
      <c r="P752" s="111" t="s">
        <v>411</v>
      </c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</row>
    <row r="753" spans="1:71" x14ac:dyDescent="0.25">
      <c r="A753" s="2"/>
      <c r="B753" s="2"/>
      <c r="C753" s="2"/>
      <c r="G753" s="69"/>
      <c r="H753" s="69"/>
      <c r="I753" s="165"/>
      <c r="J753" s="166"/>
      <c r="K753" s="166"/>
      <c r="L753" s="167">
        <v>0.36</v>
      </c>
      <c r="M753" s="167">
        <v>0.36399999999999999</v>
      </c>
      <c r="N753" s="168"/>
      <c r="O753" s="163"/>
      <c r="P753" s="111" t="s">
        <v>398</v>
      </c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</row>
    <row r="754" spans="1:71" x14ac:dyDescent="0.25">
      <c r="A754" s="2"/>
      <c r="B754" s="2"/>
      <c r="C754" s="2"/>
      <c r="O754" s="39"/>
      <c r="P754" s="95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</row>
    <row r="755" spans="1:71" x14ac:dyDescent="0.25">
      <c r="A755" s="2"/>
      <c r="B755" s="2"/>
      <c r="C755" s="2"/>
      <c r="G755" s="142"/>
      <c r="H755" s="142"/>
      <c r="I755" s="142"/>
      <c r="J755" s="142"/>
      <c r="K755" s="142"/>
      <c r="L755" s="142">
        <v>32</v>
      </c>
      <c r="M755" s="142">
        <v>34</v>
      </c>
      <c r="N755" s="142"/>
      <c r="O755" s="149"/>
      <c r="P755" s="145" t="s">
        <v>412</v>
      </c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</row>
    <row r="756" spans="1:71" x14ac:dyDescent="0.25">
      <c r="A756" s="2"/>
      <c r="B756" s="2"/>
      <c r="C756" s="2"/>
      <c r="L756" s="3">
        <v>14</v>
      </c>
      <c r="O756" s="39"/>
      <c r="P756" s="95" t="s">
        <v>413</v>
      </c>
      <c r="Q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</row>
    <row r="757" spans="1:71" x14ac:dyDescent="0.25">
      <c r="A757" s="2"/>
      <c r="B757" s="2"/>
      <c r="C757" s="2"/>
      <c r="L757" s="3">
        <v>18</v>
      </c>
      <c r="O757" s="39"/>
      <c r="P757" s="95" t="s">
        <v>414</v>
      </c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</row>
    <row r="758" spans="1:71" x14ac:dyDescent="0.25">
      <c r="A758" s="2"/>
      <c r="B758" s="2"/>
      <c r="C758" s="2"/>
      <c r="O758" s="39"/>
      <c r="P758" s="95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</row>
    <row r="759" spans="1:71" x14ac:dyDescent="0.25">
      <c r="A759" s="2"/>
      <c r="B759" s="2"/>
      <c r="C759" s="2"/>
      <c r="L759" s="3">
        <v>7</v>
      </c>
      <c r="M759" s="3">
        <v>7</v>
      </c>
      <c r="O759" s="39"/>
      <c r="P759" s="95" t="s">
        <v>391</v>
      </c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</row>
    <row r="760" spans="1:71" x14ac:dyDescent="0.25">
      <c r="A760" s="2"/>
      <c r="B760" s="2"/>
      <c r="C760" s="2"/>
      <c r="O760" s="39"/>
      <c r="P760" s="95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</row>
    <row r="761" spans="1:71" x14ac:dyDescent="0.25">
      <c r="A761" s="2"/>
      <c r="B761" s="2"/>
      <c r="C761" s="2"/>
      <c r="L761" s="3">
        <v>2</v>
      </c>
      <c r="M761" s="3">
        <v>2</v>
      </c>
      <c r="O761" s="39"/>
      <c r="P761" s="95" t="s">
        <v>415</v>
      </c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</row>
    <row r="762" spans="1:71" x14ac:dyDescent="0.25">
      <c r="A762" s="2"/>
      <c r="B762" s="2"/>
      <c r="C762" s="2"/>
      <c r="L762" s="3">
        <f>259+302</f>
        <v>561</v>
      </c>
      <c r="M762" s="3">
        <v>561</v>
      </c>
      <c r="O762" s="39"/>
      <c r="P762" s="95" t="s">
        <v>416</v>
      </c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</row>
    <row r="763" spans="1:71" x14ac:dyDescent="0.25">
      <c r="A763" s="2"/>
      <c r="B763" s="2"/>
      <c r="C763" s="2"/>
      <c r="O763" s="39"/>
      <c r="P763" s="95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</row>
    <row r="764" spans="1:71" x14ac:dyDescent="0.25">
      <c r="A764" s="2"/>
      <c r="B764" s="2"/>
      <c r="C764" s="2"/>
      <c r="L764" s="3">
        <v>7</v>
      </c>
      <c r="O764" s="39"/>
      <c r="P764" s="95" t="s">
        <v>417</v>
      </c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</row>
    <row r="765" spans="1:71" x14ac:dyDescent="0.25">
      <c r="A765" s="2"/>
      <c r="B765" s="2"/>
      <c r="C765" s="2"/>
      <c r="O765" s="39"/>
      <c r="P765" s="95"/>
      <c r="Q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</row>
    <row r="766" spans="1:71" x14ac:dyDescent="0.25">
      <c r="A766" s="2"/>
      <c r="B766" s="2"/>
      <c r="C766" s="2"/>
      <c r="O766" s="39"/>
      <c r="P766" s="95" t="s">
        <v>394</v>
      </c>
      <c r="Q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</row>
    <row r="767" spans="1:71" x14ac:dyDescent="0.25">
      <c r="A767" s="2"/>
      <c r="B767" s="2"/>
      <c r="C767" s="2"/>
      <c r="L767" s="3">
        <v>1</v>
      </c>
      <c r="O767" s="39"/>
      <c r="P767" s="95" t="s">
        <v>418</v>
      </c>
      <c r="Q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</row>
    <row r="768" spans="1:71" x14ac:dyDescent="0.25">
      <c r="A768" s="2"/>
      <c r="B768" s="2"/>
      <c r="C768" s="2"/>
      <c r="L768" s="3">
        <v>1</v>
      </c>
      <c r="O768" s="39"/>
      <c r="P768" s="95" t="s">
        <v>419</v>
      </c>
      <c r="Q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</row>
    <row r="769" spans="1:71" x14ac:dyDescent="0.25">
      <c r="A769" s="2"/>
      <c r="B769" s="2"/>
      <c r="C769" s="2"/>
      <c r="L769" s="3">
        <v>1</v>
      </c>
      <c r="O769" s="39"/>
      <c r="P769" s="95" t="s">
        <v>420</v>
      </c>
      <c r="Q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</row>
  </sheetData>
  <mergeCells count="64">
    <mergeCell ref="I721:N721"/>
    <mergeCell ref="I728:N728"/>
    <mergeCell ref="I735:N735"/>
    <mergeCell ref="I743:N743"/>
    <mergeCell ref="B625:N625"/>
    <mergeCell ref="B628:N628"/>
    <mergeCell ref="B644:N644"/>
    <mergeCell ref="B649:N649"/>
    <mergeCell ref="B658:N658"/>
    <mergeCell ref="G710:N710"/>
    <mergeCell ref="B600:N600"/>
    <mergeCell ref="B605:N605"/>
    <mergeCell ref="B610:N610"/>
    <mergeCell ref="B615:N615"/>
    <mergeCell ref="B620:N620"/>
    <mergeCell ref="B621:N621"/>
    <mergeCell ref="B573:N573"/>
    <mergeCell ref="B578:N578"/>
    <mergeCell ref="B584:N584"/>
    <mergeCell ref="B589:N589"/>
    <mergeCell ref="B590:N590"/>
    <mergeCell ref="B595:N595"/>
    <mergeCell ref="B539:N539"/>
    <mergeCell ref="B546:N546"/>
    <mergeCell ref="B553:N553"/>
    <mergeCell ref="B561:N561"/>
    <mergeCell ref="B562:N562"/>
    <mergeCell ref="B568:N568"/>
    <mergeCell ref="B493:N493"/>
    <mergeCell ref="B501:N501"/>
    <mergeCell ref="B509:N509"/>
    <mergeCell ref="B516:N516"/>
    <mergeCell ref="B524:N524"/>
    <mergeCell ref="B532:N532"/>
    <mergeCell ref="B461:N461"/>
    <mergeCell ref="B467:N467"/>
    <mergeCell ref="B468:N468"/>
    <mergeCell ref="B476:N476"/>
    <mergeCell ref="B484:N484"/>
    <mergeCell ref="B485:N485"/>
    <mergeCell ref="B434:N434"/>
    <mergeCell ref="B435:N435"/>
    <mergeCell ref="B441:N441"/>
    <mergeCell ref="B447:N447"/>
    <mergeCell ref="B448:N448"/>
    <mergeCell ref="B455:N455"/>
    <mergeCell ref="B398:N398"/>
    <mergeCell ref="B404:N404"/>
    <mergeCell ref="B410:N410"/>
    <mergeCell ref="B416:N416"/>
    <mergeCell ref="B422:N422"/>
    <mergeCell ref="B428:N428"/>
    <mergeCell ref="B368:N368"/>
    <mergeCell ref="B374:N374"/>
    <mergeCell ref="B380:N380"/>
    <mergeCell ref="B386:N386"/>
    <mergeCell ref="B391:N391"/>
    <mergeCell ref="B392:N392"/>
    <mergeCell ref="B337:N337"/>
    <mergeCell ref="B338:N338"/>
    <mergeCell ref="B344:N344"/>
    <mergeCell ref="B350:N350"/>
    <mergeCell ref="B356:N356"/>
    <mergeCell ref="B362:N362"/>
  </mergeCells>
  <conditionalFormatting sqref="P494:P497 P502:P505 P533:P536 P507 P559 P486:P489 P491 P538 P554:P557 O467:P468 O336:P336 B532 B467 P515 C339:M343 C345:M349 C351:M355 C357:M361 C363:M367 C369:M373 C379:M379 C385:M385 P446 P449:P453 B583 B601:N604 N345:N347 N351:N353 N357:N359 N363:N365 N369:N371 B375:N377 B378:M378 B381:N383 B384:M384 B387:N389 B393:N395 B396:M396 B399:N401 B402:M402 B405:N407 B408:M408 B411:N413 B414:M414 B417:N419 B420:M420 B421:N421 B423:N425 B426:M426 B429:N431 B432:M432 B436:N438 B439:M439 B442:N444 B445:M445 B474:N474 B538 B569:N572 B567 B611:N614 B522:N522 B530:N530 B545:N545 B559:N559 O644 B644 O553:P553 B553 O546:P546 B546 O524:P524 B524 B507 O455:P455 B455 O447:P448 B447:B448 B441 B434:B435 B428 B422 B410 B404 B398 B390:M390 B391:B392 B386 B380 B374 B368:B372 B362:B366 B356:B360 B350:B354 B344:B348 B337:B338 B509 D720:AC720 D727:AC727 G735:H742 D736:F742 D729:AC734 I736:AC742 D717:F719 O717:AC719 D722:H726 O722:AC726">
    <cfRule type="cellIs" dxfId="990" priority="1" operator="lessThan">
      <formula>0</formula>
    </cfRule>
  </conditionalFormatting>
  <conditionalFormatting sqref="O553">
    <cfRule type="cellIs" dxfId="989" priority="2" operator="lessThan">
      <formula>0</formula>
    </cfRule>
  </conditionalFormatting>
  <conditionalFormatting sqref="B336:N336">
    <cfRule type="cellIs" dxfId="988" priority="3" operator="lessThan">
      <formula>0</formula>
    </cfRule>
  </conditionalFormatting>
  <conditionalFormatting sqref="O484:O485">
    <cfRule type="cellIs" dxfId="987" priority="4" operator="lessThan">
      <formula>0</formula>
    </cfRule>
  </conditionalFormatting>
  <conditionalFormatting sqref="O493 P499 P509:P515">
    <cfRule type="cellIs" dxfId="986" priority="5" operator="lessThan">
      <formula>0</formula>
    </cfRule>
  </conditionalFormatting>
  <conditionalFormatting sqref="O501">
    <cfRule type="cellIs" dxfId="985" priority="6" operator="lessThan">
      <formula>0</formula>
    </cfRule>
  </conditionalFormatting>
  <conditionalFormatting sqref="O532">
    <cfRule type="cellIs" dxfId="984" priority="7" operator="lessThan">
      <formula>0</formula>
    </cfRule>
  </conditionalFormatting>
  <conditionalFormatting sqref="B336:N336">
    <cfRule type="cellIs" dxfId="983" priority="8" operator="lessThan">
      <formula>0</formula>
    </cfRule>
  </conditionalFormatting>
  <conditionalFormatting sqref="P558">
    <cfRule type="cellIs" dxfId="982" priority="9" operator="lessThan">
      <formula>0</formula>
    </cfRule>
  </conditionalFormatting>
  <conditionalFormatting sqref="P469:P472">
    <cfRule type="cellIs" dxfId="981" priority="10" operator="lessThan">
      <formula>0</formula>
    </cfRule>
  </conditionalFormatting>
  <conditionalFormatting sqref="P473">
    <cfRule type="cellIs" dxfId="980" priority="11" operator="lessThan">
      <formula>0</formula>
    </cfRule>
  </conditionalFormatting>
  <conditionalFormatting sqref="P473">
    <cfRule type="cellIs" dxfId="979" priority="12" operator="lessThan">
      <formula>0</formula>
    </cfRule>
  </conditionalFormatting>
  <conditionalFormatting sqref="B484">
    <cfRule type="cellIs" dxfId="978" priority="13" operator="lessThan">
      <formula>0</formula>
    </cfRule>
  </conditionalFormatting>
  <conditionalFormatting sqref="B501">
    <cfRule type="cellIs" dxfId="977" priority="14" operator="lessThan">
      <formula>0</formula>
    </cfRule>
  </conditionalFormatting>
  <conditionalFormatting sqref="P490">
    <cfRule type="cellIs" dxfId="976" priority="15" operator="lessThan">
      <formula>0</formula>
    </cfRule>
  </conditionalFormatting>
  <conditionalFormatting sqref="P490">
    <cfRule type="cellIs" dxfId="975" priority="16" operator="lessThan">
      <formula>0</formula>
    </cfRule>
  </conditionalFormatting>
  <conditionalFormatting sqref="P537">
    <cfRule type="cellIs" dxfId="974" priority="17" operator="lessThan">
      <formula>0</formula>
    </cfRule>
  </conditionalFormatting>
  <conditionalFormatting sqref="B493 B485">
    <cfRule type="cellIs" dxfId="973" priority="18" operator="lessThan">
      <formula>0</formula>
    </cfRule>
  </conditionalFormatting>
  <conditionalFormatting sqref="P498">
    <cfRule type="cellIs" dxfId="972" priority="19" operator="lessThan">
      <formula>0</formula>
    </cfRule>
  </conditionalFormatting>
  <conditionalFormatting sqref="P506">
    <cfRule type="cellIs" dxfId="971" priority="20" operator="lessThan">
      <formula>0</formula>
    </cfRule>
  </conditionalFormatting>
  <conditionalFormatting sqref="P506">
    <cfRule type="cellIs" dxfId="970" priority="21" operator="lessThan">
      <formula>0</formula>
    </cfRule>
  </conditionalFormatting>
  <conditionalFormatting sqref="O509">
    <cfRule type="cellIs" dxfId="969" priority="22" operator="lessThan">
      <formula>0</formula>
    </cfRule>
  </conditionalFormatting>
  <conditionalFormatting sqref="P498">
    <cfRule type="cellIs" dxfId="968" priority="23" operator="lessThan">
      <formula>0</formula>
    </cfRule>
  </conditionalFormatting>
  <conditionalFormatting sqref="P537">
    <cfRule type="cellIs" dxfId="967" priority="24" operator="lessThan">
      <formula>0</formula>
    </cfRule>
  </conditionalFormatting>
  <conditionalFormatting sqref="O554:O557">
    <cfRule type="cellIs" dxfId="966" priority="25" operator="lessThan">
      <formula>0</formula>
    </cfRule>
  </conditionalFormatting>
  <conditionalFormatting sqref="O533:O536">
    <cfRule type="cellIs" dxfId="965" priority="26" operator="lessThan">
      <formula>0</formula>
    </cfRule>
  </conditionalFormatting>
  <conditionalFormatting sqref="P354">
    <cfRule type="cellIs" dxfId="964" priority="27" operator="lessThan">
      <formula>0</formula>
    </cfRule>
  </conditionalFormatting>
  <conditionalFormatting sqref="P558">
    <cfRule type="cellIs" dxfId="963" priority="28" operator="lessThan">
      <formula>0</formula>
    </cfRule>
  </conditionalFormatting>
  <conditionalFormatting sqref="P514">
    <cfRule type="cellIs" dxfId="962" priority="29" operator="lessThan">
      <formula>0</formula>
    </cfRule>
  </conditionalFormatting>
  <conditionalFormatting sqref="J341:N342 K339:N340">
    <cfRule type="cellIs" dxfId="961" priority="30" operator="lessThan">
      <formula>0</formula>
    </cfRule>
  </conditionalFormatting>
  <conditionalFormatting sqref="O486:O489">
    <cfRule type="cellIs" dxfId="960" priority="31" operator="lessThan">
      <formula>0</formula>
    </cfRule>
  </conditionalFormatting>
  <conditionalFormatting sqref="O494:O497">
    <cfRule type="cellIs" dxfId="959" priority="32" operator="lessThan">
      <formula>0</formula>
    </cfRule>
  </conditionalFormatting>
  <conditionalFormatting sqref="O509:O513">
    <cfRule type="cellIs" dxfId="958" priority="33" operator="lessThan">
      <formula>0</formula>
    </cfRule>
  </conditionalFormatting>
  <conditionalFormatting sqref="O502:O505">
    <cfRule type="cellIs" dxfId="957" priority="34" operator="lessThan">
      <formula>0</formula>
    </cfRule>
  </conditionalFormatting>
  <conditionalFormatting sqref="P514">
    <cfRule type="cellIs" dxfId="956" priority="35" operator="lessThan">
      <formula>0</formula>
    </cfRule>
  </conditionalFormatting>
  <conditionalFormatting sqref="P342">
    <cfRule type="cellIs" dxfId="955" priority="36" operator="lessThan">
      <formula>0</formula>
    </cfRule>
  </conditionalFormatting>
  <conditionalFormatting sqref="P510:P513 B509">
    <cfRule type="cellIs" dxfId="954" priority="37" operator="lessThan">
      <formula>0</formula>
    </cfRule>
  </conditionalFormatting>
  <conditionalFormatting sqref="O525:O528">
    <cfRule type="cellIs" dxfId="953" priority="38" operator="lessThan">
      <formula>0</formula>
    </cfRule>
  </conditionalFormatting>
  <conditionalFormatting sqref="P525:P528 P530">
    <cfRule type="cellIs" dxfId="952" priority="39" operator="lessThan">
      <formula>0</formula>
    </cfRule>
  </conditionalFormatting>
  <conditionalFormatting sqref="P529">
    <cfRule type="cellIs" dxfId="951" priority="40" operator="lessThan">
      <formula>0</formula>
    </cfRule>
  </conditionalFormatting>
  <conditionalFormatting sqref="P456:P460">
    <cfRule type="cellIs" dxfId="950" priority="41" operator="lessThan">
      <formula>0</formula>
    </cfRule>
  </conditionalFormatting>
  <conditionalFormatting sqref="P529">
    <cfRule type="cellIs" dxfId="949" priority="42" operator="lessThan">
      <formula>0</formula>
    </cfRule>
  </conditionalFormatting>
  <conditionalFormatting sqref="J339">
    <cfRule type="cellIs" dxfId="948" priority="43" operator="lessThan">
      <formula>0</formula>
    </cfRule>
  </conditionalFormatting>
  <conditionalFormatting sqref="O510:O513">
    <cfRule type="cellIs" dxfId="947" priority="44" operator="lessThan">
      <formula>0</formula>
    </cfRule>
  </conditionalFormatting>
  <conditionalFormatting sqref="O337:P338 P339:P341">
    <cfRule type="cellIs" dxfId="946" priority="45" operator="lessThan">
      <formula>0</formula>
    </cfRule>
  </conditionalFormatting>
  <conditionalFormatting sqref="P384">
    <cfRule type="cellIs" dxfId="945" priority="46" operator="lessThan">
      <formula>0</formula>
    </cfRule>
  </conditionalFormatting>
  <conditionalFormatting sqref="B337">
    <cfRule type="cellIs" dxfId="944" priority="47" operator="lessThan">
      <formula>0</formula>
    </cfRule>
  </conditionalFormatting>
  <conditionalFormatting sqref="O381:O383">
    <cfRule type="cellIs" dxfId="943" priority="48" operator="lessThan">
      <formula>0</formula>
    </cfRule>
  </conditionalFormatting>
  <conditionalFormatting sqref="P385">
    <cfRule type="cellIs" dxfId="942" priority="49" operator="lessThan">
      <formula>0</formula>
    </cfRule>
  </conditionalFormatting>
  <conditionalFormatting sqref="O337:O338">
    <cfRule type="cellIs" dxfId="941" priority="50" operator="lessThan">
      <formula>0</formula>
    </cfRule>
  </conditionalFormatting>
  <conditionalFormatting sqref="O339:O342">
    <cfRule type="cellIs" dxfId="940" priority="51" operator="lessThan">
      <formula>0</formula>
    </cfRule>
  </conditionalFormatting>
  <conditionalFormatting sqref="C385:M385">
    <cfRule type="cellIs" dxfId="939" priority="52" operator="lessThan">
      <formula>0</formula>
    </cfRule>
  </conditionalFormatting>
  <conditionalFormatting sqref="P343">
    <cfRule type="cellIs" dxfId="938" priority="53" operator="lessThan">
      <formula>0</formula>
    </cfRule>
  </conditionalFormatting>
  <conditionalFormatting sqref="O386:P386 P387:P389">
    <cfRule type="cellIs" dxfId="937" priority="54" operator="lessThan">
      <formula>0</formula>
    </cfRule>
  </conditionalFormatting>
  <conditionalFormatting sqref="O387:O389">
    <cfRule type="cellIs" dxfId="936" priority="55" operator="lessThan">
      <formula>0</formula>
    </cfRule>
  </conditionalFormatting>
  <conditionalFormatting sqref="C345:J345">
    <cfRule type="cellIs" dxfId="935" priority="56" operator="lessThan">
      <formula>0</formula>
    </cfRule>
  </conditionalFormatting>
  <conditionalFormatting sqref="H373">
    <cfRule type="cellIs" dxfId="934" priority="57" operator="lessThan">
      <formula>0</formula>
    </cfRule>
  </conditionalFormatting>
  <conditionalFormatting sqref="P390">
    <cfRule type="cellIs" dxfId="933" priority="58" operator="lessThan">
      <formula>0</formula>
    </cfRule>
  </conditionalFormatting>
  <conditionalFormatting sqref="B338">
    <cfRule type="cellIs" dxfId="932" priority="59" operator="lessThan">
      <formula>0</formula>
    </cfRule>
  </conditionalFormatting>
  <conditionalFormatting sqref="J340">
    <cfRule type="cellIs" dxfId="931" priority="60" operator="lessThan">
      <formula>0</formula>
    </cfRule>
  </conditionalFormatting>
  <conditionalFormatting sqref="O343">
    <cfRule type="cellIs" dxfId="930" priority="61" operator="lessThan">
      <formula>0</formula>
    </cfRule>
  </conditionalFormatting>
  <conditionalFormatting sqref="O428">
    <cfRule type="cellIs" dxfId="929" priority="62" operator="lessThan">
      <formula>0</formula>
    </cfRule>
  </conditionalFormatting>
  <conditionalFormatting sqref="P342">
    <cfRule type="cellIs" dxfId="928" priority="63" operator="lessThan">
      <formula>0</formula>
    </cfRule>
  </conditionalFormatting>
  <conditionalFormatting sqref="O344:P344 P345:P347">
    <cfRule type="cellIs" dxfId="927" priority="64" operator="lessThan">
      <formula>0</formula>
    </cfRule>
  </conditionalFormatting>
  <conditionalFormatting sqref="O344">
    <cfRule type="cellIs" dxfId="926" priority="65" operator="lessThan">
      <formula>0</formula>
    </cfRule>
  </conditionalFormatting>
  <conditionalFormatting sqref="O345:O348">
    <cfRule type="cellIs" dxfId="925" priority="66" operator="lessThan">
      <formula>0</formula>
    </cfRule>
  </conditionalFormatting>
  <conditionalFormatting sqref="I346 K346:N346 C347:M348 K345:M345">
    <cfRule type="cellIs" dxfId="924" priority="67" operator="lessThan">
      <formula>0</formula>
    </cfRule>
  </conditionalFormatting>
  <conditionalFormatting sqref="B344">
    <cfRule type="cellIs" dxfId="923" priority="68" operator="lessThan">
      <formula>0</formula>
    </cfRule>
  </conditionalFormatting>
  <conditionalFormatting sqref="I345">
    <cfRule type="cellIs" dxfId="922" priority="69" operator="lessThan">
      <formula>0</formula>
    </cfRule>
  </conditionalFormatting>
  <conditionalFormatting sqref="P349">
    <cfRule type="cellIs" dxfId="921" priority="70" operator="lessThan">
      <formula>0</formula>
    </cfRule>
  </conditionalFormatting>
  <conditionalFormatting sqref="C346:J346">
    <cfRule type="cellIs" dxfId="920" priority="71" operator="lessThan">
      <formula>0</formula>
    </cfRule>
  </conditionalFormatting>
  <conditionalFormatting sqref="P348">
    <cfRule type="cellIs" dxfId="919" priority="72" operator="lessThan">
      <formula>0</formula>
    </cfRule>
  </conditionalFormatting>
  <conditionalFormatting sqref="P348">
    <cfRule type="cellIs" dxfId="918" priority="73" operator="lessThan">
      <formula>0</formula>
    </cfRule>
  </conditionalFormatting>
  <conditionalFormatting sqref="O350:P350 P351:P353">
    <cfRule type="cellIs" dxfId="917" priority="74" operator="lessThan">
      <formula>0</formula>
    </cfRule>
  </conditionalFormatting>
  <conditionalFormatting sqref="O350">
    <cfRule type="cellIs" dxfId="916" priority="75" operator="lessThan">
      <formula>0</formula>
    </cfRule>
  </conditionalFormatting>
  <conditionalFormatting sqref="J351">
    <cfRule type="cellIs" dxfId="915" priority="76" operator="lessThan">
      <formula>0</formula>
    </cfRule>
  </conditionalFormatting>
  <conditionalFormatting sqref="K351:N352 J353:M354">
    <cfRule type="cellIs" dxfId="914" priority="77" operator="lessThan">
      <formula>0</formula>
    </cfRule>
  </conditionalFormatting>
  <conditionalFormatting sqref="O356">
    <cfRule type="cellIs" dxfId="913" priority="78" operator="lessThan">
      <formula>0</formula>
    </cfRule>
  </conditionalFormatting>
  <conditionalFormatting sqref="P355">
    <cfRule type="cellIs" dxfId="912" priority="79" operator="lessThan">
      <formula>0</formula>
    </cfRule>
  </conditionalFormatting>
  <conditionalFormatting sqref="B350">
    <cfRule type="cellIs" dxfId="911" priority="80" operator="lessThan">
      <formula>0</formula>
    </cfRule>
  </conditionalFormatting>
  <conditionalFormatting sqref="O393:O395">
    <cfRule type="cellIs" dxfId="910" priority="81" operator="lessThan">
      <formula>0</formula>
    </cfRule>
  </conditionalFormatting>
  <conditionalFormatting sqref="J352">
    <cfRule type="cellIs" dxfId="909" priority="82" operator="lessThan">
      <formula>0</formula>
    </cfRule>
  </conditionalFormatting>
  <conditionalFormatting sqref="P354">
    <cfRule type="cellIs" dxfId="908" priority="83" operator="lessThan">
      <formula>0</formula>
    </cfRule>
  </conditionalFormatting>
  <conditionalFormatting sqref="O356:P356 P357:P359">
    <cfRule type="cellIs" dxfId="907" priority="84" operator="lessThan">
      <formula>0</formula>
    </cfRule>
  </conditionalFormatting>
  <conditionalFormatting sqref="P360">
    <cfRule type="cellIs" dxfId="906" priority="85" operator="lessThan">
      <formula>0</formula>
    </cfRule>
  </conditionalFormatting>
  <conditionalFormatting sqref="I358 K357:N358 C359:M360">
    <cfRule type="cellIs" dxfId="905" priority="86" operator="lessThan">
      <formula>0</formula>
    </cfRule>
  </conditionalFormatting>
  <conditionalFormatting sqref="I357">
    <cfRule type="cellIs" dxfId="904" priority="87" operator="lessThan">
      <formula>0</formula>
    </cfRule>
  </conditionalFormatting>
  <conditionalFormatting sqref="C357:J357">
    <cfRule type="cellIs" dxfId="903" priority="88" operator="lessThan">
      <formula>0</formula>
    </cfRule>
  </conditionalFormatting>
  <conditionalFormatting sqref="B356">
    <cfRule type="cellIs" dxfId="902" priority="89" operator="lessThan">
      <formula>0</formula>
    </cfRule>
  </conditionalFormatting>
  <conditionalFormatting sqref="P361">
    <cfRule type="cellIs" dxfId="901" priority="90" operator="lessThan">
      <formula>0</formula>
    </cfRule>
  </conditionalFormatting>
  <conditionalFormatting sqref="O399:O401">
    <cfRule type="cellIs" dxfId="900" priority="91" operator="lessThan">
      <formula>0</formula>
    </cfRule>
  </conditionalFormatting>
  <conditionalFormatting sqref="C358:J358">
    <cfRule type="cellIs" dxfId="899" priority="92" operator="lessThan">
      <formula>0</formula>
    </cfRule>
  </conditionalFormatting>
  <conditionalFormatting sqref="P360">
    <cfRule type="cellIs" dxfId="898" priority="93" operator="lessThan">
      <formula>0</formula>
    </cfRule>
  </conditionalFormatting>
  <conditionalFormatting sqref="O362:P362 P363:P365">
    <cfRule type="cellIs" dxfId="897" priority="94" operator="lessThan">
      <formula>0</formula>
    </cfRule>
  </conditionalFormatting>
  <conditionalFormatting sqref="O362">
    <cfRule type="cellIs" dxfId="896" priority="95" operator="lessThan">
      <formula>0</formula>
    </cfRule>
  </conditionalFormatting>
  <conditionalFormatting sqref="O363:O365">
    <cfRule type="cellIs" dxfId="895" priority="96" operator="lessThan">
      <formula>0</formula>
    </cfRule>
  </conditionalFormatting>
  <conditionalFormatting sqref="I364 K363:N364 C365:M366">
    <cfRule type="cellIs" dxfId="894" priority="97" operator="lessThan">
      <formula>0</formula>
    </cfRule>
  </conditionalFormatting>
  <conditionalFormatting sqref="I363">
    <cfRule type="cellIs" dxfId="893" priority="98" operator="lessThan">
      <formula>0</formula>
    </cfRule>
  </conditionalFormatting>
  <conditionalFormatting sqref="C363:J363">
    <cfRule type="cellIs" dxfId="892" priority="99" operator="lessThan">
      <formula>0</formula>
    </cfRule>
  </conditionalFormatting>
  <conditionalFormatting sqref="B362">
    <cfRule type="cellIs" dxfId="891" priority="100" operator="lessThan">
      <formula>0</formula>
    </cfRule>
  </conditionalFormatting>
  <conditionalFormatting sqref="P367">
    <cfRule type="cellIs" dxfId="890" priority="101" operator="lessThan">
      <formula>0</formula>
    </cfRule>
  </conditionalFormatting>
  <conditionalFormatting sqref="C364:J364">
    <cfRule type="cellIs" dxfId="889" priority="102" operator="lessThan">
      <formula>0</formula>
    </cfRule>
  </conditionalFormatting>
  <conditionalFormatting sqref="P366">
    <cfRule type="cellIs" dxfId="888" priority="103" operator="lessThan">
      <formula>0</formula>
    </cfRule>
  </conditionalFormatting>
  <conditionalFormatting sqref="P366">
    <cfRule type="cellIs" dxfId="887" priority="104" operator="lessThan">
      <formula>0</formula>
    </cfRule>
  </conditionalFormatting>
  <conditionalFormatting sqref="O368:P368 P369:P371">
    <cfRule type="cellIs" dxfId="886" priority="105" operator="lessThan">
      <formula>0</formula>
    </cfRule>
  </conditionalFormatting>
  <conditionalFormatting sqref="O368">
    <cfRule type="cellIs" dxfId="885" priority="106" operator="lessThan">
      <formula>0</formula>
    </cfRule>
  </conditionalFormatting>
  <conditionalFormatting sqref="O369:O371">
    <cfRule type="cellIs" dxfId="884" priority="107" operator="lessThan">
      <formula>0</formula>
    </cfRule>
  </conditionalFormatting>
  <conditionalFormatting sqref="I370 K369:N370 C371:N371 C372:M372">
    <cfRule type="cellIs" dxfId="883" priority="108" operator="lessThan">
      <formula>0</formula>
    </cfRule>
  </conditionalFormatting>
  <conditionalFormatting sqref="I369">
    <cfRule type="cellIs" dxfId="882" priority="109" operator="lessThan">
      <formula>0</formula>
    </cfRule>
  </conditionalFormatting>
  <conditionalFormatting sqref="C369:J369">
    <cfRule type="cellIs" dxfId="881" priority="110" operator="lessThan">
      <formula>0</formula>
    </cfRule>
  </conditionalFormatting>
  <conditionalFormatting sqref="B368">
    <cfRule type="cellIs" dxfId="880" priority="111" operator="lessThan">
      <formula>0</formula>
    </cfRule>
  </conditionalFormatting>
  <conditionalFormatting sqref="P373">
    <cfRule type="cellIs" dxfId="879" priority="112" operator="lessThan">
      <formula>0</formula>
    </cfRule>
  </conditionalFormatting>
  <conditionalFormatting sqref="C370:J370">
    <cfRule type="cellIs" dxfId="878" priority="113" operator="lessThan">
      <formula>0</formula>
    </cfRule>
  </conditionalFormatting>
  <conditionalFormatting sqref="P372">
    <cfRule type="cellIs" dxfId="877" priority="114" operator="lessThan">
      <formula>0</formula>
    </cfRule>
  </conditionalFormatting>
  <conditionalFormatting sqref="P372">
    <cfRule type="cellIs" dxfId="876" priority="115" operator="lessThan">
      <formula>0</formula>
    </cfRule>
  </conditionalFormatting>
  <conditionalFormatting sqref="O374:P374 P375:P377">
    <cfRule type="cellIs" dxfId="875" priority="116" operator="lessThan">
      <formula>0</formula>
    </cfRule>
  </conditionalFormatting>
  <conditionalFormatting sqref="O374">
    <cfRule type="cellIs" dxfId="874" priority="117" operator="lessThan">
      <formula>0</formula>
    </cfRule>
  </conditionalFormatting>
  <conditionalFormatting sqref="O375:O377">
    <cfRule type="cellIs" dxfId="873" priority="118" operator="lessThan">
      <formula>0</formula>
    </cfRule>
  </conditionalFormatting>
  <conditionalFormatting sqref="B374">
    <cfRule type="cellIs" dxfId="872" priority="119" operator="lessThan">
      <formula>0</formula>
    </cfRule>
  </conditionalFormatting>
  <conditionalFormatting sqref="P379">
    <cfRule type="cellIs" dxfId="871" priority="120" operator="lessThan">
      <formula>0</formula>
    </cfRule>
  </conditionalFormatting>
  <conditionalFormatting sqref="P378">
    <cfRule type="cellIs" dxfId="870" priority="121" operator="lessThan">
      <formula>0</formula>
    </cfRule>
  </conditionalFormatting>
  <conditionalFormatting sqref="P378">
    <cfRule type="cellIs" dxfId="869" priority="122" operator="lessThan">
      <formula>0</formula>
    </cfRule>
  </conditionalFormatting>
  <conditionalFormatting sqref="O380:P380 P381:P383">
    <cfRule type="cellIs" dxfId="868" priority="123" operator="lessThan">
      <formula>0</formula>
    </cfRule>
  </conditionalFormatting>
  <conditionalFormatting sqref="O380">
    <cfRule type="cellIs" dxfId="867" priority="124" operator="lessThan">
      <formula>0</formula>
    </cfRule>
  </conditionalFormatting>
  <conditionalFormatting sqref="H385">
    <cfRule type="cellIs" dxfId="866" priority="125" operator="lessThan">
      <formula>0</formula>
    </cfRule>
  </conditionalFormatting>
  <conditionalFormatting sqref="B380">
    <cfRule type="cellIs" dxfId="865" priority="126" operator="lessThan">
      <formula>0</formula>
    </cfRule>
  </conditionalFormatting>
  <conditionalFormatting sqref="H366">
    <cfRule type="cellIs" dxfId="864" priority="127" operator="lessThan">
      <formula>0</formula>
    </cfRule>
  </conditionalFormatting>
  <conditionalFormatting sqref="P384">
    <cfRule type="cellIs" dxfId="863" priority="128" operator="lessThan">
      <formula>0</formula>
    </cfRule>
  </conditionalFormatting>
  <conditionalFormatting sqref="H348">
    <cfRule type="cellIs" dxfId="862" priority="129" operator="lessThan">
      <formula>0</formula>
    </cfRule>
  </conditionalFormatting>
  <conditionalFormatting sqref="H349">
    <cfRule type="cellIs" dxfId="861" priority="130" operator="lessThan">
      <formula>0</formula>
    </cfRule>
  </conditionalFormatting>
  <conditionalFormatting sqref="O386">
    <cfRule type="cellIs" dxfId="860" priority="131" operator="lessThan">
      <formula>0</formula>
    </cfRule>
  </conditionalFormatting>
  <conditionalFormatting sqref="P426">
    <cfRule type="cellIs" dxfId="859" priority="132" operator="lessThan">
      <formula>0</formula>
    </cfRule>
  </conditionalFormatting>
  <conditionalFormatting sqref="H360">
    <cfRule type="cellIs" dxfId="858" priority="133" operator="lessThan">
      <formula>0</formula>
    </cfRule>
  </conditionalFormatting>
  <conditionalFormatting sqref="P390">
    <cfRule type="cellIs" dxfId="857" priority="134" operator="lessThan">
      <formula>0</formula>
    </cfRule>
  </conditionalFormatting>
  <conditionalFormatting sqref="O428:P428 P429:P431">
    <cfRule type="cellIs" dxfId="856" priority="135" operator="lessThan">
      <formula>0</formula>
    </cfRule>
  </conditionalFormatting>
  <conditionalFormatting sqref="C379:M379">
    <cfRule type="cellIs" dxfId="855" priority="136" operator="lessThan">
      <formula>0</formula>
    </cfRule>
  </conditionalFormatting>
  <conditionalFormatting sqref="C373:M373">
    <cfRule type="cellIs" dxfId="854" priority="137" operator="lessThan">
      <formula>0</formula>
    </cfRule>
  </conditionalFormatting>
  <conditionalFormatting sqref="C367:M367">
    <cfRule type="cellIs" dxfId="853" priority="138" operator="lessThan">
      <formula>0</formula>
    </cfRule>
  </conditionalFormatting>
  <conditionalFormatting sqref="C361:M361">
    <cfRule type="cellIs" dxfId="852" priority="139" operator="lessThan">
      <formula>0</formula>
    </cfRule>
  </conditionalFormatting>
  <conditionalFormatting sqref="J355:M355">
    <cfRule type="cellIs" dxfId="851" priority="140" operator="lessThan">
      <formula>0</formula>
    </cfRule>
  </conditionalFormatting>
  <conditionalFormatting sqref="C349:M349">
    <cfRule type="cellIs" dxfId="850" priority="141" operator="lessThan">
      <formula>0</formula>
    </cfRule>
  </conditionalFormatting>
  <conditionalFormatting sqref="J343:N343">
    <cfRule type="cellIs" dxfId="849" priority="142" operator="lessThan">
      <formula>0</formula>
    </cfRule>
  </conditionalFormatting>
  <conditionalFormatting sqref="B386">
    <cfRule type="cellIs" dxfId="848" priority="143" operator="lessThan">
      <formula>0</formula>
    </cfRule>
  </conditionalFormatting>
  <conditionalFormatting sqref="B391">
    <cfRule type="cellIs" dxfId="847" priority="144" operator="lessThan">
      <formula>0</formula>
    </cfRule>
  </conditionalFormatting>
  <conditionalFormatting sqref="P396">
    <cfRule type="cellIs" dxfId="846" priority="145" operator="lessThan">
      <formula>0</formula>
    </cfRule>
  </conditionalFormatting>
  <conditionalFormatting sqref="P397">
    <cfRule type="cellIs" dxfId="845" priority="146" operator="lessThan">
      <formula>0</formula>
    </cfRule>
  </conditionalFormatting>
  <conditionalFormatting sqref="O392:P392 P393:P395">
    <cfRule type="cellIs" dxfId="844" priority="147" operator="lessThan">
      <formula>0</formula>
    </cfRule>
  </conditionalFormatting>
  <conditionalFormatting sqref="O392">
    <cfRule type="cellIs" dxfId="843" priority="148" operator="lessThan">
      <formula>0</formula>
    </cfRule>
  </conditionalFormatting>
  <conditionalFormatting sqref="P396">
    <cfRule type="cellIs" dxfId="842" priority="149" operator="lessThan">
      <formula>0</formula>
    </cfRule>
  </conditionalFormatting>
  <conditionalFormatting sqref="B392">
    <cfRule type="cellIs" dxfId="841" priority="150" operator="lessThan">
      <formula>0</formula>
    </cfRule>
  </conditionalFormatting>
  <conditionalFormatting sqref="P402">
    <cfRule type="cellIs" dxfId="840" priority="151" operator="lessThan">
      <formula>0</formula>
    </cfRule>
  </conditionalFormatting>
  <conditionalFormatting sqref="P403">
    <cfRule type="cellIs" dxfId="839" priority="152" operator="lessThan">
      <formula>0</formula>
    </cfRule>
  </conditionalFormatting>
  <conditionalFormatting sqref="O398:P398 P399:P401">
    <cfRule type="cellIs" dxfId="838" priority="153" operator="lessThan">
      <formula>0</formula>
    </cfRule>
  </conditionalFormatting>
  <conditionalFormatting sqref="O398">
    <cfRule type="cellIs" dxfId="837" priority="154" operator="lessThan">
      <formula>0</formula>
    </cfRule>
  </conditionalFormatting>
  <conditionalFormatting sqref="P402">
    <cfRule type="cellIs" dxfId="836" priority="155" operator="lessThan">
      <formula>0</formula>
    </cfRule>
  </conditionalFormatting>
  <conditionalFormatting sqref="B398">
    <cfRule type="cellIs" dxfId="835" priority="156" operator="lessThan">
      <formula>0</formula>
    </cfRule>
  </conditionalFormatting>
  <conditionalFormatting sqref="P420">
    <cfRule type="cellIs" dxfId="834" priority="157" operator="lessThan">
      <formula>0</formula>
    </cfRule>
  </conditionalFormatting>
  <conditionalFormatting sqref="O417:O419">
    <cfRule type="cellIs" dxfId="833" priority="158" operator="lessThan">
      <formula>0</formula>
    </cfRule>
  </conditionalFormatting>
  <conditionalFormatting sqref="P421">
    <cfRule type="cellIs" dxfId="832" priority="159" operator="lessThan">
      <formula>0</formula>
    </cfRule>
  </conditionalFormatting>
  <conditionalFormatting sqref="O416:P416 P417:P419">
    <cfRule type="cellIs" dxfId="831" priority="160" operator="lessThan">
      <formula>0</formula>
    </cfRule>
  </conditionalFormatting>
  <conditionalFormatting sqref="O416">
    <cfRule type="cellIs" dxfId="830" priority="161" operator="lessThan">
      <formula>0</formula>
    </cfRule>
  </conditionalFormatting>
  <conditionalFormatting sqref="P420">
    <cfRule type="cellIs" dxfId="829" priority="162" operator="lessThan">
      <formula>0</formula>
    </cfRule>
  </conditionalFormatting>
  <conditionalFormatting sqref="H379">
    <cfRule type="cellIs" dxfId="828" priority="163" operator="lessThan">
      <formula>0</formula>
    </cfRule>
  </conditionalFormatting>
  <conditionalFormatting sqref="O423:O425">
    <cfRule type="cellIs" dxfId="827" priority="164" operator="lessThan">
      <formula>0</formula>
    </cfRule>
  </conditionalFormatting>
  <conditionalFormatting sqref="P432">
    <cfRule type="cellIs" dxfId="826" priority="165" operator="lessThan">
      <formula>0</formula>
    </cfRule>
  </conditionalFormatting>
  <conditionalFormatting sqref="H372">
    <cfRule type="cellIs" dxfId="825" priority="166" operator="lessThan">
      <formula>0</formula>
    </cfRule>
  </conditionalFormatting>
  <conditionalFormatting sqref="H367">
    <cfRule type="cellIs" dxfId="824" priority="167" operator="lessThan">
      <formula>0</formula>
    </cfRule>
  </conditionalFormatting>
  <conditionalFormatting sqref="P426">
    <cfRule type="cellIs" dxfId="823" priority="168" operator="lessThan">
      <formula>0</formula>
    </cfRule>
  </conditionalFormatting>
  <conditionalFormatting sqref="H361">
    <cfRule type="cellIs" dxfId="822" priority="169" operator="lessThan">
      <formula>0</formula>
    </cfRule>
  </conditionalFormatting>
  <conditionalFormatting sqref="O429:O431">
    <cfRule type="cellIs" dxfId="821" priority="170" operator="lessThan">
      <formula>0</formula>
    </cfRule>
  </conditionalFormatting>
  <conditionalFormatting sqref="O422:P422 P423:P425">
    <cfRule type="cellIs" dxfId="820" priority="171" operator="lessThan">
      <formula>0</formula>
    </cfRule>
  </conditionalFormatting>
  <conditionalFormatting sqref="O422">
    <cfRule type="cellIs" dxfId="819" priority="172" operator="lessThan">
      <formula>0</formula>
    </cfRule>
  </conditionalFormatting>
  <conditionalFormatting sqref="B422">
    <cfRule type="cellIs" dxfId="818" priority="173" operator="lessThan">
      <formula>0</formula>
    </cfRule>
  </conditionalFormatting>
  <conditionalFormatting sqref="P433:P434">
    <cfRule type="cellIs" dxfId="817" priority="174" operator="lessThan">
      <formula>0</formula>
    </cfRule>
  </conditionalFormatting>
  <conditionalFormatting sqref="P432">
    <cfRule type="cellIs" dxfId="816" priority="175" operator="lessThan">
      <formula>0</formula>
    </cfRule>
  </conditionalFormatting>
  <conditionalFormatting sqref="B434">
    <cfRule type="cellIs" dxfId="815" priority="176" operator="lessThan">
      <formula>0</formula>
    </cfRule>
  </conditionalFormatting>
  <conditionalFormatting sqref="B428">
    <cfRule type="cellIs" dxfId="814" priority="177" operator="lessThan">
      <formula>0</formula>
    </cfRule>
  </conditionalFormatting>
  <conditionalFormatting sqref="O434">
    <cfRule type="cellIs" dxfId="813" priority="178" operator="lessThan">
      <formula>0</formula>
    </cfRule>
  </conditionalFormatting>
  <conditionalFormatting sqref="B435">
    <cfRule type="cellIs" dxfId="812" priority="179" operator="lessThan">
      <formula>0</formula>
    </cfRule>
  </conditionalFormatting>
  <conditionalFormatting sqref="P427">
    <cfRule type="cellIs" dxfId="811" priority="180" operator="lessThan">
      <formula>0</formula>
    </cfRule>
  </conditionalFormatting>
  <conditionalFormatting sqref="P436:P438">
    <cfRule type="cellIs" dxfId="810" priority="181" operator="lessThan">
      <formula>0</formula>
    </cfRule>
  </conditionalFormatting>
  <conditionalFormatting sqref="O436:O438">
    <cfRule type="cellIs" dxfId="809" priority="182" operator="lessThan">
      <formula>0</formula>
    </cfRule>
  </conditionalFormatting>
  <conditionalFormatting sqref="P583">
    <cfRule type="cellIs" dxfId="808" priority="183" operator="lessThan">
      <formula>0</formula>
    </cfRule>
  </conditionalFormatting>
  <conditionalFormatting sqref="B615">
    <cfRule type="cellIs" dxfId="807" priority="184" operator="lessThan">
      <formula>0</formula>
    </cfRule>
  </conditionalFormatting>
  <conditionalFormatting sqref="O442:O444">
    <cfRule type="cellIs" dxfId="806" priority="185" operator="lessThan">
      <formula>0</formula>
    </cfRule>
  </conditionalFormatting>
  <conditionalFormatting sqref="P445">
    <cfRule type="cellIs" dxfId="805" priority="186" operator="lessThan">
      <formula>0</formula>
    </cfRule>
  </conditionalFormatting>
  <conditionalFormatting sqref="P567">
    <cfRule type="cellIs" dxfId="804" priority="187" operator="lessThan">
      <formula>0</formula>
    </cfRule>
  </conditionalFormatting>
  <conditionalFormatting sqref="P439">
    <cfRule type="cellIs" dxfId="803" priority="188" operator="lessThan">
      <formula>0</formula>
    </cfRule>
  </conditionalFormatting>
  <conditionalFormatting sqref="P439">
    <cfRule type="cellIs" dxfId="802" priority="189" operator="lessThan">
      <formula>0</formula>
    </cfRule>
  </conditionalFormatting>
  <conditionalFormatting sqref="P445">
    <cfRule type="cellIs" dxfId="801" priority="190" operator="lessThan">
      <formula>0</formula>
    </cfRule>
  </conditionalFormatting>
  <conditionalFormatting sqref="J563:N565 J566:M566">
    <cfRule type="cellIs" dxfId="800" priority="191" operator="lessThan">
      <formula>0</formula>
    </cfRule>
  </conditionalFormatting>
  <conditionalFormatting sqref="B441">
    <cfRule type="cellIs" dxfId="799" priority="192" operator="lessThan">
      <formula>0</formula>
    </cfRule>
  </conditionalFormatting>
  <conditionalFormatting sqref="O579:O582">
    <cfRule type="cellIs" dxfId="798" priority="193" operator="lessThan">
      <formula>0</formula>
    </cfRule>
  </conditionalFormatting>
  <conditionalFormatting sqref="P442:P444">
    <cfRule type="cellIs" dxfId="797" priority="194" operator="lessThan">
      <formula>0</formula>
    </cfRule>
  </conditionalFormatting>
  <conditionalFormatting sqref="P563:P565">
    <cfRule type="cellIs" dxfId="796" priority="195" operator="lessThan">
      <formula>0</formula>
    </cfRule>
  </conditionalFormatting>
  <conditionalFormatting sqref="P566">
    <cfRule type="cellIs" dxfId="795" priority="196" operator="lessThan">
      <formula>0</formula>
    </cfRule>
  </conditionalFormatting>
  <conditionalFormatting sqref="P440">
    <cfRule type="cellIs" dxfId="794" priority="197" operator="lessThan">
      <formula>0</formula>
    </cfRule>
  </conditionalFormatting>
  <conditionalFormatting sqref="B562">
    <cfRule type="cellIs" dxfId="793" priority="198" operator="lessThan">
      <formula>0</formula>
    </cfRule>
  </conditionalFormatting>
  <conditionalFormatting sqref="O563:O565">
    <cfRule type="cellIs" dxfId="792" priority="199" operator="lessThan">
      <formula>0</formula>
    </cfRule>
  </conditionalFormatting>
  <conditionalFormatting sqref="J564">
    <cfRule type="cellIs" dxfId="791" priority="200" operator="lessThan">
      <formula>0</formula>
    </cfRule>
  </conditionalFormatting>
  <conditionalFormatting sqref="P582">
    <cfRule type="cellIs" dxfId="790" priority="201" operator="lessThan">
      <formula>0</formula>
    </cfRule>
  </conditionalFormatting>
  <conditionalFormatting sqref="J565:N565 K563:N564 J566:M566">
    <cfRule type="cellIs" dxfId="789" priority="202" operator="lessThan">
      <formula>0</formula>
    </cfRule>
  </conditionalFormatting>
  <conditionalFormatting sqref="P566">
    <cfRule type="cellIs" dxfId="788" priority="203" operator="lessThan">
      <formula>0</formula>
    </cfRule>
  </conditionalFormatting>
  <conditionalFormatting sqref="J579:N579 J581:N582 J580:M580">
    <cfRule type="cellIs" dxfId="787" priority="204" operator="lessThan">
      <formula>0</formula>
    </cfRule>
  </conditionalFormatting>
  <conditionalFormatting sqref="O606:O609">
    <cfRule type="cellIs" dxfId="786" priority="205" operator="lessThan">
      <formula>0</formula>
    </cfRule>
  </conditionalFormatting>
  <conditionalFormatting sqref="P582">
    <cfRule type="cellIs" dxfId="785" priority="206" operator="lessThan">
      <formula>0</formula>
    </cfRule>
  </conditionalFormatting>
  <conditionalFormatting sqref="J580">
    <cfRule type="cellIs" dxfId="784" priority="207" operator="lessThan">
      <formula>0</formula>
    </cfRule>
  </conditionalFormatting>
  <conditionalFormatting sqref="J581:N582 K579:N579 K580:M580">
    <cfRule type="cellIs" dxfId="783" priority="208" operator="lessThan">
      <formula>0</formula>
    </cfRule>
  </conditionalFormatting>
  <conditionalFormatting sqref="P579:P581">
    <cfRule type="cellIs" dxfId="782" priority="209" operator="lessThan">
      <formula>0</formula>
    </cfRule>
  </conditionalFormatting>
  <conditionalFormatting sqref="P619">
    <cfRule type="cellIs" dxfId="781" priority="210" operator="lessThan">
      <formula>0</formula>
    </cfRule>
  </conditionalFormatting>
  <conditionalFormatting sqref="I616">
    <cfRule type="cellIs" dxfId="780" priority="211" operator="lessThan">
      <formula>0</formula>
    </cfRule>
  </conditionalFormatting>
  <conditionalFormatting sqref="C606:N609">
    <cfRule type="cellIs" dxfId="779" priority="212" operator="lessThan">
      <formula>0</formula>
    </cfRule>
  </conditionalFormatting>
  <conditionalFormatting sqref="P609">
    <cfRule type="cellIs" dxfId="778" priority="213" operator="lessThan">
      <formula>0</formula>
    </cfRule>
  </conditionalFormatting>
  <conditionalFormatting sqref="I606">
    <cfRule type="cellIs" dxfId="777" priority="214" operator="lessThan">
      <formula>0</formula>
    </cfRule>
  </conditionalFormatting>
  <conditionalFormatting sqref="H611:H614">
    <cfRule type="cellIs" dxfId="776" priority="215" operator="lessThan">
      <formula>0</formula>
    </cfRule>
  </conditionalFormatting>
  <conditionalFormatting sqref="P609">
    <cfRule type="cellIs" dxfId="775" priority="216" operator="lessThan">
      <formula>0</formula>
    </cfRule>
  </conditionalFormatting>
  <conditionalFormatting sqref="H606">
    <cfRule type="cellIs" dxfId="774" priority="217" operator="lessThan">
      <formula>0</formula>
    </cfRule>
  </conditionalFormatting>
  <conditionalFormatting sqref="H606:H609">
    <cfRule type="cellIs" dxfId="773" priority="218" operator="lessThan">
      <formula>0</formula>
    </cfRule>
  </conditionalFormatting>
  <conditionalFormatting sqref="C607:J607">
    <cfRule type="cellIs" dxfId="772" priority="219" operator="lessThan">
      <formula>0</formula>
    </cfRule>
  </conditionalFormatting>
  <conditionalFormatting sqref="H607:H609">
    <cfRule type="cellIs" dxfId="771" priority="220" operator="lessThan">
      <formula>0</formula>
    </cfRule>
  </conditionalFormatting>
  <conditionalFormatting sqref="I607 K606:N607 C608:N609">
    <cfRule type="cellIs" dxfId="770" priority="221" operator="lessThan">
      <formula>0</formula>
    </cfRule>
  </conditionalFormatting>
  <conditionalFormatting sqref="P606:P608">
    <cfRule type="cellIs" dxfId="769" priority="222" operator="lessThan">
      <formula>0</formula>
    </cfRule>
  </conditionalFormatting>
  <conditionalFormatting sqref="B605">
    <cfRule type="cellIs" dxfId="768" priority="223" operator="lessThan">
      <formula>0</formula>
    </cfRule>
  </conditionalFormatting>
  <conditionalFormatting sqref="P614">
    <cfRule type="cellIs" dxfId="767" priority="224" operator="lessThan">
      <formula>0</formula>
    </cfRule>
  </conditionalFormatting>
  <conditionalFormatting sqref="I611">
    <cfRule type="cellIs" dxfId="766" priority="225" operator="lessThan">
      <formula>0</formula>
    </cfRule>
  </conditionalFormatting>
  <conditionalFormatting sqref="C611:N614">
    <cfRule type="cellIs" dxfId="765" priority="226" operator="lessThan">
      <formula>0</formula>
    </cfRule>
  </conditionalFormatting>
  <conditionalFormatting sqref="P614">
    <cfRule type="cellIs" dxfId="764" priority="227" operator="lessThan">
      <formula>0</formula>
    </cfRule>
  </conditionalFormatting>
  <conditionalFormatting sqref="H611">
    <cfRule type="cellIs" dxfId="763" priority="228" operator="lessThan">
      <formula>0</formula>
    </cfRule>
  </conditionalFormatting>
  <conditionalFormatting sqref="O611:O614">
    <cfRule type="cellIs" dxfId="762" priority="229" operator="lessThan">
      <formula>0</formula>
    </cfRule>
  </conditionalFormatting>
  <conditionalFormatting sqref="C612:J612">
    <cfRule type="cellIs" dxfId="761" priority="230" operator="lessThan">
      <formula>0</formula>
    </cfRule>
  </conditionalFormatting>
  <conditionalFormatting sqref="H612:H614">
    <cfRule type="cellIs" dxfId="760" priority="231" operator="lessThan">
      <formula>0</formula>
    </cfRule>
  </conditionalFormatting>
  <conditionalFormatting sqref="I612 K611:N612 C613:N614">
    <cfRule type="cellIs" dxfId="759" priority="232" operator="lessThan">
      <formula>0</formula>
    </cfRule>
  </conditionalFormatting>
  <conditionalFormatting sqref="P611:P613">
    <cfRule type="cellIs" dxfId="758" priority="233" operator="lessThan">
      <formula>0</formula>
    </cfRule>
  </conditionalFormatting>
  <conditionalFormatting sqref="B610">
    <cfRule type="cellIs" dxfId="757" priority="234" operator="lessThan">
      <formula>0</formula>
    </cfRule>
  </conditionalFormatting>
  <conditionalFormatting sqref="C616:N619">
    <cfRule type="cellIs" dxfId="756" priority="235" operator="lessThan">
      <formula>0</formula>
    </cfRule>
  </conditionalFormatting>
  <conditionalFormatting sqref="P619">
    <cfRule type="cellIs" dxfId="755" priority="236" operator="lessThan">
      <formula>0</formula>
    </cfRule>
  </conditionalFormatting>
  <conditionalFormatting sqref="H616">
    <cfRule type="cellIs" dxfId="754" priority="237" operator="lessThan">
      <formula>0</formula>
    </cfRule>
  </conditionalFormatting>
  <conditionalFormatting sqref="H616:H619">
    <cfRule type="cellIs" dxfId="753" priority="238" operator="lessThan">
      <formula>0</formula>
    </cfRule>
  </conditionalFormatting>
  <conditionalFormatting sqref="O616:O619">
    <cfRule type="cellIs" dxfId="752" priority="239" operator="lessThan">
      <formula>0</formula>
    </cfRule>
  </conditionalFormatting>
  <conditionalFormatting sqref="C617:J617">
    <cfRule type="cellIs" dxfId="751" priority="240" operator="lessThan">
      <formula>0</formula>
    </cfRule>
  </conditionalFormatting>
  <conditionalFormatting sqref="H617:H619">
    <cfRule type="cellIs" dxfId="750" priority="241" operator="lessThan">
      <formula>0</formula>
    </cfRule>
  </conditionalFormatting>
  <conditionalFormatting sqref="I617 K616:N617 C618:N619">
    <cfRule type="cellIs" dxfId="749" priority="242" operator="lessThan">
      <formula>0</formula>
    </cfRule>
  </conditionalFormatting>
  <conditionalFormatting sqref="P616:P618">
    <cfRule type="cellIs" dxfId="748" priority="243" operator="lessThan">
      <formula>0</formula>
    </cfRule>
  </conditionalFormatting>
  <conditionalFormatting sqref="C339:I339">
    <cfRule type="cellIs" dxfId="747" priority="244" operator="lessThan">
      <formula>0</formula>
    </cfRule>
  </conditionalFormatting>
  <conditionalFormatting sqref="C341:I342">
    <cfRule type="cellIs" dxfId="746" priority="245" operator="lessThan">
      <formula>0</formula>
    </cfRule>
  </conditionalFormatting>
  <conditionalFormatting sqref="O476:P476">
    <cfRule type="cellIs" dxfId="745" priority="246" operator="lessThan">
      <formula>0</formula>
    </cfRule>
  </conditionalFormatting>
  <conditionalFormatting sqref="O469:O472">
    <cfRule type="cellIs" dxfId="744" priority="247" operator="lessThan">
      <formula>0</formula>
    </cfRule>
  </conditionalFormatting>
  <conditionalFormatting sqref="P591:P593">
    <cfRule type="cellIs" dxfId="743" priority="248" operator="lessThan">
      <formula>0</formula>
    </cfRule>
  </conditionalFormatting>
  <conditionalFormatting sqref="B468">
    <cfRule type="cellIs" dxfId="742" priority="249" operator="lessThan">
      <formula>0</formula>
    </cfRule>
  </conditionalFormatting>
  <conditionalFormatting sqref="O596:O599">
    <cfRule type="cellIs" dxfId="741" priority="250" operator="lessThan">
      <formula>0</formula>
    </cfRule>
  </conditionalFormatting>
  <conditionalFormatting sqref="C340:I340">
    <cfRule type="cellIs" dxfId="740" priority="251" operator="lessThan">
      <formula>0</formula>
    </cfRule>
  </conditionalFormatting>
  <conditionalFormatting sqref="C343:I343">
    <cfRule type="cellIs" dxfId="739" priority="252" operator="lessThan">
      <formula>0</formula>
    </cfRule>
  </conditionalFormatting>
  <conditionalFormatting sqref="C353:I354">
    <cfRule type="cellIs" dxfId="738" priority="253" operator="lessThan">
      <formula>0</formula>
    </cfRule>
  </conditionalFormatting>
  <conditionalFormatting sqref="C351:I351">
    <cfRule type="cellIs" dxfId="737" priority="254" operator="lessThan">
      <formula>0</formula>
    </cfRule>
  </conditionalFormatting>
  <conditionalFormatting sqref="C352:I352">
    <cfRule type="cellIs" dxfId="736" priority="255" operator="lessThan">
      <formula>0</formula>
    </cfRule>
  </conditionalFormatting>
  <conditionalFormatting sqref="C355:I355">
    <cfRule type="cellIs" dxfId="735" priority="256" operator="lessThan">
      <formula>0</formula>
    </cfRule>
  </conditionalFormatting>
  <conditionalFormatting sqref="C563:I566">
    <cfRule type="cellIs" dxfId="734" priority="257" operator="lessThan">
      <formula>0</formula>
    </cfRule>
  </conditionalFormatting>
  <conditionalFormatting sqref="C564:I564">
    <cfRule type="cellIs" dxfId="733" priority="258" operator="lessThan">
      <formula>0</formula>
    </cfRule>
  </conditionalFormatting>
  <conditionalFormatting sqref="C565:I566">
    <cfRule type="cellIs" dxfId="732" priority="259" operator="lessThan">
      <formula>0</formula>
    </cfRule>
  </conditionalFormatting>
  <conditionalFormatting sqref="P521">
    <cfRule type="cellIs" dxfId="731" priority="260" operator="lessThan">
      <formula>0</formula>
    </cfRule>
  </conditionalFormatting>
  <conditionalFormatting sqref="P521">
    <cfRule type="cellIs" dxfId="730" priority="261" operator="lessThan">
      <formula>0</formula>
    </cfRule>
  </conditionalFormatting>
  <conditionalFormatting sqref="C579:I582">
    <cfRule type="cellIs" dxfId="729" priority="262" operator="lessThan">
      <formula>0</formula>
    </cfRule>
  </conditionalFormatting>
  <conditionalFormatting sqref="C580:I580">
    <cfRule type="cellIs" dxfId="728" priority="263" operator="lessThan">
      <formula>0</formula>
    </cfRule>
  </conditionalFormatting>
  <conditionalFormatting sqref="C581:I582">
    <cfRule type="cellIs" dxfId="727" priority="264" operator="lessThan">
      <formula>0</formula>
    </cfRule>
  </conditionalFormatting>
  <conditionalFormatting sqref="C449:C452">
    <cfRule type="cellIs" dxfId="726" priority="265" operator="lessThan">
      <formula>0</formula>
    </cfRule>
  </conditionalFormatting>
  <conditionalFormatting sqref="O456:O459">
    <cfRule type="cellIs" dxfId="725" priority="266" operator="lessThan">
      <formula>0</formula>
    </cfRule>
  </conditionalFormatting>
  <conditionalFormatting sqref="P477:P480">
    <cfRule type="cellIs" dxfId="724" priority="267" operator="lessThan">
      <formula>0</formula>
    </cfRule>
  </conditionalFormatting>
  <conditionalFormatting sqref="P481:P482">
    <cfRule type="cellIs" dxfId="723" priority="268" operator="lessThan">
      <formula>0</formula>
    </cfRule>
  </conditionalFormatting>
  <conditionalFormatting sqref="P482">
    <cfRule type="cellIs" dxfId="722" priority="269" operator="lessThan">
      <formula>0</formula>
    </cfRule>
  </conditionalFormatting>
  <conditionalFormatting sqref="P481">
    <cfRule type="cellIs" dxfId="721" priority="270" operator="lessThan">
      <formula>0</formula>
    </cfRule>
  </conditionalFormatting>
  <conditionalFormatting sqref="O477:O480">
    <cfRule type="cellIs" dxfId="720" priority="271" operator="lessThan">
      <formula>0</formula>
    </cfRule>
  </conditionalFormatting>
  <conditionalFormatting sqref="B476">
    <cfRule type="cellIs" dxfId="719" priority="272" operator="lessThan">
      <formula>0</formula>
    </cfRule>
  </conditionalFormatting>
  <conditionalFormatting sqref="C591:N594">
    <cfRule type="cellIs" dxfId="718" priority="273" operator="lessThan">
      <formula>0</formula>
    </cfRule>
  </conditionalFormatting>
  <conditionalFormatting sqref="P594">
    <cfRule type="cellIs" dxfId="717" priority="274" operator="lessThan">
      <formula>0</formula>
    </cfRule>
  </conditionalFormatting>
  <conditionalFormatting sqref="O517:O520">
    <cfRule type="cellIs" dxfId="716" priority="275" operator="lessThan">
      <formula>0</formula>
    </cfRule>
  </conditionalFormatting>
  <conditionalFormatting sqref="H591:H594">
    <cfRule type="cellIs" dxfId="715" priority="276" operator="lessThan">
      <formula>0</formula>
    </cfRule>
  </conditionalFormatting>
  <conditionalFormatting sqref="P474">
    <cfRule type="cellIs" dxfId="714" priority="277" operator="lessThan">
      <formula>0</formula>
    </cfRule>
  </conditionalFormatting>
  <conditionalFormatting sqref="P517:P520 P522 P524:P530">
    <cfRule type="cellIs" dxfId="713" priority="278" operator="lessThan">
      <formula>0</formula>
    </cfRule>
  </conditionalFormatting>
  <conditionalFormatting sqref="O516">
    <cfRule type="cellIs" dxfId="712" priority="279" operator="lessThan">
      <formula>0</formula>
    </cfRule>
  </conditionalFormatting>
  <conditionalFormatting sqref="O524:O528">
    <cfRule type="cellIs" dxfId="711" priority="280" operator="lessThan">
      <formula>0</formula>
    </cfRule>
  </conditionalFormatting>
  <conditionalFormatting sqref="P540:P543 P545">
    <cfRule type="cellIs" dxfId="710" priority="281" operator="lessThan">
      <formula>0</formula>
    </cfRule>
  </conditionalFormatting>
  <conditionalFormatting sqref="B516">
    <cfRule type="cellIs" dxfId="709" priority="282" operator="lessThan">
      <formula>0</formula>
    </cfRule>
  </conditionalFormatting>
  <conditionalFormatting sqref="O539">
    <cfRule type="cellIs" dxfId="708" priority="283" operator="lessThan">
      <formula>0</formula>
    </cfRule>
  </conditionalFormatting>
  <conditionalFormatting sqref="P544">
    <cfRule type="cellIs" dxfId="707" priority="284" operator="lessThan">
      <formula>0</formula>
    </cfRule>
  </conditionalFormatting>
  <conditionalFormatting sqref="P544">
    <cfRule type="cellIs" dxfId="706" priority="285" operator="lessThan">
      <formula>0</formula>
    </cfRule>
  </conditionalFormatting>
  <conditionalFormatting sqref="O540:O543">
    <cfRule type="cellIs" dxfId="705" priority="286" operator="lessThan">
      <formula>0</formula>
    </cfRule>
  </conditionalFormatting>
  <conditionalFormatting sqref="P552 P547:P550">
    <cfRule type="cellIs" dxfId="704" priority="287" operator="lessThan">
      <formula>0</formula>
    </cfRule>
  </conditionalFormatting>
  <conditionalFormatting sqref="P551">
    <cfRule type="cellIs" dxfId="703" priority="288" operator="lessThan">
      <formula>0</formula>
    </cfRule>
  </conditionalFormatting>
  <conditionalFormatting sqref="B539">
    <cfRule type="cellIs" dxfId="702" priority="289" operator="lessThan">
      <formula>0</formula>
    </cfRule>
  </conditionalFormatting>
  <conditionalFormatting sqref="O546">
    <cfRule type="cellIs" dxfId="701" priority="290" operator="lessThan">
      <formula>0</formula>
    </cfRule>
  </conditionalFormatting>
  <conditionalFormatting sqref="O547:O550">
    <cfRule type="cellIs" dxfId="700" priority="291" operator="lessThan">
      <formula>0</formula>
    </cfRule>
  </conditionalFormatting>
  <conditionalFormatting sqref="P551">
    <cfRule type="cellIs" dxfId="699" priority="292" operator="lessThan">
      <formula>0</formula>
    </cfRule>
  </conditionalFormatting>
  <conditionalFormatting sqref="O585:O587 O589">
    <cfRule type="cellIs" dxfId="698" priority="293" operator="lessThan">
      <formula>0</formula>
    </cfRule>
  </conditionalFormatting>
  <conditionalFormatting sqref="P585:P587">
    <cfRule type="cellIs" dxfId="697" priority="294" operator="lessThan">
      <formula>0</formula>
    </cfRule>
  </conditionalFormatting>
  <conditionalFormatting sqref="C587:I587">
    <cfRule type="cellIs" dxfId="696" priority="295" operator="lessThan">
      <formula>0</formula>
    </cfRule>
  </conditionalFormatting>
  <conditionalFormatting sqref="C585:I587">
    <cfRule type="cellIs" dxfId="695" priority="296" operator="lessThan">
      <formula>0</formula>
    </cfRule>
  </conditionalFormatting>
  <conditionalFormatting sqref="B584">
    <cfRule type="cellIs" dxfId="694" priority="297" operator="lessThan">
      <formula>0</formula>
    </cfRule>
  </conditionalFormatting>
  <conditionalFormatting sqref="J585:N587">
    <cfRule type="cellIs" dxfId="693" priority="298" operator="lessThan">
      <formula>0</formula>
    </cfRule>
  </conditionalFormatting>
  <conditionalFormatting sqref="O591:O594">
    <cfRule type="cellIs" dxfId="692" priority="299" operator="lessThan">
      <formula>0</formula>
    </cfRule>
  </conditionalFormatting>
  <conditionalFormatting sqref="P588:P589">
    <cfRule type="cellIs" dxfId="691" priority="300" operator="lessThan">
      <formula>0</formula>
    </cfRule>
  </conditionalFormatting>
  <conditionalFormatting sqref="C596:N599">
    <cfRule type="cellIs" dxfId="690" priority="301" operator="lessThan">
      <formula>0</formula>
    </cfRule>
  </conditionalFormatting>
  <conditionalFormatting sqref="P588:P589">
    <cfRule type="cellIs" dxfId="689" priority="302" operator="lessThan">
      <formula>0</formula>
    </cfRule>
  </conditionalFormatting>
  <conditionalFormatting sqref="J586">
    <cfRule type="cellIs" dxfId="688" priority="303" operator="lessThan">
      <formula>0</formula>
    </cfRule>
  </conditionalFormatting>
  <conditionalFormatting sqref="J587:N587 K585:N586">
    <cfRule type="cellIs" dxfId="687" priority="304" operator="lessThan">
      <formula>0</formula>
    </cfRule>
  </conditionalFormatting>
  <conditionalFormatting sqref="I592 K591:N592 C593:N594">
    <cfRule type="cellIs" dxfId="686" priority="305" operator="lessThan">
      <formula>0</formula>
    </cfRule>
  </conditionalFormatting>
  <conditionalFormatting sqref="P596:P598">
    <cfRule type="cellIs" dxfId="685" priority="306" operator="lessThan">
      <formula>0</formula>
    </cfRule>
  </conditionalFormatting>
  <conditionalFormatting sqref="H597:H599">
    <cfRule type="cellIs" dxfId="684" priority="307" operator="lessThan">
      <formula>0</formula>
    </cfRule>
  </conditionalFormatting>
  <conditionalFormatting sqref="C586:I586">
    <cfRule type="cellIs" dxfId="683" priority="308" operator="lessThan">
      <formula>0</formula>
    </cfRule>
  </conditionalFormatting>
  <conditionalFormatting sqref="P599">
    <cfRule type="cellIs" dxfId="682" priority="309" operator="lessThan">
      <formula>0</formula>
    </cfRule>
  </conditionalFormatting>
  <conditionalFormatting sqref="I596">
    <cfRule type="cellIs" dxfId="681" priority="310" operator="lessThan">
      <formula>0</formula>
    </cfRule>
  </conditionalFormatting>
  <conditionalFormatting sqref="C597:J597">
    <cfRule type="cellIs" dxfId="680" priority="311" operator="lessThan">
      <formula>0</formula>
    </cfRule>
  </conditionalFormatting>
  <conditionalFormatting sqref="P599">
    <cfRule type="cellIs" dxfId="679" priority="312" operator="lessThan">
      <formula>0</formula>
    </cfRule>
  </conditionalFormatting>
  <conditionalFormatting sqref="H596">
    <cfRule type="cellIs" dxfId="678" priority="313" operator="lessThan">
      <formula>0</formula>
    </cfRule>
  </conditionalFormatting>
  <conditionalFormatting sqref="H596:H599">
    <cfRule type="cellIs" dxfId="677" priority="314" operator="lessThan">
      <formula>0</formula>
    </cfRule>
  </conditionalFormatting>
  <conditionalFormatting sqref="B595">
    <cfRule type="cellIs" dxfId="676" priority="315" operator="lessThan">
      <formula>0</formula>
    </cfRule>
  </conditionalFormatting>
  <conditionalFormatting sqref="H591">
    <cfRule type="cellIs" dxfId="675" priority="316" operator="lessThan">
      <formula>0</formula>
    </cfRule>
  </conditionalFormatting>
  <conditionalFormatting sqref="I597 K596:N597 C598:N599">
    <cfRule type="cellIs" dxfId="674" priority="317" operator="lessThan">
      <formula>0</formula>
    </cfRule>
  </conditionalFormatting>
  <conditionalFormatting sqref="H592:H594">
    <cfRule type="cellIs" dxfId="673" priority="318" operator="lessThan">
      <formula>0</formula>
    </cfRule>
  </conditionalFormatting>
  <conditionalFormatting sqref="P594">
    <cfRule type="cellIs" dxfId="672" priority="319" operator="lessThan">
      <formula>0</formula>
    </cfRule>
  </conditionalFormatting>
  <conditionalFormatting sqref="I591">
    <cfRule type="cellIs" dxfId="671" priority="320" operator="lessThan">
      <formula>0</formula>
    </cfRule>
  </conditionalFormatting>
  <conditionalFormatting sqref="H602:H604">
    <cfRule type="cellIs" dxfId="670" priority="321" operator="lessThan">
      <formula>0</formula>
    </cfRule>
  </conditionalFormatting>
  <conditionalFormatting sqref="C592:J592">
    <cfRule type="cellIs" dxfId="669" priority="322" operator="lessThan">
      <formula>0</formula>
    </cfRule>
  </conditionalFormatting>
  <conditionalFormatting sqref="B590">
    <cfRule type="cellIs" dxfId="668" priority="323" operator="lessThan">
      <formula>0</formula>
    </cfRule>
  </conditionalFormatting>
  <conditionalFormatting sqref="P601:P603">
    <cfRule type="cellIs" dxfId="667" priority="324" operator="lessThan">
      <formula>0</formula>
    </cfRule>
  </conditionalFormatting>
  <conditionalFormatting sqref="B600">
    <cfRule type="cellIs" dxfId="666" priority="325" operator="lessThan">
      <formula>0</formula>
    </cfRule>
  </conditionalFormatting>
  <conditionalFormatting sqref="H601">
    <cfRule type="cellIs" dxfId="665" priority="326" operator="lessThan">
      <formula>0</formula>
    </cfRule>
  </conditionalFormatting>
  <conditionalFormatting sqref="O601:O603">
    <cfRule type="cellIs" dxfId="664" priority="327" operator="lessThan">
      <formula>0</formula>
    </cfRule>
  </conditionalFormatting>
  <conditionalFormatting sqref="P604">
    <cfRule type="cellIs" dxfId="663" priority="328" operator="lessThan">
      <formula>0</formula>
    </cfRule>
  </conditionalFormatting>
  <conditionalFormatting sqref="I601">
    <cfRule type="cellIs" dxfId="662" priority="329" operator="lessThan">
      <formula>0</formula>
    </cfRule>
  </conditionalFormatting>
  <conditionalFormatting sqref="P604">
    <cfRule type="cellIs" dxfId="661" priority="330" operator="lessThan">
      <formula>0</formula>
    </cfRule>
  </conditionalFormatting>
  <conditionalFormatting sqref="B578">
    <cfRule type="cellIs" dxfId="660" priority="331" operator="lessThan">
      <formula>0</formula>
    </cfRule>
  </conditionalFormatting>
  <conditionalFormatting sqref="H601:H604">
    <cfRule type="cellIs" dxfId="659" priority="332" operator="lessThan">
      <formula>0</formula>
    </cfRule>
  </conditionalFormatting>
  <conditionalFormatting sqref="C602:J602">
    <cfRule type="cellIs" dxfId="658" priority="333" operator="lessThan">
      <formula>0</formula>
    </cfRule>
  </conditionalFormatting>
  <conditionalFormatting sqref="B578">
    <cfRule type="cellIs" dxfId="657" priority="334" operator="lessThan">
      <formula>0</formula>
    </cfRule>
  </conditionalFormatting>
  <conditionalFormatting sqref="B644">
    <cfRule type="cellIs" dxfId="656" priority="335" operator="lessThan">
      <formula>0</formula>
    </cfRule>
  </conditionalFormatting>
  <conditionalFormatting sqref="B561">
    <cfRule type="cellIs" dxfId="655" priority="336" operator="lessThan">
      <formula>0</formula>
    </cfRule>
  </conditionalFormatting>
  <conditionalFormatting sqref="B561">
    <cfRule type="cellIs" dxfId="654" priority="337" operator="lessThan">
      <formula>0</formula>
    </cfRule>
  </conditionalFormatting>
  <conditionalFormatting sqref="B589">
    <cfRule type="cellIs" dxfId="653" priority="338" operator="lessThan">
      <formula>0</formula>
    </cfRule>
  </conditionalFormatting>
  <conditionalFormatting sqref="B589">
    <cfRule type="cellIs" dxfId="652" priority="339" operator="lessThan">
      <formula>0</formula>
    </cfRule>
  </conditionalFormatting>
  <conditionalFormatting sqref="B620 O620:P621 O625:P625 P622:P624 P626:P627 O628:P629 C632:N632 J635:P635 C637:P639 N640:P640 C650:N650 I651:N657 O649:P658 C652:H655 I641:P643 C645:P648 C657:H657 P636 J634:N634 P630:P634 B659:N662 B695:N698 O644:P644 B644">
    <cfRule type="cellIs" dxfId="651" priority="340" operator="lessThan">
      <formula>0</formula>
    </cfRule>
  </conditionalFormatting>
  <conditionalFormatting sqref="B628">
    <cfRule type="cellIs" dxfId="650" priority="341" operator="lessThan">
      <formula>0</formula>
    </cfRule>
  </conditionalFormatting>
  <conditionalFormatting sqref="B621">
    <cfRule type="cellIs" dxfId="649" priority="342" operator="lessThan">
      <formula>0</formula>
    </cfRule>
  </conditionalFormatting>
  <conditionalFormatting sqref="B625">
    <cfRule type="cellIs" dxfId="648" priority="343" operator="lessThan">
      <formula>0</formula>
    </cfRule>
  </conditionalFormatting>
  <conditionalFormatting sqref="B649">
    <cfRule type="cellIs" dxfId="647" priority="344" operator="lessThan">
      <formula>0</formula>
    </cfRule>
  </conditionalFormatting>
  <conditionalFormatting sqref="B658">
    <cfRule type="cellIs" dxfId="646" priority="345" operator="lessThan">
      <formula>0</formula>
    </cfRule>
  </conditionalFormatting>
  <conditionalFormatting sqref="I661:P661 O659:P660 O662:P662">
    <cfRule type="cellIs" dxfId="645" priority="346" operator="lessThan">
      <formula>0</formula>
    </cfRule>
  </conditionalFormatting>
  <conditionalFormatting sqref="O644">
    <cfRule type="cellIs" dxfId="644" priority="347" operator="lessThan">
      <formula>0</formula>
    </cfRule>
  </conditionalFormatting>
  <conditionalFormatting sqref="O644">
    <cfRule type="cellIs" dxfId="643" priority="348" operator="lessThan">
      <formula>0</formula>
    </cfRule>
  </conditionalFormatting>
  <conditionalFormatting sqref="O410:P410 P411:P413">
    <cfRule type="cellIs" dxfId="642" priority="349" operator="lessThan">
      <formula>0</formula>
    </cfRule>
  </conditionalFormatting>
  <conditionalFormatting sqref="B404">
    <cfRule type="cellIs" dxfId="641" priority="350" operator="lessThan">
      <formula>0</formula>
    </cfRule>
  </conditionalFormatting>
  <conditionalFormatting sqref="O411:O413">
    <cfRule type="cellIs" dxfId="640" priority="351" operator="lessThan">
      <formula>0</formula>
    </cfRule>
  </conditionalFormatting>
  <conditionalFormatting sqref="O410">
    <cfRule type="cellIs" dxfId="639" priority="352" operator="lessThan">
      <formula>0</formula>
    </cfRule>
  </conditionalFormatting>
  <conditionalFormatting sqref="P414">
    <cfRule type="cellIs" dxfId="638" priority="353" operator="lessThan">
      <formula>0</formula>
    </cfRule>
  </conditionalFormatting>
  <conditionalFormatting sqref="P415">
    <cfRule type="cellIs" dxfId="637" priority="354" operator="lessThan">
      <formula>0</formula>
    </cfRule>
  </conditionalFormatting>
  <conditionalFormatting sqref="B410">
    <cfRule type="cellIs" dxfId="636" priority="355" operator="lessThan">
      <formula>0</formula>
    </cfRule>
  </conditionalFormatting>
  <conditionalFormatting sqref="P414">
    <cfRule type="cellIs" dxfId="635" priority="356" operator="lessThan">
      <formula>0</formula>
    </cfRule>
  </conditionalFormatting>
  <conditionalFormatting sqref="O569:O572">
    <cfRule type="cellIs" dxfId="634" priority="357" operator="lessThan">
      <formula>0</formula>
    </cfRule>
  </conditionalFormatting>
  <conditionalFormatting sqref="P569:P571">
    <cfRule type="cellIs" dxfId="633" priority="358" operator="lessThan">
      <formula>0</formula>
    </cfRule>
  </conditionalFormatting>
  <conditionalFormatting sqref="C634:I634">
    <cfRule type="cellIs" dxfId="632" priority="359" operator="lessThan">
      <formula>0</formula>
    </cfRule>
  </conditionalFormatting>
  <conditionalFormatting sqref="C635:I635">
    <cfRule type="cellIs" dxfId="631" priority="360" operator="lessThan">
      <formula>0</formula>
    </cfRule>
  </conditionalFormatting>
  <conditionalFormatting sqref="C640:M640">
    <cfRule type="cellIs" dxfId="630" priority="361" operator="lessThan">
      <formula>0</formula>
    </cfRule>
  </conditionalFormatting>
  <conditionalFormatting sqref="B629:N629">
    <cfRule type="cellIs" dxfId="629" priority="362" operator="lessThan">
      <formula>0</formula>
    </cfRule>
  </conditionalFormatting>
  <conditionalFormatting sqref="O632">
    <cfRule type="cellIs" dxfId="628" priority="363" operator="lessThan">
      <formula>0</formula>
    </cfRule>
  </conditionalFormatting>
  <conditionalFormatting sqref="O405:O407">
    <cfRule type="cellIs" dxfId="627" priority="364" operator="lessThan">
      <formula>0</formula>
    </cfRule>
  </conditionalFormatting>
  <conditionalFormatting sqref="P408">
    <cfRule type="cellIs" dxfId="626" priority="365" operator="lessThan">
      <formula>0</formula>
    </cfRule>
  </conditionalFormatting>
  <conditionalFormatting sqref="P409">
    <cfRule type="cellIs" dxfId="625" priority="366" operator="lessThan">
      <formula>0</formula>
    </cfRule>
  </conditionalFormatting>
  <conditionalFormatting sqref="O404:P404 P405:P407">
    <cfRule type="cellIs" dxfId="624" priority="367" operator="lessThan">
      <formula>0</formula>
    </cfRule>
  </conditionalFormatting>
  <conditionalFormatting sqref="O404">
    <cfRule type="cellIs" dxfId="623" priority="368" operator="lessThan">
      <formula>0</formula>
    </cfRule>
  </conditionalFormatting>
  <conditionalFormatting sqref="P408">
    <cfRule type="cellIs" dxfId="622" priority="369" operator="lessThan">
      <formula>0</formula>
    </cfRule>
  </conditionalFormatting>
  <conditionalFormatting sqref="I570 K570:N570 C571:N572 K569:M569">
    <cfRule type="cellIs" dxfId="621" priority="370" operator="lessThan">
      <formula>0</formula>
    </cfRule>
  </conditionalFormatting>
  <conditionalFormatting sqref="C570:N572 C569:M569">
    <cfRule type="cellIs" dxfId="620" priority="371" operator="lessThan">
      <formula>0</formula>
    </cfRule>
  </conditionalFormatting>
  <conditionalFormatting sqref="I569">
    <cfRule type="cellIs" dxfId="619" priority="372" operator="lessThan">
      <formula>0</formula>
    </cfRule>
  </conditionalFormatting>
  <conditionalFormatting sqref="P572">
    <cfRule type="cellIs" dxfId="618" priority="373" operator="lessThan">
      <formula>0</formula>
    </cfRule>
  </conditionalFormatting>
  <conditionalFormatting sqref="C570:J570">
    <cfRule type="cellIs" dxfId="617" priority="374" operator="lessThan">
      <formula>0</formula>
    </cfRule>
  </conditionalFormatting>
  <conditionalFormatting sqref="H570:H572">
    <cfRule type="cellIs" dxfId="616" priority="375" operator="lessThan">
      <formula>0</formula>
    </cfRule>
  </conditionalFormatting>
  <conditionalFormatting sqref="P572">
    <cfRule type="cellIs" dxfId="615" priority="376" operator="lessThan">
      <formula>0</formula>
    </cfRule>
  </conditionalFormatting>
  <conditionalFormatting sqref="H569:H572">
    <cfRule type="cellIs" dxfId="614" priority="377" operator="lessThan">
      <formula>0</formula>
    </cfRule>
  </conditionalFormatting>
  <conditionalFormatting sqref="B568">
    <cfRule type="cellIs" dxfId="613" priority="378" operator="lessThan">
      <formula>0</formula>
    </cfRule>
  </conditionalFormatting>
  <conditionalFormatting sqref="H569">
    <cfRule type="cellIs" dxfId="612" priority="379" operator="lessThan">
      <formula>0</formula>
    </cfRule>
  </conditionalFormatting>
  <conditionalFormatting sqref="P574:P576">
    <cfRule type="cellIs" dxfId="611" priority="380" operator="lessThan">
      <formula>0</formula>
    </cfRule>
  </conditionalFormatting>
  <conditionalFormatting sqref="O574:O577">
    <cfRule type="cellIs" dxfId="610" priority="381" operator="lessThan">
      <formula>0</formula>
    </cfRule>
  </conditionalFormatting>
  <conditionalFormatting sqref="I575 C576:N577 K574:M575">
    <cfRule type="cellIs" dxfId="609" priority="382" operator="lessThan">
      <formula>0</formula>
    </cfRule>
  </conditionalFormatting>
  <conditionalFormatting sqref="C576:N577 C574:M575">
    <cfRule type="cellIs" dxfId="608" priority="383" operator="lessThan">
      <formula>0</formula>
    </cfRule>
  </conditionalFormatting>
  <conditionalFormatting sqref="I574">
    <cfRule type="cellIs" dxfId="607" priority="384" operator="lessThan">
      <formula>0</formula>
    </cfRule>
  </conditionalFormatting>
  <conditionalFormatting sqref="C575:J575">
    <cfRule type="cellIs" dxfId="606" priority="385" operator="lessThan">
      <formula>0</formula>
    </cfRule>
  </conditionalFormatting>
  <conditionalFormatting sqref="P577">
    <cfRule type="cellIs" dxfId="605" priority="386" operator="lessThan">
      <formula>0</formula>
    </cfRule>
  </conditionalFormatting>
  <conditionalFormatting sqref="P577">
    <cfRule type="cellIs" dxfId="604" priority="387" operator="lessThan">
      <formula>0</formula>
    </cfRule>
  </conditionalFormatting>
  <conditionalFormatting sqref="H574:H577">
    <cfRule type="cellIs" dxfId="603" priority="388" operator="lessThan">
      <formula>0</formula>
    </cfRule>
  </conditionalFormatting>
  <conditionalFormatting sqref="H574">
    <cfRule type="cellIs" dxfId="602" priority="389" operator="lessThan">
      <formula>0</formula>
    </cfRule>
  </conditionalFormatting>
  <conditionalFormatting sqref="H575:H577">
    <cfRule type="cellIs" dxfId="601" priority="390" operator="lessThan">
      <formula>0</formula>
    </cfRule>
  </conditionalFormatting>
  <conditionalFormatting sqref="B573">
    <cfRule type="cellIs" dxfId="600" priority="391" operator="lessThan">
      <formula>0</formula>
    </cfRule>
  </conditionalFormatting>
  <conditionalFormatting sqref="N353">
    <cfRule type="cellIs" dxfId="599" priority="392" operator="lessThan">
      <formula>0</formula>
    </cfRule>
  </conditionalFormatting>
  <conditionalFormatting sqref="N359">
    <cfRule type="cellIs" dxfId="598" priority="393" operator="lessThan">
      <formula>0</formula>
    </cfRule>
  </conditionalFormatting>
  <conditionalFormatting sqref="N365">
    <cfRule type="cellIs" dxfId="597" priority="394" operator="lessThan">
      <formula>0</formula>
    </cfRule>
  </conditionalFormatting>
  <conditionalFormatting sqref="N347">
    <cfRule type="cellIs" dxfId="596" priority="395" operator="lessThan">
      <formula>0</formula>
    </cfRule>
  </conditionalFormatting>
  <conditionalFormatting sqref="B364">
    <cfRule type="cellIs" dxfId="595" priority="396" operator="lessThan">
      <formula>0</formula>
    </cfRule>
  </conditionalFormatting>
  <conditionalFormatting sqref="B558">
    <cfRule type="cellIs" dxfId="594" priority="397" operator="lessThan">
      <formula>0</formula>
    </cfRule>
  </conditionalFormatting>
  <conditionalFormatting sqref="B359:B360">
    <cfRule type="cellIs" dxfId="593" priority="398" operator="lessThan">
      <formula>0</formula>
    </cfRule>
  </conditionalFormatting>
  <conditionalFormatting sqref="B365:B366">
    <cfRule type="cellIs" dxfId="592" priority="399" operator="lessThan">
      <formula>0</formula>
    </cfRule>
  </conditionalFormatting>
  <conditionalFormatting sqref="C339:M342">
    <cfRule type="cellIs" dxfId="591" priority="400" operator="lessThan">
      <formula>0</formula>
    </cfRule>
  </conditionalFormatting>
  <conditionalFormatting sqref="B416">
    <cfRule type="cellIs" dxfId="590" priority="401" operator="lessThan">
      <formula>0</formula>
    </cfRule>
  </conditionalFormatting>
  <conditionalFormatting sqref="B416">
    <cfRule type="cellIs" dxfId="589" priority="402" operator="lessThan">
      <formula>0</formula>
    </cfRule>
  </conditionalFormatting>
  <conditionalFormatting sqref="B379 B385 B369:B373 B363:B367 B357:B361 B351:B355 B345:B349 B339:B343">
    <cfRule type="cellIs" dxfId="588" priority="403" operator="lessThan">
      <formula>0</formula>
    </cfRule>
  </conditionalFormatting>
  <conditionalFormatting sqref="B347:B348">
    <cfRule type="cellIs" dxfId="587" priority="404" operator="lessThan">
      <formula>0</formula>
    </cfRule>
  </conditionalFormatting>
  <conditionalFormatting sqref="B345">
    <cfRule type="cellIs" dxfId="586" priority="405" operator="lessThan">
      <formula>0</formula>
    </cfRule>
  </conditionalFormatting>
  <conditionalFormatting sqref="B555:B557">
    <cfRule type="cellIs" dxfId="585" priority="406" operator="lessThan">
      <formula>0</formula>
    </cfRule>
  </conditionalFormatting>
  <conditionalFormatting sqref="B554">
    <cfRule type="cellIs" dxfId="584" priority="407" operator="lessThan">
      <formula>0</formula>
    </cfRule>
  </conditionalFormatting>
  <conditionalFormatting sqref="B385">
    <cfRule type="cellIs" dxfId="583" priority="408" operator="lessThan">
      <formula>0</formula>
    </cfRule>
  </conditionalFormatting>
  <conditionalFormatting sqref="B346">
    <cfRule type="cellIs" dxfId="582" priority="409" operator="lessThan">
      <formula>0</formula>
    </cfRule>
  </conditionalFormatting>
  <conditionalFormatting sqref="B357">
    <cfRule type="cellIs" dxfId="581" priority="410" operator="lessThan">
      <formula>0</formula>
    </cfRule>
  </conditionalFormatting>
  <conditionalFormatting sqref="B358">
    <cfRule type="cellIs" dxfId="580" priority="411" operator="lessThan">
      <formula>0</formula>
    </cfRule>
  </conditionalFormatting>
  <conditionalFormatting sqref="B363">
    <cfRule type="cellIs" dxfId="579" priority="412" operator="lessThan">
      <formula>0</formula>
    </cfRule>
  </conditionalFormatting>
  <conditionalFormatting sqref="B371:B372">
    <cfRule type="cellIs" dxfId="578" priority="413" operator="lessThan">
      <formula>0</formula>
    </cfRule>
  </conditionalFormatting>
  <conditionalFormatting sqref="B369">
    <cfRule type="cellIs" dxfId="577" priority="414" operator="lessThan">
      <formula>0</formula>
    </cfRule>
  </conditionalFormatting>
  <conditionalFormatting sqref="B370">
    <cfRule type="cellIs" dxfId="576" priority="415" operator="lessThan">
      <formula>0</formula>
    </cfRule>
  </conditionalFormatting>
  <conditionalFormatting sqref="B379">
    <cfRule type="cellIs" dxfId="575" priority="416" operator="lessThan">
      <formula>0</formula>
    </cfRule>
  </conditionalFormatting>
  <conditionalFormatting sqref="B373">
    <cfRule type="cellIs" dxfId="574" priority="417" operator="lessThan">
      <formula>0</formula>
    </cfRule>
  </conditionalFormatting>
  <conditionalFormatting sqref="B367">
    <cfRule type="cellIs" dxfId="573" priority="418" operator="lessThan">
      <formula>0</formula>
    </cfRule>
  </conditionalFormatting>
  <conditionalFormatting sqref="B361">
    <cfRule type="cellIs" dxfId="572" priority="419" operator="lessThan">
      <formula>0</formula>
    </cfRule>
  </conditionalFormatting>
  <conditionalFormatting sqref="B349">
    <cfRule type="cellIs" dxfId="571" priority="420" operator="lessThan">
      <formula>0</formula>
    </cfRule>
  </conditionalFormatting>
  <conditionalFormatting sqref="B611:B614">
    <cfRule type="cellIs" dxfId="570" priority="421" operator="lessThan">
      <formula>0</formula>
    </cfRule>
  </conditionalFormatting>
  <conditionalFormatting sqref="B606:B609">
    <cfRule type="cellIs" dxfId="569" priority="422" operator="lessThan">
      <formula>0</formula>
    </cfRule>
  </conditionalFormatting>
  <conditionalFormatting sqref="B607">
    <cfRule type="cellIs" dxfId="568" priority="423" operator="lessThan">
      <formula>0</formula>
    </cfRule>
  </conditionalFormatting>
  <conditionalFormatting sqref="B608:B609">
    <cfRule type="cellIs" dxfId="567" priority="424" operator="lessThan">
      <formula>0</formula>
    </cfRule>
  </conditionalFormatting>
  <conditionalFormatting sqref="B618:B619">
    <cfRule type="cellIs" dxfId="566" priority="425" operator="lessThan">
      <formula>0</formula>
    </cfRule>
  </conditionalFormatting>
  <conditionalFormatting sqref="B612">
    <cfRule type="cellIs" dxfId="565" priority="426" operator="lessThan">
      <formula>0</formula>
    </cfRule>
  </conditionalFormatting>
  <conditionalFormatting sqref="B613:B614">
    <cfRule type="cellIs" dxfId="564" priority="427" operator="lessThan">
      <formula>0</formula>
    </cfRule>
  </conditionalFormatting>
  <conditionalFormatting sqref="B616:B619">
    <cfRule type="cellIs" dxfId="563" priority="428" operator="lessThan">
      <formula>0</formula>
    </cfRule>
  </conditionalFormatting>
  <conditionalFormatting sqref="B617">
    <cfRule type="cellIs" dxfId="562" priority="429" operator="lessThan">
      <formula>0</formula>
    </cfRule>
  </conditionalFormatting>
  <conditionalFormatting sqref="B353:B354">
    <cfRule type="cellIs" dxfId="561" priority="430" operator="lessThan">
      <formula>0</formula>
    </cfRule>
  </conditionalFormatting>
  <conditionalFormatting sqref="B343">
    <cfRule type="cellIs" dxfId="560" priority="431" operator="lessThan">
      <formula>0</formula>
    </cfRule>
  </conditionalFormatting>
  <conditionalFormatting sqref="B381:N381">
    <cfRule type="cellIs" dxfId="559" priority="432" operator="lessThan">
      <formula>0</formula>
    </cfRule>
  </conditionalFormatting>
  <conditionalFormatting sqref="B375:N375">
    <cfRule type="cellIs" dxfId="558" priority="433" operator="lessThan">
      <formula>0</formula>
    </cfRule>
  </conditionalFormatting>
  <conditionalFormatting sqref="B375:N375">
    <cfRule type="cellIs" dxfId="557" priority="434" operator="lessThan">
      <formula>0</formula>
    </cfRule>
  </conditionalFormatting>
  <conditionalFormatting sqref="B341:B342">
    <cfRule type="cellIs" dxfId="556" priority="435" operator="lessThan">
      <formula>0</formula>
    </cfRule>
  </conditionalFormatting>
  <conditionalFormatting sqref="B339">
    <cfRule type="cellIs" dxfId="555" priority="436" operator="lessThan">
      <formula>0</formula>
    </cfRule>
  </conditionalFormatting>
  <conditionalFormatting sqref="B340">
    <cfRule type="cellIs" dxfId="554" priority="437" operator="lessThan">
      <formula>0</formula>
    </cfRule>
  </conditionalFormatting>
  <conditionalFormatting sqref="B351">
    <cfRule type="cellIs" dxfId="553" priority="438" operator="lessThan">
      <formula>0</formula>
    </cfRule>
  </conditionalFormatting>
  <conditionalFormatting sqref="B352">
    <cfRule type="cellIs" dxfId="552" priority="439" operator="lessThan">
      <formula>0</formula>
    </cfRule>
  </conditionalFormatting>
  <conditionalFormatting sqref="B355">
    <cfRule type="cellIs" dxfId="551" priority="440" operator="lessThan">
      <formula>0</formula>
    </cfRule>
  </conditionalFormatting>
  <conditionalFormatting sqref="B563:B566">
    <cfRule type="cellIs" dxfId="550" priority="441" operator="lessThan">
      <formula>0</formula>
    </cfRule>
  </conditionalFormatting>
  <conditionalFormatting sqref="B564">
    <cfRule type="cellIs" dxfId="549" priority="442" operator="lessThan">
      <formula>0</formula>
    </cfRule>
  </conditionalFormatting>
  <conditionalFormatting sqref="B565:B566">
    <cfRule type="cellIs" dxfId="548" priority="443" operator="lessThan">
      <formula>0</formula>
    </cfRule>
  </conditionalFormatting>
  <conditionalFormatting sqref="B583">
    <cfRule type="cellIs" dxfId="547" priority="444" operator="lessThan">
      <formula>0</formula>
    </cfRule>
  </conditionalFormatting>
  <conditionalFormatting sqref="B583">
    <cfRule type="cellIs" dxfId="546" priority="445" operator="lessThan">
      <formula>0</formula>
    </cfRule>
  </conditionalFormatting>
  <conditionalFormatting sqref="B579:B582">
    <cfRule type="cellIs" dxfId="545" priority="446" operator="lessThan">
      <formula>0</formula>
    </cfRule>
  </conditionalFormatting>
  <conditionalFormatting sqref="B580">
    <cfRule type="cellIs" dxfId="544" priority="447" operator="lessThan">
      <formula>0</formula>
    </cfRule>
  </conditionalFormatting>
  <conditionalFormatting sqref="B581:B582">
    <cfRule type="cellIs" dxfId="543" priority="448" operator="lessThan">
      <formula>0</formula>
    </cfRule>
  </conditionalFormatting>
  <conditionalFormatting sqref="N378">
    <cfRule type="cellIs" dxfId="542" priority="449" operator="lessThan">
      <formula>0</formula>
    </cfRule>
  </conditionalFormatting>
  <conditionalFormatting sqref="B381:N381">
    <cfRule type="cellIs" dxfId="541" priority="450" operator="lessThan">
      <formula>0</formula>
    </cfRule>
  </conditionalFormatting>
  <conditionalFormatting sqref="B541:B543">
    <cfRule type="cellIs" dxfId="540" priority="451" operator="lessThan">
      <formula>0</formula>
    </cfRule>
  </conditionalFormatting>
  <conditionalFormatting sqref="B544">
    <cfRule type="cellIs" dxfId="539" priority="452" operator="lessThan">
      <formula>0</formula>
    </cfRule>
  </conditionalFormatting>
  <conditionalFormatting sqref="B540">
    <cfRule type="cellIs" dxfId="538" priority="453" operator="lessThan">
      <formula>0</formula>
    </cfRule>
  </conditionalFormatting>
  <conditionalFormatting sqref="B587:B588">
    <cfRule type="cellIs" dxfId="537" priority="454" operator="lessThan">
      <formula>0</formula>
    </cfRule>
  </conditionalFormatting>
  <conditionalFormatting sqref="B585:B588">
    <cfRule type="cellIs" dxfId="536" priority="455" operator="lessThan">
      <formula>0</formula>
    </cfRule>
  </conditionalFormatting>
  <conditionalFormatting sqref="B596:B599">
    <cfRule type="cellIs" dxfId="535" priority="456" operator="lessThan">
      <formula>0</formula>
    </cfRule>
  </conditionalFormatting>
  <conditionalFormatting sqref="B593:B594">
    <cfRule type="cellIs" dxfId="534" priority="457" operator="lessThan">
      <formula>0</formula>
    </cfRule>
  </conditionalFormatting>
  <conditionalFormatting sqref="B586">
    <cfRule type="cellIs" dxfId="533" priority="458" operator="lessThan">
      <formula>0</formula>
    </cfRule>
  </conditionalFormatting>
  <conditionalFormatting sqref="B591:B594">
    <cfRule type="cellIs" dxfId="532" priority="459" operator="lessThan">
      <formula>0</formula>
    </cfRule>
  </conditionalFormatting>
  <conditionalFormatting sqref="B597">
    <cfRule type="cellIs" dxfId="531" priority="460" operator="lessThan">
      <formula>0</formula>
    </cfRule>
  </conditionalFormatting>
  <conditionalFormatting sqref="B598:B599">
    <cfRule type="cellIs" dxfId="530" priority="461" operator="lessThan">
      <formula>0</formula>
    </cfRule>
  </conditionalFormatting>
  <conditionalFormatting sqref="B592">
    <cfRule type="cellIs" dxfId="529" priority="462" operator="lessThan">
      <formula>0</formula>
    </cfRule>
  </conditionalFormatting>
  <conditionalFormatting sqref="B601:B604">
    <cfRule type="cellIs" dxfId="528" priority="463" operator="lessThan">
      <formula>0</formula>
    </cfRule>
  </conditionalFormatting>
  <conditionalFormatting sqref="B602">
    <cfRule type="cellIs" dxfId="527" priority="464" operator="lessThan">
      <formula>0</formula>
    </cfRule>
  </conditionalFormatting>
  <conditionalFormatting sqref="B603:B604">
    <cfRule type="cellIs" dxfId="526" priority="465" operator="lessThan">
      <formula>0</formula>
    </cfRule>
  </conditionalFormatting>
  <conditionalFormatting sqref="B632 B637:B639 B650 B652:B655 B645:B648 B657">
    <cfRule type="cellIs" dxfId="525" priority="466" operator="lessThan">
      <formula>0</formula>
    </cfRule>
  </conditionalFormatting>
  <conditionalFormatting sqref="N366">
    <cfRule type="cellIs" dxfId="524" priority="467" operator="lessThan">
      <formula>0</formula>
    </cfRule>
  </conditionalFormatting>
  <conditionalFormatting sqref="N360">
    <cfRule type="cellIs" dxfId="523" priority="468" operator="lessThan">
      <formula>0</formula>
    </cfRule>
  </conditionalFormatting>
  <conditionalFormatting sqref="B375:N375">
    <cfRule type="cellIs" dxfId="522" priority="469" operator="lessThan">
      <formula>0</formula>
    </cfRule>
  </conditionalFormatting>
  <conditionalFormatting sqref="N372">
    <cfRule type="cellIs" dxfId="521" priority="470" operator="lessThan">
      <formula>0</formula>
    </cfRule>
  </conditionalFormatting>
  <conditionalFormatting sqref="B375:N375">
    <cfRule type="cellIs" dxfId="520" priority="471" operator="lessThan">
      <formula>0</formula>
    </cfRule>
  </conditionalFormatting>
  <conditionalFormatting sqref="B375:N375">
    <cfRule type="cellIs" dxfId="519" priority="472" operator="lessThan">
      <formula>0</formula>
    </cfRule>
  </conditionalFormatting>
  <conditionalFormatting sqref="B634">
    <cfRule type="cellIs" dxfId="518" priority="473" operator="lessThan">
      <formula>0</formula>
    </cfRule>
  </conditionalFormatting>
  <conditionalFormatting sqref="B635">
    <cfRule type="cellIs" dxfId="517" priority="474" operator="lessThan">
      <formula>0</formula>
    </cfRule>
  </conditionalFormatting>
  <conditionalFormatting sqref="B640">
    <cfRule type="cellIs" dxfId="516" priority="475" operator="lessThan">
      <formula>0</formula>
    </cfRule>
  </conditionalFormatting>
  <conditionalFormatting sqref="B571:B572">
    <cfRule type="cellIs" dxfId="515" priority="476" operator="lessThan">
      <formula>0</formula>
    </cfRule>
  </conditionalFormatting>
  <conditionalFormatting sqref="B569:B572">
    <cfRule type="cellIs" dxfId="514" priority="477" operator="lessThan">
      <formula>0</formula>
    </cfRule>
  </conditionalFormatting>
  <conditionalFormatting sqref="B570">
    <cfRule type="cellIs" dxfId="513" priority="478" operator="lessThan">
      <formula>0</formula>
    </cfRule>
  </conditionalFormatting>
  <conditionalFormatting sqref="B576:B577">
    <cfRule type="cellIs" dxfId="512" priority="479" operator="lessThan">
      <formula>0</formula>
    </cfRule>
  </conditionalFormatting>
  <conditionalFormatting sqref="B574:B577">
    <cfRule type="cellIs" dxfId="511" priority="480" operator="lessThan">
      <formula>0</formula>
    </cfRule>
  </conditionalFormatting>
  <conditionalFormatting sqref="B575">
    <cfRule type="cellIs" dxfId="510" priority="481" operator="lessThan">
      <formula>0</formula>
    </cfRule>
  </conditionalFormatting>
  <conditionalFormatting sqref="B339:B342">
    <cfRule type="cellIs" dxfId="509" priority="482" operator="lessThan">
      <formula>0</formula>
    </cfRule>
  </conditionalFormatting>
  <conditionalFormatting sqref="N348">
    <cfRule type="cellIs" dxfId="508" priority="483" operator="lessThan">
      <formula>0</formula>
    </cfRule>
  </conditionalFormatting>
  <conditionalFormatting sqref="N354">
    <cfRule type="cellIs" dxfId="507" priority="484" operator="lessThan">
      <formula>0</formula>
    </cfRule>
  </conditionalFormatting>
  <conditionalFormatting sqref="B375:N375">
    <cfRule type="cellIs" dxfId="506" priority="485" operator="lessThan">
      <formula>0</formula>
    </cfRule>
  </conditionalFormatting>
  <conditionalFormatting sqref="B375:N375">
    <cfRule type="cellIs" dxfId="505" priority="486" operator="lessThan">
      <formula>0</formula>
    </cfRule>
  </conditionalFormatting>
  <conditionalFormatting sqref="B375:N375">
    <cfRule type="cellIs" dxfId="504" priority="487" operator="lessThan">
      <formula>0</formula>
    </cfRule>
  </conditionalFormatting>
  <conditionalFormatting sqref="B381:N381">
    <cfRule type="cellIs" dxfId="503" priority="488" operator="lessThan">
      <formula>0</formula>
    </cfRule>
  </conditionalFormatting>
  <conditionalFormatting sqref="B381:N381">
    <cfRule type="cellIs" dxfId="502" priority="489" operator="lessThan">
      <formula>0</formula>
    </cfRule>
  </conditionalFormatting>
  <conditionalFormatting sqref="B381:N381">
    <cfRule type="cellIs" dxfId="501" priority="490" operator="lessThan">
      <formula>0</formula>
    </cfRule>
  </conditionalFormatting>
  <conditionalFormatting sqref="B381:N381">
    <cfRule type="cellIs" dxfId="500" priority="491" operator="lessThan">
      <formula>0</formula>
    </cfRule>
  </conditionalFormatting>
  <conditionalFormatting sqref="B381:N381">
    <cfRule type="cellIs" dxfId="499" priority="492" operator="lessThan">
      <formula>0</formula>
    </cfRule>
  </conditionalFormatting>
  <conditionalFormatting sqref="B381:N381">
    <cfRule type="cellIs" dxfId="498" priority="493" operator="lessThan">
      <formula>0</formula>
    </cfRule>
  </conditionalFormatting>
  <conditionalFormatting sqref="B387:N387">
    <cfRule type="cellIs" dxfId="497" priority="494" operator="lessThan">
      <formula>0</formula>
    </cfRule>
  </conditionalFormatting>
  <conditionalFormatting sqref="N384">
    <cfRule type="cellIs" dxfId="496" priority="495" operator="lessThan">
      <formula>0</formula>
    </cfRule>
  </conditionalFormatting>
  <conditionalFormatting sqref="B387:N387">
    <cfRule type="cellIs" dxfId="495" priority="496" operator="lessThan">
      <formula>0</formula>
    </cfRule>
  </conditionalFormatting>
  <conditionalFormatting sqref="B387:N387">
    <cfRule type="cellIs" dxfId="494" priority="497" operator="lessThan">
      <formula>0</formula>
    </cfRule>
  </conditionalFormatting>
  <conditionalFormatting sqref="B387:N387">
    <cfRule type="cellIs" dxfId="493" priority="498" operator="lessThan">
      <formula>0</formula>
    </cfRule>
  </conditionalFormatting>
  <conditionalFormatting sqref="B387:N387">
    <cfRule type="cellIs" dxfId="492" priority="499" operator="lessThan">
      <formula>0</formula>
    </cfRule>
  </conditionalFormatting>
  <conditionalFormatting sqref="B387:N387">
    <cfRule type="cellIs" dxfId="491" priority="500" operator="lessThan">
      <formula>0</formula>
    </cfRule>
  </conditionalFormatting>
  <conditionalFormatting sqref="B387:N387">
    <cfRule type="cellIs" dxfId="490" priority="501" operator="lessThan">
      <formula>0</formula>
    </cfRule>
  </conditionalFormatting>
  <conditionalFormatting sqref="B387:N387">
    <cfRule type="cellIs" dxfId="489" priority="502" operator="lessThan">
      <formula>0</formula>
    </cfRule>
  </conditionalFormatting>
  <conditionalFormatting sqref="N390">
    <cfRule type="cellIs" dxfId="488" priority="503" operator="lessThan">
      <formula>0</formula>
    </cfRule>
  </conditionalFormatting>
  <conditionalFormatting sqref="N343">
    <cfRule type="cellIs" dxfId="487" priority="504" operator="lessThan">
      <formula>0</formula>
    </cfRule>
  </conditionalFormatting>
  <conditionalFormatting sqref="N349">
    <cfRule type="cellIs" dxfId="486" priority="505" operator="lessThan">
      <formula>0</formula>
    </cfRule>
  </conditionalFormatting>
  <conditionalFormatting sqref="N349">
    <cfRule type="cellIs" dxfId="485" priority="506" operator="lessThan">
      <formula>0</formula>
    </cfRule>
  </conditionalFormatting>
  <conditionalFormatting sqref="N355">
    <cfRule type="cellIs" dxfId="484" priority="507" operator="lessThan">
      <formula>0</formula>
    </cfRule>
  </conditionalFormatting>
  <conditionalFormatting sqref="N355">
    <cfRule type="cellIs" dxfId="483" priority="508" operator="lessThan">
      <formula>0</formula>
    </cfRule>
  </conditionalFormatting>
  <conditionalFormatting sqref="N361">
    <cfRule type="cellIs" dxfId="482" priority="509" operator="lessThan">
      <formula>0</formula>
    </cfRule>
  </conditionalFormatting>
  <conditionalFormatting sqref="N361">
    <cfRule type="cellIs" dxfId="481" priority="510" operator="lessThan">
      <formula>0</formula>
    </cfRule>
  </conditionalFormatting>
  <conditionalFormatting sqref="N367">
    <cfRule type="cellIs" dxfId="480" priority="511" operator="lessThan">
      <formula>0</formula>
    </cfRule>
  </conditionalFormatting>
  <conditionalFormatting sqref="N367">
    <cfRule type="cellIs" dxfId="479" priority="512" operator="lessThan">
      <formula>0</formula>
    </cfRule>
  </conditionalFormatting>
  <conditionalFormatting sqref="N373">
    <cfRule type="cellIs" dxfId="478" priority="513" operator="lessThan">
      <formula>0</formula>
    </cfRule>
  </conditionalFormatting>
  <conditionalFormatting sqref="N373">
    <cfRule type="cellIs" dxfId="477" priority="514" operator="lessThan">
      <formula>0</formula>
    </cfRule>
  </conditionalFormatting>
  <conditionalFormatting sqref="N379">
    <cfRule type="cellIs" dxfId="476" priority="515" operator="lessThan">
      <formula>0</formula>
    </cfRule>
  </conditionalFormatting>
  <conditionalFormatting sqref="N379">
    <cfRule type="cellIs" dxfId="475" priority="516" operator="lessThan">
      <formula>0</formula>
    </cfRule>
  </conditionalFormatting>
  <conditionalFormatting sqref="N385">
    <cfRule type="cellIs" dxfId="474" priority="517" operator="lessThan">
      <formula>0</formula>
    </cfRule>
  </conditionalFormatting>
  <conditionalFormatting sqref="N385">
    <cfRule type="cellIs" dxfId="473" priority="518" operator="lessThan">
      <formula>0</formula>
    </cfRule>
  </conditionalFormatting>
  <conditionalFormatting sqref="C397:M397">
    <cfRule type="cellIs" dxfId="472" priority="519" operator="lessThan">
      <formula>0</formula>
    </cfRule>
  </conditionalFormatting>
  <conditionalFormatting sqref="C397:M397">
    <cfRule type="cellIs" dxfId="471" priority="520" operator="lessThan">
      <formula>0</formula>
    </cfRule>
  </conditionalFormatting>
  <conditionalFormatting sqref="H397">
    <cfRule type="cellIs" dxfId="470" priority="521" operator="lessThan">
      <formula>0</formula>
    </cfRule>
  </conditionalFormatting>
  <conditionalFormatting sqref="B397">
    <cfRule type="cellIs" dxfId="469" priority="522" operator="lessThan">
      <formula>0</formula>
    </cfRule>
  </conditionalFormatting>
  <conditionalFormatting sqref="B397">
    <cfRule type="cellIs" dxfId="468" priority="523" operator="lessThan">
      <formula>0</formula>
    </cfRule>
  </conditionalFormatting>
  <conditionalFormatting sqref="B393:N393">
    <cfRule type="cellIs" dxfId="467" priority="524" operator="lessThan">
      <formula>0</formula>
    </cfRule>
  </conditionalFormatting>
  <conditionalFormatting sqref="B393:N393">
    <cfRule type="cellIs" dxfId="466" priority="525" operator="lessThan">
      <formula>0</formula>
    </cfRule>
  </conditionalFormatting>
  <conditionalFormatting sqref="B393:N393">
    <cfRule type="cellIs" dxfId="465" priority="526" operator="lessThan">
      <formula>0</formula>
    </cfRule>
  </conditionalFormatting>
  <conditionalFormatting sqref="B393:N393">
    <cfRule type="cellIs" dxfId="464" priority="527" operator="lessThan">
      <formula>0</formula>
    </cfRule>
  </conditionalFormatting>
  <conditionalFormatting sqref="B393:N393">
    <cfRule type="cellIs" dxfId="463" priority="528" operator="lessThan">
      <formula>0</formula>
    </cfRule>
  </conditionalFormatting>
  <conditionalFormatting sqref="B393:N393">
    <cfRule type="cellIs" dxfId="462" priority="529" operator="lessThan">
      <formula>0</formula>
    </cfRule>
  </conditionalFormatting>
  <conditionalFormatting sqref="B393:N393">
    <cfRule type="cellIs" dxfId="461" priority="530" operator="lessThan">
      <formula>0</formula>
    </cfRule>
  </conditionalFormatting>
  <conditionalFormatting sqref="B393:N393">
    <cfRule type="cellIs" dxfId="460" priority="531" operator="lessThan">
      <formula>0</formula>
    </cfRule>
  </conditionalFormatting>
  <conditionalFormatting sqref="N396">
    <cfRule type="cellIs" dxfId="459" priority="532" operator="lessThan">
      <formula>0</formula>
    </cfRule>
  </conditionalFormatting>
  <conditionalFormatting sqref="N397">
    <cfRule type="cellIs" dxfId="458" priority="533" operator="lessThan">
      <formula>0</formula>
    </cfRule>
  </conditionalFormatting>
  <conditionalFormatting sqref="N397">
    <cfRule type="cellIs" dxfId="457" priority="534" operator="lessThan">
      <formula>0</formula>
    </cfRule>
  </conditionalFormatting>
  <conditionalFormatting sqref="C403:M403">
    <cfRule type="cellIs" dxfId="456" priority="535" operator="lessThan">
      <formula>0</formula>
    </cfRule>
  </conditionalFormatting>
  <conditionalFormatting sqref="C403:M403">
    <cfRule type="cellIs" dxfId="455" priority="536" operator="lessThan">
      <formula>0</formula>
    </cfRule>
  </conditionalFormatting>
  <conditionalFormatting sqref="H403">
    <cfRule type="cellIs" dxfId="454" priority="537" operator="lessThan">
      <formula>0</formula>
    </cfRule>
  </conditionalFormatting>
  <conditionalFormatting sqref="B403">
    <cfRule type="cellIs" dxfId="453" priority="538" operator="lessThan">
      <formula>0</formula>
    </cfRule>
  </conditionalFormatting>
  <conditionalFormatting sqref="B403">
    <cfRule type="cellIs" dxfId="452" priority="539" operator="lessThan">
      <formula>0</formula>
    </cfRule>
  </conditionalFormatting>
  <conditionalFormatting sqref="B399:N399">
    <cfRule type="cellIs" dxfId="451" priority="540" operator="lessThan">
      <formula>0</formula>
    </cfRule>
  </conditionalFormatting>
  <conditionalFormatting sqref="B399:N399">
    <cfRule type="cellIs" dxfId="450" priority="541" operator="lessThan">
      <formula>0</formula>
    </cfRule>
  </conditionalFormatting>
  <conditionalFormatting sqref="B399:N399">
    <cfRule type="cellIs" dxfId="449" priority="542" operator="lessThan">
      <formula>0</formula>
    </cfRule>
  </conditionalFormatting>
  <conditionalFormatting sqref="B399:N399">
    <cfRule type="cellIs" dxfId="448" priority="543" operator="lessThan">
      <formula>0</formula>
    </cfRule>
  </conditionalFormatting>
  <conditionalFormatting sqref="B399:N399">
    <cfRule type="cellIs" dxfId="447" priority="544" operator="lessThan">
      <formula>0</formula>
    </cfRule>
  </conditionalFormatting>
  <conditionalFormatting sqref="B399:N399">
    <cfRule type="cellIs" dxfId="446" priority="545" operator="lessThan">
      <formula>0</formula>
    </cfRule>
  </conditionalFormatting>
  <conditionalFormatting sqref="B399:N399">
    <cfRule type="cellIs" dxfId="445" priority="546" operator="lessThan">
      <formula>0</formula>
    </cfRule>
  </conditionalFormatting>
  <conditionalFormatting sqref="B399:N399">
    <cfRule type="cellIs" dxfId="444" priority="547" operator="lessThan">
      <formula>0</formula>
    </cfRule>
  </conditionalFormatting>
  <conditionalFormatting sqref="N402">
    <cfRule type="cellIs" dxfId="443" priority="548" operator="lessThan">
      <formula>0</formula>
    </cfRule>
  </conditionalFormatting>
  <conditionalFormatting sqref="N403">
    <cfRule type="cellIs" dxfId="442" priority="549" operator="lessThan">
      <formula>0</formula>
    </cfRule>
  </conditionalFormatting>
  <conditionalFormatting sqref="N403">
    <cfRule type="cellIs" dxfId="441" priority="550" operator="lessThan">
      <formula>0</formula>
    </cfRule>
  </conditionalFormatting>
  <conditionalFormatting sqref="C409:M409">
    <cfRule type="cellIs" dxfId="440" priority="551" operator="lessThan">
      <formula>0</formula>
    </cfRule>
  </conditionalFormatting>
  <conditionalFormatting sqref="C409:M409">
    <cfRule type="cellIs" dxfId="439" priority="552" operator="lessThan">
      <formula>0</formula>
    </cfRule>
  </conditionalFormatting>
  <conditionalFormatting sqref="H409">
    <cfRule type="cellIs" dxfId="438" priority="553" operator="lessThan">
      <formula>0</formula>
    </cfRule>
  </conditionalFormatting>
  <conditionalFormatting sqref="B409">
    <cfRule type="cellIs" dxfId="437" priority="554" operator="lessThan">
      <formula>0</formula>
    </cfRule>
  </conditionalFormatting>
  <conditionalFormatting sqref="B409">
    <cfRule type="cellIs" dxfId="436" priority="555" operator="lessThan">
      <formula>0</formula>
    </cfRule>
  </conditionalFormatting>
  <conditionalFormatting sqref="B405:N405">
    <cfRule type="cellIs" dxfId="435" priority="556" operator="lessThan">
      <formula>0</formula>
    </cfRule>
  </conditionalFormatting>
  <conditionalFormatting sqref="B405:N405">
    <cfRule type="cellIs" dxfId="434" priority="557" operator="lessThan">
      <formula>0</formula>
    </cfRule>
  </conditionalFormatting>
  <conditionalFormatting sqref="B405:N405">
    <cfRule type="cellIs" dxfId="433" priority="558" operator="lessThan">
      <formula>0</formula>
    </cfRule>
  </conditionalFormatting>
  <conditionalFormatting sqref="B405:N405">
    <cfRule type="cellIs" dxfId="432" priority="559" operator="lessThan">
      <formula>0</formula>
    </cfRule>
  </conditionalFormatting>
  <conditionalFormatting sqref="B405:N405">
    <cfRule type="cellIs" dxfId="431" priority="560" operator="lessThan">
      <formula>0</formula>
    </cfRule>
  </conditionalFormatting>
  <conditionalFormatting sqref="B405:N405">
    <cfRule type="cellIs" dxfId="430" priority="561" operator="lessThan">
      <formula>0</formula>
    </cfRule>
  </conditionalFormatting>
  <conditionalFormatting sqref="B405:N405">
    <cfRule type="cellIs" dxfId="429" priority="562" operator="lessThan">
      <formula>0</formula>
    </cfRule>
  </conditionalFormatting>
  <conditionalFormatting sqref="B405:N405">
    <cfRule type="cellIs" dxfId="428" priority="563" operator="lessThan">
      <formula>0</formula>
    </cfRule>
  </conditionalFormatting>
  <conditionalFormatting sqref="N408">
    <cfRule type="cellIs" dxfId="427" priority="564" operator="lessThan">
      <formula>0</formula>
    </cfRule>
  </conditionalFormatting>
  <conditionalFormatting sqref="N409">
    <cfRule type="cellIs" dxfId="426" priority="565" operator="lessThan">
      <formula>0</formula>
    </cfRule>
  </conditionalFormatting>
  <conditionalFormatting sqref="N409">
    <cfRule type="cellIs" dxfId="425" priority="566" operator="lessThan">
      <formula>0</formula>
    </cfRule>
  </conditionalFormatting>
  <conditionalFormatting sqref="C415:M415">
    <cfRule type="cellIs" dxfId="424" priority="567" operator="lessThan">
      <formula>0</formula>
    </cfRule>
  </conditionalFormatting>
  <conditionalFormatting sqref="C415:M415">
    <cfRule type="cellIs" dxfId="423" priority="568" operator="lessThan">
      <formula>0</formula>
    </cfRule>
  </conditionalFormatting>
  <conditionalFormatting sqref="H415">
    <cfRule type="cellIs" dxfId="422" priority="569" operator="lessThan">
      <formula>0</formula>
    </cfRule>
  </conditionalFormatting>
  <conditionalFormatting sqref="B415">
    <cfRule type="cellIs" dxfId="421" priority="570" operator="lessThan">
      <formula>0</formula>
    </cfRule>
  </conditionalFormatting>
  <conditionalFormatting sqref="B415">
    <cfRule type="cellIs" dxfId="420" priority="571" operator="lessThan">
      <formula>0</formula>
    </cfRule>
  </conditionalFormatting>
  <conditionalFormatting sqref="B411:N411">
    <cfRule type="cellIs" dxfId="419" priority="572" operator="lessThan">
      <formula>0</formula>
    </cfRule>
  </conditionalFormatting>
  <conditionalFormatting sqref="B411:N411">
    <cfRule type="cellIs" dxfId="418" priority="573" operator="lessThan">
      <formula>0</formula>
    </cfRule>
  </conditionalFormatting>
  <conditionalFormatting sqref="B411:N411">
    <cfRule type="cellIs" dxfId="417" priority="574" operator="lessThan">
      <formula>0</formula>
    </cfRule>
  </conditionalFormatting>
  <conditionalFormatting sqref="B411:N411">
    <cfRule type="cellIs" dxfId="416" priority="575" operator="lessThan">
      <formula>0</formula>
    </cfRule>
  </conditionalFormatting>
  <conditionalFormatting sqref="B411:N411">
    <cfRule type="cellIs" dxfId="415" priority="576" operator="lessThan">
      <formula>0</formula>
    </cfRule>
  </conditionalFormatting>
  <conditionalFormatting sqref="B411:N411">
    <cfRule type="cellIs" dxfId="414" priority="577" operator="lessThan">
      <formula>0</formula>
    </cfRule>
  </conditionalFormatting>
  <conditionalFormatting sqref="B411:N411">
    <cfRule type="cellIs" dxfId="413" priority="578" operator="lessThan">
      <formula>0</formula>
    </cfRule>
  </conditionalFormatting>
  <conditionalFormatting sqref="B411:N411">
    <cfRule type="cellIs" dxfId="412" priority="579" operator="lessThan">
      <formula>0</formula>
    </cfRule>
  </conditionalFormatting>
  <conditionalFormatting sqref="N414">
    <cfRule type="cellIs" dxfId="411" priority="580" operator="lessThan">
      <formula>0</formula>
    </cfRule>
  </conditionalFormatting>
  <conditionalFormatting sqref="N415">
    <cfRule type="cellIs" dxfId="410" priority="581" operator="lessThan">
      <formula>0</formula>
    </cfRule>
  </conditionalFormatting>
  <conditionalFormatting sqref="N415">
    <cfRule type="cellIs" dxfId="409" priority="582" operator="lessThan">
      <formula>0</formula>
    </cfRule>
  </conditionalFormatting>
  <conditionalFormatting sqref="C421:M421">
    <cfRule type="cellIs" dxfId="408" priority="583" operator="lessThan">
      <formula>0</formula>
    </cfRule>
  </conditionalFormatting>
  <conditionalFormatting sqref="C421:M421">
    <cfRule type="cellIs" dxfId="407" priority="584" operator="lessThan">
      <formula>0</formula>
    </cfRule>
  </conditionalFormatting>
  <conditionalFormatting sqref="H421">
    <cfRule type="cellIs" dxfId="406" priority="585" operator="lessThan">
      <formula>0</formula>
    </cfRule>
  </conditionalFormatting>
  <conditionalFormatting sqref="B421">
    <cfRule type="cellIs" dxfId="405" priority="586" operator="lessThan">
      <formula>0</formula>
    </cfRule>
  </conditionalFormatting>
  <conditionalFormatting sqref="B421">
    <cfRule type="cellIs" dxfId="404" priority="587" operator="lessThan">
      <formula>0</formula>
    </cfRule>
  </conditionalFormatting>
  <conditionalFormatting sqref="B417:N417">
    <cfRule type="cellIs" dxfId="403" priority="588" operator="lessThan">
      <formula>0</formula>
    </cfRule>
  </conditionalFormatting>
  <conditionalFormatting sqref="B417:N417">
    <cfRule type="cellIs" dxfId="402" priority="589" operator="lessThan">
      <formula>0</formula>
    </cfRule>
  </conditionalFormatting>
  <conditionalFormatting sqref="B417:N417">
    <cfRule type="cellIs" dxfId="401" priority="590" operator="lessThan">
      <formula>0</formula>
    </cfRule>
  </conditionalFormatting>
  <conditionalFormatting sqref="B417:N417">
    <cfRule type="cellIs" dxfId="400" priority="591" operator="lessThan">
      <formula>0</formula>
    </cfRule>
  </conditionalFormatting>
  <conditionalFormatting sqref="B417:N417">
    <cfRule type="cellIs" dxfId="399" priority="592" operator="lessThan">
      <formula>0</formula>
    </cfRule>
  </conditionalFormatting>
  <conditionalFormatting sqref="B417:N417">
    <cfRule type="cellIs" dxfId="398" priority="593" operator="lessThan">
      <formula>0</formula>
    </cfRule>
  </conditionalFormatting>
  <conditionalFormatting sqref="B417:N417">
    <cfRule type="cellIs" dxfId="397" priority="594" operator="lessThan">
      <formula>0</formula>
    </cfRule>
  </conditionalFormatting>
  <conditionalFormatting sqref="B417:N417">
    <cfRule type="cellIs" dxfId="396" priority="595" operator="lessThan">
      <formula>0</formula>
    </cfRule>
  </conditionalFormatting>
  <conditionalFormatting sqref="N420">
    <cfRule type="cellIs" dxfId="395" priority="596" operator="lessThan">
      <formula>0</formula>
    </cfRule>
  </conditionalFormatting>
  <conditionalFormatting sqref="C427:M427">
    <cfRule type="cellIs" dxfId="394" priority="597" operator="lessThan">
      <formula>0</formula>
    </cfRule>
  </conditionalFormatting>
  <conditionalFormatting sqref="C427:M427">
    <cfRule type="cellIs" dxfId="393" priority="598" operator="lessThan">
      <formula>0</formula>
    </cfRule>
  </conditionalFormatting>
  <conditionalFormatting sqref="H427">
    <cfRule type="cellIs" dxfId="392" priority="599" operator="lessThan">
      <formula>0</formula>
    </cfRule>
  </conditionalFormatting>
  <conditionalFormatting sqref="B427">
    <cfRule type="cellIs" dxfId="391" priority="600" operator="lessThan">
      <formula>0</formula>
    </cfRule>
  </conditionalFormatting>
  <conditionalFormatting sqref="B427">
    <cfRule type="cellIs" dxfId="390" priority="601" operator="lessThan">
      <formula>0</formula>
    </cfRule>
  </conditionalFormatting>
  <conditionalFormatting sqref="B423:N423">
    <cfRule type="cellIs" dxfId="389" priority="602" operator="lessThan">
      <formula>0</formula>
    </cfRule>
  </conditionalFormatting>
  <conditionalFormatting sqref="B423:N423">
    <cfRule type="cellIs" dxfId="388" priority="603" operator="lessThan">
      <formula>0</formula>
    </cfRule>
  </conditionalFormatting>
  <conditionalFormatting sqref="B423:N423">
    <cfRule type="cellIs" dxfId="387" priority="604" operator="lessThan">
      <formula>0</formula>
    </cfRule>
  </conditionalFormatting>
  <conditionalFormatting sqref="B423:N423">
    <cfRule type="cellIs" dxfId="386" priority="605" operator="lessThan">
      <formula>0</formula>
    </cfRule>
  </conditionalFormatting>
  <conditionalFormatting sqref="B423:N423">
    <cfRule type="cellIs" dxfId="385" priority="606" operator="lessThan">
      <formula>0</formula>
    </cfRule>
  </conditionalFormatting>
  <conditionalFormatting sqref="B423:N423">
    <cfRule type="cellIs" dxfId="384" priority="607" operator="lessThan">
      <formula>0</formula>
    </cfRule>
  </conditionalFormatting>
  <conditionalFormatting sqref="B423:N423">
    <cfRule type="cellIs" dxfId="383" priority="608" operator="lessThan">
      <formula>0</formula>
    </cfRule>
  </conditionalFormatting>
  <conditionalFormatting sqref="B423:N423">
    <cfRule type="cellIs" dxfId="382" priority="609" operator="lessThan">
      <formula>0</formula>
    </cfRule>
  </conditionalFormatting>
  <conditionalFormatting sqref="N426">
    <cfRule type="cellIs" dxfId="381" priority="610" operator="lessThan">
      <formula>0</formula>
    </cfRule>
  </conditionalFormatting>
  <conditionalFormatting sqref="N427">
    <cfRule type="cellIs" dxfId="380" priority="611" operator="lessThan">
      <formula>0</formula>
    </cfRule>
  </conditionalFormatting>
  <conditionalFormatting sqref="N427">
    <cfRule type="cellIs" dxfId="379" priority="612" operator="lessThan">
      <formula>0</formula>
    </cfRule>
  </conditionalFormatting>
  <conditionalFormatting sqref="C433:M433">
    <cfRule type="cellIs" dxfId="378" priority="613" operator="lessThan">
      <formula>0</formula>
    </cfRule>
  </conditionalFormatting>
  <conditionalFormatting sqref="C433:M433">
    <cfRule type="cellIs" dxfId="377" priority="614" operator="lessThan">
      <formula>0</formula>
    </cfRule>
  </conditionalFormatting>
  <conditionalFormatting sqref="H433">
    <cfRule type="cellIs" dxfId="376" priority="615" operator="lessThan">
      <formula>0</formula>
    </cfRule>
  </conditionalFormatting>
  <conditionalFormatting sqref="B433">
    <cfRule type="cellIs" dxfId="375" priority="616" operator="lessThan">
      <formula>0</formula>
    </cfRule>
  </conditionalFormatting>
  <conditionalFormatting sqref="B433">
    <cfRule type="cellIs" dxfId="374" priority="617" operator="lessThan">
      <formula>0</formula>
    </cfRule>
  </conditionalFormatting>
  <conditionalFormatting sqref="B429:N429">
    <cfRule type="cellIs" dxfId="373" priority="618" operator="lessThan">
      <formula>0</formula>
    </cfRule>
  </conditionalFormatting>
  <conditionalFormatting sqref="B429:N429">
    <cfRule type="cellIs" dxfId="372" priority="619" operator="lessThan">
      <formula>0</formula>
    </cfRule>
  </conditionalFormatting>
  <conditionalFormatting sqref="B429:N429">
    <cfRule type="cellIs" dxfId="371" priority="620" operator="lessThan">
      <formula>0</formula>
    </cfRule>
  </conditionalFormatting>
  <conditionalFormatting sqref="B429:N429">
    <cfRule type="cellIs" dxfId="370" priority="621" operator="lessThan">
      <formula>0</formula>
    </cfRule>
  </conditionalFormatting>
  <conditionalFormatting sqref="B429:N429">
    <cfRule type="cellIs" dxfId="369" priority="622" operator="lessThan">
      <formula>0</formula>
    </cfRule>
  </conditionalFormatting>
  <conditionalFormatting sqref="B429:N429">
    <cfRule type="cellIs" dxfId="368" priority="623" operator="lessThan">
      <formula>0</formula>
    </cfRule>
  </conditionalFormatting>
  <conditionalFormatting sqref="B429:N429">
    <cfRule type="cellIs" dxfId="367" priority="624" operator="lessThan">
      <formula>0</formula>
    </cfRule>
  </conditionalFormatting>
  <conditionalFormatting sqref="B429:N429">
    <cfRule type="cellIs" dxfId="366" priority="625" operator="lessThan">
      <formula>0</formula>
    </cfRule>
  </conditionalFormatting>
  <conditionalFormatting sqref="N432">
    <cfRule type="cellIs" dxfId="365" priority="626" operator="lessThan">
      <formula>0</formula>
    </cfRule>
  </conditionalFormatting>
  <conditionalFormatting sqref="N433">
    <cfRule type="cellIs" dxfId="364" priority="627" operator="lessThan">
      <formula>0</formula>
    </cfRule>
  </conditionalFormatting>
  <conditionalFormatting sqref="N433">
    <cfRule type="cellIs" dxfId="363" priority="628" operator="lessThan">
      <formula>0</formula>
    </cfRule>
  </conditionalFormatting>
  <conditionalFormatting sqref="C440:M440">
    <cfRule type="cellIs" dxfId="362" priority="629" operator="lessThan">
      <formula>0</formula>
    </cfRule>
  </conditionalFormatting>
  <conditionalFormatting sqref="C440:M440">
    <cfRule type="cellIs" dxfId="361" priority="630" operator="lessThan">
      <formula>0</formula>
    </cfRule>
  </conditionalFormatting>
  <conditionalFormatting sqref="H440">
    <cfRule type="cellIs" dxfId="360" priority="631" operator="lessThan">
      <formula>0</formula>
    </cfRule>
  </conditionalFormatting>
  <conditionalFormatting sqref="B440">
    <cfRule type="cellIs" dxfId="359" priority="632" operator="lessThan">
      <formula>0</formula>
    </cfRule>
  </conditionalFormatting>
  <conditionalFormatting sqref="B440">
    <cfRule type="cellIs" dxfId="358" priority="633" operator="lessThan">
      <formula>0</formula>
    </cfRule>
  </conditionalFormatting>
  <conditionalFormatting sqref="B436:N436">
    <cfRule type="cellIs" dxfId="357" priority="634" operator="lessThan">
      <formula>0</formula>
    </cfRule>
  </conditionalFormatting>
  <conditionalFormatting sqref="B436:N436">
    <cfRule type="cellIs" dxfId="356" priority="635" operator="lessThan">
      <formula>0</formula>
    </cfRule>
  </conditionalFormatting>
  <conditionalFormatting sqref="B436:N436">
    <cfRule type="cellIs" dxfId="355" priority="636" operator="lessThan">
      <formula>0</formula>
    </cfRule>
  </conditionalFormatting>
  <conditionalFormatting sqref="B436:N436">
    <cfRule type="cellIs" dxfId="354" priority="637" operator="lessThan">
      <formula>0</formula>
    </cfRule>
  </conditionalFormatting>
  <conditionalFormatting sqref="B436:N436">
    <cfRule type="cellIs" dxfId="353" priority="638" operator="lessThan">
      <formula>0</formula>
    </cfRule>
  </conditionalFormatting>
  <conditionalFormatting sqref="B436:N436">
    <cfRule type="cellIs" dxfId="352" priority="639" operator="lessThan">
      <formula>0</formula>
    </cfRule>
  </conditionalFormatting>
  <conditionalFormatting sqref="B436:N436">
    <cfRule type="cellIs" dxfId="351" priority="640" operator="lessThan">
      <formula>0</formula>
    </cfRule>
  </conditionalFormatting>
  <conditionalFormatting sqref="B436:N436">
    <cfRule type="cellIs" dxfId="350" priority="641" operator="lessThan">
      <formula>0</formula>
    </cfRule>
  </conditionalFormatting>
  <conditionalFormatting sqref="N439">
    <cfRule type="cellIs" dxfId="349" priority="642" operator="lessThan">
      <formula>0</formula>
    </cfRule>
  </conditionalFormatting>
  <conditionalFormatting sqref="N440">
    <cfRule type="cellIs" dxfId="348" priority="643" operator="lessThan">
      <formula>0</formula>
    </cfRule>
  </conditionalFormatting>
  <conditionalFormatting sqref="N440">
    <cfRule type="cellIs" dxfId="347" priority="644" operator="lessThan">
      <formula>0</formula>
    </cfRule>
  </conditionalFormatting>
  <conditionalFormatting sqref="C446:M446">
    <cfRule type="cellIs" dxfId="346" priority="645" operator="lessThan">
      <formula>0</formula>
    </cfRule>
  </conditionalFormatting>
  <conditionalFormatting sqref="C446:M446">
    <cfRule type="cellIs" dxfId="345" priority="646" operator="lessThan">
      <formula>0</formula>
    </cfRule>
  </conditionalFormatting>
  <conditionalFormatting sqref="H446">
    <cfRule type="cellIs" dxfId="344" priority="647" operator="lessThan">
      <formula>0</formula>
    </cfRule>
  </conditionalFormatting>
  <conditionalFormatting sqref="B446">
    <cfRule type="cellIs" dxfId="343" priority="648" operator="lessThan">
      <formula>0</formula>
    </cfRule>
  </conditionalFormatting>
  <conditionalFormatting sqref="B446">
    <cfRule type="cellIs" dxfId="342" priority="649" operator="lessThan">
      <formula>0</formula>
    </cfRule>
  </conditionalFormatting>
  <conditionalFormatting sqref="B442:N442">
    <cfRule type="cellIs" dxfId="341" priority="650" operator="lessThan">
      <formula>0</formula>
    </cfRule>
  </conditionalFormatting>
  <conditionalFormatting sqref="B442:N442">
    <cfRule type="cellIs" dxfId="340" priority="651" operator="lessThan">
      <formula>0</formula>
    </cfRule>
  </conditionalFormatting>
  <conditionalFormatting sqref="B442:N442">
    <cfRule type="cellIs" dxfId="339" priority="652" operator="lessThan">
      <formula>0</formula>
    </cfRule>
  </conditionalFormatting>
  <conditionalFormatting sqref="B442:N442">
    <cfRule type="cellIs" dxfId="338" priority="653" operator="lessThan">
      <formula>0</formula>
    </cfRule>
  </conditionalFormatting>
  <conditionalFormatting sqref="B442:N442">
    <cfRule type="cellIs" dxfId="337" priority="654" operator="lessThan">
      <formula>0</formula>
    </cfRule>
  </conditionalFormatting>
  <conditionalFormatting sqref="B442:N442">
    <cfRule type="cellIs" dxfId="336" priority="655" operator="lessThan">
      <formula>0</formula>
    </cfRule>
  </conditionalFormatting>
  <conditionalFormatting sqref="B442:N442">
    <cfRule type="cellIs" dxfId="335" priority="656" operator="lessThan">
      <formula>0</formula>
    </cfRule>
  </conditionalFormatting>
  <conditionalFormatting sqref="B442:N442">
    <cfRule type="cellIs" dxfId="334" priority="657" operator="lessThan">
      <formula>0</formula>
    </cfRule>
  </conditionalFormatting>
  <conditionalFormatting sqref="N445">
    <cfRule type="cellIs" dxfId="333" priority="658" operator="lessThan">
      <formula>0</formula>
    </cfRule>
  </conditionalFormatting>
  <conditionalFormatting sqref="N446">
    <cfRule type="cellIs" dxfId="332" priority="659" operator="lessThan">
      <formula>0</formula>
    </cfRule>
  </conditionalFormatting>
  <conditionalFormatting sqref="N446">
    <cfRule type="cellIs" dxfId="331" priority="660" operator="lessThan">
      <formula>0</formula>
    </cfRule>
  </conditionalFormatting>
  <conditionalFormatting sqref="C449:C452">
    <cfRule type="expression" dxfId="330" priority="661">
      <formula>C449/B449&gt;1</formula>
    </cfRule>
  </conditionalFormatting>
  <conditionalFormatting sqref="C449:C452">
    <cfRule type="expression" dxfId="329" priority="662">
      <formula>C449/B449&lt;1</formula>
    </cfRule>
  </conditionalFormatting>
  <conditionalFormatting sqref="D449:N452">
    <cfRule type="cellIs" dxfId="328" priority="663" operator="lessThan">
      <formula>0</formula>
    </cfRule>
  </conditionalFormatting>
  <conditionalFormatting sqref="D449:N452">
    <cfRule type="expression" dxfId="327" priority="664">
      <formula>D449/C449&gt;1</formula>
    </cfRule>
  </conditionalFormatting>
  <conditionalFormatting sqref="D449:N452">
    <cfRule type="expression" dxfId="326" priority="665">
      <formula>D449/C449&lt;1</formula>
    </cfRule>
  </conditionalFormatting>
  <conditionalFormatting sqref="B449:B452">
    <cfRule type="cellIs" dxfId="325" priority="666" operator="lessThan">
      <formula>0</formula>
    </cfRule>
  </conditionalFormatting>
  <conditionalFormatting sqref="B449:B452 B522:N522 B530:N530 B545:N545 B559:N559">
    <cfRule type="expression" dxfId="324" priority="667">
      <formula>B449/#REF!&gt;1</formula>
    </cfRule>
  </conditionalFormatting>
  <conditionalFormatting sqref="B449:B452 B522:N522 B530:N530 B545:N545 B559:N559">
    <cfRule type="expression" dxfId="323" priority="668">
      <formula>B449/#REF!&lt;1</formula>
    </cfRule>
  </conditionalFormatting>
  <conditionalFormatting sqref="B482">
    <cfRule type="cellIs" dxfId="322" priority="669" operator="lessThan">
      <formula>0</formula>
    </cfRule>
  </conditionalFormatting>
  <conditionalFormatting sqref="B482">
    <cfRule type="expression" dxfId="321" priority="670">
      <formula>B482/#REF!&gt;1</formula>
    </cfRule>
  </conditionalFormatting>
  <conditionalFormatting sqref="B482">
    <cfRule type="expression" dxfId="320" priority="671">
      <formula>B482/#REF!&lt;1</formula>
    </cfRule>
  </conditionalFormatting>
  <conditionalFormatting sqref="C482">
    <cfRule type="cellIs" dxfId="319" priority="672" operator="lessThan">
      <formula>0</formula>
    </cfRule>
  </conditionalFormatting>
  <conditionalFormatting sqref="C482">
    <cfRule type="expression" dxfId="318" priority="673">
      <formula>C482/B482&gt;1</formula>
    </cfRule>
  </conditionalFormatting>
  <conditionalFormatting sqref="C482">
    <cfRule type="expression" dxfId="317" priority="674">
      <formula>C482/B482&lt;1</formula>
    </cfRule>
  </conditionalFormatting>
  <conditionalFormatting sqref="D482">
    <cfRule type="cellIs" dxfId="316" priority="675" operator="lessThan">
      <formula>0</formula>
    </cfRule>
  </conditionalFormatting>
  <conditionalFormatting sqref="D482">
    <cfRule type="expression" dxfId="315" priority="676">
      <formula>D482/C482&gt;1</formula>
    </cfRule>
  </conditionalFormatting>
  <conditionalFormatting sqref="D482">
    <cfRule type="expression" dxfId="314" priority="677">
      <formula>D482/C482&lt;1</formula>
    </cfRule>
  </conditionalFormatting>
  <conditionalFormatting sqref="E482">
    <cfRule type="cellIs" dxfId="313" priority="678" operator="lessThan">
      <formula>0</formula>
    </cfRule>
  </conditionalFormatting>
  <conditionalFormatting sqref="E482">
    <cfRule type="expression" dxfId="312" priority="679">
      <formula>E482/D482&gt;1</formula>
    </cfRule>
  </conditionalFormatting>
  <conditionalFormatting sqref="E482">
    <cfRule type="expression" dxfId="311" priority="680">
      <formula>E482/D482&lt;1</formula>
    </cfRule>
  </conditionalFormatting>
  <conditionalFormatting sqref="F482">
    <cfRule type="cellIs" dxfId="310" priority="681" operator="lessThan">
      <formula>0</formula>
    </cfRule>
  </conditionalFormatting>
  <conditionalFormatting sqref="F482">
    <cfRule type="expression" dxfId="309" priority="682">
      <formula>F482/E482&gt;1</formula>
    </cfRule>
  </conditionalFormatting>
  <conditionalFormatting sqref="F482">
    <cfRule type="expression" dxfId="308" priority="683">
      <formula>F482/E482&lt;1</formula>
    </cfRule>
  </conditionalFormatting>
  <conditionalFormatting sqref="G482">
    <cfRule type="cellIs" dxfId="307" priority="684" operator="lessThan">
      <formula>0</formula>
    </cfRule>
  </conditionalFormatting>
  <conditionalFormatting sqref="G482">
    <cfRule type="expression" dxfId="306" priority="685">
      <formula>G482/F482&gt;1</formula>
    </cfRule>
  </conditionalFormatting>
  <conditionalFormatting sqref="G482">
    <cfRule type="expression" dxfId="305" priority="686">
      <formula>G482/F482&lt;1</formula>
    </cfRule>
  </conditionalFormatting>
  <conditionalFormatting sqref="H482">
    <cfRule type="cellIs" dxfId="304" priority="687" operator="lessThan">
      <formula>0</formula>
    </cfRule>
  </conditionalFormatting>
  <conditionalFormatting sqref="H482">
    <cfRule type="expression" dxfId="303" priority="688">
      <formula>H482/G482&gt;1</formula>
    </cfRule>
  </conditionalFormatting>
  <conditionalFormatting sqref="H482">
    <cfRule type="expression" dxfId="302" priority="689">
      <formula>H482/G482&lt;1</formula>
    </cfRule>
  </conditionalFormatting>
  <conditionalFormatting sqref="I482:N482">
    <cfRule type="cellIs" dxfId="301" priority="690" operator="lessThan">
      <formula>0</formula>
    </cfRule>
  </conditionalFormatting>
  <conditionalFormatting sqref="I482:N482">
    <cfRule type="expression" dxfId="300" priority="691">
      <formula>I482/H482&gt;1</formula>
    </cfRule>
  </conditionalFormatting>
  <conditionalFormatting sqref="I482:N482">
    <cfRule type="expression" dxfId="299" priority="692">
      <formula>I482/H482&lt;1</formula>
    </cfRule>
  </conditionalFormatting>
  <conditionalFormatting sqref="B522">
    <cfRule type="cellIs" dxfId="298" priority="693" operator="lessThan">
      <formula>0</formula>
    </cfRule>
  </conditionalFormatting>
  <conditionalFormatting sqref="B522">
    <cfRule type="expression" dxfId="297" priority="694">
      <formula>B522/#REF!&gt;1</formula>
    </cfRule>
  </conditionalFormatting>
  <conditionalFormatting sqref="B522">
    <cfRule type="expression" dxfId="296" priority="695">
      <formula>B522/#REF!&lt;1</formula>
    </cfRule>
  </conditionalFormatting>
  <conditionalFormatting sqref="C522">
    <cfRule type="cellIs" dxfId="295" priority="696" operator="lessThan">
      <formula>0</formula>
    </cfRule>
  </conditionalFormatting>
  <conditionalFormatting sqref="C522">
    <cfRule type="expression" dxfId="294" priority="697">
      <formula>C522/B522&gt;1</formula>
    </cfRule>
  </conditionalFormatting>
  <conditionalFormatting sqref="C522">
    <cfRule type="expression" dxfId="293" priority="698">
      <formula>C522/B522&lt;1</formula>
    </cfRule>
  </conditionalFormatting>
  <conditionalFormatting sqref="D522">
    <cfRule type="cellIs" dxfId="292" priority="699" operator="lessThan">
      <formula>0</formula>
    </cfRule>
  </conditionalFormatting>
  <conditionalFormatting sqref="D522">
    <cfRule type="expression" dxfId="291" priority="700">
      <formula>D522/C522&gt;1</formula>
    </cfRule>
  </conditionalFormatting>
  <conditionalFormatting sqref="D522">
    <cfRule type="expression" dxfId="290" priority="701">
      <formula>D522/C522&lt;1</formula>
    </cfRule>
  </conditionalFormatting>
  <conditionalFormatting sqref="E522">
    <cfRule type="cellIs" dxfId="289" priority="702" operator="lessThan">
      <formula>0</formula>
    </cfRule>
  </conditionalFormatting>
  <conditionalFormatting sqref="E522">
    <cfRule type="expression" dxfId="288" priority="703">
      <formula>E522/D522&gt;1</formula>
    </cfRule>
  </conditionalFormatting>
  <conditionalFormatting sqref="E522">
    <cfRule type="expression" dxfId="287" priority="704">
      <formula>E522/D522&lt;1</formula>
    </cfRule>
  </conditionalFormatting>
  <conditionalFormatting sqref="F522">
    <cfRule type="cellIs" dxfId="286" priority="705" operator="lessThan">
      <formula>0</formula>
    </cfRule>
  </conditionalFormatting>
  <conditionalFormatting sqref="F522">
    <cfRule type="expression" dxfId="285" priority="706">
      <formula>F522/E522&gt;1</formula>
    </cfRule>
  </conditionalFormatting>
  <conditionalFormatting sqref="F522">
    <cfRule type="expression" dxfId="284" priority="707">
      <formula>F522/E522&lt;1</formula>
    </cfRule>
  </conditionalFormatting>
  <conditionalFormatting sqref="G522">
    <cfRule type="cellIs" dxfId="283" priority="708" operator="lessThan">
      <formula>0</formula>
    </cfRule>
  </conditionalFormatting>
  <conditionalFormatting sqref="G522">
    <cfRule type="expression" dxfId="282" priority="709">
      <formula>G522/F522&gt;1</formula>
    </cfRule>
  </conditionalFormatting>
  <conditionalFormatting sqref="G522">
    <cfRule type="expression" dxfId="281" priority="710">
      <formula>G522/F522&lt;1</formula>
    </cfRule>
  </conditionalFormatting>
  <conditionalFormatting sqref="H522">
    <cfRule type="cellIs" dxfId="280" priority="711" operator="lessThan">
      <formula>0</formula>
    </cfRule>
  </conditionalFormatting>
  <conditionalFormatting sqref="H522">
    <cfRule type="expression" dxfId="279" priority="712">
      <formula>H522/G522&gt;1</formula>
    </cfRule>
  </conditionalFormatting>
  <conditionalFormatting sqref="H522">
    <cfRule type="expression" dxfId="278" priority="713">
      <formula>H522/G522&lt;1</formula>
    </cfRule>
  </conditionalFormatting>
  <conditionalFormatting sqref="B530">
    <cfRule type="cellIs" dxfId="277" priority="714" operator="lessThan">
      <formula>0</formula>
    </cfRule>
  </conditionalFormatting>
  <conditionalFormatting sqref="B530">
    <cfRule type="expression" dxfId="276" priority="715">
      <formula>B530/#REF!&gt;1</formula>
    </cfRule>
  </conditionalFormatting>
  <conditionalFormatting sqref="B530">
    <cfRule type="expression" dxfId="275" priority="716">
      <formula>B530/#REF!&lt;1</formula>
    </cfRule>
  </conditionalFormatting>
  <conditionalFormatting sqref="C530">
    <cfRule type="cellIs" dxfId="274" priority="717" operator="lessThan">
      <formula>0</formula>
    </cfRule>
  </conditionalFormatting>
  <conditionalFormatting sqref="C530">
    <cfRule type="expression" dxfId="273" priority="718">
      <formula>C530/B530&gt;1</formula>
    </cfRule>
  </conditionalFormatting>
  <conditionalFormatting sqref="C530">
    <cfRule type="expression" dxfId="272" priority="719">
      <formula>C530/B530&lt;1</formula>
    </cfRule>
  </conditionalFormatting>
  <conditionalFormatting sqref="D530">
    <cfRule type="cellIs" dxfId="271" priority="720" operator="lessThan">
      <formula>0</formula>
    </cfRule>
  </conditionalFormatting>
  <conditionalFormatting sqref="D530">
    <cfRule type="expression" dxfId="270" priority="721">
      <formula>D530/C530&gt;1</formula>
    </cfRule>
  </conditionalFormatting>
  <conditionalFormatting sqref="D530">
    <cfRule type="expression" dxfId="269" priority="722">
      <formula>D530/C530&lt;1</formula>
    </cfRule>
  </conditionalFormatting>
  <conditionalFormatting sqref="E530">
    <cfRule type="cellIs" dxfId="268" priority="723" operator="lessThan">
      <formula>0</formula>
    </cfRule>
  </conditionalFormatting>
  <conditionalFormatting sqref="E530">
    <cfRule type="expression" dxfId="267" priority="724">
      <formula>E530/D530&gt;1</formula>
    </cfRule>
  </conditionalFormatting>
  <conditionalFormatting sqref="E530">
    <cfRule type="expression" dxfId="266" priority="725">
      <formula>E530/D530&lt;1</formula>
    </cfRule>
  </conditionalFormatting>
  <conditionalFormatting sqref="F530">
    <cfRule type="cellIs" dxfId="265" priority="726" operator="lessThan">
      <formula>0</formula>
    </cfRule>
  </conditionalFormatting>
  <conditionalFormatting sqref="F530">
    <cfRule type="expression" dxfId="264" priority="727">
      <formula>F530/E530&gt;1</formula>
    </cfRule>
  </conditionalFormatting>
  <conditionalFormatting sqref="F530">
    <cfRule type="expression" dxfId="263" priority="728">
      <formula>F530/E530&lt;1</formula>
    </cfRule>
  </conditionalFormatting>
  <conditionalFormatting sqref="G530">
    <cfRule type="cellIs" dxfId="262" priority="729" operator="lessThan">
      <formula>0</formula>
    </cfRule>
  </conditionalFormatting>
  <conditionalFormatting sqref="G530">
    <cfRule type="expression" dxfId="261" priority="730">
      <formula>G530/F530&gt;1</formula>
    </cfRule>
  </conditionalFormatting>
  <conditionalFormatting sqref="G530">
    <cfRule type="expression" dxfId="260" priority="731">
      <formula>G530/F530&lt;1</formula>
    </cfRule>
  </conditionalFormatting>
  <conditionalFormatting sqref="H530">
    <cfRule type="cellIs" dxfId="259" priority="732" operator="lessThan">
      <formula>0</formula>
    </cfRule>
  </conditionalFormatting>
  <conditionalFormatting sqref="H530">
    <cfRule type="expression" dxfId="258" priority="733">
      <formula>H530/G530&gt;1</formula>
    </cfRule>
  </conditionalFormatting>
  <conditionalFormatting sqref="H530">
    <cfRule type="expression" dxfId="257" priority="734">
      <formula>H530/G530&lt;1</formula>
    </cfRule>
  </conditionalFormatting>
  <conditionalFormatting sqref="B559">
    <cfRule type="cellIs" dxfId="256" priority="735" operator="lessThan">
      <formula>0</formula>
    </cfRule>
  </conditionalFormatting>
  <conditionalFormatting sqref="B559">
    <cfRule type="expression" dxfId="255" priority="736">
      <formula>B559/#REF!&gt;1</formula>
    </cfRule>
  </conditionalFormatting>
  <conditionalFormatting sqref="B559">
    <cfRule type="expression" dxfId="254" priority="737">
      <formula>B559/#REF!&lt;1</formula>
    </cfRule>
  </conditionalFormatting>
  <conditionalFormatting sqref="C559">
    <cfRule type="cellIs" dxfId="253" priority="738" operator="lessThan">
      <formula>0</formula>
    </cfRule>
  </conditionalFormatting>
  <conditionalFormatting sqref="C559">
    <cfRule type="expression" dxfId="252" priority="739">
      <formula>C559/B559&gt;1</formula>
    </cfRule>
  </conditionalFormatting>
  <conditionalFormatting sqref="C559">
    <cfRule type="expression" dxfId="251" priority="740">
      <formula>C559/B559&lt;1</formula>
    </cfRule>
  </conditionalFormatting>
  <conditionalFormatting sqref="D559">
    <cfRule type="cellIs" dxfId="250" priority="741" operator="lessThan">
      <formula>0</formula>
    </cfRule>
  </conditionalFormatting>
  <conditionalFormatting sqref="D559">
    <cfRule type="expression" dxfId="249" priority="742">
      <formula>D559/C559&gt;1</formula>
    </cfRule>
  </conditionalFormatting>
  <conditionalFormatting sqref="D559">
    <cfRule type="expression" dxfId="248" priority="743">
      <formula>D559/C559&lt;1</formula>
    </cfRule>
  </conditionalFormatting>
  <conditionalFormatting sqref="E559">
    <cfRule type="cellIs" dxfId="247" priority="744" operator="lessThan">
      <formula>0</formula>
    </cfRule>
  </conditionalFormatting>
  <conditionalFormatting sqref="E559">
    <cfRule type="expression" dxfId="246" priority="745">
      <formula>E559/D559&gt;1</formula>
    </cfRule>
  </conditionalFormatting>
  <conditionalFormatting sqref="E559">
    <cfRule type="expression" dxfId="245" priority="746">
      <formula>E559/D559&lt;1</formula>
    </cfRule>
  </conditionalFormatting>
  <conditionalFormatting sqref="F559">
    <cfRule type="cellIs" dxfId="244" priority="747" operator="lessThan">
      <formula>0</formula>
    </cfRule>
  </conditionalFormatting>
  <conditionalFormatting sqref="F559">
    <cfRule type="expression" dxfId="243" priority="748">
      <formula>F559/E559&gt;1</formula>
    </cfRule>
  </conditionalFormatting>
  <conditionalFormatting sqref="F559">
    <cfRule type="expression" dxfId="242" priority="749">
      <formula>F559/E559&lt;1</formula>
    </cfRule>
  </conditionalFormatting>
  <conditionalFormatting sqref="G559">
    <cfRule type="cellIs" dxfId="241" priority="750" operator="lessThan">
      <formula>0</formula>
    </cfRule>
  </conditionalFormatting>
  <conditionalFormatting sqref="G559">
    <cfRule type="expression" dxfId="240" priority="751">
      <formula>G559/F559&gt;1</formula>
    </cfRule>
  </conditionalFormatting>
  <conditionalFormatting sqref="G559">
    <cfRule type="expression" dxfId="239" priority="752">
      <formula>G559/F559&lt;1</formula>
    </cfRule>
  </conditionalFormatting>
  <conditionalFormatting sqref="H559">
    <cfRule type="cellIs" dxfId="238" priority="753" operator="lessThan">
      <formula>0</formula>
    </cfRule>
  </conditionalFormatting>
  <conditionalFormatting sqref="H559">
    <cfRule type="expression" dxfId="237" priority="754">
      <formula>H559/G559&gt;1</formula>
    </cfRule>
  </conditionalFormatting>
  <conditionalFormatting sqref="H559">
    <cfRule type="expression" dxfId="236" priority="755">
      <formula>H559/G559&lt;1</formula>
    </cfRule>
  </conditionalFormatting>
  <conditionalFormatting sqref="N566">
    <cfRule type="cellIs" dxfId="235" priority="756" operator="lessThan">
      <formula>0</formula>
    </cfRule>
  </conditionalFormatting>
  <conditionalFormatting sqref="N574">
    <cfRule type="cellIs" dxfId="234" priority="757" operator="lessThan">
      <formula>0</formula>
    </cfRule>
  </conditionalFormatting>
  <conditionalFormatting sqref="N574">
    <cfRule type="cellIs" dxfId="233" priority="758" operator="lessThan">
      <formula>0</formula>
    </cfRule>
  </conditionalFormatting>
  <conditionalFormatting sqref="N575">
    <cfRule type="cellIs" dxfId="232" priority="759" operator="lessThan">
      <formula>0</formula>
    </cfRule>
  </conditionalFormatting>
  <conditionalFormatting sqref="N575">
    <cfRule type="cellIs" dxfId="231" priority="760" operator="lessThan">
      <formula>0</formula>
    </cfRule>
  </conditionalFormatting>
  <conditionalFormatting sqref="N580">
    <cfRule type="cellIs" dxfId="230" priority="761" operator="lessThan">
      <formula>0</formula>
    </cfRule>
  </conditionalFormatting>
  <conditionalFormatting sqref="N580">
    <cfRule type="cellIs" dxfId="229" priority="762" operator="lessThan">
      <formula>0</formula>
    </cfRule>
  </conditionalFormatting>
  <conditionalFormatting sqref="O351">
    <cfRule type="cellIs" dxfId="228" priority="763" operator="lessThan">
      <formula>0</formula>
    </cfRule>
  </conditionalFormatting>
  <conditionalFormatting sqref="O352:O353">
    <cfRule type="cellIs" dxfId="227" priority="764" operator="lessThan">
      <formula>0</formula>
    </cfRule>
  </conditionalFormatting>
  <conditionalFormatting sqref="O449:O452">
    <cfRule type="cellIs" dxfId="226" priority="765" operator="lessThan">
      <formula>0</formula>
    </cfRule>
  </conditionalFormatting>
  <conditionalFormatting sqref="O349">
    <cfRule type="cellIs" dxfId="225" priority="766" operator="lessThan">
      <formula>0</formula>
    </cfRule>
  </conditionalFormatting>
  <conditionalFormatting sqref="O354:O355">
    <cfRule type="cellIs" dxfId="224" priority="767" operator="lessThan">
      <formula>0</formula>
    </cfRule>
  </conditionalFormatting>
  <conditionalFormatting sqref="O357:O361">
    <cfRule type="cellIs" dxfId="223" priority="768" operator="lessThan">
      <formula>0</formula>
    </cfRule>
  </conditionalFormatting>
  <conditionalFormatting sqref="O366:O367">
    <cfRule type="cellIs" dxfId="222" priority="769" operator="lessThan">
      <formula>0</formula>
    </cfRule>
  </conditionalFormatting>
  <conditionalFormatting sqref="O372:O373">
    <cfRule type="cellIs" dxfId="221" priority="770" operator="lessThan">
      <formula>0</formula>
    </cfRule>
  </conditionalFormatting>
  <conditionalFormatting sqref="O378:O379">
    <cfRule type="cellIs" dxfId="220" priority="771" operator="lessThan">
      <formula>0</formula>
    </cfRule>
  </conditionalFormatting>
  <conditionalFormatting sqref="O384:O385">
    <cfRule type="cellIs" dxfId="219" priority="772" operator="lessThan">
      <formula>0</formula>
    </cfRule>
  </conditionalFormatting>
  <conditionalFormatting sqref="O390">
    <cfRule type="cellIs" dxfId="218" priority="773" operator="lessThan">
      <formula>0</formula>
    </cfRule>
  </conditionalFormatting>
  <conditionalFormatting sqref="O396:O397">
    <cfRule type="cellIs" dxfId="217" priority="774" operator="lessThan">
      <formula>0</formula>
    </cfRule>
  </conditionalFormatting>
  <conditionalFormatting sqref="O402:O403">
    <cfRule type="cellIs" dxfId="216" priority="775" operator="lessThan">
      <formula>0</formula>
    </cfRule>
  </conditionalFormatting>
  <conditionalFormatting sqref="O408:O409">
    <cfRule type="cellIs" dxfId="215" priority="776" operator="lessThan">
      <formula>0</formula>
    </cfRule>
  </conditionalFormatting>
  <conditionalFormatting sqref="O414:O415">
    <cfRule type="cellIs" dxfId="214" priority="777" operator="lessThan">
      <formula>0</formula>
    </cfRule>
  </conditionalFormatting>
  <conditionalFormatting sqref="O420:O421">
    <cfRule type="cellIs" dxfId="213" priority="778" operator="lessThan">
      <formula>0</formula>
    </cfRule>
  </conditionalFormatting>
  <conditionalFormatting sqref="O426:O427">
    <cfRule type="cellIs" dxfId="212" priority="779" operator="lessThan">
      <formula>0</formula>
    </cfRule>
  </conditionalFormatting>
  <conditionalFormatting sqref="O432:O433">
    <cfRule type="cellIs" dxfId="211" priority="780" operator="lessThan">
      <formula>0</formula>
    </cfRule>
  </conditionalFormatting>
  <conditionalFormatting sqref="O439:O440">
    <cfRule type="cellIs" dxfId="210" priority="781" operator="lessThan">
      <formula>0</formula>
    </cfRule>
  </conditionalFormatting>
  <conditionalFormatting sqref="O445:O446">
    <cfRule type="cellIs" dxfId="209" priority="782" operator="lessThan">
      <formula>0</formula>
    </cfRule>
  </conditionalFormatting>
  <conditionalFormatting sqref="O453">
    <cfRule type="cellIs" dxfId="208" priority="783" operator="lessThan">
      <formula>0</formula>
    </cfRule>
  </conditionalFormatting>
  <conditionalFormatting sqref="O460">
    <cfRule type="cellIs" dxfId="207" priority="784" operator="lessThan">
      <formula>0</formula>
    </cfRule>
  </conditionalFormatting>
  <conditionalFormatting sqref="O473:O474">
    <cfRule type="cellIs" dxfId="206" priority="785" operator="lessThan">
      <formula>0</formula>
    </cfRule>
  </conditionalFormatting>
  <conditionalFormatting sqref="O481:O482">
    <cfRule type="cellIs" dxfId="205" priority="786" operator="lessThan">
      <formula>0</formula>
    </cfRule>
  </conditionalFormatting>
  <conditionalFormatting sqref="O490:O491">
    <cfRule type="cellIs" dxfId="204" priority="787" operator="lessThan">
      <formula>0</formula>
    </cfRule>
  </conditionalFormatting>
  <conditionalFormatting sqref="O498:O499">
    <cfRule type="cellIs" dxfId="203" priority="788" operator="lessThan">
      <formula>0</formula>
    </cfRule>
  </conditionalFormatting>
  <conditionalFormatting sqref="O514:O515">
    <cfRule type="cellIs" dxfId="202" priority="789" operator="lessThan">
      <formula>0</formula>
    </cfRule>
  </conditionalFormatting>
  <conditionalFormatting sqref="O506:O507">
    <cfRule type="cellIs" dxfId="201" priority="790" operator="lessThan">
      <formula>0</formula>
    </cfRule>
  </conditionalFormatting>
  <conditionalFormatting sqref="O521:O522">
    <cfRule type="cellIs" dxfId="200" priority="791" operator="lessThan">
      <formula>0</formula>
    </cfRule>
  </conditionalFormatting>
  <conditionalFormatting sqref="O529:O530">
    <cfRule type="cellIs" dxfId="199" priority="792" operator="lessThan">
      <formula>0</formula>
    </cfRule>
  </conditionalFormatting>
  <conditionalFormatting sqref="O537:O538">
    <cfRule type="cellIs" dxfId="198" priority="793" operator="lessThan">
      <formula>0</formula>
    </cfRule>
  </conditionalFormatting>
  <conditionalFormatting sqref="O544:O545">
    <cfRule type="cellIs" dxfId="197" priority="794" operator="lessThan">
      <formula>0</formula>
    </cfRule>
  </conditionalFormatting>
  <conditionalFormatting sqref="O551:O552">
    <cfRule type="cellIs" dxfId="196" priority="795" operator="lessThan">
      <formula>0</formula>
    </cfRule>
  </conditionalFormatting>
  <conditionalFormatting sqref="O558:O559">
    <cfRule type="cellIs" dxfId="195" priority="796" operator="lessThan">
      <formula>0</formula>
    </cfRule>
  </conditionalFormatting>
  <conditionalFormatting sqref="O566:O567">
    <cfRule type="cellIs" dxfId="194" priority="797" operator="lessThan">
      <formula>0</formula>
    </cfRule>
  </conditionalFormatting>
  <conditionalFormatting sqref="O583">
    <cfRule type="cellIs" dxfId="193" priority="798" operator="lessThan">
      <formula>0</formula>
    </cfRule>
  </conditionalFormatting>
  <conditionalFormatting sqref="O588">
    <cfRule type="cellIs" dxfId="192" priority="799" operator="lessThan">
      <formula>0</formula>
    </cfRule>
  </conditionalFormatting>
  <conditionalFormatting sqref="O604">
    <cfRule type="cellIs" dxfId="191" priority="800" operator="lessThan">
      <formula>0</formula>
    </cfRule>
  </conditionalFormatting>
  <conditionalFormatting sqref="O622:O624">
    <cfRule type="cellIs" dxfId="190" priority="801" operator="lessThan">
      <formula>0</formula>
    </cfRule>
  </conditionalFormatting>
  <conditionalFormatting sqref="I697:P697 O695:P696 O698:P698">
    <cfRule type="cellIs" dxfId="189" priority="802" operator="lessThan">
      <formula>0</formula>
    </cfRule>
  </conditionalFormatting>
  <conditionalFormatting sqref="O626:O627">
    <cfRule type="cellIs" dxfId="188" priority="803" operator="lessThan">
      <formula>0</formula>
    </cfRule>
  </conditionalFormatting>
  <conditionalFormatting sqref="O630">
    <cfRule type="cellIs" dxfId="187" priority="804" operator="lessThan">
      <formula>0</formula>
    </cfRule>
  </conditionalFormatting>
  <conditionalFormatting sqref="O631">
    <cfRule type="cellIs" dxfId="186" priority="805" operator="lessThan">
      <formula>0</formula>
    </cfRule>
  </conditionalFormatting>
  <conditionalFormatting sqref="O633">
    <cfRule type="cellIs" dxfId="185" priority="806" operator="lessThan">
      <formula>0</formula>
    </cfRule>
  </conditionalFormatting>
  <conditionalFormatting sqref="O634">
    <cfRule type="cellIs" dxfId="184" priority="807" operator="lessThan">
      <formula>0</formula>
    </cfRule>
  </conditionalFormatting>
  <conditionalFormatting sqref="D636:N636 D633:N633 D630:N631 D622:N624">
    <cfRule type="expression" dxfId="183" priority="808">
      <formula>D622/C622&gt;1</formula>
    </cfRule>
  </conditionalFormatting>
  <conditionalFormatting sqref="D636:N636 D633:N633 D630:N631 D622:N624">
    <cfRule type="expression" dxfId="182" priority="809">
      <formula>D622/C622&lt;1</formula>
    </cfRule>
  </conditionalFormatting>
  <conditionalFormatting sqref="C477:C480">
    <cfRule type="cellIs" dxfId="181" priority="810" operator="lessThan">
      <formula>0</formula>
    </cfRule>
  </conditionalFormatting>
  <conditionalFormatting sqref="C477:C480">
    <cfRule type="expression" dxfId="180" priority="811">
      <formula>C477/B477&gt;1</formula>
    </cfRule>
  </conditionalFormatting>
  <conditionalFormatting sqref="C477:C480">
    <cfRule type="expression" dxfId="179" priority="812">
      <formula>C477/B477&lt;1</formula>
    </cfRule>
  </conditionalFormatting>
  <conditionalFormatting sqref="D477:N480">
    <cfRule type="cellIs" dxfId="178" priority="813" operator="lessThan">
      <formula>0</formula>
    </cfRule>
  </conditionalFormatting>
  <conditionalFormatting sqref="D477:N480">
    <cfRule type="expression" dxfId="177" priority="814">
      <formula>D477/C477&gt;1</formula>
    </cfRule>
  </conditionalFormatting>
  <conditionalFormatting sqref="D477:N480">
    <cfRule type="expression" dxfId="176" priority="815">
      <formula>D477/C477&lt;1</formula>
    </cfRule>
  </conditionalFormatting>
  <conditionalFormatting sqref="B477:B480">
    <cfRule type="cellIs" dxfId="175" priority="816" operator="lessThan">
      <formula>0</formula>
    </cfRule>
  </conditionalFormatting>
  <conditionalFormatting sqref="B477:B480">
    <cfRule type="expression" dxfId="174" priority="817">
      <formula>B477/#REF!&gt;1</formula>
    </cfRule>
  </conditionalFormatting>
  <conditionalFormatting sqref="B477:B480">
    <cfRule type="expression" dxfId="173" priority="818">
      <formula>B477/#REF!&lt;1</formula>
    </cfRule>
  </conditionalFormatting>
  <conditionalFormatting sqref="J558:N558 J544:N544 J529:N529 J521:N521">
    <cfRule type="cellIs" dxfId="172" priority="819" operator="lessThan">
      <formula>0</formula>
    </cfRule>
  </conditionalFormatting>
  <conditionalFormatting sqref="C558:I558 C554:C557 C544:I544 C540:C543 C529:I529 C525:C528 C521:I521 C517:C520">
    <cfRule type="cellIs" dxfId="171" priority="820" operator="lessThan">
      <formula>0</formula>
    </cfRule>
  </conditionalFormatting>
  <conditionalFormatting sqref="C558:M558 C544:M544 C529:M529 C521:M521">
    <cfRule type="cellIs" dxfId="170" priority="821" operator="lessThan">
      <formula>0</formula>
    </cfRule>
  </conditionalFormatting>
  <conditionalFormatting sqref="C554:C557 C540:C543 C525:C528 C517:C520">
    <cfRule type="expression" dxfId="169" priority="822">
      <formula>C517/B517&gt;1</formula>
    </cfRule>
  </conditionalFormatting>
  <conditionalFormatting sqref="C554:C557 C540:C543 C525:C528 C517:C520">
    <cfRule type="expression" dxfId="168" priority="823">
      <formula>C517/B517&lt;1</formula>
    </cfRule>
  </conditionalFormatting>
  <conditionalFormatting sqref="D554:N557 D540:N543 D525:N528 D517:N520">
    <cfRule type="cellIs" dxfId="167" priority="824" operator="lessThan">
      <formula>0</formula>
    </cfRule>
  </conditionalFormatting>
  <conditionalFormatting sqref="D554:N557 D540:N543 D525:N528 D517:N520">
    <cfRule type="expression" dxfId="166" priority="825">
      <formula>D517/C517&gt;1</formula>
    </cfRule>
  </conditionalFormatting>
  <conditionalFormatting sqref="D554:N557 D540:N543 D525:N528 D517:N520">
    <cfRule type="expression" dxfId="165" priority="826">
      <formula>D517/C517&lt;1</formula>
    </cfRule>
  </conditionalFormatting>
  <conditionalFormatting sqref="C558:N558 C544:N544 C529:N529 C521:N521">
    <cfRule type="cellIs" dxfId="164" priority="827" operator="lessThan">
      <formula>0</formula>
    </cfRule>
  </conditionalFormatting>
  <conditionalFormatting sqref="C558:N558 C544:N544 C529:N529 C521:N521">
    <cfRule type="expression" dxfId="163" priority="828">
      <formula>C521/B521&gt;1</formula>
    </cfRule>
  </conditionalFormatting>
  <conditionalFormatting sqref="C558:N558 C544:N544 C529:N529 C521:N521">
    <cfRule type="expression" dxfId="162" priority="829">
      <formula>C521/B521&lt;1</formula>
    </cfRule>
  </conditionalFormatting>
  <conditionalFormatting sqref="B636 B633 B630:B631 B626:B627 B622:B624">
    <cfRule type="cellIs" dxfId="161" priority="830" operator="lessThan">
      <formula>0</formula>
    </cfRule>
  </conditionalFormatting>
  <conditionalFormatting sqref="C636 C633 C630:C631 C622:C624">
    <cfRule type="cellIs" dxfId="160" priority="831" operator="lessThan">
      <formula>0</formula>
    </cfRule>
  </conditionalFormatting>
  <conditionalFormatting sqref="C636 C633 C630:C631 C622:C624">
    <cfRule type="expression" dxfId="159" priority="832">
      <formula>C622/B622&gt;1</formula>
    </cfRule>
  </conditionalFormatting>
  <conditionalFormatting sqref="C636 C633 C630:C631 C622:C624">
    <cfRule type="expression" dxfId="158" priority="833">
      <formula>C622/B622&lt;1</formula>
    </cfRule>
  </conditionalFormatting>
  <conditionalFormatting sqref="D636:N636 D633:N633 D630:N631 D622:N624">
    <cfRule type="cellIs" dxfId="157" priority="834" operator="lessThan">
      <formula>0</formula>
    </cfRule>
  </conditionalFormatting>
  <conditionalFormatting sqref="B474:N474 B507 B538 B567">
    <cfRule type="expression" dxfId="156" priority="835">
      <formula>B474/#REF!&gt;1</formula>
    </cfRule>
  </conditionalFormatting>
  <conditionalFormatting sqref="B474:N474 B507 B538 B567">
    <cfRule type="expression" dxfId="155" priority="836">
      <formula>B474/#REF!&lt;1</formula>
    </cfRule>
  </conditionalFormatting>
  <conditionalFormatting sqref="C453">
    <cfRule type="cellIs" dxfId="154" priority="837" operator="lessThan">
      <formula>0</formula>
    </cfRule>
  </conditionalFormatting>
  <conditionalFormatting sqref="C453">
    <cfRule type="expression" dxfId="153" priority="838">
      <formula>C453/B453&gt;1</formula>
    </cfRule>
  </conditionalFormatting>
  <conditionalFormatting sqref="C453">
    <cfRule type="expression" dxfId="152" priority="839">
      <formula>C453/B453&lt;1</formula>
    </cfRule>
  </conditionalFormatting>
  <conditionalFormatting sqref="D453:N453">
    <cfRule type="cellIs" dxfId="151" priority="840" operator="lessThan">
      <formula>0</formula>
    </cfRule>
  </conditionalFormatting>
  <conditionalFormatting sqref="D453:N453">
    <cfRule type="expression" dxfId="150" priority="841">
      <formula>D453/C453&gt;1</formula>
    </cfRule>
  </conditionalFormatting>
  <conditionalFormatting sqref="D453:N453">
    <cfRule type="expression" dxfId="149" priority="842">
      <formula>D453/C453&lt;1</formula>
    </cfRule>
  </conditionalFormatting>
  <conditionalFormatting sqref="B453">
    <cfRule type="cellIs" dxfId="148" priority="843" operator="lessThan">
      <formula>0</formula>
    </cfRule>
  </conditionalFormatting>
  <conditionalFormatting sqref="B453">
    <cfRule type="expression" dxfId="147" priority="844">
      <formula>B453/#REF!&gt;1</formula>
    </cfRule>
  </conditionalFormatting>
  <conditionalFormatting sqref="B453">
    <cfRule type="expression" dxfId="146" priority="845">
      <formula>B453/#REF!&lt;1</formula>
    </cfRule>
  </conditionalFormatting>
  <conditionalFormatting sqref="C481">
    <cfRule type="cellIs" dxfId="145" priority="846" operator="lessThan">
      <formula>0</formula>
    </cfRule>
  </conditionalFormatting>
  <conditionalFormatting sqref="D481:N481">
    <cfRule type="cellIs" dxfId="144" priority="847" operator="lessThan">
      <formula>0</formula>
    </cfRule>
  </conditionalFormatting>
  <conditionalFormatting sqref="C481">
    <cfRule type="expression" dxfId="143" priority="848">
      <formula>C481/B481&gt;1</formula>
    </cfRule>
  </conditionalFormatting>
  <conditionalFormatting sqref="C481">
    <cfRule type="expression" dxfId="142" priority="849">
      <formula>C481/B481&lt;1</formula>
    </cfRule>
  </conditionalFormatting>
  <conditionalFormatting sqref="D481:N481">
    <cfRule type="expression" dxfId="141" priority="850">
      <formula>D481/C481&gt;1</formula>
    </cfRule>
  </conditionalFormatting>
  <conditionalFormatting sqref="D481:N481">
    <cfRule type="expression" dxfId="140" priority="851">
      <formula>D481/C481&lt;1</formula>
    </cfRule>
  </conditionalFormatting>
  <conditionalFormatting sqref="B481">
    <cfRule type="cellIs" dxfId="139" priority="852" operator="lessThan">
      <formula>0</formula>
    </cfRule>
  </conditionalFormatting>
  <conditionalFormatting sqref="B481">
    <cfRule type="expression" dxfId="138" priority="853">
      <formula>B481/#REF!&gt;1</formula>
    </cfRule>
  </conditionalFormatting>
  <conditionalFormatting sqref="B481">
    <cfRule type="expression" dxfId="137" priority="854">
      <formula>B481/#REF!&lt;1</formula>
    </cfRule>
  </conditionalFormatting>
  <conditionalFormatting sqref="B499 B491">
    <cfRule type="cellIs" dxfId="136" priority="855" operator="lessThan">
      <formula>0</formula>
    </cfRule>
  </conditionalFormatting>
  <conditionalFormatting sqref="B499 B491">
    <cfRule type="expression" dxfId="135" priority="856">
      <formula>B491/#REF!&gt;1</formula>
    </cfRule>
  </conditionalFormatting>
  <conditionalFormatting sqref="B499 B491">
    <cfRule type="expression" dxfId="134" priority="857">
      <formula>B491/#REF!&lt;1</formula>
    </cfRule>
  </conditionalFormatting>
  <conditionalFormatting sqref="C491">
    <cfRule type="cellIs" dxfId="133" priority="858" operator="lessThan">
      <formula>0</formula>
    </cfRule>
  </conditionalFormatting>
  <conditionalFormatting sqref="C491">
    <cfRule type="expression" dxfId="132" priority="859">
      <formula>C491/B491&gt;1</formula>
    </cfRule>
  </conditionalFormatting>
  <conditionalFormatting sqref="C491">
    <cfRule type="expression" dxfId="131" priority="860">
      <formula>C491/B491&lt;1</formula>
    </cfRule>
  </conditionalFormatting>
  <conditionalFormatting sqref="C538:N538">
    <cfRule type="cellIs" dxfId="130" priority="861" operator="lessThan">
      <formula>0</formula>
    </cfRule>
  </conditionalFormatting>
  <conditionalFormatting sqref="C583:N583">
    <cfRule type="expression" dxfId="129" priority="862">
      <formula>C583/B583&gt;1</formula>
    </cfRule>
  </conditionalFormatting>
  <conditionalFormatting sqref="C583:N583">
    <cfRule type="expression" dxfId="128" priority="863">
      <formula>C583/B583&lt;1</formula>
    </cfRule>
  </conditionalFormatting>
  <conditionalFormatting sqref="I522:N522">
    <cfRule type="cellIs" dxfId="127" priority="864" operator="lessThan">
      <formula>0</formula>
    </cfRule>
  </conditionalFormatting>
  <conditionalFormatting sqref="I522:N522">
    <cfRule type="expression" dxfId="126" priority="865">
      <formula>I522/H522&gt;1</formula>
    </cfRule>
  </conditionalFormatting>
  <conditionalFormatting sqref="I522:N522">
    <cfRule type="expression" dxfId="125" priority="866">
      <formula>I522/H522&lt;1</formula>
    </cfRule>
  </conditionalFormatting>
  <conditionalFormatting sqref="I530:N530">
    <cfRule type="cellIs" dxfId="124" priority="867" operator="lessThan">
      <formula>0</formula>
    </cfRule>
  </conditionalFormatting>
  <conditionalFormatting sqref="I530:N530">
    <cfRule type="expression" dxfId="123" priority="868">
      <formula>I530/H530&gt;1</formula>
    </cfRule>
  </conditionalFormatting>
  <conditionalFormatting sqref="I530:N530">
    <cfRule type="expression" dxfId="122" priority="869">
      <formula>I530/H530&lt;1</formula>
    </cfRule>
  </conditionalFormatting>
  <conditionalFormatting sqref="B545:N545">
    <cfRule type="cellIs" dxfId="121" priority="870" operator="lessThan">
      <formula>0</formula>
    </cfRule>
  </conditionalFormatting>
  <conditionalFormatting sqref="B545:N545">
    <cfRule type="expression" dxfId="120" priority="871">
      <formula>B545/A545&gt;1</formula>
    </cfRule>
  </conditionalFormatting>
  <conditionalFormatting sqref="B545:N545">
    <cfRule type="expression" dxfId="119" priority="872">
      <formula>B545/A545&lt;1</formula>
    </cfRule>
  </conditionalFormatting>
  <conditionalFormatting sqref="B559:N559">
    <cfRule type="cellIs" dxfId="118" priority="873" operator="lessThan">
      <formula>0</formula>
    </cfRule>
  </conditionalFormatting>
  <conditionalFormatting sqref="B559:N559">
    <cfRule type="expression" dxfId="117" priority="874">
      <formula>B559/A559&gt;1</formula>
    </cfRule>
  </conditionalFormatting>
  <conditionalFormatting sqref="B559:N559">
    <cfRule type="expression" dxfId="116" priority="875">
      <formula>B559/A559&lt;1</formula>
    </cfRule>
  </conditionalFormatting>
  <conditionalFormatting sqref="N588">
    <cfRule type="cellIs" dxfId="115" priority="876" operator="lessThan">
      <formula>0</formula>
    </cfRule>
  </conditionalFormatting>
  <conditionalFormatting sqref="D491:N491">
    <cfRule type="cellIs" dxfId="114" priority="877" operator="lessThan">
      <formula>0</formula>
    </cfRule>
  </conditionalFormatting>
  <conditionalFormatting sqref="D491:N491">
    <cfRule type="expression" dxfId="113" priority="878">
      <formula>D491/C491&gt;1</formula>
    </cfRule>
  </conditionalFormatting>
  <conditionalFormatting sqref="D491:N491">
    <cfRule type="expression" dxfId="112" priority="879">
      <formula>D491/C491&lt;1</formula>
    </cfRule>
  </conditionalFormatting>
  <conditionalFormatting sqref="C499:N499">
    <cfRule type="cellIs" dxfId="111" priority="880" operator="lessThan">
      <formula>0</formula>
    </cfRule>
  </conditionalFormatting>
  <conditionalFormatting sqref="C499:N499">
    <cfRule type="expression" dxfId="110" priority="881">
      <formula>C499/B499&gt;1</formula>
    </cfRule>
  </conditionalFormatting>
  <conditionalFormatting sqref="C499:N499">
    <cfRule type="expression" dxfId="109" priority="882">
      <formula>C499/B499&lt;1</formula>
    </cfRule>
  </conditionalFormatting>
  <conditionalFormatting sqref="C552:N552">
    <cfRule type="expression" dxfId="108" priority="883">
      <formula>C552/B552&gt;1</formula>
    </cfRule>
  </conditionalFormatting>
  <conditionalFormatting sqref="C552:N552">
    <cfRule type="expression" dxfId="107" priority="884">
      <formula>C552/B552&lt;1</formula>
    </cfRule>
  </conditionalFormatting>
  <conditionalFormatting sqref="C507:N507">
    <cfRule type="cellIs" dxfId="106" priority="885" operator="lessThan">
      <formula>0</formula>
    </cfRule>
  </conditionalFormatting>
  <conditionalFormatting sqref="C507:N507">
    <cfRule type="expression" dxfId="105" priority="886">
      <formula>C507/B507&gt;1</formula>
    </cfRule>
  </conditionalFormatting>
  <conditionalFormatting sqref="C507:N507">
    <cfRule type="expression" dxfId="104" priority="887">
      <formula>C507/B507&lt;1</formula>
    </cfRule>
  </conditionalFormatting>
  <conditionalFormatting sqref="C626:N627">
    <cfRule type="cellIs" dxfId="103" priority="888" operator="lessThan">
      <formula>0</formula>
    </cfRule>
  </conditionalFormatting>
  <conditionalFormatting sqref="C538:N538">
    <cfRule type="expression" dxfId="102" priority="889">
      <formula>C538/B538&gt;1</formula>
    </cfRule>
  </conditionalFormatting>
  <conditionalFormatting sqref="C538:N538">
    <cfRule type="expression" dxfId="101" priority="890">
      <formula>C538/B538&lt;1</formula>
    </cfRule>
  </conditionalFormatting>
  <conditionalFormatting sqref="C567:N567">
    <cfRule type="cellIs" dxfId="100" priority="891" operator="lessThan">
      <formula>0</formula>
    </cfRule>
  </conditionalFormatting>
  <conditionalFormatting sqref="C588:M588">
    <cfRule type="expression" dxfId="99" priority="892">
      <formula>C588/B588&gt;1</formula>
    </cfRule>
  </conditionalFormatting>
  <conditionalFormatting sqref="C588:M588">
    <cfRule type="expression" dxfId="98" priority="893">
      <formula>C588/B588&lt;1</formula>
    </cfRule>
  </conditionalFormatting>
  <conditionalFormatting sqref="C583:N583">
    <cfRule type="cellIs" dxfId="97" priority="894" operator="lessThan">
      <formula>0</formula>
    </cfRule>
  </conditionalFormatting>
  <conditionalFormatting sqref="N588">
    <cfRule type="expression" dxfId="96" priority="895">
      <formula>N588/M588&gt;1</formula>
    </cfRule>
  </conditionalFormatting>
  <conditionalFormatting sqref="N588">
    <cfRule type="expression" dxfId="95" priority="896">
      <formula>N588/M588&lt;1</formula>
    </cfRule>
  </conditionalFormatting>
  <conditionalFormatting sqref="C588:M588">
    <cfRule type="cellIs" dxfId="94" priority="897" operator="lessThan">
      <formula>0</formula>
    </cfRule>
  </conditionalFormatting>
  <conditionalFormatting sqref="C588:M588">
    <cfRule type="cellIs" dxfId="93" priority="898" operator="lessThan">
      <formula>0</formula>
    </cfRule>
  </conditionalFormatting>
  <conditionalFormatting sqref="B552">
    <cfRule type="cellIs" dxfId="92" priority="899" operator="lessThan">
      <formula>0</formula>
    </cfRule>
  </conditionalFormatting>
  <conditionalFormatting sqref="B552">
    <cfRule type="expression" dxfId="91" priority="900">
      <formula>B552/#REF!&gt;1</formula>
    </cfRule>
  </conditionalFormatting>
  <conditionalFormatting sqref="B552">
    <cfRule type="expression" dxfId="90" priority="901">
      <formula>B552/#REF!&lt;1</formula>
    </cfRule>
  </conditionalFormatting>
  <conditionalFormatting sqref="C552:N552">
    <cfRule type="cellIs" dxfId="89" priority="902" operator="lessThan">
      <formula>0</formula>
    </cfRule>
  </conditionalFormatting>
  <conditionalFormatting sqref="C626:N627">
    <cfRule type="expression" dxfId="88" priority="903">
      <formula>C626/B626&gt;1</formula>
    </cfRule>
  </conditionalFormatting>
  <conditionalFormatting sqref="C626:N627">
    <cfRule type="expression" dxfId="87" priority="904">
      <formula>C626/B626&lt;1</formula>
    </cfRule>
  </conditionalFormatting>
  <conditionalFormatting sqref="C583:N583">
    <cfRule type="cellIs" dxfId="86" priority="905" operator="lessThan">
      <formula>0</formula>
    </cfRule>
  </conditionalFormatting>
  <conditionalFormatting sqref="C567:N567">
    <cfRule type="expression" dxfId="85" priority="906">
      <formula>C567/B567&gt;1</formula>
    </cfRule>
  </conditionalFormatting>
  <conditionalFormatting sqref="C567:N567">
    <cfRule type="expression" dxfId="84" priority="907">
      <formula>C567/B567&lt;1</formula>
    </cfRule>
  </conditionalFormatting>
  <conditionalFormatting sqref="C583:N583">
    <cfRule type="cellIs" dxfId="83" priority="908" operator="lessThan">
      <formula>0</formula>
    </cfRule>
  </conditionalFormatting>
  <conditionalFormatting sqref="N588">
    <cfRule type="cellIs" dxfId="82" priority="909" operator="lessThan">
      <formula>0</formula>
    </cfRule>
  </conditionalFormatting>
  <conditionalFormatting sqref="C588:M588">
    <cfRule type="cellIs" dxfId="81" priority="910" operator="lessThan">
      <formula>0</formula>
    </cfRule>
  </conditionalFormatting>
  <conditionalFormatting sqref="N588">
    <cfRule type="cellIs" dxfId="80" priority="911" operator="lessThan">
      <formula>0</formula>
    </cfRule>
  </conditionalFormatting>
  <conditionalFormatting sqref="B663:N666">
    <cfRule type="cellIs" dxfId="79" priority="912" operator="lessThan">
      <formula>0</formula>
    </cfRule>
  </conditionalFormatting>
  <conditionalFormatting sqref="I665:P665 O663:P664 O666:P666">
    <cfRule type="cellIs" dxfId="78" priority="913" operator="lessThan">
      <formula>0</formula>
    </cfRule>
  </conditionalFormatting>
  <conditionalFormatting sqref="B667:N670">
    <cfRule type="cellIs" dxfId="77" priority="914" operator="lessThan">
      <formula>0</formula>
    </cfRule>
  </conditionalFormatting>
  <conditionalFormatting sqref="I669:P669 O667:P668 O670:P670">
    <cfRule type="cellIs" dxfId="76" priority="915" operator="lessThan">
      <formula>0</formula>
    </cfRule>
  </conditionalFormatting>
  <conditionalFormatting sqref="B671:N674">
    <cfRule type="cellIs" dxfId="75" priority="916" operator="lessThan">
      <formula>0</formula>
    </cfRule>
  </conditionalFormatting>
  <conditionalFormatting sqref="I673:P673 O671:P672 O674:P674">
    <cfRule type="cellIs" dxfId="74" priority="917" operator="lessThan">
      <formula>0</formula>
    </cfRule>
  </conditionalFormatting>
  <conditionalFormatting sqref="B675:N678">
    <cfRule type="cellIs" dxfId="73" priority="918" operator="lessThan">
      <formula>0</formula>
    </cfRule>
  </conditionalFormatting>
  <conditionalFormatting sqref="I677:P677 O675:P676 O678:P678">
    <cfRule type="cellIs" dxfId="72" priority="919" operator="lessThan">
      <formula>0</formula>
    </cfRule>
  </conditionalFormatting>
  <conditionalFormatting sqref="B679:N682">
    <cfRule type="cellIs" dxfId="71" priority="920" operator="lessThan">
      <formula>0</formula>
    </cfRule>
  </conditionalFormatting>
  <conditionalFormatting sqref="I681:P681 O679:P680 O682:P682">
    <cfRule type="cellIs" dxfId="70" priority="921" operator="lessThan">
      <formula>0</formula>
    </cfRule>
  </conditionalFormatting>
  <conditionalFormatting sqref="B683:N686">
    <cfRule type="cellIs" dxfId="69" priority="922" operator="lessThan">
      <formula>0</formula>
    </cfRule>
  </conditionalFormatting>
  <conditionalFormatting sqref="I685:P685 O683:P684 O686:P686">
    <cfRule type="cellIs" dxfId="68" priority="923" operator="lessThan">
      <formula>0</formula>
    </cfRule>
  </conditionalFormatting>
  <conditionalFormatting sqref="B687:N690">
    <cfRule type="cellIs" dxfId="67" priority="924" operator="lessThan">
      <formula>0</formula>
    </cfRule>
  </conditionalFormatting>
  <conditionalFormatting sqref="I689:P689 O687:P688 O690:P690">
    <cfRule type="cellIs" dxfId="66" priority="925" operator="lessThan">
      <formula>0</formula>
    </cfRule>
  </conditionalFormatting>
  <conditionalFormatting sqref="B691:N694">
    <cfRule type="cellIs" dxfId="65" priority="926" operator="lessThan">
      <formula>0</formula>
    </cfRule>
  </conditionalFormatting>
  <conditionalFormatting sqref="I693:P693 O691:P692 O694:P694">
    <cfRule type="cellIs" dxfId="64" priority="927" operator="lessThan">
      <formula>0</formula>
    </cfRule>
  </conditionalFormatting>
  <conditionalFormatting sqref="B699:N702">
    <cfRule type="cellIs" dxfId="63" priority="928" operator="lessThan">
      <formula>0</formula>
    </cfRule>
  </conditionalFormatting>
  <conditionalFormatting sqref="I701:P701 O699:P700 O702:P702">
    <cfRule type="cellIs" dxfId="62" priority="929" operator="lessThan">
      <formula>0</formula>
    </cfRule>
  </conditionalFormatting>
  <conditionalFormatting sqref="B703:N706">
    <cfRule type="cellIs" dxfId="61" priority="930" operator="lessThan">
      <formula>0</formula>
    </cfRule>
  </conditionalFormatting>
  <conditionalFormatting sqref="I705:P705 O703:P704 O706:P706">
    <cfRule type="cellIs" dxfId="60" priority="931" operator="lessThan">
      <formula>0</formula>
    </cfRule>
  </conditionalFormatting>
  <conditionalFormatting sqref="O636">
    <cfRule type="cellIs" dxfId="59" priority="932" operator="lessThan">
      <formula>0</formula>
    </cfRule>
  </conditionalFormatting>
  <conditionalFormatting sqref="O531">
    <cfRule type="cellIs" dxfId="58" priority="933" operator="lessThan">
      <formula>0</formula>
    </cfRule>
  </conditionalFormatting>
  <conditionalFormatting sqref="P454">
    <cfRule type="cellIs" dxfId="57" priority="934" operator="lessThan">
      <formula>0</formula>
    </cfRule>
  </conditionalFormatting>
  <conditionalFormatting sqref="O454">
    <cfRule type="cellIs" dxfId="56" priority="935" operator="lessThan">
      <formula>0</formula>
    </cfRule>
  </conditionalFormatting>
  <conditionalFormatting sqref="B454:N454">
    <cfRule type="cellIs" dxfId="55" priority="936" operator="lessThan">
      <formula>0</formula>
    </cfRule>
  </conditionalFormatting>
  <conditionalFormatting sqref="P475">
    <cfRule type="cellIs" dxfId="54" priority="937" operator="lessThan">
      <formula>0</formula>
    </cfRule>
  </conditionalFormatting>
  <conditionalFormatting sqref="O475">
    <cfRule type="cellIs" dxfId="53" priority="938" operator="lessThan">
      <formula>0</formula>
    </cfRule>
  </conditionalFormatting>
  <conditionalFormatting sqref="B475:N475">
    <cfRule type="cellIs" dxfId="52" priority="939" operator="lessThan">
      <formula>0</formula>
    </cfRule>
  </conditionalFormatting>
  <conditionalFormatting sqref="P483">
    <cfRule type="cellIs" dxfId="51" priority="940" operator="lessThan">
      <formula>0</formula>
    </cfRule>
  </conditionalFormatting>
  <conditionalFormatting sqref="O483">
    <cfRule type="cellIs" dxfId="50" priority="941" operator="lessThan">
      <formula>0</formula>
    </cfRule>
  </conditionalFormatting>
  <conditionalFormatting sqref="B483:N483">
    <cfRule type="cellIs" dxfId="49" priority="942" operator="lessThan">
      <formula>0</formula>
    </cfRule>
  </conditionalFormatting>
  <conditionalFormatting sqref="P492">
    <cfRule type="cellIs" dxfId="48" priority="943" operator="lessThan">
      <formula>0</formula>
    </cfRule>
  </conditionalFormatting>
  <conditionalFormatting sqref="O492">
    <cfRule type="cellIs" dxfId="47" priority="944" operator="lessThan">
      <formula>0</formula>
    </cfRule>
  </conditionalFormatting>
  <conditionalFormatting sqref="B492:N492">
    <cfRule type="cellIs" dxfId="46" priority="945" operator="lessThan">
      <formula>0</formula>
    </cfRule>
  </conditionalFormatting>
  <conditionalFormatting sqref="P500">
    <cfRule type="cellIs" dxfId="45" priority="946" operator="lessThan">
      <formula>0</formula>
    </cfRule>
  </conditionalFormatting>
  <conditionalFormatting sqref="O500">
    <cfRule type="cellIs" dxfId="44" priority="947" operator="lessThan">
      <formula>0</formula>
    </cfRule>
  </conditionalFormatting>
  <conditionalFormatting sqref="B500:N500">
    <cfRule type="cellIs" dxfId="43" priority="948" operator="lessThan">
      <formula>0</formula>
    </cfRule>
  </conditionalFormatting>
  <conditionalFormatting sqref="P508">
    <cfRule type="cellIs" dxfId="42" priority="949" operator="lessThan">
      <formula>0</formula>
    </cfRule>
  </conditionalFormatting>
  <conditionalFormatting sqref="O508">
    <cfRule type="cellIs" dxfId="41" priority="950" operator="lessThan">
      <formula>0</formula>
    </cfRule>
  </conditionalFormatting>
  <conditionalFormatting sqref="B508:N508">
    <cfRule type="cellIs" dxfId="40" priority="951" operator="lessThan">
      <formula>0</formula>
    </cfRule>
  </conditionalFormatting>
  <conditionalFormatting sqref="P523">
    <cfRule type="cellIs" dxfId="39" priority="952" operator="lessThan">
      <formula>0</formula>
    </cfRule>
  </conditionalFormatting>
  <conditionalFormatting sqref="O523">
    <cfRule type="cellIs" dxfId="38" priority="953" operator="lessThan">
      <formula>0</formula>
    </cfRule>
  </conditionalFormatting>
  <conditionalFormatting sqref="B523:N523">
    <cfRule type="cellIs" dxfId="37" priority="954" operator="lessThan">
      <formula>0</formula>
    </cfRule>
  </conditionalFormatting>
  <conditionalFormatting sqref="P531">
    <cfRule type="cellIs" dxfId="36" priority="955" operator="lessThan">
      <formula>0</formula>
    </cfRule>
  </conditionalFormatting>
  <conditionalFormatting sqref="B531:N531">
    <cfRule type="cellIs" dxfId="35" priority="956" operator="lessThan">
      <formula>0</formula>
    </cfRule>
  </conditionalFormatting>
  <conditionalFormatting sqref="P560">
    <cfRule type="cellIs" dxfId="34" priority="957" operator="lessThan">
      <formula>0</formula>
    </cfRule>
  </conditionalFormatting>
  <conditionalFormatting sqref="O560">
    <cfRule type="cellIs" dxfId="33" priority="958" operator="lessThan">
      <formula>0</formula>
    </cfRule>
  </conditionalFormatting>
  <conditionalFormatting sqref="B560:N560">
    <cfRule type="cellIs" dxfId="32" priority="959" operator="lessThan">
      <formula>0</formula>
    </cfRule>
  </conditionalFormatting>
  <conditionalFormatting sqref="Q710:AC710 G710 O721 Q721:AC721 G721:I721 O728 Q728:AC728 G728:I728 O735 Q735:AC735 I735 O743 Q743:AC743 G743:I743 O710 D711:F716 O711:AC716">
    <cfRule type="cellIs" dxfId="31" priority="960" operator="lessThan">
      <formula>0</formula>
    </cfRule>
  </conditionalFormatting>
  <conditionalFormatting sqref="O720:O721 O727:O728 O710">
    <cfRule type="cellIs" dxfId="30" priority="961" operator="lessThan">
      <formula>0</formula>
    </cfRule>
  </conditionalFormatting>
  <conditionalFormatting sqref="P723">
    <cfRule type="cellIs" dxfId="29" priority="962" operator="lessThan">
      <formula>0</formula>
    </cfRule>
  </conditionalFormatting>
  <conditionalFormatting sqref="P712">
    <cfRule type="cellIs" dxfId="28" priority="963" operator="lessThan">
      <formula>0</formula>
    </cfRule>
  </conditionalFormatting>
  <conditionalFormatting sqref="P730">
    <cfRule type="cellIs" dxfId="27" priority="964" operator="lessThan">
      <formula>0</formula>
    </cfRule>
  </conditionalFormatting>
  <conditionalFormatting sqref="O735">
    <cfRule type="cellIs" dxfId="26" priority="965" operator="lessThan">
      <formula>0</formula>
    </cfRule>
  </conditionalFormatting>
  <conditionalFormatting sqref="P737">
    <cfRule type="cellIs" dxfId="25" priority="966" operator="lessThan">
      <formula>0</formula>
    </cfRule>
  </conditionalFormatting>
  <conditionalFormatting sqref="D710:F710 D721:H721 D728:H728 D735:H735 D743:H743">
    <cfRule type="cellIs" dxfId="24" priority="967" operator="lessThan">
      <formula>0</formula>
    </cfRule>
  </conditionalFormatting>
  <conditionalFormatting sqref="N756:N758">
    <cfRule type="cellIs" dxfId="23" priority="968" operator="lessThan">
      <formula>0</formula>
    </cfRule>
  </conditionalFormatting>
  <conditionalFormatting sqref="M733">
    <cfRule type="cellIs" dxfId="22" priority="969" operator="lessThan">
      <formula>0</formula>
    </cfRule>
  </conditionalFormatting>
  <conditionalFormatting sqref="M732">
    <cfRule type="cellIs" dxfId="21" priority="970" operator="lessThan">
      <formula>0</formula>
    </cfRule>
  </conditionalFormatting>
  <conditionalFormatting sqref="M731">
    <cfRule type="cellIs" dxfId="20" priority="971" operator="lessThan">
      <formula>0</formula>
    </cfRule>
  </conditionalFormatting>
  <conditionalFormatting sqref="M729">
    <cfRule type="cellIs" dxfId="19" priority="972" operator="lessThan">
      <formula>0</formula>
    </cfRule>
  </conditionalFormatting>
  <conditionalFormatting sqref="G711:N719">
    <cfRule type="expression" dxfId="18" priority="973">
      <formula>G711/F711&gt;1</formula>
    </cfRule>
  </conditionalFormatting>
  <conditionalFormatting sqref="G711:N719">
    <cfRule type="expression" dxfId="17" priority="974">
      <formula>G711/F711&lt;1</formula>
    </cfRule>
  </conditionalFormatting>
  <conditionalFormatting sqref="G711:N719">
    <cfRule type="cellIs" dxfId="16" priority="975" operator="lessThan">
      <formula>0</formula>
    </cfRule>
  </conditionalFormatting>
  <conditionalFormatting sqref="I722:N726">
    <cfRule type="expression" dxfId="15" priority="976">
      <formula>I722/H722&gt;1</formula>
    </cfRule>
  </conditionalFormatting>
  <conditionalFormatting sqref="I722:N726">
    <cfRule type="expression" dxfId="14" priority="977">
      <formula>I722/H722&lt;1</formula>
    </cfRule>
  </conditionalFormatting>
  <conditionalFormatting sqref="I722:N726">
    <cfRule type="cellIs" dxfId="13" priority="978" operator="lessThan">
      <formula>0</formula>
    </cfRule>
  </conditionalFormatting>
  <conditionalFormatting sqref="O461:P461 B461">
    <cfRule type="cellIs" dxfId="12" priority="979" operator="lessThan">
      <formula>0</formula>
    </cfRule>
  </conditionalFormatting>
  <conditionalFormatting sqref="P462:P466">
    <cfRule type="cellIs" dxfId="11" priority="980" operator="lessThan">
      <formula>0</formula>
    </cfRule>
  </conditionalFormatting>
  <conditionalFormatting sqref="O462:O465">
    <cfRule type="cellIs" dxfId="10" priority="981" operator="lessThan">
      <formula>0</formula>
    </cfRule>
  </conditionalFormatting>
  <conditionalFormatting sqref="G466:N466 M462:N465">
    <cfRule type="cellIs" dxfId="9" priority="982" operator="lessThan">
      <formula>0</formula>
    </cfRule>
  </conditionalFormatting>
  <conditionalFormatting sqref="G466:N466 M462:N465">
    <cfRule type="expression" dxfId="8" priority="983">
      <formula>G462/F462&gt;1</formula>
    </cfRule>
  </conditionalFormatting>
  <conditionalFormatting sqref="G466:N466 M462:N465">
    <cfRule type="expression" dxfId="7" priority="984">
      <formula>G462/F462&lt;1</formula>
    </cfRule>
  </conditionalFormatting>
  <conditionalFormatting sqref="B462:L465">
    <cfRule type="cellIs" dxfId="6" priority="985" operator="lessThan">
      <formula>0</formula>
    </cfRule>
  </conditionalFormatting>
  <conditionalFormatting sqref="B462:L465">
    <cfRule type="expression" dxfId="5" priority="986">
      <formula>B462/A462&gt;1</formula>
    </cfRule>
  </conditionalFormatting>
  <conditionalFormatting sqref="B462:L465">
    <cfRule type="expression" dxfId="4" priority="987">
      <formula>B462/A462&lt;1</formula>
    </cfRule>
  </conditionalFormatting>
  <conditionalFormatting sqref="B466:F466">
    <cfRule type="cellIs" dxfId="3" priority="988" operator="lessThan">
      <formula>0</formula>
    </cfRule>
  </conditionalFormatting>
  <conditionalFormatting sqref="B466:F466">
    <cfRule type="expression" dxfId="2" priority="989">
      <formula>B466/A466&gt;1</formula>
    </cfRule>
  </conditionalFormatting>
  <conditionalFormatting sqref="B466:F466">
    <cfRule type="expression" dxfId="1" priority="990">
      <formula>B466/A466&lt;1</formula>
    </cfRule>
  </conditionalFormatting>
  <conditionalFormatting sqref="O466">
    <cfRule type="cellIs" dxfId="0" priority="991" operator="lessThan">
      <formula>0</formula>
    </cfRule>
  </conditionalFormatting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B93E-E16D-4C08-A250-B5945C0F5E69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CENTEL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Pitiphat</dc:creator>
  <cp:lastModifiedBy>Pitiphat</cp:lastModifiedBy>
  <dcterms:created xsi:type="dcterms:W3CDTF">2020-12-02T05:55:20Z</dcterms:created>
  <dcterms:modified xsi:type="dcterms:W3CDTF">2020-12-02T05:57:08Z</dcterms:modified>
</cp:coreProperties>
</file>