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tiphat\Desktop\"/>
    </mc:Choice>
  </mc:AlternateContent>
  <xr:revisionPtr revIDLastSave="0" documentId="8_{63544BDA-C531-4A18-AAFA-3B534AC6AAB2}" xr6:coauthVersionLast="45" xr6:coauthVersionMax="45" xr10:uidLastSave="{00000000-0000-0000-0000-000000000000}"/>
  <bookViews>
    <workbookView xWindow="768" yWindow="768" windowWidth="20256" windowHeight="11916" xr2:uid="{0187A993-66CB-41A9-A6F0-765CAA177B57}"/>
  </bookViews>
  <sheets>
    <sheet name="TKN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0" i="2" l="1"/>
  <c r="M728" i="2"/>
  <c r="O728" i="2" s="1"/>
  <c r="L728" i="2"/>
  <c r="K728" i="2"/>
  <c r="J728" i="2"/>
  <c r="I727" i="2"/>
  <c r="M726" i="2"/>
  <c r="O726" i="2" s="1"/>
  <c r="L726" i="2"/>
  <c r="K726" i="2"/>
  <c r="J726" i="2"/>
  <c r="I725" i="2"/>
  <c r="M724" i="2"/>
  <c r="O724" i="2" s="1"/>
  <c r="L724" i="2"/>
  <c r="K724" i="2"/>
  <c r="J724" i="2"/>
  <c r="M721" i="2"/>
  <c r="O721" i="2" s="1"/>
  <c r="L721" i="2"/>
  <c r="K721" i="2"/>
  <c r="J721" i="2"/>
  <c r="I721" i="2"/>
  <c r="I728" i="2" s="1"/>
  <c r="M720" i="2"/>
  <c r="M727" i="2" s="1"/>
  <c r="O727" i="2" s="1"/>
  <c r="L720" i="2"/>
  <c r="L727" i="2" s="1"/>
  <c r="K720" i="2"/>
  <c r="K727" i="2" s="1"/>
  <c r="J720" i="2"/>
  <c r="J727" i="2" s="1"/>
  <c r="I720" i="2"/>
  <c r="M719" i="2"/>
  <c r="O719" i="2" s="1"/>
  <c r="L719" i="2"/>
  <c r="K719" i="2"/>
  <c r="J719" i="2"/>
  <c r="I719" i="2"/>
  <c r="I726" i="2" s="1"/>
  <c r="M718" i="2"/>
  <c r="M725" i="2" s="1"/>
  <c r="O725" i="2" s="1"/>
  <c r="L718" i="2"/>
  <c r="L725" i="2" s="1"/>
  <c r="K718" i="2"/>
  <c r="K725" i="2" s="1"/>
  <c r="J718" i="2"/>
  <c r="J725" i="2" s="1"/>
  <c r="I718" i="2"/>
  <c r="M717" i="2"/>
  <c r="O717" i="2" s="1"/>
  <c r="L717" i="2"/>
  <c r="L729" i="2" s="1"/>
  <c r="K717" i="2"/>
  <c r="J717" i="2"/>
  <c r="I717" i="2"/>
  <c r="I729" i="2" s="1"/>
  <c r="O714" i="2"/>
  <c r="O713" i="2"/>
  <c r="O712" i="2"/>
  <c r="O711" i="2"/>
  <c r="O710" i="2"/>
  <c r="O707" i="2"/>
  <c r="O706" i="2"/>
  <c r="O705" i="2"/>
  <c r="O704" i="2"/>
  <c r="O703" i="2"/>
  <c r="O702" i="2"/>
  <c r="O701" i="2"/>
  <c r="O700" i="2"/>
  <c r="O699" i="2"/>
  <c r="N692" i="2"/>
  <c r="N694" i="2" s="1"/>
  <c r="M692" i="2"/>
  <c r="N691" i="2"/>
  <c r="M688" i="2"/>
  <c r="L688" i="2"/>
  <c r="M687" i="2"/>
  <c r="N687" i="2" s="1"/>
  <c r="K684" i="2"/>
  <c r="L683" i="2"/>
  <c r="L684" i="2" s="1"/>
  <c r="L686" i="2" s="1"/>
  <c r="J680" i="2"/>
  <c r="K679" i="2"/>
  <c r="J676" i="2"/>
  <c r="I676" i="2"/>
  <c r="J675" i="2"/>
  <c r="K675" i="2" s="1"/>
  <c r="H672" i="2"/>
  <c r="I671" i="2"/>
  <c r="I672" i="2" s="1"/>
  <c r="I674" i="2" s="1"/>
  <c r="G668" i="2"/>
  <c r="H667" i="2"/>
  <c r="F664" i="2"/>
  <c r="I663" i="2"/>
  <c r="H663" i="2"/>
  <c r="H664" i="2" s="1"/>
  <c r="G663" i="2"/>
  <c r="G664" i="2" s="1"/>
  <c r="G666" i="2" s="1"/>
  <c r="F662" i="2"/>
  <c r="G660" i="2"/>
  <c r="F660" i="2"/>
  <c r="E660" i="2"/>
  <c r="G659" i="2"/>
  <c r="H659" i="2" s="1"/>
  <c r="F659" i="2"/>
  <c r="D656" i="2"/>
  <c r="E655" i="2"/>
  <c r="E656" i="2" s="1"/>
  <c r="C652" i="2"/>
  <c r="E651" i="2"/>
  <c r="E652" i="2" s="1"/>
  <c r="E654" i="2" s="1"/>
  <c r="D651" i="2"/>
  <c r="D652" i="2" s="1"/>
  <c r="B648" i="2"/>
  <c r="C647" i="2"/>
  <c r="C648" i="2" s="1"/>
  <c r="H638" i="2"/>
  <c r="G638" i="2"/>
  <c r="F638" i="2"/>
  <c r="E638" i="2"/>
  <c r="D638" i="2"/>
  <c r="C638" i="2"/>
  <c r="N631" i="2"/>
  <c r="M624" i="2"/>
  <c r="L624" i="2"/>
  <c r="K624" i="2"/>
  <c r="J624" i="2"/>
  <c r="I624" i="2"/>
  <c r="O624" i="2" s="1"/>
  <c r="M622" i="2"/>
  <c r="L622" i="2"/>
  <c r="K622" i="2"/>
  <c r="J622" i="2"/>
  <c r="I622" i="2"/>
  <c r="O622" i="2" s="1"/>
  <c r="O621" i="2"/>
  <c r="N607" i="2"/>
  <c r="M607" i="2"/>
  <c r="L607" i="2"/>
  <c r="K607" i="2"/>
  <c r="J607" i="2"/>
  <c r="I607" i="2"/>
  <c r="H607" i="2"/>
  <c r="G607" i="2"/>
  <c r="F607" i="2"/>
  <c r="E607" i="2"/>
  <c r="D607" i="2"/>
  <c r="C607" i="2"/>
  <c r="B607" i="2"/>
  <c r="N606" i="2"/>
  <c r="M606" i="2"/>
  <c r="L606" i="2"/>
  <c r="K606" i="2"/>
  <c r="J606" i="2"/>
  <c r="I606" i="2"/>
  <c r="H606" i="2"/>
  <c r="G606" i="2"/>
  <c r="F606" i="2"/>
  <c r="E606" i="2"/>
  <c r="D606" i="2"/>
  <c r="C606" i="2"/>
  <c r="B606" i="2"/>
  <c r="N605" i="2"/>
  <c r="M605" i="2"/>
  <c r="L605" i="2"/>
  <c r="K605" i="2"/>
  <c r="J605" i="2"/>
  <c r="I605" i="2"/>
  <c r="H605" i="2"/>
  <c r="G605" i="2"/>
  <c r="F605" i="2"/>
  <c r="E605" i="2"/>
  <c r="D605" i="2"/>
  <c r="C605" i="2"/>
  <c r="B605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B604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B602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B601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B600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B599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B597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B596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B595" i="2"/>
  <c r="N594" i="2"/>
  <c r="M594" i="2"/>
  <c r="L594" i="2"/>
  <c r="K594" i="2"/>
  <c r="J594" i="2"/>
  <c r="I594" i="2"/>
  <c r="H594" i="2"/>
  <c r="G594" i="2"/>
  <c r="F594" i="2"/>
  <c r="E594" i="2"/>
  <c r="D594" i="2"/>
  <c r="C594" i="2"/>
  <c r="B594" i="2"/>
  <c r="I592" i="2"/>
  <c r="J591" i="2"/>
  <c r="K590" i="2"/>
  <c r="M589" i="2"/>
  <c r="M573" i="2" s="1"/>
  <c r="L589" i="2"/>
  <c r="N587" i="2"/>
  <c r="N592" i="2" s="1"/>
  <c r="N576" i="2" s="1"/>
  <c r="M587" i="2"/>
  <c r="L587" i="2"/>
  <c r="K587" i="2"/>
  <c r="J587" i="2"/>
  <c r="I587" i="2"/>
  <c r="H587" i="2"/>
  <c r="G587" i="2"/>
  <c r="F587" i="2"/>
  <c r="E587" i="2"/>
  <c r="D587" i="2"/>
  <c r="C587" i="2"/>
  <c r="B587" i="2"/>
  <c r="B592" i="2" s="1"/>
  <c r="B576" i="2" s="1"/>
  <c r="N586" i="2"/>
  <c r="M586" i="2"/>
  <c r="L586" i="2"/>
  <c r="K586" i="2"/>
  <c r="J586" i="2"/>
  <c r="I586" i="2"/>
  <c r="H586" i="2"/>
  <c r="G586" i="2"/>
  <c r="F586" i="2"/>
  <c r="E586" i="2"/>
  <c r="D586" i="2"/>
  <c r="C586" i="2"/>
  <c r="C591" i="2" s="1"/>
  <c r="C575" i="2" s="1"/>
  <c r="B586" i="2"/>
  <c r="N585" i="2"/>
  <c r="M585" i="2"/>
  <c r="L585" i="2"/>
  <c r="K585" i="2"/>
  <c r="J585" i="2"/>
  <c r="I585" i="2"/>
  <c r="H585" i="2"/>
  <c r="G585" i="2"/>
  <c r="F585" i="2"/>
  <c r="E585" i="2"/>
  <c r="D585" i="2"/>
  <c r="D590" i="2" s="1"/>
  <c r="D574" i="2" s="1"/>
  <c r="C585" i="2"/>
  <c r="B585" i="2"/>
  <c r="N584" i="2"/>
  <c r="M584" i="2"/>
  <c r="L584" i="2"/>
  <c r="K584" i="2"/>
  <c r="J584" i="2"/>
  <c r="I584" i="2"/>
  <c r="H584" i="2"/>
  <c r="G584" i="2"/>
  <c r="F584" i="2"/>
  <c r="E584" i="2"/>
  <c r="E589" i="2" s="1"/>
  <c r="E573" i="2" s="1"/>
  <c r="D584" i="2"/>
  <c r="C584" i="2"/>
  <c r="B584" i="2"/>
  <c r="N582" i="2"/>
  <c r="M582" i="2"/>
  <c r="L582" i="2"/>
  <c r="L592" i="2" s="1"/>
  <c r="L576" i="2" s="1"/>
  <c r="K582" i="2"/>
  <c r="K592" i="2" s="1"/>
  <c r="K576" i="2" s="1"/>
  <c r="J582" i="2"/>
  <c r="J592" i="2" s="1"/>
  <c r="J576" i="2" s="1"/>
  <c r="I582" i="2"/>
  <c r="H582" i="2"/>
  <c r="H592" i="2" s="1"/>
  <c r="G582" i="2"/>
  <c r="G592" i="2" s="1"/>
  <c r="F582" i="2"/>
  <c r="F592" i="2" s="1"/>
  <c r="E582" i="2"/>
  <c r="E592" i="2" s="1"/>
  <c r="D582" i="2"/>
  <c r="D592" i="2" s="1"/>
  <c r="C582" i="2"/>
  <c r="C592" i="2" s="1"/>
  <c r="B582" i="2"/>
  <c r="N581" i="2"/>
  <c r="M581" i="2"/>
  <c r="M591" i="2" s="1"/>
  <c r="M575" i="2" s="1"/>
  <c r="L581" i="2"/>
  <c r="L591" i="2" s="1"/>
  <c r="L575" i="2" s="1"/>
  <c r="K581" i="2"/>
  <c r="K591" i="2" s="1"/>
  <c r="K575" i="2" s="1"/>
  <c r="J581" i="2"/>
  <c r="I581" i="2"/>
  <c r="I591" i="2" s="1"/>
  <c r="H581" i="2"/>
  <c r="H591" i="2" s="1"/>
  <c r="G581" i="2"/>
  <c r="G591" i="2" s="1"/>
  <c r="F581" i="2"/>
  <c r="F591" i="2" s="1"/>
  <c r="E581" i="2"/>
  <c r="E591" i="2" s="1"/>
  <c r="D581" i="2"/>
  <c r="D591" i="2" s="1"/>
  <c r="D575" i="2" s="1"/>
  <c r="C581" i="2"/>
  <c r="B581" i="2"/>
  <c r="N580" i="2"/>
  <c r="N590" i="2" s="1"/>
  <c r="N574" i="2" s="1"/>
  <c r="M580" i="2"/>
  <c r="M590" i="2" s="1"/>
  <c r="M574" i="2" s="1"/>
  <c r="L580" i="2"/>
  <c r="L590" i="2" s="1"/>
  <c r="L574" i="2" s="1"/>
  <c r="K580" i="2"/>
  <c r="J580" i="2"/>
  <c r="J590" i="2" s="1"/>
  <c r="I580" i="2"/>
  <c r="I590" i="2" s="1"/>
  <c r="H580" i="2"/>
  <c r="G580" i="2"/>
  <c r="G590" i="2" s="1"/>
  <c r="F580" i="2"/>
  <c r="F590" i="2" s="1"/>
  <c r="E580" i="2"/>
  <c r="E590" i="2" s="1"/>
  <c r="D580" i="2"/>
  <c r="C580" i="2"/>
  <c r="B580" i="2"/>
  <c r="B590" i="2" s="1"/>
  <c r="B574" i="2" s="1"/>
  <c r="N579" i="2"/>
  <c r="N589" i="2" s="1"/>
  <c r="N573" i="2" s="1"/>
  <c r="M579" i="2"/>
  <c r="L579" i="2"/>
  <c r="K579" i="2"/>
  <c r="K589" i="2" s="1"/>
  <c r="J579" i="2"/>
  <c r="J589" i="2" s="1"/>
  <c r="I579" i="2"/>
  <c r="H579" i="2"/>
  <c r="H589" i="2" s="1"/>
  <c r="G579" i="2"/>
  <c r="G589" i="2" s="1"/>
  <c r="F579" i="2"/>
  <c r="F589" i="2" s="1"/>
  <c r="E579" i="2"/>
  <c r="D579" i="2"/>
  <c r="C579" i="2"/>
  <c r="C589" i="2" s="1"/>
  <c r="C573" i="2" s="1"/>
  <c r="B579" i="2"/>
  <c r="B589" i="2" s="1"/>
  <c r="B573" i="2" s="1"/>
  <c r="C576" i="2"/>
  <c r="E574" i="2"/>
  <c r="F573" i="2"/>
  <c r="N570" i="2"/>
  <c r="M570" i="2"/>
  <c r="M571" i="2" s="1"/>
  <c r="L570" i="2"/>
  <c r="K570" i="2"/>
  <c r="J570" i="2"/>
  <c r="I570" i="2"/>
  <c r="H570" i="2"/>
  <c r="G570" i="2"/>
  <c r="F570" i="2"/>
  <c r="E570" i="2"/>
  <c r="D570" i="2"/>
  <c r="D576" i="2" s="1"/>
  <c r="C570" i="2"/>
  <c r="B570" i="2"/>
  <c r="N569" i="2"/>
  <c r="M569" i="2"/>
  <c r="L569" i="2"/>
  <c r="K569" i="2"/>
  <c r="J569" i="2"/>
  <c r="I569" i="2"/>
  <c r="H569" i="2"/>
  <c r="H575" i="2" s="1"/>
  <c r="G569" i="2"/>
  <c r="F569" i="2"/>
  <c r="E569" i="2"/>
  <c r="E575" i="2" s="1"/>
  <c r="D569" i="2"/>
  <c r="C569" i="2"/>
  <c r="B569" i="2"/>
  <c r="N568" i="2"/>
  <c r="M568" i="2"/>
  <c r="L568" i="2"/>
  <c r="K568" i="2"/>
  <c r="J568" i="2"/>
  <c r="I568" i="2"/>
  <c r="I574" i="2" s="1"/>
  <c r="H568" i="2"/>
  <c r="G568" i="2"/>
  <c r="F568" i="2"/>
  <c r="F574" i="2" s="1"/>
  <c r="E568" i="2"/>
  <c r="D568" i="2"/>
  <c r="C568" i="2"/>
  <c r="B568" i="2"/>
  <c r="N567" i="2"/>
  <c r="M567" i="2"/>
  <c r="L567" i="2"/>
  <c r="L573" i="2" s="1"/>
  <c r="K567" i="2"/>
  <c r="J567" i="2"/>
  <c r="J573" i="2" s="1"/>
  <c r="I567" i="2"/>
  <c r="H567" i="2"/>
  <c r="G567" i="2"/>
  <c r="G573" i="2" s="1"/>
  <c r="F567" i="2"/>
  <c r="E567" i="2"/>
  <c r="D567" i="2"/>
  <c r="C567" i="2"/>
  <c r="B567" i="2"/>
  <c r="N565" i="2"/>
  <c r="M565" i="2"/>
  <c r="L565" i="2"/>
  <c r="K565" i="2"/>
  <c r="J565" i="2"/>
  <c r="I565" i="2"/>
  <c r="H565" i="2"/>
  <c r="G565" i="2"/>
  <c r="F565" i="2"/>
  <c r="E565" i="2"/>
  <c r="D565" i="2"/>
  <c r="C565" i="2"/>
  <c r="B565" i="2"/>
  <c r="N564" i="2"/>
  <c r="M564" i="2"/>
  <c r="L564" i="2"/>
  <c r="K564" i="2"/>
  <c r="J564" i="2"/>
  <c r="I564" i="2"/>
  <c r="H564" i="2"/>
  <c r="G564" i="2"/>
  <c r="F564" i="2"/>
  <c r="E564" i="2"/>
  <c r="D564" i="2"/>
  <c r="C564" i="2"/>
  <c r="B564" i="2"/>
  <c r="N563" i="2"/>
  <c r="M563" i="2"/>
  <c r="L563" i="2"/>
  <c r="K563" i="2"/>
  <c r="J563" i="2"/>
  <c r="I563" i="2"/>
  <c r="H563" i="2"/>
  <c r="G563" i="2"/>
  <c r="F563" i="2"/>
  <c r="E563" i="2"/>
  <c r="D563" i="2"/>
  <c r="C563" i="2"/>
  <c r="B563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B562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B560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B559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B558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B557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B554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B553" i="2"/>
  <c r="N552" i="2"/>
  <c r="M552" i="2"/>
  <c r="L552" i="2"/>
  <c r="K552" i="2"/>
  <c r="J552" i="2"/>
  <c r="I552" i="2"/>
  <c r="H552" i="2"/>
  <c r="G552" i="2"/>
  <c r="F552" i="2"/>
  <c r="E552" i="2"/>
  <c r="D552" i="2"/>
  <c r="C552" i="2"/>
  <c r="B552" i="2"/>
  <c r="N551" i="2"/>
  <c r="M551" i="2"/>
  <c r="L551" i="2"/>
  <c r="K551" i="2"/>
  <c r="J551" i="2"/>
  <c r="I551" i="2"/>
  <c r="H551" i="2"/>
  <c r="G551" i="2"/>
  <c r="F551" i="2"/>
  <c r="E551" i="2"/>
  <c r="D551" i="2"/>
  <c r="C551" i="2"/>
  <c r="B551" i="2"/>
  <c r="N546" i="2"/>
  <c r="F546" i="2"/>
  <c r="E546" i="2"/>
  <c r="B546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C546" i="2" s="1"/>
  <c r="C571" i="2" s="1"/>
  <c r="O571" i="2" s="1"/>
  <c r="B545" i="2"/>
  <c r="N544" i="2"/>
  <c r="M544" i="2"/>
  <c r="L544" i="2"/>
  <c r="K544" i="2"/>
  <c r="J544" i="2"/>
  <c r="I544" i="2"/>
  <c r="H544" i="2"/>
  <c r="G544" i="2"/>
  <c r="F544" i="2"/>
  <c r="E544" i="2"/>
  <c r="D544" i="2"/>
  <c r="D546" i="2" s="1"/>
  <c r="C544" i="2"/>
  <c r="B544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B543" i="2"/>
  <c r="N542" i="2"/>
  <c r="M542" i="2"/>
  <c r="M546" i="2" s="1"/>
  <c r="L542" i="2"/>
  <c r="L546" i="2" s="1"/>
  <c r="K542" i="2"/>
  <c r="K546" i="2" s="1"/>
  <c r="J542" i="2"/>
  <c r="J546" i="2" s="1"/>
  <c r="K548" i="2" s="1"/>
  <c r="I542" i="2"/>
  <c r="H542" i="2"/>
  <c r="G542" i="2"/>
  <c r="G546" i="2" s="1"/>
  <c r="F542" i="2"/>
  <c r="E542" i="2"/>
  <c r="D542" i="2"/>
  <c r="C542" i="2"/>
  <c r="B542" i="2"/>
  <c r="J539" i="2"/>
  <c r="B539" i="2"/>
  <c r="N538" i="2"/>
  <c r="M538" i="2"/>
  <c r="L538" i="2"/>
  <c r="K538" i="2"/>
  <c r="K539" i="2" s="1"/>
  <c r="J538" i="2"/>
  <c r="I538" i="2"/>
  <c r="H538" i="2"/>
  <c r="G538" i="2"/>
  <c r="F538" i="2"/>
  <c r="E538" i="2"/>
  <c r="D538" i="2"/>
  <c r="C538" i="2"/>
  <c r="B538" i="2"/>
  <c r="N537" i="2"/>
  <c r="M537" i="2"/>
  <c r="L537" i="2"/>
  <c r="L539" i="2" s="1"/>
  <c r="K537" i="2"/>
  <c r="J537" i="2"/>
  <c r="I537" i="2"/>
  <c r="H537" i="2"/>
  <c r="G537" i="2"/>
  <c r="F537" i="2"/>
  <c r="E537" i="2"/>
  <c r="D537" i="2"/>
  <c r="C537" i="2"/>
  <c r="B537" i="2"/>
  <c r="N536" i="2"/>
  <c r="N539" i="2" s="1"/>
  <c r="M536" i="2"/>
  <c r="L536" i="2"/>
  <c r="K536" i="2"/>
  <c r="J536" i="2"/>
  <c r="I536" i="2"/>
  <c r="H536" i="2"/>
  <c r="G536" i="2"/>
  <c r="F536" i="2"/>
  <c r="E536" i="2"/>
  <c r="D536" i="2"/>
  <c r="C536" i="2"/>
  <c r="B536" i="2"/>
  <c r="N535" i="2"/>
  <c r="M535" i="2"/>
  <c r="L535" i="2"/>
  <c r="K535" i="2"/>
  <c r="J535" i="2"/>
  <c r="I535" i="2"/>
  <c r="H535" i="2"/>
  <c r="H539" i="2" s="1"/>
  <c r="G535" i="2"/>
  <c r="G539" i="2" s="1"/>
  <c r="F535" i="2"/>
  <c r="F539" i="2" s="1"/>
  <c r="E535" i="2"/>
  <c r="D535" i="2"/>
  <c r="C535" i="2"/>
  <c r="C539" i="2" s="1"/>
  <c r="B535" i="2"/>
  <c r="H530" i="2"/>
  <c r="D525" i="2"/>
  <c r="C525" i="2"/>
  <c r="N524" i="2"/>
  <c r="M524" i="2"/>
  <c r="L524" i="2"/>
  <c r="K524" i="2"/>
  <c r="J524" i="2"/>
  <c r="I524" i="2"/>
  <c r="H524" i="2"/>
  <c r="G524" i="2"/>
  <c r="F524" i="2"/>
  <c r="E524" i="2"/>
  <c r="D524" i="2"/>
  <c r="C524" i="2"/>
  <c r="B524" i="2"/>
  <c r="N523" i="2"/>
  <c r="M523" i="2"/>
  <c r="L523" i="2"/>
  <c r="K523" i="2"/>
  <c r="J523" i="2"/>
  <c r="I523" i="2"/>
  <c r="H523" i="2"/>
  <c r="G523" i="2"/>
  <c r="F523" i="2"/>
  <c r="F525" i="2" s="1"/>
  <c r="F526" i="2" s="1"/>
  <c r="E523" i="2"/>
  <c r="D523" i="2"/>
  <c r="C523" i="2"/>
  <c r="B523" i="2"/>
  <c r="N522" i="2"/>
  <c r="M522" i="2"/>
  <c r="L522" i="2"/>
  <c r="K522" i="2"/>
  <c r="J522" i="2"/>
  <c r="I522" i="2"/>
  <c r="H522" i="2"/>
  <c r="G522" i="2"/>
  <c r="F522" i="2"/>
  <c r="E522" i="2"/>
  <c r="D522" i="2"/>
  <c r="C522" i="2"/>
  <c r="B522" i="2"/>
  <c r="N521" i="2"/>
  <c r="N525" i="2" s="1"/>
  <c r="M521" i="2"/>
  <c r="L521" i="2"/>
  <c r="K521" i="2"/>
  <c r="J521" i="2"/>
  <c r="J525" i="2" s="1"/>
  <c r="I521" i="2"/>
  <c r="I525" i="2" s="1"/>
  <c r="H521" i="2"/>
  <c r="H525" i="2" s="1"/>
  <c r="G521" i="2"/>
  <c r="F521" i="2"/>
  <c r="E521" i="2"/>
  <c r="D521" i="2"/>
  <c r="C521" i="2"/>
  <c r="B521" i="2"/>
  <c r="B525" i="2" s="1"/>
  <c r="K506" i="2"/>
  <c r="C502" i="2"/>
  <c r="B502" i="2"/>
  <c r="N501" i="2"/>
  <c r="G501" i="2"/>
  <c r="F501" i="2"/>
  <c r="E501" i="2"/>
  <c r="D501" i="2"/>
  <c r="C501" i="2"/>
  <c r="B501" i="2"/>
  <c r="H500" i="2"/>
  <c r="G500" i="2"/>
  <c r="F500" i="2"/>
  <c r="E500" i="2"/>
  <c r="E502" i="2" s="1"/>
  <c r="E503" i="2" s="1"/>
  <c r="D500" i="2"/>
  <c r="C500" i="2"/>
  <c r="B500" i="2"/>
  <c r="I499" i="2"/>
  <c r="H499" i="2"/>
  <c r="G499" i="2"/>
  <c r="F499" i="2"/>
  <c r="E499" i="2"/>
  <c r="D499" i="2"/>
  <c r="C499" i="2"/>
  <c r="B499" i="2"/>
  <c r="I498" i="2"/>
  <c r="H498" i="2"/>
  <c r="G498" i="2"/>
  <c r="F498" i="2"/>
  <c r="E498" i="2"/>
  <c r="D498" i="2"/>
  <c r="C498" i="2"/>
  <c r="B498" i="2"/>
  <c r="K494" i="2"/>
  <c r="J494" i="2"/>
  <c r="N493" i="2"/>
  <c r="M493" i="2"/>
  <c r="L493" i="2"/>
  <c r="K493" i="2"/>
  <c r="J493" i="2"/>
  <c r="I493" i="2"/>
  <c r="H493" i="2"/>
  <c r="G493" i="2"/>
  <c r="F493" i="2"/>
  <c r="E493" i="2"/>
  <c r="D493" i="2"/>
  <c r="C493" i="2"/>
  <c r="B493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B492" i="2"/>
  <c r="N491" i="2"/>
  <c r="M491" i="2"/>
  <c r="M494" i="2" s="1"/>
  <c r="L491" i="2"/>
  <c r="K491" i="2"/>
  <c r="J491" i="2"/>
  <c r="I491" i="2"/>
  <c r="H491" i="2"/>
  <c r="G491" i="2"/>
  <c r="F491" i="2"/>
  <c r="E491" i="2"/>
  <c r="D491" i="2"/>
  <c r="C491" i="2"/>
  <c r="B491" i="2"/>
  <c r="N490" i="2"/>
  <c r="M490" i="2"/>
  <c r="L490" i="2"/>
  <c r="K490" i="2"/>
  <c r="J490" i="2"/>
  <c r="I490" i="2"/>
  <c r="I494" i="2" s="1"/>
  <c r="H490" i="2"/>
  <c r="H494" i="2" s="1"/>
  <c r="G490" i="2"/>
  <c r="G494" i="2" s="1"/>
  <c r="F490" i="2"/>
  <c r="F494" i="2" s="1"/>
  <c r="E490" i="2"/>
  <c r="E494" i="2" s="1"/>
  <c r="D490" i="2"/>
  <c r="C490" i="2"/>
  <c r="B490" i="2"/>
  <c r="D488" i="2"/>
  <c r="I486" i="2"/>
  <c r="G486" i="2"/>
  <c r="F486" i="2"/>
  <c r="F487" i="2" s="1"/>
  <c r="E486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B485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B484" i="2"/>
  <c r="N483" i="2"/>
  <c r="N486" i="2" s="1"/>
  <c r="M483" i="2"/>
  <c r="L483" i="2"/>
  <c r="K483" i="2"/>
  <c r="J483" i="2"/>
  <c r="I483" i="2"/>
  <c r="H483" i="2"/>
  <c r="H486" i="2" s="1"/>
  <c r="G483" i="2"/>
  <c r="F483" i="2"/>
  <c r="E483" i="2"/>
  <c r="D483" i="2"/>
  <c r="C483" i="2"/>
  <c r="C486" i="2" s="1"/>
  <c r="C488" i="2" s="1"/>
  <c r="B483" i="2"/>
  <c r="N482" i="2"/>
  <c r="M482" i="2"/>
  <c r="M486" i="2" s="1"/>
  <c r="L482" i="2"/>
  <c r="K482" i="2"/>
  <c r="K486" i="2" s="1"/>
  <c r="J482" i="2"/>
  <c r="J486" i="2" s="1"/>
  <c r="I482" i="2"/>
  <c r="H482" i="2"/>
  <c r="G482" i="2"/>
  <c r="F482" i="2"/>
  <c r="E482" i="2"/>
  <c r="D482" i="2"/>
  <c r="D486" i="2" s="1"/>
  <c r="C482" i="2"/>
  <c r="B482" i="2"/>
  <c r="B486" i="2" s="1"/>
  <c r="N478" i="2"/>
  <c r="N480" i="2" s="1"/>
  <c r="M478" i="2"/>
  <c r="C478" i="2"/>
  <c r="C480" i="2" s="1"/>
  <c r="B478" i="2"/>
  <c r="N477" i="2"/>
  <c r="M477" i="2"/>
  <c r="L477" i="2"/>
  <c r="K477" i="2"/>
  <c r="J477" i="2"/>
  <c r="I477" i="2"/>
  <c r="H477" i="2"/>
  <c r="G477" i="2"/>
  <c r="F477" i="2"/>
  <c r="E477" i="2"/>
  <c r="D477" i="2"/>
  <c r="C477" i="2"/>
  <c r="B477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B476" i="2"/>
  <c r="N475" i="2"/>
  <c r="M475" i="2"/>
  <c r="L475" i="2"/>
  <c r="K475" i="2"/>
  <c r="J475" i="2"/>
  <c r="I475" i="2"/>
  <c r="H475" i="2"/>
  <c r="G475" i="2"/>
  <c r="F475" i="2"/>
  <c r="E475" i="2"/>
  <c r="E478" i="2" s="1"/>
  <c r="D475" i="2"/>
  <c r="C475" i="2"/>
  <c r="B475" i="2"/>
  <c r="N474" i="2"/>
  <c r="M474" i="2"/>
  <c r="L474" i="2"/>
  <c r="L478" i="2" s="1"/>
  <c r="K474" i="2"/>
  <c r="K478" i="2" s="1"/>
  <c r="J474" i="2"/>
  <c r="J478" i="2" s="1"/>
  <c r="K480" i="2" s="1"/>
  <c r="I474" i="2"/>
  <c r="I478" i="2" s="1"/>
  <c r="H474" i="2"/>
  <c r="G474" i="2"/>
  <c r="G478" i="2" s="1"/>
  <c r="F474" i="2"/>
  <c r="E474" i="2"/>
  <c r="D474" i="2"/>
  <c r="C474" i="2"/>
  <c r="B474" i="2"/>
  <c r="L468" i="2"/>
  <c r="K468" i="2"/>
  <c r="K508" i="2" s="1"/>
  <c r="M467" i="2"/>
  <c r="M507" i="2" s="1"/>
  <c r="L467" i="2"/>
  <c r="N466" i="2"/>
  <c r="M466" i="2"/>
  <c r="B466" i="2"/>
  <c r="N465" i="2"/>
  <c r="C465" i="2"/>
  <c r="B465" i="2"/>
  <c r="B505" i="2" s="1"/>
  <c r="F463" i="2"/>
  <c r="D463" i="2"/>
  <c r="I461" i="2"/>
  <c r="G461" i="2"/>
  <c r="F461" i="2"/>
  <c r="E461" i="2"/>
  <c r="N460" i="2"/>
  <c r="M460" i="2"/>
  <c r="L460" i="2"/>
  <c r="K460" i="2"/>
  <c r="J460" i="2"/>
  <c r="J468" i="2" s="1"/>
  <c r="I460" i="2"/>
  <c r="H460" i="2"/>
  <c r="H468" i="2" s="1"/>
  <c r="G460" i="2"/>
  <c r="F460" i="2"/>
  <c r="E460" i="2"/>
  <c r="D460" i="2"/>
  <c r="C460" i="2"/>
  <c r="B460" i="2"/>
  <c r="N459" i="2"/>
  <c r="M459" i="2"/>
  <c r="L459" i="2"/>
  <c r="K459" i="2"/>
  <c r="K467" i="2" s="1"/>
  <c r="K507" i="2" s="1"/>
  <c r="J459" i="2"/>
  <c r="I459" i="2"/>
  <c r="I467" i="2" s="1"/>
  <c r="H459" i="2"/>
  <c r="G459" i="2"/>
  <c r="F459" i="2"/>
  <c r="E459" i="2"/>
  <c r="D459" i="2"/>
  <c r="C459" i="2"/>
  <c r="B459" i="2"/>
  <c r="N458" i="2"/>
  <c r="N461" i="2" s="1"/>
  <c r="M458" i="2"/>
  <c r="L458" i="2"/>
  <c r="L466" i="2" s="1"/>
  <c r="K458" i="2"/>
  <c r="J458" i="2"/>
  <c r="J466" i="2" s="1"/>
  <c r="I458" i="2"/>
  <c r="H458" i="2"/>
  <c r="H461" i="2" s="1"/>
  <c r="G458" i="2"/>
  <c r="F458" i="2"/>
  <c r="E458" i="2"/>
  <c r="D458" i="2"/>
  <c r="C458" i="2"/>
  <c r="B458" i="2"/>
  <c r="N457" i="2"/>
  <c r="M457" i="2"/>
  <c r="L457" i="2"/>
  <c r="L461" i="2" s="1"/>
  <c r="K457" i="2"/>
  <c r="K461" i="2" s="1"/>
  <c r="K469" i="2" s="1"/>
  <c r="J457" i="2"/>
  <c r="I457" i="2"/>
  <c r="H457" i="2"/>
  <c r="G457" i="2"/>
  <c r="F457" i="2"/>
  <c r="E457" i="2"/>
  <c r="D457" i="2"/>
  <c r="D461" i="2" s="1"/>
  <c r="C457" i="2"/>
  <c r="C461" i="2" s="1"/>
  <c r="C463" i="2" s="1"/>
  <c r="B457" i="2"/>
  <c r="B461" i="2" s="1"/>
  <c r="C454" i="2"/>
  <c r="E452" i="2"/>
  <c r="F451" i="2"/>
  <c r="G450" i="2"/>
  <c r="G454" i="2" s="1"/>
  <c r="F448" i="2"/>
  <c r="E448" i="2"/>
  <c r="N447" i="2"/>
  <c r="M447" i="2"/>
  <c r="L447" i="2"/>
  <c r="K447" i="2"/>
  <c r="K453" i="2" s="1"/>
  <c r="J447" i="2"/>
  <c r="J453" i="2" s="1"/>
  <c r="I447" i="2"/>
  <c r="I453" i="2" s="1"/>
  <c r="H447" i="2"/>
  <c r="H453" i="2" s="1"/>
  <c r="G447" i="2"/>
  <c r="G453" i="2" s="1"/>
  <c r="F447" i="2"/>
  <c r="F453" i="2" s="1"/>
  <c r="E447" i="2"/>
  <c r="D447" i="2"/>
  <c r="C447" i="2"/>
  <c r="B447" i="2"/>
  <c r="N446" i="2"/>
  <c r="M446" i="2"/>
  <c r="L446" i="2"/>
  <c r="L452" i="2" s="1"/>
  <c r="K446" i="2"/>
  <c r="K452" i="2" s="1"/>
  <c r="J446" i="2"/>
  <c r="J452" i="2" s="1"/>
  <c r="I446" i="2"/>
  <c r="I452" i="2" s="1"/>
  <c r="H446" i="2"/>
  <c r="H452" i="2" s="1"/>
  <c r="G446" i="2"/>
  <c r="G452" i="2" s="1"/>
  <c r="F446" i="2"/>
  <c r="E446" i="2"/>
  <c r="D446" i="2"/>
  <c r="C446" i="2"/>
  <c r="B446" i="2"/>
  <c r="N445" i="2"/>
  <c r="N448" i="2" s="1"/>
  <c r="M445" i="2"/>
  <c r="M451" i="2" s="1"/>
  <c r="L445" i="2"/>
  <c r="L451" i="2" s="1"/>
  <c r="L454" i="2" s="1"/>
  <c r="K445" i="2"/>
  <c r="K451" i="2" s="1"/>
  <c r="J445" i="2"/>
  <c r="J451" i="2" s="1"/>
  <c r="I445" i="2"/>
  <c r="I451" i="2" s="1"/>
  <c r="H445" i="2"/>
  <c r="H451" i="2" s="1"/>
  <c r="G445" i="2"/>
  <c r="F445" i="2"/>
  <c r="E445" i="2"/>
  <c r="D445" i="2"/>
  <c r="C445" i="2"/>
  <c r="B445" i="2"/>
  <c r="N444" i="2"/>
  <c r="N450" i="2" s="1"/>
  <c r="M444" i="2"/>
  <c r="L444" i="2"/>
  <c r="L450" i="2" s="1"/>
  <c r="K444" i="2"/>
  <c r="J444" i="2"/>
  <c r="I444" i="2"/>
  <c r="I450" i="2" s="1"/>
  <c r="I454" i="2" s="1"/>
  <c r="H444" i="2"/>
  <c r="G444" i="2"/>
  <c r="F444" i="2"/>
  <c r="E444" i="2"/>
  <c r="D444" i="2"/>
  <c r="D448" i="2" s="1"/>
  <c r="C444" i="2"/>
  <c r="C448" i="2" s="1"/>
  <c r="B444" i="2"/>
  <c r="B450" i="2" s="1"/>
  <c r="B454" i="2" s="1"/>
  <c r="L442" i="2"/>
  <c r="K442" i="2"/>
  <c r="L441" i="2"/>
  <c r="K441" i="2"/>
  <c r="N440" i="2"/>
  <c r="N468" i="2" s="1"/>
  <c r="N508" i="2" s="1"/>
  <c r="M440" i="2"/>
  <c r="M468" i="2" s="1"/>
  <c r="M508" i="2" s="1"/>
  <c r="L440" i="2"/>
  <c r="L453" i="2" s="1"/>
  <c r="K440" i="2"/>
  <c r="J440" i="2"/>
  <c r="I440" i="2"/>
  <c r="I468" i="2" s="1"/>
  <c r="H440" i="2"/>
  <c r="G440" i="2"/>
  <c r="G468" i="2" s="1"/>
  <c r="G508" i="2" s="1"/>
  <c r="G531" i="2" s="1"/>
  <c r="F440" i="2"/>
  <c r="F468" i="2" s="1"/>
  <c r="E440" i="2"/>
  <c r="E468" i="2" s="1"/>
  <c r="E508" i="2" s="1"/>
  <c r="D440" i="2"/>
  <c r="D468" i="2" s="1"/>
  <c r="D508" i="2" s="1"/>
  <c r="D531" i="2" s="1"/>
  <c r="C440" i="2"/>
  <c r="C468" i="2" s="1"/>
  <c r="C508" i="2" s="1"/>
  <c r="B440" i="2"/>
  <c r="B468" i="2" s="1"/>
  <c r="B508" i="2" s="1"/>
  <c r="N439" i="2"/>
  <c r="N467" i="2" s="1"/>
  <c r="N507" i="2" s="1"/>
  <c r="M439" i="2"/>
  <c r="M452" i="2" s="1"/>
  <c r="L439" i="2"/>
  <c r="K439" i="2"/>
  <c r="J439" i="2"/>
  <c r="J467" i="2" s="1"/>
  <c r="I439" i="2"/>
  <c r="H439" i="2"/>
  <c r="H467" i="2" s="1"/>
  <c r="H507" i="2" s="1"/>
  <c r="H515" i="2" s="1"/>
  <c r="G439" i="2"/>
  <c r="G467" i="2" s="1"/>
  <c r="F439" i="2"/>
  <c r="F467" i="2" s="1"/>
  <c r="F507" i="2" s="1"/>
  <c r="E439" i="2"/>
  <c r="E467" i="2" s="1"/>
  <c r="E507" i="2" s="1"/>
  <c r="E530" i="2" s="1"/>
  <c r="D439" i="2"/>
  <c r="D467" i="2" s="1"/>
  <c r="D507" i="2" s="1"/>
  <c r="C439" i="2"/>
  <c r="C467" i="2" s="1"/>
  <c r="C507" i="2" s="1"/>
  <c r="B439" i="2"/>
  <c r="B467" i="2" s="1"/>
  <c r="B507" i="2" s="1"/>
  <c r="N438" i="2"/>
  <c r="N451" i="2" s="1"/>
  <c r="M438" i="2"/>
  <c r="L438" i="2"/>
  <c r="K438" i="2"/>
  <c r="K466" i="2" s="1"/>
  <c r="J438" i="2"/>
  <c r="I438" i="2"/>
  <c r="I466" i="2" s="1"/>
  <c r="I506" i="2" s="1"/>
  <c r="H438" i="2"/>
  <c r="H466" i="2" s="1"/>
  <c r="G438" i="2"/>
  <c r="G466" i="2" s="1"/>
  <c r="G506" i="2" s="1"/>
  <c r="F438" i="2"/>
  <c r="F466" i="2" s="1"/>
  <c r="E438" i="2"/>
  <c r="E466" i="2" s="1"/>
  <c r="E506" i="2" s="1"/>
  <c r="D438" i="2"/>
  <c r="D451" i="2" s="1"/>
  <c r="C438" i="2"/>
  <c r="C466" i="2" s="1"/>
  <c r="C506" i="2" s="1"/>
  <c r="B438" i="2"/>
  <c r="B451" i="2" s="1"/>
  <c r="N437" i="2"/>
  <c r="M437" i="2"/>
  <c r="L437" i="2"/>
  <c r="L465" i="2" s="1"/>
  <c r="K437" i="2"/>
  <c r="K465" i="2" s="1"/>
  <c r="K505" i="2" s="1"/>
  <c r="J437" i="2"/>
  <c r="J441" i="2" s="1"/>
  <c r="I437" i="2"/>
  <c r="I441" i="2" s="1"/>
  <c r="H437" i="2"/>
  <c r="H441" i="2" s="1"/>
  <c r="G437" i="2"/>
  <c r="F437" i="2"/>
  <c r="F441" i="2" s="1"/>
  <c r="E437" i="2"/>
  <c r="E441" i="2" s="1"/>
  <c r="D437" i="2"/>
  <c r="C437" i="2"/>
  <c r="C450" i="2" s="1"/>
  <c r="B437" i="2"/>
  <c r="N433" i="2"/>
  <c r="N618" i="2" s="1"/>
  <c r="M433" i="2"/>
  <c r="M618" i="2" s="1"/>
  <c r="M625" i="2" s="1"/>
  <c r="L433" i="2"/>
  <c r="L618" i="2" s="1"/>
  <c r="L625" i="2" s="1"/>
  <c r="K433" i="2"/>
  <c r="J433" i="2"/>
  <c r="J618" i="2" s="1"/>
  <c r="J625" i="2" s="1"/>
  <c r="I433" i="2"/>
  <c r="I618" i="2" s="1"/>
  <c r="H433" i="2"/>
  <c r="G433" i="2"/>
  <c r="G434" i="2" s="1"/>
  <c r="F433" i="2"/>
  <c r="E433" i="2"/>
  <c r="D433" i="2"/>
  <c r="C433" i="2"/>
  <c r="B433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B432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B431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B430" i="2"/>
  <c r="N428" i="2"/>
  <c r="N427" i="2"/>
  <c r="M427" i="2"/>
  <c r="L427" i="2"/>
  <c r="K427" i="2"/>
  <c r="K428" i="2" s="1"/>
  <c r="J427" i="2"/>
  <c r="I427" i="2"/>
  <c r="H427" i="2"/>
  <c r="G427" i="2"/>
  <c r="F427" i="2"/>
  <c r="E427" i="2"/>
  <c r="D427" i="2"/>
  <c r="D428" i="2" s="1"/>
  <c r="C427" i="2"/>
  <c r="B427" i="2"/>
  <c r="B428" i="2" s="1"/>
  <c r="N426" i="2"/>
  <c r="M426" i="2"/>
  <c r="L426" i="2"/>
  <c r="K426" i="2"/>
  <c r="J426" i="2"/>
  <c r="I426" i="2"/>
  <c r="H426" i="2"/>
  <c r="G426" i="2"/>
  <c r="F426" i="2"/>
  <c r="E426" i="2"/>
  <c r="D426" i="2"/>
  <c r="C426" i="2"/>
  <c r="B426" i="2"/>
  <c r="N425" i="2"/>
  <c r="M425" i="2"/>
  <c r="L425" i="2"/>
  <c r="K425" i="2"/>
  <c r="J425" i="2"/>
  <c r="I425" i="2"/>
  <c r="H425" i="2"/>
  <c r="G425" i="2"/>
  <c r="F425" i="2"/>
  <c r="E425" i="2"/>
  <c r="D425" i="2"/>
  <c r="C425" i="2"/>
  <c r="B425" i="2"/>
  <c r="N424" i="2"/>
  <c r="M424" i="2"/>
  <c r="L424" i="2"/>
  <c r="K424" i="2"/>
  <c r="J424" i="2"/>
  <c r="I424" i="2"/>
  <c r="H424" i="2"/>
  <c r="G424" i="2"/>
  <c r="F424" i="2"/>
  <c r="E424" i="2"/>
  <c r="D424" i="2"/>
  <c r="C424" i="2"/>
  <c r="B424" i="2"/>
  <c r="M421" i="2"/>
  <c r="N420" i="2"/>
  <c r="M420" i="2"/>
  <c r="O420" i="2" s="1"/>
  <c r="L420" i="2"/>
  <c r="K420" i="2"/>
  <c r="K421" i="2" s="1"/>
  <c r="J420" i="2"/>
  <c r="J421" i="2" s="1"/>
  <c r="I420" i="2"/>
  <c r="I421" i="2" s="1"/>
  <c r="H420" i="2"/>
  <c r="G420" i="2"/>
  <c r="F420" i="2"/>
  <c r="E420" i="2"/>
  <c r="D420" i="2"/>
  <c r="C420" i="2"/>
  <c r="B420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B419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B418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B417" i="2"/>
  <c r="N415" i="2"/>
  <c r="F415" i="2"/>
  <c r="N414" i="2"/>
  <c r="M414" i="2"/>
  <c r="L414" i="2"/>
  <c r="K414" i="2"/>
  <c r="K415" i="2" s="1"/>
  <c r="J414" i="2"/>
  <c r="J415" i="2" s="1"/>
  <c r="I414" i="2"/>
  <c r="I415" i="2" s="1"/>
  <c r="H414" i="2"/>
  <c r="H415" i="2" s="1"/>
  <c r="G414" i="2"/>
  <c r="F414" i="2"/>
  <c r="E414" i="2"/>
  <c r="D414" i="2"/>
  <c r="D415" i="2" s="1"/>
  <c r="C414" i="2"/>
  <c r="B414" i="2"/>
  <c r="O414" i="2" s="1"/>
  <c r="N413" i="2"/>
  <c r="M413" i="2"/>
  <c r="L413" i="2"/>
  <c r="K413" i="2"/>
  <c r="J413" i="2"/>
  <c r="I413" i="2"/>
  <c r="H413" i="2"/>
  <c r="G413" i="2"/>
  <c r="F413" i="2"/>
  <c r="E413" i="2"/>
  <c r="D413" i="2"/>
  <c r="C413" i="2"/>
  <c r="B413" i="2"/>
  <c r="N412" i="2"/>
  <c r="M412" i="2"/>
  <c r="L412" i="2"/>
  <c r="K412" i="2"/>
  <c r="J412" i="2"/>
  <c r="I412" i="2"/>
  <c r="H412" i="2"/>
  <c r="G412" i="2"/>
  <c r="F412" i="2"/>
  <c r="E412" i="2"/>
  <c r="D412" i="2"/>
  <c r="C412" i="2"/>
  <c r="B412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B411" i="2"/>
  <c r="E409" i="2"/>
  <c r="G408" i="2"/>
  <c r="F408" i="2"/>
  <c r="E408" i="2"/>
  <c r="D408" i="2"/>
  <c r="D409" i="2" s="1"/>
  <c r="C408" i="2"/>
  <c r="B408" i="2"/>
  <c r="B409" i="2" s="1"/>
  <c r="H407" i="2"/>
  <c r="G407" i="2"/>
  <c r="F407" i="2"/>
  <c r="E407" i="2"/>
  <c r="D407" i="2"/>
  <c r="C407" i="2"/>
  <c r="B407" i="2"/>
  <c r="I406" i="2"/>
  <c r="H406" i="2"/>
  <c r="G406" i="2"/>
  <c r="F406" i="2"/>
  <c r="E406" i="2"/>
  <c r="D406" i="2"/>
  <c r="C406" i="2"/>
  <c r="B406" i="2"/>
  <c r="I405" i="2"/>
  <c r="H405" i="2"/>
  <c r="G405" i="2"/>
  <c r="F405" i="2"/>
  <c r="E405" i="2"/>
  <c r="D405" i="2"/>
  <c r="C405" i="2"/>
  <c r="B405" i="2"/>
  <c r="N453" i="2" s="1"/>
  <c r="B403" i="2"/>
  <c r="G402" i="2"/>
  <c r="F402" i="2"/>
  <c r="F403" i="2" s="1"/>
  <c r="E402" i="2"/>
  <c r="D402" i="2"/>
  <c r="D403" i="2" s="1"/>
  <c r="C402" i="2"/>
  <c r="B402" i="2"/>
  <c r="O402" i="2" s="1"/>
  <c r="H401" i="2"/>
  <c r="G401" i="2"/>
  <c r="F401" i="2"/>
  <c r="E401" i="2"/>
  <c r="D401" i="2"/>
  <c r="C401" i="2"/>
  <c r="B401" i="2"/>
  <c r="I400" i="2"/>
  <c r="H400" i="2"/>
  <c r="G400" i="2"/>
  <c r="F400" i="2"/>
  <c r="E400" i="2"/>
  <c r="D400" i="2"/>
  <c r="C400" i="2"/>
  <c r="B400" i="2"/>
  <c r="I399" i="2"/>
  <c r="H399" i="2"/>
  <c r="G399" i="2"/>
  <c r="F399" i="2"/>
  <c r="E399" i="2"/>
  <c r="D399" i="2"/>
  <c r="C399" i="2"/>
  <c r="B399" i="2"/>
  <c r="F397" i="2"/>
  <c r="J396" i="2"/>
  <c r="J397" i="2" s="1"/>
  <c r="I396" i="2"/>
  <c r="I397" i="2" s="1"/>
  <c r="G396" i="2"/>
  <c r="G397" i="2" s="1"/>
  <c r="F396" i="2"/>
  <c r="E396" i="2"/>
  <c r="E397" i="2" s="1"/>
  <c r="D396" i="2"/>
  <c r="D397" i="2" s="1"/>
  <c r="C396" i="2"/>
  <c r="B396" i="2"/>
  <c r="B397" i="2" s="1"/>
  <c r="J395" i="2"/>
  <c r="I395" i="2"/>
  <c r="H395" i="2"/>
  <c r="G395" i="2"/>
  <c r="F395" i="2"/>
  <c r="E395" i="2"/>
  <c r="D395" i="2"/>
  <c r="C395" i="2"/>
  <c r="B395" i="2"/>
  <c r="N394" i="2"/>
  <c r="K394" i="2"/>
  <c r="J394" i="2"/>
  <c r="I394" i="2"/>
  <c r="H394" i="2"/>
  <c r="G394" i="2"/>
  <c r="F394" i="2"/>
  <c r="E394" i="2"/>
  <c r="D394" i="2"/>
  <c r="C394" i="2"/>
  <c r="B394" i="2"/>
  <c r="M393" i="2"/>
  <c r="K393" i="2"/>
  <c r="J393" i="2"/>
  <c r="I393" i="2"/>
  <c r="H393" i="2"/>
  <c r="G393" i="2"/>
  <c r="F393" i="2"/>
  <c r="E393" i="2"/>
  <c r="D393" i="2"/>
  <c r="C393" i="2"/>
  <c r="B393" i="2"/>
  <c r="N391" i="2"/>
  <c r="M391" i="2"/>
  <c r="L391" i="2"/>
  <c r="K391" i="2"/>
  <c r="H391" i="2"/>
  <c r="B391" i="2"/>
  <c r="O391" i="2" s="1"/>
  <c r="O390" i="2"/>
  <c r="N390" i="2"/>
  <c r="M390" i="2"/>
  <c r="L390" i="2"/>
  <c r="K390" i="2"/>
  <c r="J390" i="2"/>
  <c r="J391" i="2" s="1"/>
  <c r="I390" i="2"/>
  <c r="I391" i="2" s="1"/>
  <c r="H390" i="2"/>
  <c r="G390" i="2"/>
  <c r="G391" i="2" s="1"/>
  <c r="F390" i="2"/>
  <c r="E390" i="2"/>
  <c r="E391" i="2" s="1"/>
  <c r="D390" i="2"/>
  <c r="D391" i="2" s="1"/>
  <c r="C390" i="2"/>
  <c r="C391" i="2" s="1"/>
  <c r="B390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B389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B388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B387" i="2"/>
  <c r="I385" i="2"/>
  <c r="H385" i="2"/>
  <c r="G385" i="2"/>
  <c r="F385" i="2"/>
  <c r="N384" i="2"/>
  <c r="N385" i="2" s="1"/>
  <c r="M384" i="2"/>
  <c r="L384" i="2"/>
  <c r="L385" i="2" s="1"/>
  <c r="K384" i="2"/>
  <c r="K385" i="2" s="1"/>
  <c r="J384" i="2"/>
  <c r="J385" i="2" s="1"/>
  <c r="I384" i="2"/>
  <c r="H384" i="2"/>
  <c r="G384" i="2"/>
  <c r="F384" i="2"/>
  <c r="E384" i="2"/>
  <c r="E385" i="2" s="1"/>
  <c r="D384" i="2"/>
  <c r="D385" i="2" s="1"/>
  <c r="C384" i="2"/>
  <c r="B384" i="2"/>
  <c r="B385" i="2" s="1"/>
  <c r="N383" i="2"/>
  <c r="M383" i="2"/>
  <c r="L383" i="2"/>
  <c r="K383" i="2"/>
  <c r="J383" i="2"/>
  <c r="I383" i="2"/>
  <c r="H383" i="2"/>
  <c r="G383" i="2"/>
  <c r="F383" i="2"/>
  <c r="E383" i="2"/>
  <c r="D383" i="2"/>
  <c r="C383" i="2"/>
  <c r="B383" i="2"/>
  <c r="N382" i="2"/>
  <c r="M382" i="2"/>
  <c r="L382" i="2"/>
  <c r="K382" i="2"/>
  <c r="J382" i="2"/>
  <c r="I382" i="2"/>
  <c r="H382" i="2"/>
  <c r="G382" i="2"/>
  <c r="F382" i="2"/>
  <c r="E382" i="2"/>
  <c r="D382" i="2"/>
  <c r="C382" i="2"/>
  <c r="B382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B381" i="2"/>
  <c r="O378" i="2"/>
  <c r="N378" i="2"/>
  <c r="N421" i="2" s="1"/>
  <c r="M378" i="2"/>
  <c r="M385" i="2" s="1"/>
  <c r="L378" i="2"/>
  <c r="L415" i="2" s="1"/>
  <c r="K378" i="2"/>
  <c r="J378" i="2"/>
  <c r="J428" i="2" s="1"/>
  <c r="I378" i="2"/>
  <c r="H378" i="2"/>
  <c r="H421" i="2" s="1"/>
  <c r="G378" i="2"/>
  <c r="G421" i="2" s="1"/>
  <c r="F378" i="2"/>
  <c r="F428" i="2" s="1"/>
  <c r="E378" i="2"/>
  <c r="E421" i="2" s="1"/>
  <c r="D378" i="2"/>
  <c r="D355" i="2" s="1"/>
  <c r="C378" i="2"/>
  <c r="C434" i="2" s="1"/>
  <c r="B378" i="2"/>
  <c r="B343" i="2" s="1"/>
  <c r="O343" i="2" s="1"/>
  <c r="N377" i="2"/>
  <c r="M377" i="2"/>
  <c r="L377" i="2"/>
  <c r="K377" i="2"/>
  <c r="J377" i="2"/>
  <c r="I377" i="2"/>
  <c r="H377" i="2"/>
  <c r="G377" i="2"/>
  <c r="F377" i="2"/>
  <c r="E377" i="2"/>
  <c r="D377" i="2"/>
  <c r="C377" i="2"/>
  <c r="B377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B376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B375" i="2"/>
  <c r="I373" i="2"/>
  <c r="H373" i="2"/>
  <c r="G373" i="2"/>
  <c r="F373" i="2"/>
  <c r="N372" i="2"/>
  <c r="N373" i="2" s="1"/>
  <c r="M372" i="2"/>
  <c r="L372" i="2"/>
  <c r="L373" i="2" s="1"/>
  <c r="K372" i="2"/>
  <c r="K373" i="2" s="1"/>
  <c r="J372" i="2"/>
  <c r="J373" i="2" s="1"/>
  <c r="I372" i="2"/>
  <c r="H372" i="2"/>
  <c r="G372" i="2"/>
  <c r="F372" i="2"/>
  <c r="E372" i="2"/>
  <c r="E373" i="2" s="1"/>
  <c r="D372" i="2"/>
  <c r="D373" i="2" s="1"/>
  <c r="C372" i="2"/>
  <c r="B372" i="2"/>
  <c r="B373" i="2" s="1"/>
  <c r="N371" i="2"/>
  <c r="M371" i="2"/>
  <c r="L371" i="2"/>
  <c r="K371" i="2"/>
  <c r="J371" i="2"/>
  <c r="I371" i="2"/>
  <c r="H371" i="2"/>
  <c r="G371" i="2"/>
  <c r="F371" i="2"/>
  <c r="E371" i="2"/>
  <c r="D371" i="2"/>
  <c r="C371" i="2"/>
  <c r="B371" i="2"/>
  <c r="N370" i="2"/>
  <c r="M370" i="2"/>
  <c r="L370" i="2"/>
  <c r="K370" i="2"/>
  <c r="J370" i="2"/>
  <c r="I370" i="2"/>
  <c r="H370" i="2"/>
  <c r="G370" i="2"/>
  <c r="F370" i="2"/>
  <c r="E370" i="2"/>
  <c r="D370" i="2"/>
  <c r="C370" i="2"/>
  <c r="B370" i="2"/>
  <c r="N369" i="2"/>
  <c r="M369" i="2"/>
  <c r="L369" i="2"/>
  <c r="K369" i="2"/>
  <c r="J369" i="2"/>
  <c r="I369" i="2"/>
  <c r="H369" i="2"/>
  <c r="G369" i="2"/>
  <c r="F369" i="2"/>
  <c r="E369" i="2"/>
  <c r="D369" i="2"/>
  <c r="C369" i="2"/>
  <c r="B369" i="2"/>
  <c r="O367" i="2"/>
  <c r="N367" i="2"/>
  <c r="M367" i="2"/>
  <c r="J367" i="2"/>
  <c r="D367" i="2"/>
  <c r="C367" i="2"/>
  <c r="B367" i="2"/>
  <c r="O366" i="2"/>
  <c r="N366" i="2"/>
  <c r="M366" i="2"/>
  <c r="L366" i="2"/>
  <c r="L367" i="2" s="1"/>
  <c r="K366" i="2"/>
  <c r="K367" i="2" s="1"/>
  <c r="J366" i="2"/>
  <c r="I366" i="2"/>
  <c r="I367" i="2" s="1"/>
  <c r="H366" i="2"/>
  <c r="H367" i="2" s="1"/>
  <c r="G366" i="2"/>
  <c r="G367" i="2" s="1"/>
  <c r="F366" i="2"/>
  <c r="F367" i="2" s="1"/>
  <c r="E366" i="2"/>
  <c r="E367" i="2" s="1"/>
  <c r="D366" i="2"/>
  <c r="C366" i="2"/>
  <c r="B366" i="2"/>
  <c r="N365" i="2"/>
  <c r="M365" i="2"/>
  <c r="L365" i="2"/>
  <c r="K365" i="2"/>
  <c r="J365" i="2"/>
  <c r="I365" i="2"/>
  <c r="H365" i="2"/>
  <c r="G365" i="2"/>
  <c r="F365" i="2"/>
  <c r="E365" i="2"/>
  <c r="D365" i="2"/>
  <c r="C365" i="2"/>
  <c r="B365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B364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B363" i="2"/>
  <c r="K361" i="2"/>
  <c r="J361" i="2"/>
  <c r="I361" i="2"/>
  <c r="H361" i="2"/>
  <c r="N360" i="2"/>
  <c r="N361" i="2" s="1"/>
  <c r="M360" i="2"/>
  <c r="M361" i="2" s="1"/>
  <c r="L360" i="2"/>
  <c r="L361" i="2" s="1"/>
  <c r="K360" i="2"/>
  <c r="J360" i="2"/>
  <c r="I360" i="2"/>
  <c r="H360" i="2"/>
  <c r="G360" i="2"/>
  <c r="G361" i="2" s="1"/>
  <c r="F360" i="2"/>
  <c r="F361" i="2" s="1"/>
  <c r="E360" i="2"/>
  <c r="D360" i="2"/>
  <c r="D361" i="2" s="1"/>
  <c r="C360" i="2"/>
  <c r="C361" i="2" s="1"/>
  <c r="B360" i="2"/>
  <c r="B361" i="2" s="1"/>
  <c r="N359" i="2"/>
  <c r="M359" i="2"/>
  <c r="L359" i="2"/>
  <c r="K359" i="2"/>
  <c r="J359" i="2"/>
  <c r="I359" i="2"/>
  <c r="H359" i="2"/>
  <c r="G359" i="2"/>
  <c r="F359" i="2"/>
  <c r="E359" i="2"/>
  <c r="D359" i="2"/>
  <c r="C359" i="2"/>
  <c r="B359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B358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B357" i="2"/>
  <c r="L355" i="2"/>
  <c r="F355" i="2"/>
  <c r="E355" i="2"/>
  <c r="N354" i="2"/>
  <c r="N355" i="2" s="1"/>
  <c r="M354" i="2"/>
  <c r="M355" i="2" s="1"/>
  <c r="L354" i="2"/>
  <c r="K354" i="2"/>
  <c r="K355" i="2" s="1"/>
  <c r="J354" i="2"/>
  <c r="J355" i="2" s="1"/>
  <c r="I354" i="2"/>
  <c r="I355" i="2" s="1"/>
  <c r="H354" i="2"/>
  <c r="H355" i="2" s="1"/>
  <c r="G354" i="2"/>
  <c r="G355" i="2" s="1"/>
  <c r="F354" i="2"/>
  <c r="E354" i="2"/>
  <c r="D354" i="2"/>
  <c r="C354" i="2"/>
  <c r="B354" i="2"/>
  <c r="B355" i="2" s="1"/>
  <c r="N353" i="2"/>
  <c r="M353" i="2"/>
  <c r="L353" i="2"/>
  <c r="K353" i="2"/>
  <c r="J353" i="2"/>
  <c r="I353" i="2"/>
  <c r="H353" i="2"/>
  <c r="G353" i="2"/>
  <c r="F353" i="2"/>
  <c r="E353" i="2"/>
  <c r="D353" i="2"/>
  <c r="C353" i="2"/>
  <c r="B353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B352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M349" i="2"/>
  <c r="L349" i="2"/>
  <c r="K349" i="2"/>
  <c r="J349" i="2"/>
  <c r="G349" i="2"/>
  <c r="N348" i="2"/>
  <c r="N349" i="2" s="1"/>
  <c r="M348" i="2"/>
  <c r="L348" i="2"/>
  <c r="K348" i="2"/>
  <c r="J348" i="2"/>
  <c r="I348" i="2"/>
  <c r="I349" i="2" s="1"/>
  <c r="H348" i="2"/>
  <c r="H349" i="2" s="1"/>
  <c r="G348" i="2"/>
  <c r="F348" i="2"/>
  <c r="F349" i="2" s="1"/>
  <c r="E348" i="2"/>
  <c r="E349" i="2" s="1"/>
  <c r="D348" i="2"/>
  <c r="D349" i="2" s="1"/>
  <c r="C348" i="2"/>
  <c r="C349" i="2" s="1"/>
  <c r="B348" i="2"/>
  <c r="O348" i="2" s="1"/>
  <c r="N347" i="2"/>
  <c r="M347" i="2"/>
  <c r="L347" i="2"/>
  <c r="K347" i="2"/>
  <c r="J347" i="2"/>
  <c r="I347" i="2"/>
  <c r="H347" i="2"/>
  <c r="G347" i="2"/>
  <c r="F347" i="2"/>
  <c r="E347" i="2"/>
  <c r="D347" i="2"/>
  <c r="C347" i="2"/>
  <c r="B347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B346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B345" i="2"/>
  <c r="H343" i="2"/>
  <c r="G343" i="2"/>
  <c r="F343" i="2"/>
  <c r="E343" i="2"/>
  <c r="N342" i="2"/>
  <c r="M342" i="2"/>
  <c r="M343" i="2" s="1"/>
  <c r="L342" i="2"/>
  <c r="L343" i="2" s="1"/>
  <c r="K342" i="2"/>
  <c r="K343" i="2" s="1"/>
  <c r="J342" i="2"/>
  <c r="J343" i="2" s="1"/>
  <c r="I342" i="2"/>
  <c r="I343" i="2" s="1"/>
  <c r="H342" i="2"/>
  <c r="G342" i="2"/>
  <c r="F342" i="2"/>
  <c r="E342" i="2"/>
  <c r="D342" i="2"/>
  <c r="D343" i="2" s="1"/>
  <c r="C342" i="2"/>
  <c r="C343" i="2" s="1"/>
  <c r="B342" i="2"/>
  <c r="O342" i="2" s="1"/>
  <c r="N341" i="2"/>
  <c r="M341" i="2"/>
  <c r="L341" i="2"/>
  <c r="K341" i="2"/>
  <c r="J341" i="2"/>
  <c r="I341" i="2"/>
  <c r="H341" i="2"/>
  <c r="G341" i="2"/>
  <c r="F341" i="2"/>
  <c r="E341" i="2"/>
  <c r="D341" i="2"/>
  <c r="C341" i="2"/>
  <c r="B341" i="2"/>
  <c r="N340" i="2"/>
  <c r="M340" i="2"/>
  <c r="L340" i="2"/>
  <c r="K340" i="2"/>
  <c r="J340" i="2"/>
  <c r="I340" i="2"/>
  <c r="H340" i="2"/>
  <c r="G340" i="2"/>
  <c r="F340" i="2"/>
  <c r="E340" i="2"/>
  <c r="D340" i="2"/>
  <c r="C340" i="2"/>
  <c r="B340" i="2"/>
  <c r="N339" i="2"/>
  <c r="M339" i="2"/>
  <c r="L339" i="2"/>
  <c r="K339" i="2"/>
  <c r="J339" i="2"/>
  <c r="I339" i="2"/>
  <c r="H339" i="2"/>
  <c r="G339" i="2"/>
  <c r="F339" i="2"/>
  <c r="E339" i="2"/>
  <c r="D339" i="2"/>
  <c r="C339" i="2"/>
  <c r="B339" i="2"/>
  <c r="N337" i="2"/>
  <c r="M337" i="2"/>
  <c r="L337" i="2"/>
  <c r="I337" i="2"/>
  <c r="F337" i="2"/>
  <c r="B337" i="2"/>
  <c r="O337" i="2" s="1"/>
  <c r="N336" i="2"/>
  <c r="M336" i="2"/>
  <c r="L336" i="2"/>
  <c r="K336" i="2"/>
  <c r="K337" i="2" s="1"/>
  <c r="J336" i="2"/>
  <c r="J337" i="2" s="1"/>
  <c r="I336" i="2"/>
  <c r="H336" i="2"/>
  <c r="H337" i="2" s="1"/>
  <c r="G336" i="2"/>
  <c r="G337" i="2" s="1"/>
  <c r="F336" i="2"/>
  <c r="E336" i="2"/>
  <c r="E337" i="2" s="1"/>
  <c r="D336" i="2"/>
  <c r="D337" i="2" s="1"/>
  <c r="C336" i="2"/>
  <c r="C337" i="2" s="1"/>
  <c r="B336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B335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B334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B333" i="2"/>
  <c r="L331" i="2"/>
  <c r="H331" i="2"/>
  <c r="G331" i="2"/>
  <c r="F331" i="2"/>
  <c r="N330" i="2"/>
  <c r="N331" i="2" s="1"/>
  <c r="M330" i="2"/>
  <c r="M331" i="2" s="1"/>
  <c r="L330" i="2"/>
  <c r="K330" i="2"/>
  <c r="K331" i="2" s="1"/>
  <c r="J330" i="2"/>
  <c r="J331" i="2" s="1"/>
  <c r="I330" i="2"/>
  <c r="I331" i="2" s="1"/>
  <c r="H330" i="2"/>
  <c r="G330" i="2"/>
  <c r="F330" i="2"/>
  <c r="E330" i="2"/>
  <c r="D330" i="2"/>
  <c r="D331" i="2" s="1"/>
  <c r="C330" i="2"/>
  <c r="B330" i="2"/>
  <c r="B331" i="2" s="1"/>
  <c r="N329" i="2"/>
  <c r="M329" i="2"/>
  <c r="L329" i="2"/>
  <c r="K329" i="2"/>
  <c r="J329" i="2"/>
  <c r="I329" i="2"/>
  <c r="H329" i="2"/>
  <c r="G329" i="2"/>
  <c r="F329" i="2"/>
  <c r="E329" i="2"/>
  <c r="D329" i="2"/>
  <c r="C329" i="2"/>
  <c r="B329" i="2"/>
  <c r="N328" i="2"/>
  <c r="M328" i="2"/>
  <c r="L328" i="2"/>
  <c r="K328" i="2"/>
  <c r="J328" i="2"/>
  <c r="I328" i="2"/>
  <c r="H328" i="2"/>
  <c r="G328" i="2"/>
  <c r="F328" i="2"/>
  <c r="E328" i="2"/>
  <c r="D328" i="2"/>
  <c r="C328" i="2"/>
  <c r="B328" i="2"/>
  <c r="N327" i="2"/>
  <c r="M327" i="2"/>
  <c r="L327" i="2"/>
  <c r="K327" i="2"/>
  <c r="J327" i="2"/>
  <c r="I327" i="2"/>
  <c r="H327" i="2"/>
  <c r="G327" i="2"/>
  <c r="F327" i="2"/>
  <c r="E327" i="2"/>
  <c r="D327" i="2"/>
  <c r="C327" i="2"/>
  <c r="B327" i="2"/>
  <c r="BP202" i="2"/>
  <c r="BO202" i="2"/>
  <c r="BN202" i="2"/>
  <c r="BM202" i="2"/>
  <c r="BL202" i="2"/>
  <c r="BK202" i="2"/>
  <c r="BJ202" i="2"/>
  <c r="BI202" i="2"/>
  <c r="BH202" i="2"/>
  <c r="BG202" i="2"/>
  <c r="BF202" i="2"/>
  <c r="BE202" i="2"/>
  <c r="BD202" i="2"/>
  <c r="BC202" i="2"/>
  <c r="BB202" i="2"/>
  <c r="BA202" i="2"/>
  <c r="AZ202" i="2"/>
  <c r="AY202" i="2"/>
  <c r="AX202" i="2"/>
  <c r="AW202" i="2"/>
  <c r="AV202" i="2"/>
  <c r="AU202" i="2"/>
  <c r="AT202" i="2"/>
  <c r="AS202" i="2"/>
  <c r="AR202" i="2"/>
  <c r="AQ202" i="2"/>
  <c r="AP202" i="2"/>
  <c r="AO202" i="2"/>
  <c r="AN202" i="2"/>
  <c r="AM202" i="2"/>
  <c r="AL202" i="2"/>
  <c r="AK202" i="2"/>
  <c r="AJ202" i="2"/>
  <c r="AI202" i="2"/>
  <c r="AH202" i="2"/>
  <c r="AG202" i="2"/>
  <c r="AF202" i="2"/>
  <c r="AE202" i="2"/>
  <c r="AD202" i="2"/>
  <c r="AC202" i="2"/>
  <c r="AB202" i="2"/>
  <c r="AA202" i="2"/>
  <c r="Z202" i="2"/>
  <c r="Y202" i="2"/>
  <c r="X202" i="2"/>
  <c r="W202" i="2"/>
  <c r="N500" i="2" s="1"/>
  <c r="V202" i="2"/>
  <c r="N499" i="2" s="1"/>
  <c r="U202" i="2"/>
  <c r="N498" i="2" s="1"/>
  <c r="T202" i="2"/>
  <c r="M501" i="2" s="1"/>
  <c r="S202" i="2"/>
  <c r="M500" i="2" s="1"/>
  <c r="R202" i="2"/>
  <c r="M499" i="2" s="1"/>
  <c r="M506" i="2" s="1"/>
  <c r="Q202" i="2"/>
  <c r="M498" i="2" s="1"/>
  <c r="P202" i="2"/>
  <c r="L501" i="2" s="1"/>
  <c r="O202" i="2"/>
  <c r="L500" i="2" s="1"/>
  <c r="N202" i="2"/>
  <c r="L499" i="2" s="1"/>
  <c r="M202" i="2"/>
  <c r="L498" i="2" s="1"/>
  <c r="L202" i="2"/>
  <c r="K501" i="2" s="1"/>
  <c r="K202" i="2"/>
  <c r="K500" i="2" s="1"/>
  <c r="J202" i="2"/>
  <c r="K499" i="2" s="1"/>
  <c r="I202" i="2"/>
  <c r="K498" i="2" s="1"/>
  <c r="K502" i="2" s="1"/>
  <c r="H202" i="2"/>
  <c r="J501" i="2" s="1"/>
  <c r="G202" i="2"/>
  <c r="J500" i="2" s="1"/>
  <c r="F202" i="2"/>
  <c r="J499" i="2" s="1"/>
  <c r="E202" i="2"/>
  <c r="J498" i="2" s="1"/>
  <c r="D202" i="2"/>
  <c r="I501" i="2" s="1"/>
  <c r="C202" i="2"/>
  <c r="I500" i="2" s="1"/>
  <c r="B202" i="2"/>
  <c r="H501" i="2" s="1"/>
  <c r="AS125" i="2"/>
  <c r="AR125" i="2"/>
  <c r="AQ125" i="2"/>
  <c r="AN125" i="2"/>
  <c r="AG125" i="2"/>
  <c r="AF125" i="2"/>
  <c r="AE125" i="2"/>
  <c r="AB125" i="2"/>
  <c r="U125" i="2"/>
  <c r="N405" i="2" s="1"/>
  <c r="T125" i="2"/>
  <c r="M408" i="2" s="1"/>
  <c r="S125" i="2"/>
  <c r="M407" i="2" s="1"/>
  <c r="P125" i="2"/>
  <c r="L408" i="2" s="1"/>
  <c r="I125" i="2"/>
  <c r="K405" i="2" s="1"/>
  <c r="H125" i="2"/>
  <c r="J408" i="2" s="1"/>
  <c r="G125" i="2"/>
  <c r="J407" i="2" s="1"/>
  <c r="D125" i="2"/>
  <c r="I408" i="2" s="1"/>
  <c r="AY124" i="2"/>
  <c r="AX124" i="2"/>
  <c r="AW124" i="2"/>
  <c r="AV124" i="2"/>
  <c r="AU124" i="2"/>
  <c r="AT124" i="2"/>
  <c r="AT125" i="2" s="1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H125" i="2" s="1"/>
  <c r="AG124" i="2"/>
  <c r="AF124" i="2"/>
  <c r="AE124" i="2"/>
  <c r="AD124" i="2"/>
  <c r="AC124" i="2"/>
  <c r="AB124" i="2"/>
  <c r="AA124" i="2"/>
  <c r="Z124" i="2"/>
  <c r="Y124" i="2"/>
  <c r="X124" i="2"/>
  <c r="W124" i="2"/>
  <c r="N402" i="2" s="1"/>
  <c r="N403" i="2" s="1"/>
  <c r="V124" i="2"/>
  <c r="N400" i="2" s="1"/>
  <c r="U124" i="2"/>
  <c r="N399" i="2" s="1"/>
  <c r="T124" i="2"/>
  <c r="M402" i="2" s="1"/>
  <c r="M403" i="2" s="1"/>
  <c r="S124" i="2"/>
  <c r="M401" i="2" s="1"/>
  <c r="R124" i="2"/>
  <c r="M400" i="2" s="1"/>
  <c r="Q124" i="2"/>
  <c r="M399" i="2" s="1"/>
  <c r="P124" i="2"/>
  <c r="L402" i="2" s="1"/>
  <c r="L403" i="2" s="1"/>
  <c r="O124" i="2"/>
  <c r="L401" i="2" s="1"/>
  <c r="N124" i="2"/>
  <c r="L400" i="2" s="1"/>
  <c r="M124" i="2"/>
  <c r="L399" i="2" s="1"/>
  <c r="L124" i="2"/>
  <c r="K402" i="2" s="1"/>
  <c r="K403" i="2" s="1"/>
  <c r="K124" i="2"/>
  <c r="K401" i="2" s="1"/>
  <c r="J124" i="2"/>
  <c r="J125" i="2" s="1"/>
  <c r="K406" i="2" s="1"/>
  <c r="I124" i="2"/>
  <c r="K399" i="2" s="1"/>
  <c r="H124" i="2"/>
  <c r="J402" i="2" s="1"/>
  <c r="J403" i="2" s="1"/>
  <c r="G124" i="2"/>
  <c r="J401" i="2" s="1"/>
  <c r="F124" i="2"/>
  <c r="J400" i="2" s="1"/>
  <c r="E124" i="2"/>
  <c r="J399" i="2" s="1"/>
  <c r="D124" i="2"/>
  <c r="I402" i="2" s="1"/>
  <c r="I403" i="2" s="1"/>
  <c r="C124" i="2"/>
  <c r="I401" i="2" s="1"/>
  <c r="B124" i="2"/>
  <c r="H402" i="2" s="1"/>
  <c r="H403" i="2" s="1"/>
  <c r="AY123" i="2"/>
  <c r="AY125" i="2" s="1"/>
  <c r="AX123" i="2"/>
  <c r="AX125" i="2" s="1"/>
  <c r="AW123" i="2"/>
  <c r="AW125" i="2" s="1"/>
  <c r="AV123" i="2"/>
  <c r="AV125" i="2" s="1"/>
  <c r="AU123" i="2"/>
  <c r="AU125" i="2" s="1"/>
  <c r="AT123" i="2"/>
  <c r="AS123" i="2"/>
  <c r="AR123" i="2"/>
  <c r="AQ123" i="2"/>
  <c r="AP123" i="2"/>
  <c r="AP125" i="2" s="1"/>
  <c r="AO123" i="2"/>
  <c r="AO125" i="2" s="1"/>
  <c r="AN123" i="2"/>
  <c r="AM123" i="2"/>
  <c r="AM125" i="2" s="1"/>
  <c r="AL123" i="2"/>
  <c r="AL125" i="2" s="1"/>
  <c r="AK123" i="2"/>
  <c r="AK125" i="2" s="1"/>
  <c r="AJ123" i="2"/>
  <c r="AJ125" i="2" s="1"/>
  <c r="AI123" i="2"/>
  <c r="AI125" i="2" s="1"/>
  <c r="AH123" i="2"/>
  <c r="AG123" i="2"/>
  <c r="AF123" i="2"/>
  <c r="AE123" i="2"/>
  <c r="AD123" i="2"/>
  <c r="AD125" i="2" s="1"/>
  <c r="AC123" i="2"/>
  <c r="AC125" i="2" s="1"/>
  <c r="AB123" i="2"/>
  <c r="AA123" i="2"/>
  <c r="AA125" i="2" s="1"/>
  <c r="Z123" i="2"/>
  <c r="Z125" i="2" s="1"/>
  <c r="Y123" i="2"/>
  <c r="Y125" i="2" s="1"/>
  <c r="X123" i="2"/>
  <c r="X125" i="2" s="1"/>
  <c r="W123" i="2"/>
  <c r="W125" i="2" s="1"/>
  <c r="V123" i="2"/>
  <c r="U123" i="2"/>
  <c r="N393" i="2" s="1"/>
  <c r="T123" i="2"/>
  <c r="M396" i="2" s="1"/>
  <c r="M397" i="2" s="1"/>
  <c r="S123" i="2"/>
  <c r="M395" i="2" s="1"/>
  <c r="R123" i="2"/>
  <c r="R125" i="2" s="1"/>
  <c r="M406" i="2" s="1"/>
  <c r="Q123" i="2"/>
  <c r="Q125" i="2" s="1"/>
  <c r="M405" i="2" s="1"/>
  <c r="P123" i="2"/>
  <c r="L396" i="2" s="1"/>
  <c r="L397" i="2" s="1"/>
  <c r="O123" i="2"/>
  <c r="O125" i="2" s="1"/>
  <c r="L407" i="2" s="1"/>
  <c r="N123" i="2"/>
  <c r="L394" i="2" s="1"/>
  <c r="M123" i="2"/>
  <c r="M125" i="2" s="1"/>
  <c r="L405" i="2" s="1"/>
  <c r="L123" i="2"/>
  <c r="K396" i="2" s="1"/>
  <c r="K397" i="2" s="1"/>
  <c r="K123" i="2"/>
  <c r="K395" i="2" s="1"/>
  <c r="J123" i="2"/>
  <c r="I123" i="2"/>
  <c r="H123" i="2"/>
  <c r="G123" i="2"/>
  <c r="F123" i="2"/>
  <c r="F125" i="2" s="1"/>
  <c r="J406" i="2" s="1"/>
  <c r="E123" i="2"/>
  <c r="E125" i="2" s="1"/>
  <c r="J405" i="2" s="1"/>
  <c r="D123" i="2"/>
  <c r="C123" i="2"/>
  <c r="C125" i="2" s="1"/>
  <c r="I407" i="2" s="1"/>
  <c r="B123" i="2"/>
  <c r="B125" i="2" s="1"/>
  <c r="H408" i="2" s="1"/>
  <c r="B516" i="2" l="1"/>
  <c r="B531" i="2"/>
  <c r="O331" i="2"/>
  <c r="K515" i="2"/>
  <c r="K530" i="2"/>
  <c r="O355" i="2"/>
  <c r="E480" i="2"/>
  <c r="E479" i="2"/>
  <c r="L614" i="2"/>
  <c r="L615" i="2"/>
  <c r="L409" i="2"/>
  <c r="O397" i="2"/>
  <c r="N408" i="2"/>
  <c r="N407" i="2"/>
  <c r="O385" i="2"/>
  <c r="O454" i="2"/>
  <c r="C530" i="2"/>
  <c r="C515" i="2"/>
  <c r="M615" i="2"/>
  <c r="M614" i="2"/>
  <c r="M409" i="2"/>
  <c r="O409" i="2" s="1"/>
  <c r="K513" i="2"/>
  <c r="K528" i="2"/>
  <c r="I614" i="2"/>
  <c r="O614" i="2" s="1"/>
  <c r="I409" i="2"/>
  <c r="H614" i="2"/>
  <c r="H409" i="2"/>
  <c r="M529" i="2"/>
  <c r="M514" i="2"/>
  <c r="O361" i="2"/>
  <c r="M515" i="2"/>
  <c r="M530" i="2"/>
  <c r="M531" i="2"/>
  <c r="M516" i="2"/>
  <c r="N516" i="2"/>
  <c r="N531" i="2"/>
  <c r="K470" i="2"/>
  <c r="K516" i="2"/>
  <c r="K531" i="2"/>
  <c r="D441" i="2"/>
  <c r="D465" i="2"/>
  <c r="D505" i="2" s="1"/>
  <c r="J614" i="2"/>
  <c r="J615" i="2"/>
  <c r="H396" i="2"/>
  <c r="H397" i="2" s="1"/>
  <c r="C403" i="2"/>
  <c r="I428" i="2"/>
  <c r="M428" i="2"/>
  <c r="O428" i="2" s="1"/>
  <c r="H434" i="2"/>
  <c r="M465" i="2"/>
  <c r="M505" i="2" s="1"/>
  <c r="M461" i="2"/>
  <c r="L506" i="2"/>
  <c r="J508" i="2"/>
  <c r="L507" i="2"/>
  <c r="K479" i="2"/>
  <c r="O478" i="2"/>
  <c r="E488" i="2"/>
  <c r="D494" i="2"/>
  <c r="H668" i="2"/>
  <c r="H670" i="2" s="1"/>
  <c r="I667" i="2"/>
  <c r="C531" i="2"/>
  <c r="C516" i="2"/>
  <c r="L125" i="2"/>
  <c r="K408" i="2" s="1"/>
  <c r="N502" i="2"/>
  <c r="N503" i="2" s="1"/>
  <c r="O360" i="2"/>
  <c r="M394" i="2"/>
  <c r="L395" i="2"/>
  <c r="E615" i="2"/>
  <c r="E614" i="2"/>
  <c r="L421" i="2"/>
  <c r="G441" i="2"/>
  <c r="G465" i="2"/>
  <c r="G505" i="2" s="1"/>
  <c r="F506" i="2"/>
  <c r="N452" i="2"/>
  <c r="N454" i="2" s="1"/>
  <c r="C505" i="2"/>
  <c r="L508" i="2"/>
  <c r="J488" i="2"/>
  <c r="J487" i="2"/>
  <c r="G502" i="2"/>
  <c r="I625" i="2"/>
  <c r="O618" i="2"/>
  <c r="E496" i="2"/>
  <c r="E495" i="2"/>
  <c r="L393" i="2"/>
  <c r="E633" i="2"/>
  <c r="E555" i="2"/>
  <c r="E469" i="2"/>
  <c r="E442" i="2"/>
  <c r="K503" i="2"/>
  <c r="B349" i="2"/>
  <c r="O349" i="2" s="1"/>
  <c r="K618" i="2"/>
  <c r="K625" i="2" s="1"/>
  <c r="K434" i="2"/>
  <c r="F633" i="2"/>
  <c r="F469" i="2"/>
  <c r="F442" i="2"/>
  <c r="F555" i="2"/>
  <c r="N395" i="2"/>
  <c r="N396" i="2"/>
  <c r="N397" i="2" s="1"/>
  <c r="G403" i="2"/>
  <c r="F615" i="2"/>
  <c r="F614" i="2"/>
  <c r="M415" i="2"/>
  <c r="H633" i="2"/>
  <c r="H469" i="2"/>
  <c r="H442" i="2"/>
  <c r="G529" i="2"/>
  <c r="G514" i="2"/>
  <c r="F530" i="2"/>
  <c r="F515" i="2"/>
  <c r="E531" i="2"/>
  <c r="E516" i="2"/>
  <c r="L633" i="2"/>
  <c r="L469" i="2"/>
  <c r="G448" i="2"/>
  <c r="G555" i="2" s="1"/>
  <c r="B453" i="2"/>
  <c r="E463" i="2"/>
  <c r="E465" i="2"/>
  <c r="E505" i="2" s="1"/>
  <c r="K488" i="2"/>
  <c r="E487" i="2"/>
  <c r="I496" i="2"/>
  <c r="H502" i="2"/>
  <c r="D502" i="2"/>
  <c r="D503" i="2" s="1"/>
  <c r="E515" i="2"/>
  <c r="H555" i="2"/>
  <c r="C529" i="2"/>
  <c r="C514" i="2"/>
  <c r="G488" i="2"/>
  <c r="D530" i="2"/>
  <c r="D515" i="2"/>
  <c r="N125" i="2"/>
  <c r="L406" i="2" s="1"/>
  <c r="O372" i="2"/>
  <c r="M373" i="2"/>
  <c r="O373" i="2" s="1"/>
  <c r="O384" i="2"/>
  <c r="F391" i="2"/>
  <c r="O396" i="2"/>
  <c r="K400" i="2"/>
  <c r="G615" i="2"/>
  <c r="G614" i="2"/>
  <c r="F409" i="2"/>
  <c r="B421" i="2"/>
  <c r="O421" i="2" s="1"/>
  <c r="O427" i="2"/>
  <c r="B434" i="2"/>
  <c r="I633" i="2"/>
  <c r="I469" i="2"/>
  <c r="I442" i="2"/>
  <c r="H506" i="2"/>
  <c r="G507" i="2"/>
  <c r="F508" i="2"/>
  <c r="M441" i="2"/>
  <c r="I448" i="2"/>
  <c r="D453" i="2"/>
  <c r="F635" i="2"/>
  <c r="F634" i="2"/>
  <c r="F636" i="2" s="1"/>
  <c r="F462" i="2"/>
  <c r="N505" i="2"/>
  <c r="D478" i="2"/>
  <c r="L480" i="2"/>
  <c r="L486" i="2"/>
  <c r="I495" i="2"/>
  <c r="I502" i="2"/>
  <c r="I503" i="2" s="1"/>
  <c r="D516" i="2"/>
  <c r="O403" i="2"/>
  <c r="E529" i="2"/>
  <c r="E514" i="2"/>
  <c r="C441" i="2"/>
  <c r="D635" i="2"/>
  <c r="D634" i="2"/>
  <c r="H488" i="2"/>
  <c r="H487" i="2"/>
  <c r="G495" i="2"/>
  <c r="K496" i="2"/>
  <c r="L502" i="2"/>
  <c r="G409" i="2"/>
  <c r="B415" i="2"/>
  <c r="C421" i="2"/>
  <c r="E434" i="2"/>
  <c r="J633" i="2"/>
  <c r="J442" i="2"/>
  <c r="J555" i="2"/>
  <c r="I529" i="2"/>
  <c r="I514" i="2"/>
  <c r="J450" i="2"/>
  <c r="J454" i="2" s="1"/>
  <c r="J448" i="2"/>
  <c r="D450" i="2"/>
  <c r="D454" i="2" s="1"/>
  <c r="M453" i="2"/>
  <c r="G635" i="2"/>
  <c r="G634" i="2"/>
  <c r="G463" i="2"/>
  <c r="B506" i="2"/>
  <c r="F478" i="2"/>
  <c r="M487" i="2"/>
  <c r="K495" i="2"/>
  <c r="G516" i="2"/>
  <c r="G525" i="2"/>
  <c r="E525" i="2"/>
  <c r="E526" i="2" s="1"/>
  <c r="M539" i="2"/>
  <c r="D610" i="2"/>
  <c r="D547" i="2"/>
  <c r="D548" i="2"/>
  <c r="D612" i="2"/>
  <c r="C610" i="2"/>
  <c r="C612" i="2"/>
  <c r="C547" i="2"/>
  <c r="O546" i="2"/>
  <c r="O408" i="2"/>
  <c r="N530" i="2"/>
  <c r="N515" i="2"/>
  <c r="C615" i="2"/>
  <c r="C614" i="2"/>
  <c r="E403" i="2"/>
  <c r="C331" i="2"/>
  <c r="N343" i="2"/>
  <c r="E361" i="2"/>
  <c r="C373" i="2"/>
  <c r="C385" i="2"/>
  <c r="C397" i="2"/>
  <c r="C415" i="2"/>
  <c r="D421" i="2"/>
  <c r="E428" i="2"/>
  <c r="C428" i="2"/>
  <c r="D434" i="2"/>
  <c r="F434" i="2"/>
  <c r="K450" i="2"/>
  <c r="K454" i="2" s="1"/>
  <c r="K448" i="2"/>
  <c r="K509" i="2" s="1"/>
  <c r="E450" i="2"/>
  <c r="E454" i="2" s="1"/>
  <c r="H635" i="2"/>
  <c r="H634" i="2"/>
  <c r="H463" i="2"/>
  <c r="H462" i="2"/>
  <c r="I635" i="2"/>
  <c r="I634" i="2"/>
  <c r="I636" i="2" s="1"/>
  <c r="I463" i="2"/>
  <c r="I462" i="2"/>
  <c r="D466" i="2"/>
  <c r="D506" i="2" s="1"/>
  <c r="G480" i="2"/>
  <c r="B487" i="2"/>
  <c r="G496" i="2"/>
  <c r="G548" i="2"/>
  <c r="G612" i="2"/>
  <c r="G610" i="2"/>
  <c r="K680" i="2"/>
  <c r="K682" i="2" s="1"/>
  <c r="L679" i="2"/>
  <c r="B462" i="2"/>
  <c r="O461" i="2"/>
  <c r="V125" i="2"/>
  <c r="N406" i="2" s="1"/>
  <c r="C452" i="2"/>
  <c r="C635" i="2"/>
  <c r="C634" i="2"/>
  <c r="C462" i="2"/>
  <c r="F496" i="2"/>
  <c r="F495" i="2"/>
  <c r="K514" i="2"/>
  <c r="K529" i="2"/>
  <c r="N526" i="2"/>
  <c r="K125" i="2"/>
  <c r="K407" i="2" s="1"/>
  <c r="D615" i="2"/>
  <c r="D614" i="2"/>
  <c r="B528" i="2"/>
  <c r="B513" i="2"/>
  <c r="I488" i="2"/>
  <c r="I487" i="2"/>
  <c r="O354" i="2"/>
  <c r="J409" i="2"/>
  <c r="L505" i="2"/>
  <c r="J507" i="2"/>
  <c r="I508" i="2"/>
  <c r="J461" i="2"/>
  <c r="K463" i="2" s="1"/>
  <c r="D462" i="2"/>
  <c r="H478" i="2"/>
  <c r="I480" i="2" s="1"/>
  <c r="N488" i="2"/>
  <c r="F488" i="2"/>
  <c r="L494" i="2"/>
  <c r="H496" i="2"/>
  <c r="I526" i="2"/>
  <c r="D539" i="2"/>
  <c r="F548" i="2"/>
  <c r="F547" i="2"/>
  <c r="F612" i="2"/>
  <c r="F610" i="2"/>
  <c r="F571" i="2"/>
  <c r="B530" i="2"/>
  <c r="B515" i="2"/>
  <c r="B452" i="2"/>
  <c r="L612" i="2"/>
  <c r="L610" i="2"/>
  <c r="L619" i="2"/>
  <c r="L547" i="2"/>
  <c r="M548" i="2"/>
  <c r="L548" i="2"/>
  <c r="N635" i="2"/>
  <c r="N634" i="2"/>
  <c r="N463" i="2"/>
  <c r="J495" i="2"/>
  <c r="C409" i="2"/>
  <c r="F502" i="2"/>
  <c r="F503" i="2" s="1"/>
  <c r="E331" i="2"/>
  <c r="N401" i="2"/>
  <c r="E415" i="2"/>
  <c r="F421" i="2"/>
  <c r="G428" i="2"/>
  <c r="I434" i="2"/>
  <c r="M450" i="2"/>
  <c r="M454" i="2" s="1"/>
  <c r="M448" i="2"/>
  <c r="C451" i="2"/>
  <c r="K635" i="2"/>
  <c r="K634" i="2"/>
  <c r="K462" i="2"/>
  <c r="J506" i="2"/>
  <c r="I507" i="2"/>
  <c r="H508" i="2"/>
  <c r="E462" i="2"/>
  <c r="N506" i="2"/>
  <c r="I479" i="2"/>
  <c r="M480" i="2"/>
  <c r="C487" i="2"/>
  <c r="O486" i="2"/>
  <c r="B494" i="2"/>
  <c r="J496" i="2"/>
  <c r="J526" i="2"/>
  <c r="N610" i="2"/>
  <c r="N619" i="2"/>
  <c r="N612" i="2"/>
  <c r="N571" i="2"/>
  <c r="N548" i="2"/>
  <c r="B615" i="2"/>
  <c r="B614" i="2"/>
  <c r="J502" i="2"/>
  <c r="M502" i="2"/>
  <c r="C355" i="2"/>
  <c r="G415" i="2"/>
  <c r="H428" i="2"/>
  <c r="L428" i="2"/>
  <c r="L635" i="2"/>
  <c r="L463" i="2"/>
  <c r="L634" i="2"/>
  <c r="L462" i="2"/>
  <c r="J480" i="2"/>
  <c r="J479" i="2"/>
  <c r="C494" i="2"/>
  <c r="N494" i="2"/>
  <c r="J547" i="2"/>
  <c r="J612" i="2"/>
  <c r="J571" i="2"/>
  <c r="J610" i="2"/>
  <c r="J619" i="2"/>
  <c r="C548" i="2"/>
  <c r="I546" i="2"/>
  <c r="I615" i="2" s="1"/>
  <c r="O615" i="2" s="1"/>
  <c r="E610" i="2"/>
  <c r="E548" i="2"/>
  <c r="E612" i="2"/>
  <c r="D555" i="2"/>
  <c r="L571" i="2"/>
  <c r="J678" i="2"/>
  <c r="N690" i="2"/>
  <c r="B441" i="2"/>
  <c r="N441" i="2"/>
  <c r="H448" i="2"/>
  <c r="H495" i="2" s="1"/>
  <c r="F450" i="2"/>
  <c r="F454" i="2" s="1"/>
  <c r="E451" i="2"/>
  <c r="D452" i="2"/>
  <c r="C453" i="2"/>
  <c r="E539" i="2"/>
  <c r="K612" i="2"/>
  <c r="K571" i="2"/>
  <c r="K610" i="2"/>
  <c r="K619" i="2"/>
  <c r="J434" i="2"/>
  <c r="H450" i="2"/>
  <c r="H454" i="2" s="1"/>
  <c r="G451" i="2"/>
  <c r="F452" i="2"/>
  <c r="E453" i="2"/>
  <c r="F465" i="2"/>
  <c r="F505" i="2" s="1"/>
  <c r="K525" i="2"/>
  <c r="M612" i="2"/>
  <c r="M610" i="2"/>
  <c r="M619" i="2"/>
  <c r="D571" i="2"/>
  <c r="L525" i="2"/>
  <c r="L526" i="2" s="1"/>
  <c r="I555" i="2"/>
  <c r="H573" i="2"/>
  <c r="G574" i="2"/>
  <c r="F575" i="2"/>
  <c r="E576" i="2"/>
  <c r="E571" i="2"/>
  <c r="D589" i="2"/>
  <c r="D573" i="2" s="1"/>
  <c r="C590" i="2"/>
  <c r="C574" i="2" s="1"/>
  <c r="B591" i="2"/>
  <c r="B575" i="2" s="1"/>
  <c r="N591" i="2"/>
  <c r="N575" i="2" s="1"/>
  <c r="M592" i="2"/>
  <c r="M576" i="2" s="1"/>
  <c r="O576" i="2" s="1"/>
  <c r="N693" i="2"/>
  <c r="L434" i="2"/>
  <c r="L448" i="2"/>
  <c r="L555" i="2" s="1"/>
  <c r="H465" i="2"/>
  <c r="H505" i="2" s="1"/>
  <c r="M525" i="2"/>
  <c r="I539" i="2"/>
  <c r="I573" i="2"/>
  <c r="H574" i="2"/>
  <c r="G575" i="2"/>
  <c r="F576" i="2"/>
  <c r="F651" i="2"/>
  <c r="J671" i="2"/>
  <c r="O433" i="2"/>
  <c r="M434" i="2"/>
  <c r="I465" i="2"/>
  <c r="I505" i="2" s="1"/>
  <c r="G576" i="2"/>
  <c r="G571" i="2"/>
  <c r="J628" i="2"/>
  <c r="N434" i="2"/>
  <c r="B448" i="2"/>
  <c r="O448" i="2" s="1"/>
  <c r="J465" i="2"/>
  <c r="J505" i="2" s="1"/>
  <c r="O525" i="2"/>
  <c r="E547" i="2"/>
  <c r="K573" i="2"/>
  <c r="J574" i="2"/>
  <c r="I575" i="2"/>
  <c r="H576" i="2"/>
  <c r="K628" i="2"/>
  <c r="I664" i="2"/>
  <c r="J663" i="2"/>
  <c r="B610" i="2"/>
  <c r="B612" i="2"/>
  <c r="B571" i="2"/>
  <c r="K574" i="2"/>
  <c r="J575" i="2"/>
  <c r="I576" i="2"/>
  <c r="L628" i="2"/>
  <c r="I659" i="2"/>
  <c r="H660" i="2"/>
  <c r="H662" i="2" s="1"/>
  <c r="J729" i="2"/>
  <c r="M547" i="2"/>
  <c r="B555" i="2"/>
  <c r="N555" i="2"/>
  <c r="I589" i="2"/>
  <c r="H590" i="2"/>
  <c r="L675" i="2"/>
  <c r="K676" i="2"/>
  <c r="K678" i="2" s="1"/>
  <c r="K729" i="2"/>
  <c r="K633" i="2"/>
  <c r="E635" i="2"/>
  <c r="E634" i="2"/>
  <c r="E636" i="2" s="1"/>
  <c r="H546" i="2"/>
  <c r="C555" i="2"/>
  <c r="M628" i="2"/>
  <c r="C650" i="2"/>
  <c r="D654" i="2"/>
  <c r="F655" i="2"/>
  <c r="I724" i="2"/>
  <c r="N625" i="2"/>
  <c r="G662" i="2"/>
  <c r="M683" i="2"/>
  <c r="O718" i="2"/>
  <c r="O720" i="2"/>
  <c r="H666" i="2"/>
  <c r="N688" i="2"/>
  <c r="N689" i="2" s="1"/>
  <c r="N622" i="2"/>
  <c r="I628" i="2"/>
  <c r="N644" i="2"/>
  <c r="I666" i="2"/>
  <c r="O554" i="2"/>
  <c r="N624" i="2"/>
  <c r="E658" i="2"/>
  <c r="M690" i="2"/>
  <c r="M729" i="2"/>
  <c r="D647" i="2"/>
  <c r="K517" i="2" l="1"/>
  <c r="K532" i="2"/>
  <c r="K510" i="2"/>
  <c r="H548" i="2"/>
  <c r="H547" i="2"/>
  <c r="H612" i="2"/>
  <c r="H610" i="2"/>
  <c r="H571" i="2"/>
  <c r="J672" i="2"/>
  <c r="J674" i="2" s="1"/>
  <c r="K671" i="2"/>
  <c r="I515" i="2"/>
  <c r="I530" i="2"/>
  <c r="I516" i="2"/>
  <c r="I531" i="2"/>
  <c r="G479" i="2"/>
  <c r="G487" i="2"/>
  <c r="G651" i="2"/>
  <c r="F652" i="2"/>
  <c r="F654" i="2" s="1"/>
  <c r="J529" i="2"/>
  <c r="J514" i="2"/>
  <c r="H529" i="2"/>
  <c r="H514" i="2"/>
  <c r="B503" i="2"/>
  <c r="J516" i="2"/>
  <c r="J531" i="2"/>
  <c r="O547" i="2"/>
  <c r="M555" i="2"/>
  <c r="M633" i="2"/>
  <c r="M442" i="2"/>
  <c r="M469" i="2"/>
  <c r="M479" i="2"/>
  <c r="G503" i="2"/>
  <c r="H615" i="2"/>
  <c r="H516" i="2"/>
  <c r="H531" i="2"/>
  <c r="L620" i="2"/>
  <c r="L626" i="2"/>
  <c r="L623" i="2"/>
  <c r="N496" i="2"/>
  <c r="N495" i="2"/>
  <c r="L513" i="2"/>
  <c r="L528" i="2"/>
  <c r="D529" i="2"/>
  <c r="D514" i="2"/>
  <c r="B479" i="2"/>
  <c r="E471" i="2"/>
  <c r="E470" i="2"/>
  <c r="E509" i="2"/>
  <c r="C528" i="2"/>
  <c r="C513" i="2"/>
  <c r="K614" i="2"/>
  <c r="K627" i="2"/>
  <c r="K615" i="2"/>
  <c r="K409" i="2"/>
  <c r="L529" i="2"/>
  <c r="L514" i="2"/>
  <c r="D528" i="2"/>
  <c r="D513" i="2"/>
  <c r="O555" i="2"/>
  <c r="J528" i="2"/>
  <c r="J513" i="2"/>
  <c r="F531" i="2"/>
  <c r="F516" i="2"/>
  <c r="L488" i="2"/>
  <c r="L487" i="2"/>
  <c r="M626" i="2"/>
  <c r="M620" i="2"/>
  <c r="M623" i="2"/>
  <c r="N633" i="2"/>
  <c r="N636" i="2" s="1"/>
  <c r="N469" i="2"/>
  <c r="N442" i="2"/>
  <c r="C496" i="2"/>
  <c r="C495" i="2"/>
  <c r="O494" i="2"/>
  <c r="M503" i="2"/>
  <c r="O502" i="2"/>
  <c r="B495" i="2"/>
  <c r="B526" i="2"/>
  <c r="F480" i="2"/>
  <c r="F479" i="2"/>
  <c r="D480" i="2"/>
  <c r="D479" i="2"/>
  <c r="I509" i="2"/>
  <c r="I471" i="2"/>
  <c r="I470" i="2"/>
  <c r="H503" i="2"/>
  <c r="M635" i="2"/>
  <c r="M463" i="2"/>
  <c r="M634" i="2"/>
  <c r="M636" i="2" s="1"/>
  <c r="M462" i="2"/>
  <c r="D633" i="2"/>
  <c r="D636" i="2" s="1"/>
  <c r="D469" i="2"/>
  <c r="D442" i="2"/>
  <c r="N615" i="2"/>
  <c r="N614" i="2"/>
  <c r="N409" i="2"/>
  <c r="L680" i="2"/>
  <c r="L682" i="2" s="1"/>
  <c r="M679" i="2"/>
  <c r="G530" i="2"/>
  <c r="G515" i="2"/>
  <c r="L509" i="2"/>
  <c r="L471" i="2"/>
  <c r="L470" i="2"/>
  <c r="K663" i="2"/>
  <c r="J664" i="2"/>
  <c r="J666" i="2" s="1"/>
  <c r="J659" i="2"/>
  <c r="I660" i="2"/>
  <c r="I662" i="2" s="1"/>
  <c r="K547" i="2"/>
  <c r="B547" i="2"/>
  <c r="B469" i="2"/>
  <c r="O441" i="2"/>
  <c r="I548" i="2"/>
  <c r="I547" i="2"/>
  <c r="I612" i="2"/>
  <c r="O612" i="2" s="1"/>
  <c r="I610" i="2"/>
  <c r="O610" i="2" s="1"/>
  <c r="I619" i="2"/>
  <c r="N479" i="2"/>
  <c r="J503" i="2"/>
  <c r="K636" i="2"/>
  <c r="G547" i="2"/>
  <c r="B529" i="2"/>
  <c r="B514" i="2"/>
  <c r="C633" i="2"/>
  <c r="C469" i="2"/>
  <c r="C442" i="2"/>
  <c r="C503" i="2"/>
  <c r="O503" i="2" s="1"/>
  <c r="C479" i="2"/>
  <c r="N513" i="2"/>
  <c r="N528" i="2"/>
  <c r="F529" i="2"/>
  <c r="F514" i="2"/>
  <c r="M513" i="2"/>
  <c r="M528" i="2"/>
  <c r="D487" i="2"/>
  <c r="M495" i="2"/>
  <c r="O592" i="2"/>
  <c r="K620" i="2"/>
  <c r="K626" i="2"/>
  <c r="K623" i="2"/>
  <c r="O487" i="2"/>
  <c r="L496" i="2"/>
  <c r="L495" i="2"/>
  <c r="O434" i="2"/>
  <c r="G528" i="2"/>
  <c r="G513" i="2"/>
  <c r="I668" i="2"/>
  <c r="I670" i="2" s="1"/>
  <c r="J667" i="2"/>
  <c r="L479" i="2"/>
  <c r="M496" i="2"/>
  <c r="J635" i="2"/>
  <c r="J634" i="2"/>
  <c r="J636" i="2" s="1"/>
  <c r="J463" i="2"/>
  <c r="J462" i="2"/>
  <c r="J469" i="2"/>
  <c r="M488" i="2"/>
  <c r="M684" i="2"/>
  <c r="M686" i="2" s="1"/>
  <c r="N683" i="2"/>
  <c r="N684" i="2" s="1"/>
  <c r="F656" i="2"/>
  <c r="F658" i="2" s="1"/>
  <c r="G655" i="2"/>
  <c r="L676" i="2"/>
  <c r="L678" i="2" s="1"/>
  <c r="M675" i="2"/>
  <c r="J623" i="2"/>
  <c r="J620" i="2"/>
  <c r="J626" i="2"/>
  <c r="J638" i="2" s="1"/>
  <c r="N462" i="2"/>
  <c r="C636" i="2"/>
  <c r="K487" i="2"/>
  <c r="G633" i="2"/>
  <c r="G636" i="2" s="1"/>
  <c r="G469" i="2"/>
  <c r="G442" i="2"/>
  <c r="G462" i="2"/>
  <c r="L516" i="2"/>
  <c r="L531" i="2"/>
  <c r="D648" i="2"/>
  <c r="D650" i="2" s="1"/>
  <c r="E647" i="2"/>
  <c r="I571" i="2"/>
  <c r="M526" i="2"/>
  <c r="K526" i="2"/>
  <c r="J548" i="2"/>
  <c r="N487" i="2"/>
  <c r="O539" i="2"/>
  <c r="D526" i="2"/>
  <c r="O415" i="2"/>
  <c r="F471" i="2"/>
  <c r="F470" i="2"/>
  <c r="F509" i="2"/>
  <c r="L515" i="2"/>
  <c r="L530" i="2"/>
  <c r="K555" i="2"/>
  <c r="H528" i="2"/>
  <c r="H513" i="2"/>
  <c r="F528" i="2"/>
  <c r="F513" i="2"/>
  <c r="L636" i="2"/>
  <c r="N547" i="2"/>
  <c r="C526" i="2"/>
  <c r="O526" i="2" s="1"/>
  <c r="E528" i="2"/>
  <c r="E513" i="2"/>
  <c r="D496" i="2"/>
  <c r="D495" i="2"/>
  <c r="N623" i="2"/>
  <c r="N620" i="2"/>
  <c r="O462" i="2"/>
  <c r="N626" i="2"/>
  <c r="N638" i="2" s="1"/>
  <c r="N628" i="2"/>
  <c r="O628" i="2" s="1"/>
  <c r="J515" i="2"/>
  <c r="J530" i="2"/>
  <c r="I528" i="2"/>
  <c r="I513" i="2"/>
  <c r="N514" i="2"/>
  <c r="N529" i="2"/>
  <c r="H480" i="2"/>
  <c r="H479" i="2"/>
  <c r="H526" i="2"/>
  <c r="H636" i="2"/>
  <c r="G526" i="2"/>
  <c r="L503" i="2"/>
  <c r="H509" i="2"/>
  <c r="H470" i="2"/>
  <c r="O625" i="2"/>
  <c r="F643" i="2" l="1"/>
  <c r="E643" i="2"/>
  <c r="D643" i="2"/>
  <c r="C643" i="2"/>
  <c r="N643" i="2"/>
  <c r="B643" i="2"/>
  <c r="M643" i="2"/>
  <c r="L643" i="2"/>
  <c r="K643" i="2"/>
  <c r="J643" i="2"/>
  <c r="G643" i="2"/>
  <c r="I643" i="2"/>
  <c r="H643" i="2"/>
  <c r="I623" i="2"/>
  <c r="I620" i="2"/>
  <c r="O619" i="2"/>
  <c r="I626" i="2"/>
  <c r="L663" i="2"/>
  <c r="K664" i="2"/>
  <c r="K666" i="2" s="1"/>
  <c r="D509" i="2"/>
  <c r="D471" i="2"/>
  <c r="D470" i="2"/>
  <c r="K672" i="2"/>
  <c r="K674" i="2" s="1"/>
  <c r="L671" i="2"/>
  <c r="O479" i="2"/>
  <c r="M676" i="2"/>
  <c r="M678" i="2" s="1"/>
  <c r="N675" i="2"/>
  <c r="N676" i="2" s="1"/>
  <c r="K638" i="2"/>
  <c r="M638" i="2"/>
  <c r="M471" i="2"/>
  <c r="M470" i="2"/>
  <c r="M509" i="2"/>
  <c r="K667" i="2"/>
  <c r="J668" i="2"/>
  <c r="J670" i="2" s="1"/>
  <c r="H651" i="2"/>
  <c r="G652" i="2"/>
  <c r="G654" i="2" s="1"/>
  <c r="N685" i="2"/>
  <c r="N686" i="2"/>
  <c r="B470" i="2"/>
  <c r="B509" i="2"/>
  <c r="O469" i="2"/>
  <c r="M680" i="2"/>
  <c r="M682" i="2" s="1"/>
  <c r="N679" i="2"/>
  <c r="N680" i="2" s="1"/>
  <c r="G470" i="2"/>
  <c r="G509" i="2"/>
  <c r="G471" i="2"/>
  <c r="G656" i="2"/>
  <c r="G658" i="2" s="1"/>
  <c r="H655" i="2"/>
  <c r="C471" i="2"/>
  <c r="C470" i="2"/>
  <c r="C509" i="2"/>
  <c r="O495" i="2"/>
  <c r="L532" i="2"/>
  <c r="L517" i="2"/>
  <c r="L511" i="2"/>
  <c r="L510" i="2"/>
  <c r="I640" i="2"/>
  <c r="H640" i="2"/>
  <c r="G640" i="2"/>
  <c r="F640" i="2"/>
  <c r="E640" i="2"/>
  <c r="D640" i="2"/>
  <c r="C640" i="2"/>
  <c r="N640" i="2"/>
  <c r="B640" i="2"/>
  <c r="M640" i="2"/>
  <c r="J640" i="2"/>
  <c r="L640" i="2"/>
  <c r="K640" i="2"/>
  <c r="E532" i="2"/>
  <c r="E510" i="2"/>
  <c r="E511" i="2"/>
  <c r="E517" i="2"/>
  <c r="K533" i="2"/>
  <c r="K540" i="2"/>
  <c r="K611" i="2" s="1"/>
  <c r="F647" i="2"/>
  <c r="E648" i="2"/>
  <c r="E650" i="2" s="1"/>
  <c r="I511" i="2"/>
  <c r="I510" i="2"/>
  <c r="I532" i="2"/>
  <c r="I517" i="2"/>
  <c r="L638" i="2"/>
  <c r="K518" i="2"/>
  <c r="F510" i="2"/>
  <c r="F532" i="2"/>
  <c r="F511" i="2"/>
  <c r="F517" i="2"/>
  <c r="J470" i="2"/>
  <c r="J509" i="2"/>
  <c r="J471" i="2"/>
  <c r="K471" i="2"/>
  <c r="J660" i="2"/>
  <c r="J662" i="2" s="1"/>
  <c r="K659" i="2"/>
  <c r="N471" i="2"/>
  <c r="N470" i="2"/>
  <c r="N509" i="2"/>
  <c r="H471" i="2"/>
  <c r="H517" i="2"/>
  <c r="H510" i="2"/>
  <c r="H532" i="2"/>
  <c r="H511" i="2"/>
  <c r="H533" i="2" l="1"/>
  <c r="H540" i="2"/>
  <c r="H611" i="2" s="1"/>
  <c r="J510" i="2"/>
  <c r="J532" i="2"/>
  <c r="J511" i="2"/>
  <c r="J517" i="2"/>
  <c r="K511" i="2"/>
  <c r="G510" i="2"/>
  <c r="G532" i="2"/>
  <c r="G511" i="2"/>
  <c r="G517" i="2"/>
  <c r="L667" i="2"/>
  <c r="K668" i="2"/>
  <c r="K670" i="2" s="1"/>
  <c r="I519" i="2"/>
  <c r="I518" i="2"/>
  <c r="I627" i="2"/>
  <c r="F518" i="2"/>
  <c r="F519" i="2"/>
  <c r="M511" i="2"/>
  <c r="M517" i="2"/>
  <c r="M510" i="2"/>
  <c r="M532" i="2"/>
  <c r="D532" i="2"/>
  <c r="D517" i="2"/>
  <c r="D510" i="2"/>
  <c r="D511" i="2"/>
  <c r="F533" i="2"/>
  <c r="F540" i="2"/>
  <c r="F611" i="2" s="1"/>
  <c r="G647" i="2"/>
  <c r="F648" i="2"/>
  <c r="F650" i="2" s="1"/>
  <c r="L533" i="2"/>
  <c r="L540" i="2"/>
  <c r="L611" i="2" s="1"/>
  <c r="M663" i="2"/>
  <c r="L664" i="2"/>
  <c r="L666" i="2" s="1"/>
  <c r="I533" i="2"/>
  <c r="I540" i="2"/>
  <c r="I611" i="2" s="1"/>
  <c r="N510" i="2"/>
  <c r="N517" i="2"/>
  <c r="N532" i="2"/>
  <c r="N511" i="2"/>
  <c r="I638" i="2"/>
  <c r="O626" i="2"/>
  <c r="I655" i="2"/>
  <c r="H656" i="2"/>
  <c r="H658" i="2" s="1"/>
  <c r="I651" i="2"/>
  <c r="H652" i="2"/>
  <c r="H654" i="2" s="1"/>
  <c r="H518" i="2"/>
  <c r="H519" i="2"/>
  <c r="B510" i="2"/>
  <c r="B517" i="2"/>
  <c r="B518" i="2" s="1"/>
  <c r="B532" i="2"/>
  <c r="L672" i="2"/>
  <c r="L674" i="2" s="1"/>
  <c r="M671" i="2"/>
  <c r="E533" i="2"/>
  <c r="E540" i="2"/>
  <c r="E611" i="2" s="1"/>
  <c r="L518" i="2"/>
  <c r="L519" i="2"/>
  <c r="L627" i="2"/>
  <c r="E518" i="2"/>
  <c r="C532" i="2"/>
  <c r="C517" i="2"/>
  <c r="C510" i="2"/>
  <c r="O510" i="2" s="1"/>
  <c r="C511" i="2"/>
  <c r="O509" i="2"/>
  <c r="O470" i="2"/>
  <c r="N677" i="2"/>
  <c r="N678" i="2"/>
  <c r="N681" i="2"/>
  <c r="N682" i="2"/>
  <c r="K660" i="2"/>
  <c r="K662" i="2" s="1"/>
  <c r="L659" i="2"/>
  <c r="J651" i="2" l="1"/>
  <c r="I652" i="2"/>
  <c r="I654" i="2" s="1"/>
  <c r="O627" i="2"/>
  <c r="N671" i="2"/>
  <c r="N672" i="2" s="1"/>
  <c r="M672" i="2"/>
  <c r="M674" i="2" s="1"/>
  <c r="C518" i="2"/>
  <c r="C519" i="2"/>
  <c r="O517" i="2"/>
  <c r="H641" i="2"/>
  <c r="G641" i="2"/>
  <c r="F641" i="2"/>
  <c r="E641" i="2"/>
  <c r="D641" i="2"/>
  <c r="C641" i="2"/>
  <c r="N641" i="2"/>
  <c r="B641" i="2"/>
  <c r="M641" i="2"/>
  <c r="L641" i="2"/>
  <c r="I641" i="2"/>
  <c r="J641" i="2"/>
  <c r="K641" i="2"/>
  <c r="N663" i="2"/>
  <c r="N664" i="2" s="1"/>
  <c r="M664" i="2"/>
  <c r="M666" i="2" s="1"/>
  <c r="D518" i="2"/>
  <c r="D519" i="2"/>
  <c r="J518" i="2"/>
  <c r="J519" i="2"/>
  <c r="J627" i="2"/>
  <c r="K519" i="2"/>
  <c r="L660" i="2"/>
  <c r="L662" i="2" s="1"/>
  <c r="M659" i="2"/>
  <c r="O532" i="2"/>
  <c r="C533" i="2"/>
  <c r="C540" i="2"/>
  <c r="B533" i="2"/>
  <c r="B540" i="2"/>
  <c r="B611" i="2" s="1"/>
  <c r="D533" i="2"/>
  <c r="D540" i="2"/>
  <c r="D611" i="2" s="1"/>
  <c r="M533" i="2"/>
  <c r="M540" i="2"/>
  <c r="M611" i="2" s="1"/>
  <c r="O611" i="2" s="1"/>
  <c r="M667" i="2"/>
  <c r="L668" i="2"/>
  <c r="L670" i="2" s="1"/>
  <c r="J533" i="2"/>
  <c r="J540" i="2"/>
  <c r="J611" i="2" s="1"/>
  <c r="G519" i="2"/>
  <c r="G518" i="2"/>
  <c r="J655" i="2"/>
  <c r="I656" i="2"/>
  <c r="I658" i="2" s="1"/>
  <c r="N533" i="2"/>
  <c r="N540" i="2"/>
  <c r="N611" i="2" s="1"/>
  <c r="M519" i="2"/>
  <c r="M518" i="2"/>
  <c r="M627" i="2"/>
  <c r="E519" i="2"/>
  <c r="N518" i="2"/>
  <c r="N519" i="2"/>
  <c r="N627" i="2"/>
  <c r="G648" i="2"/>
  <c r="G650" i="2" s="1"/>
  <c r="H647" i="2"/>
  <c r="G533" i="2"/>
  <c r="G540" i="2"/>
  <c r="G611" i="2" s="1"/>
  <c r="O540" i="2" l="1"/>
  <c r="C611" i="2"/>
  <c r="N665" i="2"/>
  <c r="N666" i="2"/>
  <c r="O533" i="2"/>
  <c r="H645" i="2"/>
  <c r="N659" i="2"/>
  <c r="N660" i="2" s="1"/>
  <c r="M660" i="2"/>
  <c r="M662" i="2" s="1"/>
  <c r="I645" i="2"/>
  <c r="O518" i="2"/>
  <c r="N667" i="2"/>
  <c r="N668" i="2" s="1"/>
  <c r="M668" i="2"/>
  <c r="M670" i="2" s="1"/>
  <c r="K655" i="2"/>
  <c r="J656" i="2"/>
  <c r="J658" i="2" s="1"/>
  <c r="N674" i="2"/>
  <c r="N673" i="2"/>
  <c r="H648" i="2"/>
  <c r="H650" i="2" s="1"/>
  <c r="I647" i="2"/>
  <c r="G642" i="2"/>
  <c r="G645" i="2" s="1"/>
  <c r="F642" i="2"/>
  <c r="F645" i="2" s="1"/>
  <c r="E642" i="2"/>
  <c r="D642" i="2"/>
  <c r="C642" i="2"/>
  <c r="C645" i="2" s="1"/>
  <c r="N642" i="2"/>
  <c r="N645" i="2" s="1"/>
  <c r="B642" i="2"/>
  <c r="B645" i="2" s="1"/>
  <c r="M642" i="2"/>
  <c r="M645" i="2" s="1"/>
  <c r="L642" i="2"/>
  <c r="L645" i="2" s="1"/>
  <c r="K642" i="2"/>
  <c r="K645" i="2" s="1"/>
  <c r="H642" i="2"/>
  <c r="I642" i="2"/>
  <c r="J642" i="2"/>
  <c r="J645" i="2" s="1"/>
  <c r="D645" i="2"/>
  <c r="K651" i="2"/>
  <c r="J652" i="2"/>
  <c r="J654" i="2" s="1"/>
  <c r="E645" i="2"/>
  <c r="N661" i="2" l="1"/>
  <c r="N662" i="2"/>
  <c r="L651" i="2"/>
  <c r="K652" i="2"/>
  <c r="K654" i="2" s="1"/>
  <c r="L655" i="2"/>
  <c r="K656" i="2"/>
  <c r="K658" i="2" s="1"/>
  <c r="N669" i="2"/>
  <c r="N670" i="2"/>
  <c r="I648" i="2"/>
  <c r="I650" i="2" s="1"/>
  <c r="J647" i="2"/>
  <c r="J648" i="2" l="1"/>
  <c r="J650" i="2" s="1"/>
  <c r="K647" i="2"/>
  <c r="M655" i="2"/>
  <c r="L656" i="2"/>
  <c r="L658" i="2" s="1"/>
  <c r="M651" i="2"/>
  <c r="L652" i="2"/>
  <c r="L654" i="2" s="1"/>
  <c r="N651" i="2" l="1"/>
  <c r="N652" i="2" s="1"/>
  <c r="M652" i="2"/>
  <c r="M654" i="2" s="1"/>
  <c r="N655" i="2"/>
  <c r="N656" i="2" s="1"/>
  <c r="M656" i="2"/>
  <c r="M658" i="2" s="1"/>
  <c r="K648" i="2"/>
  <c r="K650" i="2" s="1"/>
  <c r="L647" i="2"/>
  <c r="N653" i="2" l="1"/>
  <c r="N654" i="2"/>
  <c r="L648" i="2"/>
  <c r="L650" i="2" s="1"/>
  <c r="M647" i="2"/>
  <c r="N657" i="2"/>
  <c r="N658" i="2"/>
  <c r="M648" i="2" l="1"/>
  <c r="M650" i="2" s="1"/>
  <c r="N647" i="2"/>
  <c r="N648" i="2" s="1"/>
  <c r="N649" i="2" l="1"/>
  <c r="N65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5" authorId="0" shapeId="0" xr:uid="{0D5E7051-6132-4D32-9352-4D7DB27E2F47}">
      <text>
        <r>
          <rPr>
            <sz val="11"/>
            <color theme="1"/>
            <rFont val="Century Gothic"/>
          </rPr>
          <t>======
ID#AAAAKxRXXQc
Nuchsara Pondchaivorakul    (2020-11-14 03:13:06)
เพิ่มเอง</t>
        </r>
      </text>
    </comment>
    <comment ref="L704" authorId="0" shapeId="0" xr:uid="{4830D3D1-0E38-41FD-95F9-EC46BED49254}">
      <text>
        <r>
          <rPr>
            <sz val="11"/>
            <color theme="1"/>
            <rFont val="Century Gothic"/>
          </rPr>
          <t>======
ID#AAAAKxRXXQU
Microsoft Office User    (2020-11-14 03:13:06)
- TFRS15
+ มาตรฐานเดิมคือ 1849</t>
        </r>
      </text>
    </comment>
    <comment ref="M704" authorId="0" shapeId="0" xr:uid="{8DB5CC6F-4F74-483F-908B-79FD9A9FD030}">
      <text>
        <r>
          <rPr>
            <sz val="11"/>
            <color theme="1"/>
            <rFont val="Century Gothic"/>
          </rPr>
          <t>======
ID#AAAAKxRXXQQ
Microsoft Office User    (2020-11-14 03:13:06)
บันทึกรายได้ด้วยมาตรฐานบัญชีใหม่ (TFRS15)</t>
        </r>
      </text>
    </comment>
    <comment ref="L714" authorId="0" shapeId="0" xr:uid="{AF503A06-22B2-43CB-990B-7821CEE0F669}">
      <text>
        <r>
          <rPr>
            <sz val="11"/>
            <color theme="1"/>
            <rFont val="Century Gothic"/>
          </rPr>
          <t>======
ID#AAAAKxRXXQA
Microsoft Office User    (2020-11-14 03:13:06)
- TFRS15 Effect</t>
        </r>
      </text>
    </comment>
    <comment ref="M714" authorId="0" shapeId="0" xr:uid="{BFEA54BC-AE85-4D45-98BA-5D049CCE3018}">
      <text>
        <r>
          <rPr>
            <sz val="11"/>
            <color theme="1"/>
            <rFont val="Century Gothic"/>
          </rPr>
          <t>======
ID#AAAAKxRXXQI
Microsoft Office User    (2020-11-14 03:13:06)
- TFRS15 Effect</t>
        </r>
      </text>
    </comment>
  </commentList>
</comments>
</file>

<file path=xl/sharedStrings.xml><?xml version="1.0" encoding="utf-8"?>
<sst xmlns="http://schemas.openxmlformats.org/spreadsheetml/2006/main" count="678" uniqueCount="308">
  <si>
    <t>Balance Sheet</t>
  </si>
  <si>
    <t/>
  </si>
  <si>
    <t>Yearly/2014</t>
  </si>
  <si>
    <t>Q3/2015</t>
  </si>
  <si>
    <t>Yearly/2015</t>
  </si>
  <si>
    <t>Q1/2016</t>
  </si>
  <si>
    <t>Q2/2016</t>
  </si>
  <si>
    <t>Q3/2016</t>
  </si>
  <si>
    <t>Yearly/2016</t>
  </si>
  <si>
    <t>Q1/2017</t>
  </si>
  <si>
    <t>Q2/2017</t>
  </si>
  <si>
    <t>Q3/2017</t>
  </si>
  <si>
    <t>Yearly/2017</t>
  </si>
  <si>
    <t>Q1/2018</t>
  </si>
  <si>
    <t>Q2/2018</t>
  </si>
  <si>
    <t>Q3/2018</t>
  </si>
  <si>
    <t>Yearly/2018</t>
  </si>
  <si>
    <t>Q1/2019</t>
  </si>
  <si>
    <t>Q2/2019</t>
  </si>
  <si>
    <t>Q3/2019</t>
  </si>
  <si>
    <t>Yearly/2019</t>
  </si>
  <si>
    <t>Q1/2020</t>
  </si>
  <si>
    <t>Q2/2020</t>
  </si>
  <si>
    <t>Q3/2020</t>
  </si>
  <si>
    <t>Assets</t>
  </si>
  <si>
    <t xml:space="preserve"> Cash and Cash Equivalents</t>
  </si>
  <si>
    <t xml:space="preserve"> Short-Term Investments</t>
  </si>
  <si>
    <t xml:space="preserve"> Trade Accounts and Other Receivable</t>
  </si>
  <si>
    <t xml:space="preserve">    Other Parties</t>
  </si>
  <si>
    <t xml:space="preserve"> Inventories</t>
  </si>
  <si>
    <t xml:space="preserve"> Other Current Financial Assets</t>
  </si>
  <si>
    <t xml:space="preserve"> Other Current Assets</t>
  </si>
  <si>
    <t xml:space="preserve">    Other Current Assets - Others</t>
  </si>
  <si>
    <t xml:space="preserve"> Total Current Assets</t>
  </si>
  <si>
    <t xml:space="preserve"> Cash Restricted or Pledged</t>
  </si>
  <si>
    <t xml:space="preserve"> Investment in Associates Joint Ventures And/or Jointly-Control Entities, Equity Method</t>
  </si>
  <si>
    <t xml:space="preserve"> Investment Properties - Net</t>
  </si>
  <si>
    <t xml:space="preserve">    Investment Properties</t>
  </si>
  <si>
    <t xml:space="preserve"> Property, Plant and Equipments - Net</t>
  </si>
  <si>
    <t xml:space="preserve">    Property, Plant and Equipments</t>
  </si>
  <si>
    <t xml:space="preserve"> Goodwill - Net</t>
  </si>
  <si>
    <t xml:space="preserve">    Goodwill</t>
  </si>
  <si>
    <t xml:space="preserve"> Leasehold Right - Net</t>
  </si>
  <si>
    <t xml:space="preserve"> Intangible Assets - Net</t>
  </si>
  <si>
    <t xml:space="preserve">    Other Intangible Assets</t>
  </si>
  <si>
    <t xml:space="preserve"> Deferred Tax Assets</t>
  </si>
  <si>
    <t xml:space="preserve"> Other Non-Current Assets</t>
  </si>
  <si>
    <t xml:space="preserve">    Other Non-Current Assets - Other</t>
  </si>
  <si>
    <t xml:space="preserve"> Total Non-Current Assets</t>
  </si>
  <si>
    <t xml:space="preserve"> Total Assets</t>
  </si>
  <si>
    <t>Liabilities</t>
  </si>
  <si>
    <t xml:space="preserve"> Bank Overdrafts and Short-Term Borrowings From Financial Institutions</t>
  </si>
  <si>
    <t xml:space="preserve"> Trade Accounts and Other Payable</t>
  </si>
  <si>
    <t xml:space="preserve"> Advances and Short-Term Loans</t>
  </si>
  <si>
    <t xml:space="preserve">    Related Parties</t>
  </si>
  <si>
    <t xml:space="preserve"> Current Portion of Long-Term Liabilities</t>
  </si>
  <si>
    <t xml:space="preserve">    Long-Term Borrowings From Financial Institutions</t>
  </si>
  <si>
    <t xml:space="preserve">    Long-Term Borrowings From Other Parties</t>
  </si>
  <si>
    <t xml:space="preserve">    Finance Lease Liabilities</t>
  </si>
  <si>
    <t xml:space="preserve"> Other Current Liabilities</t>
  </si>
  <si>
    <t xml:space="preserve">    Dividend Payable</t>
  </si>
  <si>
    <t xml:space="preserve">    Corporate Income Tax Payable</t>
  </si>
  <si>
    <t xml:space="preserve">    Other Current Liabilities - Others</t>
  </si>
  <si>
    <t xml:space="preserve"> Total Current Liabilities</t>
  </si>
  <si>
    <t xml:space="preserve"> Net of Current Portion of Long-Term Liabilities</t>
  </si>
  <si>
    <t xml:space="preserve"> Net of Current Portion of Post Employee Benefit Obligations</t>
  </si>
  <si>
    <t xml:space="preserve"> Other Non-Current Liabilities</t>
  </si>
  <si>
    <t xml:space="preserve">    Other Non-Current Liabilities - Others</t>
  </si>
  <si>
    <t xml:space="preserve"> Total Non-Current Liabilities</t>
  </si>
  <si>
    <t xml:space="preserve"> Total Liabilities</t>
  </si>
  <si>
    <t>Equities</t>
  </si>
  <si>
    <t xml:space="preserve"> Authorized Share Capital</t>
  </si>
  <si>
    <t xml:space="preserve">    Ordinary Shares</t>
  </si>
  <si>
    <t xml:space="preserve"> Issued and Fully Paid-Up Share Capital</t>
  </si>
  <si>
    <t xml:space="preserve"> Premium (Discount) on Share Capital</t>
  </si>
  <si>
    <t xml:space="preserve"> Retained Earnings (Deficit)</t>
  </si>
  <si>
    <t xml:space="preserve">    Retained Earnings - Appropriated</t>
  </si>
  <si>
    <t xml:space="preserve">      Legal and Statutory Reserves</t>
  </si>
  <si>
    <t xml:space="preserve">    Retained Earnings (Deficit) - Unappropriated</t>
  </si>
  <si>
    <t xml:space="preserve"> Other Components of Equity</t>
  </si>
  <si>
    <t xml:space="preserve">    Other Surplus (Deficit)</t>
  </si>
  <si>
    <t xml:space="preserve">      Surplus (Deficit) of Share Issuance of Subsidiaries And/or Associates</t>
  </si>
  <si>
    <t xml:space="preserve">      Unrealised Gain (Loss) From Changes in Investments Interest</t>
  </si>
  <si>
    <t xml:space="preserve">    Other Items</t>
  </si>
  <si>
    <t xml:space="preserve"> Equity Attributable to Equity Holders of Parent</t>
  </si>
  <si>
    <t xml:space="preserve"> Non-Controlling Interests</t>
  </si>
  <si>
    <t xml:space="preserve"> Total Equity</t>
  </si>
  <si>
    <t>Short-Term Debt</t>
  </si>
  <si>
    <t>Long-Term Debt</t>
  </si>
  <si>
    <t>Total Debt</t>
  </si>
  <si>
    <t>P&amp;L</t>
  </si>
  <si>
    <t>Q4/2014</t>
  </si>
  <si>
    <t>Q4/2015</t>
  </si>
  <si>
    <t>Q4/2016</t>
  </si>
  <si>
    <t>Q4/2017</t>
  </si>
  <si>
    <t>Q4/2018</t>
  </si>
  <si>
    <t>Q4/2019</t>
  </si>
  <si>
    <t>Revenues</t>
  </si>
  <si>
    <t xml:space="preserve"> Revenues From Sale of Goods and Rendering of Services</t>
  </si>
  <si>
    <t xml:space="preserve">    Revenues From Sales</t>
  </si>
  <si>
    <t xml:space="preserve"> Other Income</t>
  </si>
  <si>
    <t xml:space="preserve">    Gain on Foreign Currency Exchange</t>
  </si>
  <si>
    <t xml:space="preserve">    Other Incomes - Others</t>
  </si>
  <si>
    <t xml:space="preserve"> Total Revenues</t>
  </si>
  <si>
    <t>Expenses</t>
  </si>
  <si>
    <t xml:space="preserve"> Cost of Sale of Goods and Rendering of Services</t>
  </si>
  <si>
    <t xml:space="preserve">    Cost of Goods Sold</t>
  </si>
  <si>
    <t xml:space="preserve"> Selling and Administrative Expenses</t>
  </si>
  <si>
    <t xml:space="preserve">    Selling Expenses</t>
  </si>
  <si>
    <t xml:space="preserve">    Administrative Expenses</t>
  </si>
  <si>
    <t xml:space="preserve"> Other Expenses</t>
  </si>
  <si>
    <t xml:space="preserve">    Loss on Foreign Currency Exchange</t>
  </si>
  <si>
    <t xml:space="preserve"> Shares of Losses From Investments Accounted for Using the Equity Method</t>
  </si>
  <si>
    <t xml:space="preserve"> Total Expenses</t>
  </si>
  <si>
    <t>Net Profit</t>
  </si>
  <si>
    <t xml:space="preserve"> Profit (Loss) Before Finance Costs and Income Tax Expenses</t>
  </si>
  <si>
    <t xml:space="preserve"> Finance Costs</t>
  </si>
  <si>
    <t xml:space="preserve"> Income Tax Expenses</t>
  </si>
  <si>
    <t xml:space="preserve"> Net Profit (Loss)</t>
  </si>
  <si>
    <t xml:space="preserve"> Profit (Loss) Attributable to Equity Holders of the Parent</t>
  </si>
  <si>
    <t xml:space="preserve"> Profit (Loss) Attributable to Non-Controlling Interests</t>
  </si>
  <si>
    <t xml:space="preserve"> Basic Earnings per Share (Unit : Baht)</t>
  </si>
  <si>
    <t xml:space="preserve"> Diluted Earnings per Share (Unit : Baht)</t>
  </si>
  <si>
    <t>Other Comprehensive Income Statement</t>
  </si>
  <si>
    <t xml:space="preserve"> Unrealised Gains (Losses) on Available-for-Sale Financial Assets</t>
  </si>
  <si>
    <t xml:space="preserve"> Actuarial Gains (Losses) on Employee Benefit Plans</t>
  </si>
  <si>
    <t xml:space="preserve"> Exchange Differences on Translating Foreign Operations</t>
  </si>
  <si>
    <t xml:space="preserve"> Total Other Comprehensive Income</t>
  </si>
  <si>
    <t xml:space="preserve">    Total Comprehensive Income Attributable to Equity Holders of the Parent</t>
  </si>
  <si>
    <t xml:space="preserve">    Total Comprehensive Income Attributable to Non-Controlling Interests</t>
  </si>
  <si>
    <t xml:space="preserve"> Other Expenses (Edited)</t>
  </si>
  <si>
    <t>Cashflow</t>
  </si>
  <si>
    <t>Operating Activities</t>
  </si>
  <si>
    <t xml:space="preserve"> Profit (Loss) Before Financial Costs And/or Income Tax Expenses</t>
  </si>
  <si>
    <t xml:space="preserve"> Depreciation and Amortisation</t>
  </si>
  <si>
    <t xml:space="preserve">    Depreciation</t>
  </si>
  <si>
    <t xml:space="preserve">    Amortisation</t>
  </si>
  <si>
    <t xml:space="preserve"> Bad Debt and Doubtful Accounts (Reversal)</t>
  </si>
  <si>
    <t xml:space="preserve"> Loss on Diminution in Value of Inventories (Reversal)</t>
  </si>
  <si>
    <t xml:space="preserve"> Share of (Profit) Loss From Investments Accounted for Using the Equity Method</t>
  </si>
  <si>
    <t xml:space="preserve"> Unrealised (Gain) Loss on Foreign Currency Exchange</t>
  </si>
  <si>
    <t xml:space="preserve"> Impairment Loss of Fixed Assets (Reversal)</t>
  </si>
  <si>
    <t xml:space="preserve"> Impairment Loss of Other Assets (Reversal)</t>
  </si>
  <si>
    <t xml:space="preserve"> (Gain) Loss on Sales of Investments in Subsidiaries and Associates</t>
  </si>
  <si>
    <t xml:space="preserve"> (Gain) Loss on Disposal of Other Investments</t>
  </si>
  <si>
    <t xml:space="preserve"> (Gain) Loss on Disposal of Fixed Assets</t>
  </si>
  <si>
    <t xml:space="preserve"> (Gain) Loss on Disposal of Derivative Trading</t>
  </si>
  <si>
    <t xml:space="preserve"> (Gain) Loss on Fair Value Adjustments of Investments</t>
  </si>
  <si>
    <t xml:space="preserve"> (Gain) Loss on Fair Value Adjustments of Other Assets</t>
  </si>
  <si>
    <t xml:space="preserve"> Loss on Write-Off Investments</t>
  </si>
  <si>
    <t xml:space="preserve"> Loss on Write-Off Fixed Assets</t>
  </si>
  <si>
    <t xml:space="preserve"> Loss on Write-Off Intangible Assets</t>
  </si>
  <si>
    <t xml:space="preserve"> Other Reconciliation Items</t>
  </si>
  <si>
    <t xml:space="preserve"> Cash Flows From (Used In) Operations Before Changes in Operating Assets and Liabilities</t>
  </si>
  <si>
    <t xml:space="preserve"> (Increase) Decrease in Operating Assets</t>
  </si>
  <si>
    <t xml:space="preserve">    (Increase) Decrease in Trade Account and Other Receivables - Other Parties</t>
  </si>
  <si>
    <t xml:space="preserve">    (Increase) Decrease in Inventories</t>
  </si>
  <si>
    <t xml:space="preserve">    (Increase) Decrease in Other Current Assets</t>
  </si>
  <si>
    <t xml:space="preserve">    (Increase) Decrease in Other Non-Current Assets</t>
  </si>
  <si>
    <t xml:space="preserve"> Increase (Decrease) in Operating Liabilities</t>
  </si>
  <si>
    <t xml:space="preserve">    Increase (Decrease) in Trade Account and Other Payables - Other Parties</t>
  </si>
  <si>
    <t xml:space="preserve">    Increase (Decrease) in Other Current Liabilities</t>
  </si>
  <si>
    <t xml:space="preserve">    Increase (Decrease) in Other Non-Current Liabilities</t>
  </si>
  <si>
    <t xml:space="preserve"> Cash Generated From Operations</t>
  </si>
  <si>
    <t xml:space="preserve"> Interest Received</t>
  </si>
  <si>
    <t xml:space="preserve"> Interest Paid</t>
  </si>
  <si>
    <t xml:space="preserve"> Income Tax Paid</t>
  </si>
  <si>
    <t xml:space="preserve"> Net Cash Provided by (Used In) Operating Activities</t>
  </si>
  <si>
    <t>Investing Activities</t>
  </si>
  <si>
    <t xml:space="preserve"> (Increase) Decrease in Short-Term Investments</t>
  </si>
  <si>
    <t xml:space="preserve"> (Increase) Decrease in Investment in Subsidiaries and Associates</t>
  </si>
  <si>
    <t xml:space="preserve">    (Increase) in Investment in Subsidiaries And/or Associates</t>
  </si>
  <si>
    <t xml:space="preserve">    Decrease in Investment in Subsidiaries And/or Associates</t>
  </si>
  <si>
    <t xml:space="preserve"> (Increase) Decrease in Advances and Short-Term Loans - Related Parties</t>
  </si>
  <si>
    <t xml:space="preserve"> (Increase) Decrease in Property, Plant and Equipments</t>
  </si>
  <si>
    <t xml:space="preserve">    Proceeds From Disposal of Property, Plant and Equipments</t>
  </si>
  <si>
    <t xml:space="preserve">    Purchases of Property, Plant and Equipments</t>
  </si>
  <si>
    <t xml:space="preserve"> (Increase) Decrease in Intangible Assets</t>
  </si>
  <si>
    <t xml:space="preserve">    (Increase) in Intangible Assets</t>
  </si>
  <si>
    <t xml:space="preserve"> (Increase) Decrease in Restricted Deposits at Financial Institutions</t>
  </si>
  <si>
    <t xml:space="preserve"> Other Items</t>
  </si>
  <si>
    <t xml:space="preserve"> Net Cash Provided by (Used In) Investing Activities</t>
  </si>
  <si>
    <t>Financing Activities</t>
  </si>
  <si>
    <t xml:space="preserve"> Increase (Decrease) in Short-Term Borrowings From Financial Institutions</t>
  </si>
  <si>
    <t xml:space="preserve"> Increase (Decrease) in Long-Term Borrowings From Financial Institutions</t>
  </si>
  <si>
    <t xml:space="preserve">    (Decrease) in Long-Term Borrowings From Financial Institutions</t>
  </si>
  <si>
    <t xml:space="preserve"> Increase (Decrease) in Short-Term Borrowings From Related Parties</t>
  </si>
  <si>
    <t xml:space="preserve"> Increase (Decrease) in Other Loans From Related Parties</t>
  </si>
  <si>
    <t xml:space="preserve"> Increase (Decrease) in Short-Term Borrowings From Other Parties</t>
  </si>
  <si>
    <t xml:space="preserve"> Increase (Decrease) in Long-Term Borrowings From Other Parties</t>
  </si>
  <si>
    <t xml:space="preserve">    Increase in Long-Term Borrowings From Other Parties</t>
  </si>
  <si>
    <t xml:space="preserve">    (Decrease) in Long-Term Borrowings From Other Parties</t>
  </si>
  <si>
    <t xml:space="preserve"> Increase (Decrease) in Finance Lease Contract Liabilities</t>
  </si>
  <si>
    <t xml:space="preserve">    (Decrease) in Finance Lease Contract Liabilities</t>
  </si>
  <si>
    <t xml:space="preserve"> Proceeds From Issuance of Share Capital</t>
  </si>
  <si>
    <t xml:space="preserve"> Dividend Paid</t>
  </si>
  <si>
    <t xml:space="preserve"> Net Cash Provided by (Used In) Financing Activities</t>
  </si>
  <si>
    <t>Net Cash Flow</t>
  </si>
  <si>
    <t xml:space="preserve"> Net Increase (Decrease) in Cash and Cash Equivalent</t>
  </si>
  <si>
    <t xml:space="preserve"> Effect of Exchange Rate Changes on Cash and Cash Equivalents</t>
  </si>
  <si>
    <t xml:space="preserve"> Increase (Decrease) Differences on Financial Statements Translation</t>
  </si>
  <si>
    <t xml:space="preserve"> Cash and Cash Equivalents, Beginning Balance</t>
  </si>
  <si>
    <t xml:space="preserve"> Cash and Cash Equivalents, Ending Balance</t>
  </si>
  <si>
    <t>Asset</t>
  </si>
  <si>
    <t>Q1</t>
  </si>
  <si>
    <t>Q2</t>
  </si>
  <si>
    <t>Q3</t>
  </si>
  <si>
    <t>Yearly</t>
  </si>
  <si>
    <t>%COMMON SIZE</t>
  </si>
  <si>
    <t>D/E Ratio</t>
  </si>
  <si>
    <t>Equity</t>
  </si>
  <si>
    <t>REVENUE STRUCTURE</t>
  </si>
  <si>
    <t>Q4</t>
  </si>
  <si>
    <t>%YOY Growth</t>
  </si>
  <si>
    <t>Total Incomes</t>
  </si>
  <si>
    <t>COGS BREAKDOWN</t>
  </si>
  <si>
    <t>Gross Profit</t>
  </si>
  <si>
    <t>%GPM</t>
  </si>
  <si>
    <t>SG&amp;A</t>
  </si>
  <si>
    <t>EBIT</t>
  </si>
  <si>
    <t>%EBIT</t>
  </si>
  <si>
    <t>EBITDA</t>
  </si>
  <si>
    <t>%EBITDA</t>
  </si>
  <si>
    <t>EBT</t>
  </si>
  <si>
    <t>%EBT</t>
  </si>
  <si>
    <t>%Tax Rate</t>
  </si>
  <si>
    <t>%NPM</t>
  </si>
  <si>
    <t xml:space="preserve"> Loss on Obsolescence (Reversal)</t>
  </si>
  <si>
    <t>CFO/Net Profit</t>
  </si>
  <si>
    <t>Free Cash Flow</t>
  </si>
  <si>
    <t>CapEX</t>
  </si>
  <si>
    <t>Financial Ratio</t>
  </si>
  <si>
    <t>Profitability Ratio</t>
  </si>
  <si>
    <t>ROA</t>
  </si>
  <si>
    <t>ROIC</t>
  </si>
  <si>
    <t>ROE</t>
  </si>
  <si>
    <t>Debt Ratio</t>
  </si>
  <si>
    <t>Debt to Equity</t>
  </si>
  <si>
    <t>Debt to Net Profit</t>
  </si>
  <si>
    <t>Market Ratio</t>
  </si>
  <si>
    <t>Common Shares</t>
  </si>
  <si>
    <t>Book Value / Share</t>
  </si>
  <si>
    <t>EPS</t>
  </si>
  <si>
    <t>EPS Growth</t>
  </si>
  <si>
    <t>Dividend per Share</t>
  </si>
  <si>
    <t>Dividend Yield</t>
  </si>
  <si>
    <t>Dividend Payout Ratio</t>
  </si>
  <si>
    <t>Market Cap</t>
  </si>
  <si>
    <t>P/BV</t>
  </si>
  <si>
    <t>P/E</t>
  </si>
  <si>
    <t>EV/EBITDA</t>
  </si>
  <si>
    <t>P/S</t>
  </si>
  <si>
    <t>Max Price</t>
  </si>
  <si>
    <t>Min Price</t>
  </si>
  <si>
    <t>Price</t>
  </si>
  <si>
    <t>TKN</t>
  </si>
  <si>
    <t>Liquidity Ratio</t>
  </si>
  <si>
    <t>ระยะเวลาเก็บหนี้เฉลี่ย</t>
  </si>
  <si>
    <t>ระยะเวลาขายสินค้าเฉลี่ย</t>
  </si>
  <si>
    <t>ระยะเวลาชำระหนี้เฉลี่ย</t>
  </si>
  <si>
    <t>Cash Cycle</t>
  </si>
  <si>
    <t>Valuation</t>
  </si>
  <si>
    <t>PEG Ratio</t>
  </si>
  <si>
    <t>CONSENSUS</t>
  </si>
  <si>
    <t>P/BV MOS</t>
  </si>
  <si>
    <t>P/E MOS</t>
  </si>
  <si>
    <t>EV/EBITDA MOS</t>
  </si>
  <si>
    <t>P/S MOS</t>
  </si>
  <si>
    <t>CONSENSUS MOS</t>
  </si>
  <si>
    <t>AVERAGE MOS</t>
  </si>
  <si>
    <t>Backtesting</t>
  </si>
  <si>
    <t>DPS Consecutive</t>
  </si>
  <si>
    <t>Total Return</t>
  </si>
  <si>
    <t>%Total Return</t>
  </si>
  <si>
    <t>CAGR</t>
  </si>
  <si>
    <t>INCOME BREAKDOWN</t>
  </si>
  <si>
    <t>SHOPPING CENTER</t>
  </si>
  <si>
    <t>OFFICE BUILDING</t>
  </si>
  <si>
    <t>HOTEL</t>
  </si>
  <si>
    <t>RESIDENTIAL</t>
  </si>
  <si>
    <t>ENTERTAINMENT PARK</t>
  </si>
  <si>
    <t>FOOD &amp; BEVERAGE</t>
  </si>
  <si>
    <t>GRAND CANEL LAND</t>
  </si>
  <si>
    <t>PARTIAL BENEFIT</t>
  </si>
  <si>
    <t>OTHERS</t>
  </si>
  <si>
    <t>COST BREAKDOWN</t>
  </si>
  <si>
    <t>GROSS PROFIT BREAKDOWN</t>
  </si>
  <si>
    <t>Total</t>
  </si>
  <si>
    <t>MARKET SHARE (BANGKOK) (GROSS FLOOR AREA)</t>
  </si>
  <si>
    <t>CPN</t>
  </si>
  <si>
    <t>THE MALL</t>
  </si>
  <si>
    <t>ROBINSON</t>
  </si>
  <si>
    <t>SF</t>
  </si>
  <si>
    <t>L&amp;H</t>
  </si>
  <si>
    <t>SEACON SQUARE</t>
  </si>
  <si>
    <t>SIAM PIWAT</t>
  </si>
  <si>
    <t>FUTURE PARK</t>
  </si>
  <si>
    <t>HYPER MARKET</t>
  </si>
  <si>
    <t xml:space="preserve">SHOPPING CENTERS </t>
  </si>
  <si>
    <t>BANGKOK</t>
  </si>
  <si>
    <t>PROVINCES</t>
  </si>
  <si>
    <t>HOTELS</t>
  </si>
  <si>
    <t>ROOMS</t>
  </si>
  <si>
    <t>RESIDENTIAL (MIXED-USE CONDOMINIUM)</t>
  </si>
  <si>
    <t>WATER PARK</t>
  </si>
  <si>
    <t>CENTRAL PARK</t>
  </si>
  <si>
    <t>THEME PARK</t>
  </si>
  <si>
    <t>ค่าต่างจากของอาจารย์มากเลย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</si>
</sst>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(* #,##0.00_);_(* \(#,##0.00\);_(* &quot;-&quot;??_);_(@_)"/>
    <numFmt numFmtId="188" formatCode="#,##0,;\-#,##0,"/>
    <numFmt numFmtId="189" formatCode="0.0%"/>
    <numFmt numFmtId="190" formatCode="_(* #,##0_);_(* \(#,##0\);_(* &quot;-&quot;??_);_(@_)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Century Gothic"/>
    </font>
    <font>
      <b/>
      <sz val="11"/>
      <color theme="0"/>
      <name val="Century Gothic"/>
    </font>
    <font>
      <sz val="11"/>
      <color rgb="FF000000"/>
      <name val="Century Gothic"/>
    </font>
    <font>
      <b/>
      <sz val="11"/>
      <color rgb="FF000000"/>
      <name val="Century Gothic"/>
    </font>
    <font>
      <sz val="11"/>
      <color theme="0"/>
      <name val="Century Gothic"/>
    </font>
    <font>
      <b/>
      <sz val="11"/>
      <color rgb="FF00B050"/>
      <name val="Century Gothic"/>
    </font>
    <font>
      <b/>
      <sz val="11"/>
      <color rgb="FFFFFFFF"/>
      <name val="Century Gothic"/>
    </font>
    <font>
      <sz val="11"/>
      <name val="Century Gothic"/>
    </font>
    <font>
      <b/>
      <sz val="11"/>
      <color theme="1"/>
      <name val="Century Gothic"/>
    </font>
    <font>
      <sz val="11"/>
      <color rgb="FF00B050"/>
      <name val="Century Gothic"/>
    </font>
    <font>
      <b/>
      <sz val="11"/>
      <color rgb="FFFF0000"/>
      <name val="Century Gothic"/>
    </font>
  </fonts>
  <fills count="11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D6E3BC"/>
        <bgColor rgb="FFD6E3BC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2" fillId="2" borderId="0" xfId="1" applyFont="1" applyFill="1"/>
    <xf numFmtId="0" fontId="3" fillId="0" borderId="0" xfId="1" applyFont="1"/>
    <xf numFmtId="0" fontId="1" fillId="0" borderId="0" xfId="1"/>
    <xf numFmtId="0" fontId="4" fillId="0" borderId="0" xfId="1" applyFont="1"/>
    <xf numFmtId="187" fontId="1" fillId="0" borderId="0" xfId="1" applyNumberFormat="1"/>
    <xf numFmtId="0" fontId="3" fillId="3" borderId="0" xfId="1" applyFont="1" applyFill="1"/>
    <xf numFmtId="187" fontId="3" fillId="0" borderId="0" xfId="1" applyNumberFormat="1" applyFont="1"/>
    <xf numFmtId="0" fontId="5" fillId="2" borderId="0" xfId="1" applyFont="1" applyFill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1" xfId="1" applyFont="1" applyBorder="1"/>
    <xf numFmtId="0" fontId="7" fillId="2" borderId="1" xfId="1" applyFont="1" applyFill="1" applyBorder="1" applyAlignment="1">
      <alignment horizontal="center"/>
    </xf>
    <xf numFmtId="0" fontId="8" fillId="0" borderId="2" xfId="1" applyFont="1" applyBorder="1"/>
    <xf numFmtId="0" fontId="8" fillId="0" borderId="3" xfId="1" applyFont="1" applyBorder="1"/>
    <xf numFmtId="10" fontId="6" fillId="0" borderId="0" xfId="1" applyNumberFormat="1" applyFont="1"/>
    <xf numFmtId="0" fontId="7" fillId="4" borderId="1" xfId="1" applyFont="1" applyFill="1" applyBorder="1" applyAlignment="1">
      <alignment horizontal="center"/>
    </xf>
    <xf numFmtId="188" fontId="9" fillId="0" borderId="4" xfId="1" applyNumberFormat="1" applyFont="1" applyBorder="1"/>
    <xf numFmtId="188" fontId="9" fillId="0" borderId="4" xfId="1" applyNumberFormat="1" applyFont="1" applyBorder="1" applyAlignment="1">
      <alignment horizontal="right"/>
    </xf>
    <xf numFmtId="0" fontId="4" fillId="0" borderId="0" xfId="1" applyFont="1" applyAlignment="1">
      <alignment horizontal="left"/>
    </xf>
    <xf numFmtId="189" fontId="9" fillId="0" borderId="5" xfId="1" applyNumberFormat="1" applyFont="1" applyBorder="1"/>
    <xf numFmtId="189" fontId="4" fillId="0" borderId="0" xfId="1" applyNumberFormat="1" applyFont="1" applyAlignment="1">
      <alignment horizontal="left"/>
    </xf>
    <xf numFmtId="0" fontId="7" fillId="4" borderId="6" xfId="1" applyFont="1" applyFill="1" applyBorder="1" applyAlignment="1">
      <alignment horizontal="center"/>
    </xf>
    <xf numFmtId="0" fontId="8" fillId="0" borderId="7" xfId="1" applyFont="1" applyBorder="1"/>
    <xf numFmtId="0" fontId="8" fillId="0" borderId="8" xfId="1" applyFont="1" applyBorder="1"/>
    <xf numFmtId="189" fontId="9" fillId="0" borderId="9" xfId="1" applyNumberFormat="1" applyFont="1" applyBorder="1"/>
    <xf numFmtId="0" fontId="7" fillId="4" borderId="10" xfId="1" applyFont="1" applyFill="1" applyBorder="1" applyAlignment="1">
      <alignment horizontal="center"/>
    </xf>
    <xf numFmtId="0" fontId="8" fillId="0" borderId="11" xfId="1" applyFont="1" applyBorder="1"/>
    <xf numFmtId="0" fontId="8" fillId="0" borderId="12" xfId="1" applyFont="1" applyBorder="1"/>
    <xf numFmtId="0" fontId="3" fillId="0" borderId="5" xfId="1" applyFont="1" applyBorder="1"/>
    <xf numFmtId="0" fontId="7" fillId="2" borderId="10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/>
    </xf>
    <xf numFmtId="0" fontId="7" fillId="6" borderId="1" xfId="1" applyFont="1" applyFill="1" applyBorder="1" applyAlignment="1">
      <alignment horizontal="center"/>
    </xf>
    <xf numFmtId="189" fontId="1" fillId="0" borderId="0" xfId="1" applyNumberFormat="1"/>
    <xf numFmtId="187" fontId="9" fillId="0" borderId="9" xfId="1" applyNumberFormat="1" applyFont="1" applyBorder="1"/>
    <xf numFmtId="0" fontId="7" fillId="5" borderId="6" xfId="1" applyFont="1" applyFill="1" applyBorder="1" applyAlignment="1">
      <alignment horizontal="center"/>
    </xf>
    <xf numFmtId="0" fontId="7" fillId="7" borderId="1" xfId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/>
    </xf>
    <xf numFmtId="0" fontId="6" fillId="0" borderId="0" xfId="1" applyFont="1"/>
    <xf numFmtId="188" fontId="9" fillId="0" borderId="9" xfId="1" applyNumberFormat="1" applyFont="1" applyBorder="1"/>
    <xf numFmtId="189" fontId="6" fillId="0" borderId="0" xfId="1" applyNumberFormat="1" applyFont="1"/>
    <xf numFmtId="188" fontId="3" fillId="0" borderId="0" xfId="1" applyNumberFormat="1" applyFont="1"/>
    <xf numFmtId="188" fontId="9" fillId="0" borderId="13" xfId="1" applyNumberFormat="1" applyFont="1" applyBorder="1"/>
    <xf numFmtId="189" fontId="9" fillId="0" borderId="6" xfId="1" applyNumberFormat="1" applyFont="1" applyBorder="1"/>
    <xf numFmtId="189" fontId="9" fillId="0" borderId="8" xfId="1" applyNumberFormat="1" applyFont="1" applyBorder="1"/>
    <xf numFmtId="188" fontId="9" fillId="0" borderId="5" xfId="1" applyNumberFormat="1" applyFont="1" applyBorder="1"/>
    <xf numFmtId="0" fontId="7" fillId="6" borderId="10" xfId="1" applyFont="1" applyFill="1" applyBorder="1" applyAlignment="1">
      <alignment horizontal="center"/>
    </xf>
    <xf numFmtId="189" fontId="9" fillId="0" borderId="14" xfId="1" applyNumberFormat="1" applyFont="1" applyBorder="1"/>
    <xf numFmtId="189" fontId="9" fillId="0" borderId="0" xfId="1" applyNumberFormat="1" applyFont="1"/>
    <xf numFmtId="189" fontId="9" fillId="0" borderId="15" xfId="1" applyNumberFormat="1" applyFont="1" applyBorder="1"/>
    <xf numFmtId="189" fontId="4" fillId="0" borderId="0" xfId="1" applyNumberFormat="1" applyFont="1"/>
    <xf numFmtId="188" fontId="9" fillId="0" borderId="1" xfId="1" applyNumberFormat="1" applyFont="1" applyBorder="1"/>
    <xf numFmtId="187" fontId="9" fillId="0" borderId="5" xfId="1" applyNumberFormat="1" applyFont="1" applyBorder="1"/>
    <xf numFmtId="0" fontId="7" fillId="9" borderId="14" xfId="1" applyFont="1" applyFill="1" applyBorder="1" applyAlignment="1">
      <alignment horizontal="center"/>
    </xf>
    <xf numFmtId="0" fontId="8" fillId="0" borderId="0" xfId="1" applyFont="1"/>
    <xf numFmtId="0" fontId="8" fillId="0" borderId="15" xfId="1" applyFont="1" applyBorder="1"/>
    <xf numFmtId="190" fontId="2" fillId="2" borderId="1" xfId="1" applyNumberFormat="1" applyFont="1" applyFill="1" applyBorder="1" applyAlignment="1">
      <alignment horizontal="center"/>
    </xf>
    <xf numFmtId="10" fontId="10" fillId="0" borderId="0" xfId="1" applyNumberFormat="1" applyFont="1"/>
    <xf numFmtId="190" fontId="1" fillId="0" borderId="0" xfId="1" applyNumberFormat="1" applyAlignment="1">
      <alignment horizontal="left"/>
    </xf>
    <xf numFmtId="190" fontId="2" fillId="4" borderId="1" xfId="1" applyNumberFormat="1" applyFont="1" applyFill="1" applyBorder="1" applyAlignment="1">
      <alignment horizontal="center"/>
    </xf>
    <xf numFmtId="10" fontId="9" fillId="0" borderId="9" xfId="1" applyNumberFormat="1" applyFont="1" applyBorder="1"/>
    <xf numFmtId="188" fontId="9" fillId="0" borderId="0" xfId="1" applyNumberFormat="1" applyFont="1"/>
    <xf numFmtId="187" fontId="10" fillId="0" borderId="0" xfId="1" applyNumberFormat="1" applyFont="1"/>
    <xf numFmtId="187" fontId="1" fillId="0" borderId="0" xfId="1" applyNumberFormat="1" applyAlignment="1">
      <alignment horizontal="left"/>
    </xf>
    <xf numFmtId="10" fontId="1" fillId="0" borderId="4" xfId="1" applyNumberFormat="1" applyBorder="1"/>
    <xf numFmtId="10" fontId="1" fillId="0" borderId="0" xfId="1" applyNumberFormat="1"/>
    <xf numFmtId="10" fontId="1" fillId="0" borderId="4" xfId="1" applyNumberFormat="1" applyBorder="1" applyAlignment="1">
      <alignment horizontal="right"/>
    </xf>
    <xf numFmtId="10" fontId="1" fillId="0" borderId="0" xfId="1" applyNumberFormat="1" applyAlignment="1">
      <alignment horizontal="left"/>
    </xf>
    <xf numFmtId="9" fontId="1" fillId="0" borderId="4" xfId="1" applyNumberFormat="1" applyBorder="1"/>
    <xf numFmtId="9" fontId="1" fillId="0" borderId="0" xfId="1" applyNumberFormat="1"/>
    <xf numFmtId="9" fontId="1" fillId="0" borderId="4" xfId="1" applyNumberFormat="1" applyBorder="1" applyAlignment="1">
      <alignment horizontal="right"/>
    </xf>
    <xf numFmtId="9" fontId="1" fillId="0" borderId="0" xfId="1" applyNumberFormat="1" applyAlignment="1">
      <alignment horizontal="left"/>
    </xf>
    <xf numFmtId="187" fontId="9" fillId="0" borderId="4" xfId="1" applyNumberFormat="1" applyFont="1" applyBorder="1"/>
    <xf numFmtId="187" fontId="9" fillId="0" borderId="0" xfId="1" applyNumberFormat="1" applyFont="1"/>
    <xf numFmtId="187" fontId="9" fillId="0" borderId="4" xfId="1" applyNumberFormat="1" applyFont="1" applyBorder="1" applyAlignment="1">
      <alignment horizontal="right"/>
    </xf>
    <xf numFmtId="187" fontId="6" fillId="0" borderId="0" xfId="1" applyNumberFormat="1" applyFont="1"/>
    <xf numFmtId="187" fontId="9" fillId="0" borderId="0" xfId="1" applyNumberFormat="1" applyFont="1" applyAlignment="1">
      <alignment horizontal="left"/>
    </xf>
    <xf numFmtId="0" fontId="6" fillId="0" borderId="6" xfId="1" applyFont="1" applyBorder="1"/>
    <xf numFmtId="187" fontId="6" fillId="0" borderId="9" xfId="1" applyNumberFormat="1" applyFont="1" applyBorder="1"/>
    <xf numFmtId="187" fontId="6" fillId="0" borderId="7" xfId="1" applyNumberFormat="1" applyFont="1" applyBorder="1"/>
    <xf numFmtId="187" fontId="6" fillId="0" borderId="9" xfId="1" applyNumberFormat="1" applyFont="1" applyBorder="1" applyAlignment="1">
      <alignment horizontal="right"/>
    </xf>
    <xf numFmtId="187" fontId="6" fillId="0" borderId="0" xfId="1" applyNumberFormat="1" applyFont="1" applyAlignment="1">
      <alignment horizontal="left"/>
    </xf>
    <xf numFmtId="0" fontId="11" fillId="0" borderId="14" xfId="1" applyFont="1" applyBorder="1"/>
    <xf numFmtId="187" fontId="11" fillId="0" borderId="4" xfId="1" applyNumberFormat="1" applyFont="1" applyBorder="1"/>
    <xf numFmtId="187" fontId="11" fillId="0" borderId="0" xfId="1" applyNumberFormat="1" applyFont="1"/>
    <xf numFmtId="187" fontId="11" fillId="0" borderId="4" xfId="1" applyNumberFormat="1" applyFont="1" applyBorder="1" applyAlignment="1">
      <alignment horizontal="right"/>
    </xf>
    <xf numFmtId="10" fontId="11" fillId="0" borderId="0" xfId="1" applyNumberFormat="1" applyFont="1"/>
    <xf numFmtId="187" fontId="11" fillId="0" borderId="0" xfId="1" applyNumberFormat="1" applyFont="1" applyAlignment="1">
      <alignment horizontal="left"/>
    </xf>
    <xf numFmtId="0" fontId="11" fillId="0" borderId="0" xfId="1" applyFont="1"/>
    <xf numFmtId="0" fontId="4" fillId="0" borderId="10" xfId="1" applyFont="1" applyBorder="1"/>
    <xf numFmtId="187" fontId="4" fillId="0" borderId="13" xfId="1" applyNumberFormat="1" applyFont="1" applyBorder="1"/>
    <xf numFmtId="187" fontId="4" fillId="0" borderId="11" xfId="1" applyNumberFormat="1" applyFont="1" applyBorder="1"/>
    <xf numFmtId="187" fontId="4" fillId="0" borderId="13" xfId="1" applyNumberFormat="1" applyFont="1" applyBorder="1" applyAlignment="1">
      <alignment horizontal="right"/>
    </xf>
    <xf numFmtId="0" fontId="2" fillId="4" borderId="10" xfId="1" applyFont="1" applyFill="1" applyBorder="1" applyAlignment="1">
      <alignment horizontal="center"/>
    </xf>
    <xf numFmtId="0" fontId="9" fillId="0" borderId="0" xfId="1" applyFont="1"/>
    <xf numFmtId="187" fontId="9" fillId="0" borderId="15" xfId="1" applyNumberFormat="1" applyFont="1" applyBorder="1"/>
    <xf numFmtId="187" fontId="9" fillId="0" borderId="15" xfId="1" applyNumberFormat="1" applyFont="1" applyBorder="1" applyAlignment="1">
      <alignment horizontal="right"/>
    </xf>
    <xf numFmtId="187" fontId="9" fillId="0" borderId="13" xfId="1" applyNumberFormat="1" applyFont="1" applyBorder="1"/>
    <xf numFmtId="187" fontId="9" fillId="0" borderId="12" xfId="1" applyNumberFormat="1" applyFont="1" applyBorder="1"/>
    <xf numFmtId="187" fontId="9" fillId="0" borderId="12" xfId="1" applyNumberFormat="1" applyFont="1" applyBorder="1" applyAlignment="1">
      <alignment horizontal="right"/>
    </xf>
    <xf numFmtId="190" fontId="2" fillId="7" borderId="1" xfId="1" applyNumberFormat="1" applyFont="1" applyFill="1" applyBorder="1" applyAlignment="1">
      <alignment horizontal="center"/>
    </xf>
    <xf numFmtId="187" fontId="1" fillId="0" borderId="9" xfId="1" applyNumberFormat="1" applyBorder="1"/>
    <xf numFmtId="187" fontId="1" fillId="0" borderId="7" xfId="1" applyNumberFormat="1" applyBorder="1"/>
    <xf numFmtId="187" fontId="1" fillId="0" borderId="9" xfId="1" applyNumberFormat="1" applyBorder="1" applyAlignment="1">
      <alignment horizontal="right"/>
    </xf>
    <xf numFmtId="0" fontId="3" fillId="0" borderId="4" xfId="1" applyFont="1" applyBorder="1"/>
    <xf numFmtId="187" fontId="1" fillId="0" borderId="4" xfId="1" applyNumberFormat="1" applyBorder="1"/>
    <xf numFmtId="187" fontId="1" fillId="0" borderId="4" xfId="1" applyNumberFormat="1" applyBorder="1" applyAlignment="1">
      <alignment horizontal="right"/>
    </xf>
    <xf numFmtId="9" fontId="9" fillId="0" borderId="4" xfId="1" applyNumberFormat="1" applyFont="1" applyBorder="1"/>
    <xf numFmtId="9" fontId="9" fillId="0" borderId="0" xfId="1" applyNumberFormat="1" applyFont="1"/>
    <xf numFmtId="9" fontId="9" fillId="0" borderId="4" xfId="1" applyNumberFormat="1" applyFont="1" applyBorder="1" applyAlignment="1">
      <alignment horizontal="right"/>
    </xf>
    <xf numFmtId="9" fontId="9" fillId="0" borderId="0" xfId="1" applyNumberFormat="1" applyFont="1" applyAlignment="1">
      <alignment horizontal="left"/>
    </xf>
    <xf numFmtId="9" fontId="1" fillId="0" borderId="13" xfId="1" applyNumberFormat="1" applyBorder="1"/>
    <xf numFmtId="9" fontId="1" fillId="0" borderId="11" xfId="1" applyNumberFormat="1" applyBorder="1"/>
    <xf numFmtId="9" fontId="9" fillId="0" borderId="13" xfId="1" applyNumberFormat="1" applyFont="1" applyBorder="1"/>
    <xf numFmtId="9" fontId="9" fillId="0" borderId="11" xfId="1" applyNumberFormat="1" applyFont="1" applyBorder="1"/>
    <xf numFmtId="9" fontId="9" fillId="0" borderId="13" xfId="1" applyNumberFormat="1" applyFont="1" applyBorder="1" applyAlignment="1">
      <alignment horizontal="right"/>
    </xf>
    <xf numFmtId="190" fontId="2" fillId="9" borderId="1" xfId="1" applyNumberFormat="1" applyFont="1" applyFill="1" applyBorder="1" applyAlignment="1">
      <alignment horizontal="center"/>
    </xf>
    <xf numFmtId="187" fontId="4" fillId="0" borderId="6" xfId="1" applyNumberFormat="1" applyFont="1" applyBorder="1"/>
    <xf numFmtId="187" fontId="4" fillId="0" borderId="7" xfId="1" applyNumberFormat="1" applyFont="1" applyBorder="1"/>
    <xf numFmtId="187" fontId="4" fillId="0" borderId="8" xfId="1" applyNumberFormat="1" applyFont="1" applyBorder="1"/>
    <xf numFmtId="187" fontId="4" fillId="0" borderId="14" xfId="1" applyNumberFormat="1" applyFont="1" applyBorder="1"/>
    <xf numFmtId="187" fontId="4" fillId="0" borderId="0" xfId="1" applyNumberFormat="1" applyFont="1"/>
    <xf numFmtId="187" fontId="4" fillId="0" borderId="15" xfId="1" applyNumberFormat="1" applyFont="1" applyBorder="1"/>
    <xf numFmtId="0" fontId="4" fillId="0" borderId="14" xfId="1" applyFont="1" applyBorder="1"/>
    <xf numFmtId="190" fontId="6" fillId="0" borderId="0" xfId="1" applyNumberFormat="1" applyFont="1"/>
    <xf numFmtId="189" fontId="6" fillId="0" borderId="15" xfId="1" applyNumberFormat="1" applyFont="1" applyBorder="1"/>
    <xf numFmtId="190" fontId="6" fillId="0" borderId="0" xfId="1" applyNumberFormat="1" applyFont="1" applyAlignment="1">
      <alignment horizontal="left"/>
    </xf>
    <xf numFmtId="189" fontId="6" fillId="0" borderId="10" xfId="1" applyNumberFormat="1" applyFont="1" applyBorder="1"/>
    <xf numFmtId="189" fontId="6" fillId="0" borderId="11" xfId="1" applyNumberFormat="1" applyFont="1" applyBorder="1"/>
    <xf numFmtId="189" fontId="6" fillId="0" borderId="12" xfId="1" applyNumberFormat="1" applyFont="1" applyBorder="1"/>
    <xf numFmtId="189" fontId="6" fillId="0" borderId="0" xfId="1" applyNumberFormat="1" applyFont="1" applyAlignment="1">
      <alignment horizontal="left"/>
    </xf>
    <xf numFmtId="0" fontId="4" fillId="0" borderId="6" xfId="1" applyFont="1" applyBorder="1"/>
    <xf numFmtId="0" fontId="4" fillId="0" borderId="7" xfId="1" applyFont="1" applyBorder="1"/>
    <xf numFmtId="0" fontId="2" fillId="4" borderId="6" xfId="1" applyFont="1" applyFill="1" applyBorder="1" applyAlignment="1">
      <alignment horizontal="center"/>
    </xf>
    <xf numFmtId="0" fontId="10" fillId="0" borderId="0" xfId="1" applyFont="1"/>
    <xf numFmtId="190" fontId="9" fillId="0" borderId="6" xfId="1" applyNumberFormat="1" applyFont="1" applyBorder="1"/>
    <xf numFmtId="190" fontId="9" fillId="0" borderId="9" xfId="1" applyNumberFormat="1" applyFont="1" applyBorder="1"/>
    <xf numFmtId="190" fontId="9" fillId="0" borderId="7" xfId="1" applyNumberFormat="1" applyFont="1" applyBorder="1"/>
    <xf numFmtId="190" fontId="1" fillId="0" borderId="0" xfId="1" applyNumberFormat="1"/>
    <xf numFmtId="190" fontId="9" fillId="0" borderId="14" xfId="1" applyNumberFormat="1" applyFont="1" applyBorder="1"/>
    <xf numFmtId="190" fontId="9" fillId="0" borderId="4" xfId="1" applyNumberFormat="1" applyFont="1" applyBorder="1"/>
    <xf numFmtId="190" fontId="9" fillId="0" borderId="0" xfId="1" applyNumberFormat="1" applyFont="1"/>
    <xf numFmtId="190" fontId="9" fillId="0" borderId="10" xfId="1" applyNumberFormat="1" applyFont="1" applyBorder="1"/>
    <xf numFmtId="190" fontId="9" fillId="0" borderId="13" xfId="1" applyNumberFormat="1" applyFont="1" applyBorder="1"/>
    <xf numFmtId="190" fontId="9" fillId="0" borderId="11" xfId="1" applyNumberFormat="1" applyFont="1" applyBorder="1"/>
    <xf numFmtId="190" fontId="10" fillId="0" borderId="0" xfId="1" applyNumberFormat="1" applyFont="1"/>
    <xf numFmtId="0" fontId="2" fillId="4" borderId="1" xfId="1" applyFont="1" applyFill="1" applyBorder="1" applyAlignment="1">
      <alignment horizontal="center"/>
    </xf>
    <xf numFmtId="190" fontId="1" fillId="0" borderId="14" xfId="1" applyNumberFormat="1" applyBorder="1"/>
    <xf numFmtId="190" fontId="1" fillId="0" borderId="9" xfId="1" applyNumberFormat="1" applyBorder="1"/>
    <xf numFmtId="190" fontId="1" fillId="0" borderId="4" xfId="1" applyNumberFormat="1" applyBorder="1"/>
    <xf numFmtId="190" fontId="1" fillId="0" borderId="10" xfId="1" applyNumberFormat="1" applyBorder="1"/>
    <xf numFmtId="190" fontId="1" fillId="0" borderId="13" xfId="1" applyNumberFormat="1" applyBorder="1"/>
    <xf numFmtId="190" fontId="1" fillId="0" borderId="11" xfId="1" applyNumberFormat="1" applyBorder="1"/>
    <xf numFmtId="9" fontId="1" fillId="0" borderId="14" xfId="1" applyNumberFormat="1" applyBorder="1"/>
    <xf numFmtId="9" fontId="1" fillId="0" borderId="9" xfId="1" applyNumberFormat="1" applyBorder="1"/>
    <xf numFmtId="9" fontId="10" fillId="0" borderId="0" xfId="1" applyNumberFormat="1" applyFont="1"/>
    <xf numFmtId="10" fontId="9" fillId="0" borderId="5" xfId="1" applyNumberFormat="1" applyFont="1" applyBorder="1"/>
    <xf numFmtId="9" fontId="9" fillId="0" borderId="5" xfId="1" applyNumberFormat="1" applyFont="1" applyBorder="1"/>
    <xf numFmtId="49" fontId="1" fillId="0" borderId="0" xfId="1" applyNumberFormat="1"/>
    <xf numFmtId="9" fontId="6" fillId="0" borderId="0" xfId="1" applyNumberFormat="1" applyFont="1"/>
    <xf numFmtId="189" fontId="9" fillId="0" borderId="4" xfId="1" applyNumberFormat="1" applyFont="1" applyBorder="1"/>
    <xf numFmtId="189" fontId="9" fillId="0" borderId="10" xfId="1" applyNumberFormat="1" applyFont="1" applyBorder="1"/>
    <xf numFmtId="189" fontId="9" fillId="0" borderId="11" xfId="1" applyNumberFormat="1" applyFont="1" applyBorder="1"/>
    <xf numFmtId="189" fontId="9" fillId="0" borderId="13" xfId="1" applyNumberFormat="1" applyFont="1" applyBorder="1"/>
    <xf numFmtId="189" fontId="9" fillId="0" borderId="12" xfId="1" applyNumberFormat="1" applyFont="1" applyBorder="1"/>
    <xf numFmtId="9" fontId="9" fillId="10" borderId="4" xfId="1" applyNumberFormat="1" applyFont="1" applyFill="1" applyBorder="1" applyAlignment="1">
      <alignment horizontal="right"/>
    </xf>
    <xf numFmtId="10" fontId="6" fillId="10" borderId="0" xfId="1" applyNumberFormat="1" applyFont="1" applyFill="1"/>
    <xf numFmtId="9" fontId="9" fillId="10" borderId="0" xfId="1" applyNumberFormat="1" applyFont="1" applyFill="1" applyAlignment="1">
      <alignment horizontal="left"/>
    </xf>
  </cellXfs>
  <cellStyles count="2">
    <cellStyle name="ปกติ" xfId="0" builtinId="0"/>
    <cellStyle name="ปกติ 2" xfId="1" xr:uid="{B4760E02-424C-4B28-9753-F03B3E50221A}"/>
  </cellStyles>
  <dxfs count="992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40;&#3657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"/>
      <sheetName val="Sheet1"/>
      <sheetName val="ASK"/>
      <sheetName val="CPN"/>
      <sheetName val="TFG"/>
      <sheetName val="CPALL"/>
      <sheetName val="KBANK"/>
      <sheetName val="CENTEL"/>
      <sheetName val="SIRI"/>
      <sheetName val="MTC"/>
      <sheetName val="TNP"/>
      <sheetName val="COM7"/>
      <sheetName val="CBG"/>
      <sheetName val="SABINA"/>
      <sheetName val="TOA"/>
      <sheetName val="TKN"/>
    </sheetNames>
    <sheetDataSet>
      <sheetData sheetId="0">
        <row r="3">
          <cell r="A3" t="str">
            <v>2S</v>
          </cell>
          <cell r="B3">
            <v>1</v>
          </cell>
          <cell r="C3" t="str">
            <v> i | 1 | 2 | 3 </v>
          </cell>
          <cell r="E3">
            <v>3.98</v>
          </cell>
          <cell r="F3">
            <v>0</v>
          </cell>
          <cell r="G3">
            <v>648300</v>
          </cell>
          <cell r="H3">
            <v>2561</v>
          </cell>
          <cell r="I3">
            <v>1791</v>
          </cell>
          <cell r="J3">
            <v>5.61</v>
          </cell>
          <cell r="K3">
            <v>1.08</v>
          </cell>
          <cell r="L3">
            <v>0.23</v>
          </cell>
          <cell r="M3">
            <v>7.0000000000000007E-2</v>
          </cell>
          <cell r="N3">
            <v>0.71</v>
          </cell>
          <cell r="O3">
            <v>18.899999999999999</v>
          </cell>
          <cell r="P3">
            <v>21.12</v>
          </cell>
          <cell r="Q3">
            <v>7.19</v>
          </cell>
          <cell r="R3">
            <v>3.52</v>
          </cell>
          <cell r="S3">
            <v>58.29</v>
          </cell>
          <cell r="U3">
            <v>78</v>
          </cell>
          <cell r="V3">
            <v>46</v>
          </cell>
          <cell r="W3">
            <v>0.03</v>
          </cell>
        </row>
        <row r="4">
          <cell r="A4" t="str">
            <v>3K-BAT</v>
          </cell>
          <cell r="B4">
            <v>2</v>
          </cell>
          <cell r="C4" t="str">
            <v> i </v>
          </cell>
          <cell r="E4">
            <v>92.5</v>
          </cell>
          <cell r="F4">
            <v>-0.54</v>
          </cell>
          <cell r="G4">
            <v>3200</v>
          </cell>
          <cell r="H4">
            <v>297</v>
          </cell>
          <cell r="I4">
            <v>7252</v>
          </cell>
          <cell r="J4">
            <v>70.75</v>
          </cell>
          <cell r="K4">
            <v>3.46</v>
          </cell>
          <cell r="L4">
            <v>0.8</v>
          </cell>
          <cell r="N4">
            <v>1.29</v>
          </cell>
          <cell r="S4">
            <v>2.1</v>
          </cell>
        </row>
        <row r="5">
          <cell r="A5" t="str">
            <v>7UP</v>
          </cell>
          <cell r="B5">
            <v>3</v>
          </cell>
          <cell r="C5" t="str">
            <v> i | 1 | 2 | 3 </v>
          </cell>
          <cell r="E5">
            <v>0.32</v>
          </cell>
          <cell r="F5">
            <v>0</v>
          </cell>
          <cell r="G5">
            <v>9057300</v>
          </cell>
          <cell r="H5">
            <v>2895</v>
          </cell>
          <cell r="I5">
            <v>1298</v>
          </cell>
          <cell r="J5">
            <v>16.21</v>
          </cell>
          <cell r="K5">
            <v>0.7</v>
          </cell>
          <cell r="L5">
            <v>0.71</v>
          </cell>
          <cell r="N5">
            <v>0.02</v>
          </cell>
          <cell r="O5">
            <v>5.46</v>
          </cell>
          <cell r="P5">
            <v>5.14</v>
          </cell>
          <cell r="Q5">
            <v>9.1</v>
          </cell>
          <cell r="S5">
            <v>91.98</v>
          </cell>
          <cell r="U5">
            <v>593</v>
          </cell>
          <cell r="V5">
            <v>526</v>
          </cell>
          <cell r="W5">
            <v>-0.22</v>
          </cell>
        </row>
        <row r="6">
          <cell r="A6" t="str">
            <v>A</v>
          </cell>
          <cell r="B6">
            <v>4</v>
          </cell>
          <cell r="C6" t="str">
            <v> i | 1 | 2 | 3 </v>
          </cell>
          <cell r="E6">
            <v>5</v>
          </cell>
          <cell r="F6">
            <v>0</v>
          </cell>
          <cell r="G6">
            <v>6000</v>
          </cell>
          <cell r="H6">
            <v>30</v>
          </cell>
          <cell r="I6">
            <v>4900</v>
          </cell>
          <cell r="J6">
            <v>18.09</v>
          </cell>
          <cell r="K6">
            <v>1.29</v>
          </cell>
          <cell r="L6">
            <v>2.76</v>
          </cell>
          <cell r="N6">
            <v>0.28000000000000003</v>
          </cell>
          <cell r="O6">
            <v>4.33</v>
          </cell>
          <cell r="P6">
            <v>7.72</v>
          </cell>
          <cell r="Q6">
            <v>8.64</v>
          </cell>
          <cell r="S6">
            <v>25.86</v>
          </cell>
          <cell r="U6">
            <v>553</v>
          </cell>
          <cell r="V6">
            <v>608</v>
          </cell>
          <cell r="W6">
            <v>-0.06</v>
          </cell>
        </row>
        <row r="7">
          <cell r="A7" t="str">
            <v>A5</v>
          </cell>
          <cell r="B7">
            <v>5</v>
          </cell>
          <cell r="C7" t="str">
            <v> i | 1 | 3 </v>
          </cell>
          <cell r="D7" t="str">
            <v>SPNC</v>
          </cell>
          <cell r="E7">
            <v>1.5</v>
          </cell>
          <cell r="F7">
            <v>0</v>
          </cell>
          <cell r="G7">
            <v>0</v>
          </cell>
          <cell r="H7">
            <v>0</v>
          </cell>
          <cell r="I7">
            <v>1685</v>
          </cell>
          <cell r="K7">
            <v>3.41</v>
          </cell>
          <cell r="L7">
            <v>1.71</v>
          </cell>
          <cell r="N7">
            <v>0</v>
          </cell>
          <cell r="O7">
            <v>6.34</v>
          </cell>
          <cell r="P7">
            <v>13.15</v>
          </cell>
          <cell r="Q7">
            <v>8.9</v>
          </cell>
          <cell r="S7">
            <v>25.01</v>
          </cell>
        </row>
        <row r="8">
          <cell r="A8" t="str">
            <v>AAV</v>
          </cell>
          <cell r="B8">
            <v>6</v>
          </cell>
          <cell r="C8" t="str">
            <v> i | 1 | 2 | 3 </v>
          </cell>
          <cell r="E8">
            <v>2.04</v>
          </cell>
          <cell r="F8">
            <v>0.99</v>
          </cell>
          <cell r="G8">
            <v>31823700</v>
          </cell>
          <cell r="H8">
            <v>64982</v>
          </cell>
          <cell r="I8">
            <v>9894</v>
          </cell>
          <cell r="K8">
            <v>0.66</v>
          </cell>
          <cell r="L8">
            <v>3.51</v>
          </cell>
          <cell r="N8">
            <v>0</v>
          </cell>
          <cell r="O8">
            <v>-9.36</v>
          </cell>
          <cell r="P8">
            <v>-21.23</v>
          </cell>
          <cell r="Q8">
            <v>-30.16</v>
          </cell>
          <cell r="S8">
            <v>58.59</v>
          </cell>
        </row>
        <row r="9">
          <cell r="A9" t="str">
            <v>ABICO</v>
          </cell>
          <cell r="B9">
            <v>7</v>
          </cell>
          <cell r="C9" t="str">
            <v> i | 1 | 2 | 3 </v>
          </cell>
          <cell r="E9">
            <v>5.25</v>
          </cell>
          <cell r="F9">
            <v>0</v>
          </cell>
          <cell r="G9">
            <v>57500</v>
          </cell>
          <cell r="H9">
            <v>301</v>
          </cell>
          <cell r="I9">
            <v>1234</v>
          </cell>
          <cell r="J9">
            <v>11.43</v>
          </cell>
          <cell r="K9">
            <v>1.28</v>
          </cell>
          <cell r="L9">
            <v>1.1399999999999999</v>
          </cell>
          <cell r="N9">
            <v>0.45</v>
          </cell>
          <cell r="O9">
            <v>8.8800000000000008</v>
          </cell>
          <cell r="P9">
            <v>11.99</v>
          </cell>
          <cell r="Q9">
            <v>5.77</v>
          </cell>
          <cell r="S9">
            <v>32.61</v>
          </cell>
          <cell r="U9">
            <v>329</v>
          </cell>
          <cell r="V9">
            <v>305</v>
          </cell>
          <cell r="W9">
            <v>-0.08</v>
          </cell>
        </row>
        <row r="10">
          <cell r="A10" t="str">
            <v>ABM</v>
          </cell>
          <cell r="B10">
            <v>8</v>
          </cell>
          <cell r="C10" t="str">
            <v> i | 1 | 3 </v>
          </cell>
          <cell r="E10">
            <v>0.81</v>
          </cell>
          <cell r="F10">
            <v>1.25</v>
          </cell>
          <cell r="G10">
            <v>198400</v>
          </cell>
          <cell r="H10">
            <v>160</v>
          </cell>
          <cell r="I10">
            <v>243</v>
          </cell>
          <cell r="J10">
            <v>26.89</v>
          </cell>
          <cell r="K10">
            <v>1</v>
          </cell>
          <cell r="L10">
            <v>2.42</v>
          </cell>
          <cell r="N10">
            <v>0.03</v>
          </cell>
          <cell r="O10">
            <v>2.8</v>
          </cell>
          <cell r="P10">
            <v>3.79</v>
          </cell>
          <cell r="Q10">
            <v>1.56</v>
          </cell>
          <cell r="S10">
            <v>34.67</v>
          </cell>
          <cell r="U10">
            <v>746</v>
          </cell>
          <cell r="V10">
            <v>755</v>
          </cell>
          <cell r="W10">
            <v>-0.15</v>
          </cell>
        </row>
        <row r="11">
          <cell r="A11" t="str">
            <v>ACAP</v>
          </cell>
          <cell r="B11">
            <v>9</v>
          </cell>
          <cell r="C11" t="str">
            <v> i | 1 | 2 | 3 </v>
          </cell>
          <cell r="E11">
            <v>0.69</v>
          </cell>
          <cell r="F11">
            <v>-1.43</v>
          </cell>
          <cell r="G11">
            <v>206400</v>
          </cell>
          <cell r="H11">
            <v>144</v>
          </cell>
          <cell r="I11">
            <v>218</v>
          </cell>
          <cell r="K11">
            <v>0.47</v>
          </cell>
          <cell r="L11">
            <v>6.68</v>
          </cell>
          <cell r="N11">
            <v>0</v>
          </cell>
          <cell r="O11">
            <v>-8.18</v>
          </cell>
          <cell r="P11">
            <v>-42.19</v>
          </cell>
          <cell r="Q11">
            <v>-231.29</v>
          </cell>
          <cell r="S11">
            <v>60.49</v>
          </cell>
        </row>
        <row r="12">
          <cell r="A12" t="str">
            <v>ACC</v>
          </cell>
          <cell r="B12">
            <v>10</v>
          </cell>
          <cell r="C12" t="str">
            <v> i | 1 | 3 </v>
          </cell>
          <cell r="E12">
            <v>0.57999999999999996</v>
          </cell>
          <cell r="F12">
            <v>0</v>
          </cell>
          <cell r="G12">
            <v>1300</v>
          </cell>
          <cell r="H12">
            <v>1</v>
          </cell>
          <cell r="I12">
            <v>779</v>
          </cell>
          <cell r="K12">
            <v>1.35</v>
          </cell>
          <cell r="L12">
            <v>0.85</v>
          </cell>
          <cell r="N12">
            <v>0</v>
          </cell>
          <cell r="O12">
            <v>-2.73</v>
          </cell>
          <cell r="P12">
            <v>-8.77</v>
          </cell>
          <cell r="Q12">
            <v>-48.65</v>
          </cell>
          <cell r="S12">
            <v>50.34</v>
          </cell>
        </row>
        <row r="13">
          <cell r="A13" t="str">
            <v>ACE</v>
          </cell>
          <cell r="B13">
            <v>11</v>
          </cell>
          <cell r="C13" t="str">
            <v> i | 1 | 3 </v>
          </cell>
          <cell r="E13">
            <v>3.72</v>
          </cell>
          <cell r="F13">
            <v>0.54</v>
          </cell>
          <cell r="G13">
            <v>34730200</v>
          </cell>
          <cell r="H13">
            <v>128733</v>
          </cell>
          <cell r="I13">
            <v>37855</v>
          </cell>
          <cell r="J13">
            <v>25.25</v>
          </cell>
          <cell r="K13">
            <v>3.23</v>
          </cell>
          <cell r="L13">
            <v>0.39</v>
          </cell>
          <cell r="N13">
            <v>0.15</v>
          </cell>
          <cell r="O13">
            <v>11.39</v>
          </cell>
          <cell r="P13">
            <v>16.760000000000002</v>
          </cell>
          <cell r="Q13">
            <v>26.3</v>
          </cell>
          <cell r="S13">
            <v>21.75</v>
          </cell>
          <cell r="U13">
            <v>460</v>
          </cell>
          <cell r="V13">
            <v>458</v>
          </cell>
        </row>
        <row r="14">
          <cell r="A14" t="str">
            <v>ACG</v>
          </cell>
          <cell r="B14">
            <v>12</v>
          </cell>
          <cell r="C14" t="str">
            <v> i | 1 | 3 </v>
          </cell>
          <cell r="E14">
            <v>1.22</v>
          </cell>
          <cell r="F14">
            <v>-2.4</v>
          </cell>
          <cell r="G14">
            <v>482700</v>
          </cell>
          <cell r="H14">
            <v>590</v>
          </cell>
          <cell r="I14">
            <v>732</v>
          </cell>
          <cell r="J14">
            <v>19.05</v>
          </cell>
          <cell r="K14">
            <v>1.1399999999999999</v>
          </cell>
          <cell r="L14">
            <v>0.9</v>
          </cell>
          <cell r="N14">
            <v>7.0000000000000007E-2</v>
          </cell>
          <cell r="O14">
            <v>5.86</v>
          </cell>
          <cell r="P14">
            <v>6.06</v>
          </cell>
          <cell r="Q14">
            <v>1.54</v>
          </cell>
          <cell r="R14">
            <v>3.28</v>
          </cell>
          <cell r="S14">
            <v>24.93</v>
          </cell>
          <cell r="U14">
            <v>609</v>
          </cell>
          <cell r="V14">
            <v>549</v>
          </cell>
          <cell r="W14">
            <v>0.2</v>
          </cell>
        </row>
        <row r="15">
          <cell r="A15" t="str">
            <v>ADB</v>
          </cell>
          <cell r="B15">
            <v>13</v>
          </cell>
          <cell r="C15" t="str">
            <v> i | 1 | 2 | 3 </v>
          </cell>
          <cell r="E15">
            <v>0.93</v>
          </cell>
          <cell r="F15">
            <v>-1.06</v>
          </cell>
          <cell r="G15">
            <v>422200</v>
          </cell>
          <cell r="H15">
            <v>393</v>
          </cell>
          <cell r="I15">
            <v>558</v>
          </cell>
          <cell r="J15">
            <v>8.4600000000000009</v>
          </cell>
          <cell r="K15">
            <v>0.9</v>
          </cell>
          <cell r="L15">
            <v>0.99</v>
          </cell>
          <cell r="M15">
            <v>0.01</v>
          </cell>
          <cell r="N15">
            <v>0.11</v>
          </cell>
          <cell r="O15">
            <v>7.74</v>
          </cell>
          <cell r="P15">
            <v>11.18</v>
          </cell>
          <cell r="Q15">
            <v>5.0199999999999996</v>
          </cell>
          <cell r="R15">
            <v>1.08</v>
          </cell>
          <cell r="S15">
            <v>37.56</v>
          </cell>
          <cell r="U15">
            <v>253</v>
          </cell>
          <cell r="V15">
            <v>248</v>
          </cell>
          <cell r="W15">
            <v>-0.13</v>
          </cell>
        </row>
        <row r="16">
          <cell r="A16" t="str">
            <v>ADVANC</v>
          </cell>
          <cell r="B16">
            <v>14</v>
          </cell>
          <cell r="C16" t="str">
            <v> i | 1 | 2 | 3 </v>
          </cell>
          <cell r="E16">
            <v>180</v>
          </cell>
          <cell r="F16">
            <v>1.1200000000000001</v>
          </cell>
          <cell r="G16">
            <v>18803500</v>
          </cell>
          <cell r="H16">
            <v>3402159</v>
          </cell>
          <cell r="I16">
            <v>535240</v>
          </cell>
          <cell r="J16">
            <v>19.690000000000001</v>
          </cell>
          <cell r="K16">
            <v>7.86</v>
          </cell>
          <cell r="L16">
            <v>4.16</v>
          </cell>
          <cell r="M16">
            <v>3.24</v>
          </cell>
          <cell r="N16">
            <v>9.19</v>
          </cell>
          <cell r="O16">
            <v>12.03</v>
          </cell>
          <cell r="P16">
            <v>41.9</v>
          </cell>
          <cell r="Q16">
            <v>15.85</v>
          </cell>
          <cell r="R16">
            <v>4.08</v>
          </cell>
          <cell r="S16">
            <v>36.229999999999997</v>
          </cell>
          <cell r="U16">
            <v>301</v>
          </cell>
          <cell r="V16">
            <v>388</v>
          </cell>
          <cell r="W16">
            <v>-3.95</v>
          </cell>
        </row>
        <row r="17">
          <cell r="A17" t="str">
            <v>AEC</v>
          </cell>
          <cell r="B17">
            <v>15</v>
          </cell>
          <cell r="C17" t="str">
            <v> i | 1 | 3 </v>
          </cell>
          <cell r="D17" t="str">
            <v>C</v>
          </cell>
          <cell r="E17">
            <v>0.22</v>
          </cell>
          <cell r="F17">
            <v>0</v>
          </cell>
          <cell r="G17">
            <v>7393300</v>
          </cell>
          <cell r="H17">
            <v>1627</v>
          </cell>
          <cell r="I17">
            <v>943</v>
          </cell>
          <cell r="K17">
            <v>1.38</v>
          </cell>
          <cell r="L17">
            <v>7.0000000000000007E-2</v>
          </cell>
          <cell r="N17">
            <v>0</v>
          </cell>
          <cell r="O17">
            <v>-22.91</v>
          </cell>
          <cell r="P17">
            <v>-30.63</v>
          </cell>
          <cell r="Q17">
            <v>-348.33</v>
          </cell>
          <cell r="S17">
            <v>59.68</v>
          </cell>
        </row>
        <row r="18">
          <cell r="A18" t="str">
            <v>AEONTS</v>
          </cell>
          <cell r="B18">
            <v>16</v>
          </cell>
          <cell r="C18" t="str">
            <v> i | 1 | 2 | 3 </v>
          </cell>
          <cell r="E18">
            <v>162.5</v>
          </cell>
          <cell r="F18">
            <v>-2.69</v>
          </cell>
          <cell r="G18">
            <v>1629800</v>
          </cell>
          <cell r="H18">
            <v>267898</v>
          </cell>
          <cell r="I18">
            <v>40625</v>
          </cell>
          <cell r="J18">
            <v>11.65</v>
          </cell>
          <cell r="K18">
            <v>2.73</v>
          </cell>
          <cell r="L18">
            <v>4.76</v>
          </cell>
          <cell r="M18">
            <v>1.85</v>
          </cell>
          <cell r="N18">
            <v>14.17</v>
          </cell>
          <cell r="O18">
            <v>4.99</v>
          </cell>
          <cell r="P18">
            <v>20.56</v>
          </cell>
          <cell r="Q18">
            <v>14.3</v>
          </cell>
          <cell r="R18">
            <v>3.08</v>
          </cell>
          <cell r="S18">
            <v>30.87</v>
          </cell>
          <cell r="U18">
            <v>217</v>
          </cell>
          <cell r="V18">
            <v>447</v>
          </cell>
          <cell r="W18">
            <v>0.02</v>
          </cell>
        </row>
        <row r="19">
          <cell r="A19" t="str">
            <v>AF</v>
          </cell>
          <cell r="B19">
            <v>17</v>
          </cell>
          <cell r="C19" t="str">
            <v> i | 1 | 2 | 3 </v>
          </cell>
          <cell r="E19">
            <v>0.64</v>
          </cell>
          <cell r="F19">
            <v>0</v>
          </cell>
          <cell r="G19">
            <v>50500</v>
          </cell>
          <cell r="H19">
            <v>32</v>
          </cell>
          <cell r="I19">
            <v>1024</v>
          </cell>
          <cell r="J19">
            <v>24.04</v>
          </cell>
          <cell r="K19">
            <v>1.85</v>
          </cell>
          <cell r="L19">
            <v>2.66</v>
          </cell>
          <cell r="N19">
            <v>0.03</v>
          </cell>
          <cell r="O19">
            <v>2.29</v>
          </cell>
          <cell r="P19">
            <v>7.66</v>
          </cell>
          <cell r="Q19">
            <v>17.8</v>
          </cell>
          <cell r="R19">
            <v>3.91</v>
          </cell>
          <cell r="S19">
            <v>20.6</v>
          </cell>
          <cell r="U19">
            <v>622</v>
          </cell>
          <cell r="V19">
            <v>765</v>
          </cell>
        </row>
        <row r="20">
          <cell r="A20" t="str">
            <v>AFC</v>
          </cell>
          <cell r="B20">
            <v>18</v>
          </cell>
          <cell r="C20" t="str">
            <v> i | 1 | 3 </v>
          </cell>
          <cell r="E20">
            <v>5.95</v>
          </cell>
          <cell r="F20">
            <v>0.85</v>
          </cell>
          <cell r="G20">
            <v>10400</v>
          </cell>
          <cell r="H20">
            <v>60</v>
          </cell>
          <cell r="I20">
            <v>271</v>
          </cell>
          <cell r="K20">
            <v>0.23</v>
          </cell>
          <cell r="L20">
            <v>0.19</v>
          </cell>
          <cell r="N20">
            <v>0</v>
          </cell>
          <cell r="O20">
            <v>-2.25</v>
          </cell>
          <cell r="P20">
            <v>-2.82</v>
          </cell>
          <cell r="Q20">
            <v>-1.0900000000000001</v>
          </cell>
          <cell r="S20">
            <v>43.31</v>
          </cell>
        </row>
        <row r="21">
          <cell r="A21" t="str">
            <v>AGE</v>
          </cell>
          <cell r="B21">
            <v>19</v>
          </cell>
          <cell r="C21" t="str">
            <v> i | 1 | 2 | 3 </v>
          </cell>
          <cell r="E21">
            <v>1.66</v>
          </cell>
          <cell r="F21">
            <v>-2.35</v>
          </cell>
          <cell r="G21">
            <v>6059300</v>
          </cell>
          <cell r="H21">
            <v>10137</v>
          </cell>
          <cell r="I21">
            <v>1605</v>
          </cell>
          <cell r="J21">
            <v>9.09</v>
          </cell>
          <cell r="K21">
            <v>0.91</v>
          </cell>
          <cell r="L21">
            <v>2.08</v>
          </cell>
          <cell r="M21">
            <v>0.09</v>
          </cell>
          <cell r="N21">
            <v>0.18</v>
          </cell>
          <cell r="O21">
            <v>4.55</v>
          </cell>
          <cell r="P21">
            <v>10.039999999999999</v>
          </cell>
          <cell r="Q21">
            <v>2.6</v>
          </cell>
          <cell r="R21">
            <v>10.84</v>
          </cell>
          <cell r="S21">
            <v>44.27</v>
          </cell>
          <cell r="U21">
            <v>292</v>
          </cell>
          <cell r="V21">
            <v>392</v>
          </cell>
          <cell r="W21">
            <v>0.26</v>
          </cell>
        </row>
        <row r="22">
          <cell r="A22" t="str">
            <v>AH</v>
          </cell>
          <cell r="B22">
            <v>20</v>
          </cell>
          <cell r="C22" t="str">
            <v> i | 1 | 2 | 3 </v>
          </cell>
          <cell r="E22">
            <v>17.600000000000001</v>
          </cell>
          <cell r="F22">
            <v>-2.2200000000000002</v>
          </cell>
          <cell r="G22">
            <v>1448400</v>
          </cell>
          <cell r="H22">
            <v>25663</v>
          </cell>
          <cell r="I22">
            <v>5677</v>
          </cell>
          <cell r="K22">
            <v>0.79</v>
          </cell>
          <cell r="L22">
            <v>2.02</v>
          </cell>
          <cell r="N22">
            <v>0</v>
          </cell>
          <cell r="O22">
            <v>-1</v>
          </cell>
          <cell r="P22">
            <v>-9.5399999999999991</v>
          </cell>
          <cell r="Q22">
            <v>0.01</v>
          </cell>
          <cell r="R22">
            <v>2.0099999999999998</v>
          </cell>
          <cell r="S22">
            <v>49.55</v>
          </cell>
        </row>
        <row r="23">
          <cell r="A23" t="str">
            <v>AHC</v>
          </cell>
          <cell r="B23">
            <v>21</v>
          </cell>
          <cell r="C23" t="str">
            <v> i | 1 | 2 | 3 </v>
          </cell>
          <cell r="E23">
            <v>13.6</v>
          </cell>
          <cell r="F23">
            <v>1.49</v>
          </cell>
          <cell r="G23">
            <v>17700</v>
          </cell>
          <cell r="H23">
            <v>239</v>
          </cell>
          <cell r="I23">
            <v>2039</v>
          </cell>
          <cell r="J23">
            <v>27.68</v>
          </cell>
          <cell r="K23">
            <v>1.29</v>
          </cell>
          <cell r="L23">
            <v>0.16</v>
          </cell>
          <cell r="M23">
            <v>0.45</v>
          </cell>
          <cell r="N23">
            <v>0.49</v>
          </cell>
          <cell r="O23">
            <v>4.9000000000000004</v>
          </cell>
          <cell r="P23">
            <v>4.63</v>
          </cell>
          <cell r="Q23">
            <v>5.93</v>
          </cell>
          <cell r="R23">
            <v>3.36</v>
          </cell>
          <cell r="S23">
            <v>58.86</v>
          </cell>
          <cell r="U23">
            <v>728</v>
          </cell>
          <cell r="V23">
            <v>671</v>
          </cell>
          <cell r="W23">
            <v>-9.76</v>
          </cell>
        </row>
        <row r="24">
          <cell r="A24" t="str">
            <v>AI</v>
          </cell>
          <cell r="B24">
            <v>22</v>
          </cell>
          <cell r="C24" t="str">
            <v> i | 1 | 2 | 3 </v>
          </cell>
          <cell r="E24">
            <v>2.02</v>
          </cell>
          <cell r="F24">
            <v>0</v>
          </cell>
          <cell r="G24">
            <v>6170700</v>
          </cell>
          <cell r="H24">
            <v>12463</v>
          </cell>
          <cell r="I24">
            <v>5656</v>
          </cell>
          <cell r="J24">
            <v>8.9499999999999993</v>
          </cell>
          <cell r="K24">
            <v>2.2200000000000002</v>
          </cell>
          <cell r="L24">
            <v>0.19</v>
          </cell>
          <cell r="N24">
            <v>0.23</v>
          </cell>
          <cell r="O24">
            <v>21.51</v>
          </cell>
          <cell r="P24">
            <v>26.29</v>
          </cell>
          <cell r="Q24">
            <v>10.24</v>
          </cell>
          <cell r="R24">
            <v>5.94</v>
          </cell>
          <cell r="S24">
            <v>49.9</v>
          </cell>
          <cell r="U24">
            <v>102</v>
          </cell>
          <cell r="V24">
            <v>84</v>
          </cell>
          <cell r="W24">
            <v>0.51</v>
          </cell>
        </row>
        <row r="25">
          <cell r="A25" t="str">
            <v>AIE</v>
          </cell>
          <cell r="B25">
            <v>23</v>
          </cell>
          <cell r="C25" t="str">
            <v> i | 1 | 2 | 3 </v>
          </cell>
          <cell r="E25">
            <v>0.67</v>
          </cell>
          <cell r="F25">
            <v>1.52</v>
          </cell>
          <cell r="G25">
            <v>6147200</v>
          </cell>
          <cell r="H25">
            <v>4082</v>
          </cell>
          <cell r="I25">
            <v>3506</v>
          </cell>
          <cell r="J25">
            <v>16.2</v>
          </cell>
          <cell r="K25">
            <v>1.84</v>
          </cell>
          <cell r="L25">
            <v>0.19</v>
          </cell>
          <cell r="N25">
            <v>0.04</v>
          </cell>
          <cell r="O25">
            <v>10.55</v>
          </cell>
          <cell r="P25">
            <v>12.14</v>
          </cell>
          <cell r="Q25">
            <v>6.01</v>
          </cell>
          <cell r="S25">
            <v>26.27</v>
          </cell>
          <cell r="U25">
            <v>415</v>
          </cell>
          <cell r="V25">
            <v>362</v>
          </cell>
          <cell r="W25">
            <v>-0.21</v>
          </cell>
        </row>
        <row r="26">
          <cell r="A26" t="str">
            <v>AIRA</v>
          </cell>
          <cell r="B26">
            <v>24</v>
          </cell>
          <cell r="C26" t="str">
            <v> i | 1 | 2 | 3 </v>
          </cell>
          <cell r="E26">
            <v>0.94</v>
          </cell>
          <cell r="F26">
            <v>6.82</v>
          </cell>
          <cell r="G26">
            <v>26800</v>
          </cell>
          <cell r="H26">
            <v>24</v>
          </cell>
          <cell r="I26">
            <v>5936</v>
          </cell>
          <cell r="K26">
            <v>1.63</v>
          </cell>
          <cell r="L26">
            <v>1.27</v>
          </cell>
          <cell r="N26">
            <v>0</v>
          </cell>
          <cell r="O26">
            <v>-1.19</v>
          </cell>
          <cell r="P26">
            <v>-2.36</v>
          </cell>
          <cell r="Q26">
            <v>-5.58</v>
          </cell>
          <cell r="S26">
            <v>25.74</v>
          </cell>
        </row>
        <row r="27">
          <cell r="A27" t="str">
            <v>AIT</v>
          </cell>
          <cell r="B27">
            <v>25</v>
          </cell>
          <cell r="C27" t="str">
            <v> i | 1 | 2 | 3 </v>
          </cell>
          <cell r="E27">
            <v>17.8</v>
          </cell>
          <cell r="F27">
            <v>-1.66</v>
          </cell>
          <cell r="G27">
            <v>799100</v>
          </cell>
          <cell r="H27">
            <v>14277</v>
          </cell>
          <cell r="I27">
            <v>3673</v>
          </cell>
          <cell r="J27">
            <v>9.7100000000000009</v>
          </cell>
          <cell r="K27">
            <v>1.33</v>
          </cell>
          <cell r="L27">
            <v>1.71</v>
          </cell>
          <cell r="M27">
            <v>0.25</v>
          </cell>
          <cell r="N27">
            <v>1.84</v>
          </cell>
          <cell r="O27">
            <v>7.76</v>
          </cell>
          <cell r="P27">
            <v>13.73</v>
          </cell>
          <cell r="Q27">
            <v>5.31</v>
          </cell>
          <cell r="R27">
            <v>10.67</v>
          </cell>
          <cell r="S27">
            <v>71.510000000000005</v>
          </cell>
          <cell r="U27">
            <v>232</v>
          </cell>
          <cell r="V27">
            <v>271</v>
          </cell>
          <cell r="W27">
            <v>25.09</v>
          </cell>
        </row>
        <row r="28">
          <cell r="A28" t="str">
            <v>AJ</v>
          </cell>
          <cell r="B28">
            <v>26</v>
          </cell>
          <cell r="C28" t="str">
            <v> i | 1 | 2 | 3 </v>
          </cell>
          <cell r="E28">
            <v>18.8</v>
          </cell>
          <cell r="F28">
            <v>7.43</v>
          </cell>
          <cell r="G28">
            <v>12261100</v>
          </cell>
          <cell r="H28">
            <v>224943</v>
          </cell>
          <cell r="I28">
            <v>7509</v>
          </cell>
          <cell r="J28">
            <v>12.76</v>
          </cell>
          <cell r="K28">
            <v>1.95</v>
          </cell>
          <cell r="L28">
            <v>1.41</v>
          </cell>
          <cell r="M28">
            <v>0.3</v>
          </cell>
          <cell r="N28">
            <v>1.46</v>
          </cell>
          <cell r="O28">
            <v>7.57</v>
          </cell>
          <cell r="P28">
            <v>16.16</v>
          </cell>
          <cell r="Q28">
            <v>6.76</v>
          </cell>
          <cell r="R28">
            <v>1.6</v>
          </cell>
          <cell r="S28">
            <v>38.22</v>
          </cell>
          <cell r="U28">
            <v>298</v>
          </cell>
          <cell r="V28">
            <v>378</v>
          </cell>
          <cell r="W28">
            <v>0.01</v>
          </cell>
        </row>
        <row r="29">
          <cell r="A29" t="str">
            <v>AJA</v>
          </cell>
          <cell r="B29">
            <v>27</v>
          </cell>
          <cell r="C29" t="str">
            <v> i | 1 | 2 | 3 </v>
          </cell>
          <cell r="E29">
            <v>0.12</v>
          </cell>
          <cell r="F29">
            <v>-7.69</v>
          </cell>
          <cell r="G29">
            <v>492600</v>
          </cell>
          <cell r="H29">
            <v>62</v>
          </cell>
          <cell r="I29">
            <v>509</v>
          </cell>
          <cell r="K29">
            <v>0.76</v>
          </cell>
          <cell r="L29">
            <v>0.35</v>
          </cell>
          <cell r="N29">
            <v>0</v>
          </cell>
          <cell r="O29">
            <v>-18.61</v>
          </cell>
          <cell r="P29">
            <v>-22.15</v>
          </cell>
          <cell r="Q29">
            <v>-37.71</v>
          </cell>
          <cell r="S29">
            <v>67.05</v>
          </cell>
        </row>
        <row r="30">
          <cell r="A30" t="str">
            <v>AKP</v>
          </cell>
          <cell r="B30">
            <v>28</v>
          </cell>
          <cell r="C30" t="str">
            <v> i | 1 | 3 </v>
          </cell>
          <cell r="E30">
            <v>0.89</v>
          </cell>
          <cell r="F30">
            <v>0</v>
          </cell>
          <cell r="G30">
            <v>125500</v>
          </cell>
          <cell r="H30">
            <v>112</v>
          </cell>
          <cell r="I30">
            <v>360</v>
          </cell>
          <cell r="J30">
            <v>18.95</v>
          </cell>
          <cell r="K30">
            <v>0.68</v>
          </cell>
          <cell r="L30">
            <v>0.24</v>
          </cell>
          <cell r="M30">
            <v>0.03</v>
          </cell>
          <cell r="N30">
            <v>0.05</v>
          </cell>
          <cell r="O30">
            <v>4.13</v>
          </cell>
          <cell r="P30">
            <v>3.61</v>
          </cell>
          <cell r="Q30">
            <v>3.95</v>
          </cell>
          <cell r="R30">
            <v>3.6</v>
          </cell>
          <cell r="S30">
            <v>48.51</v>
          </cell>
          <cell r="U30">
            <v>679</v>
          </cell>
          <cell r="V30">
            <v>627</v>
          </cell>
          <cell r="W30">
            <v>-2.0099999999999998</v>
          </cell>
        </row>
        <row r="31">
          <cell r="A31" t="str">
            <v>AKR</v>
          </cell>
          <cell r="B31">
            <v>29</v>
          </cell>
          <cell r="C31" t="str">
            <v> i | 1 | 2 | 3 </v>
          </cell>
          <cell r="E31">
            <v>0.5</v>
          </cell>
          <cell r="F31">
            <v>0</v>
          </cell>
          <cell r="G31">
            <v>21900</v>
          </cell>
          <cell r="H31">
            <v>11</v>
          </cell>
          <cell r="I31">
            <v>672</v>
          </cell>
          <cell r="J31">
            <v>10.06</v>
          </cell>
          <cell r="K31">
            <v>0.68</v>
          </cell>
          <cell r="L31">
            <v>0.67</v>
          </cell>
          <cell r="N31">
            <v>0.05</v>
          </cell>
          <cell r="O31">
            <v>5.89</v>
          </cell>
          <cell r="P31">
            <v>7.03</v>
          </cell>
          <cell r="Q31">
            <v>2.75</v>
          </cell>
          <cell r="S31">
            <v>59.11</v>
          </cell>
          <cell r="U31">
            <v>385</v>
          </cell>
          <cell r="V31">
            <v>354</v>
          </cell>
          <cell r="W31">
            <v>-0.03</v>
          </cell>
        </row>
        <row r="32">
          <cell r="A32" t="str">
            <v>ALL</v>
          </cell>
          <cell r="B32">
            <v>30</v>
          </cell>
          <cell r="C32" t="str">
            <v> i | 1 | 3 </v>
          </cell>
          <cell r="E32">
            <v>3.2</v>
          </cell>
          <cell r="F32">
            <v>0</v>
          </cell>
          <cell r="G32">
            <v>3752100</v>
          </cell>
          <cell r="H32">
            <v>12089</v>
          </cell>
          <cell r="I32">
            <v>1792</v>
          </cell>
          <cell r="J32">
            <v>4.71</v>
          </cell>
          <cell r="K32">
            <v>0.81</v>
          </cell>
          <cell r="L32">
            <v>2.71</v>
          </cell>
          <cell r="N32">
            <v>0.68</v>
          </cell>
          <cell r="O32">
            <v>8.4700000000000006</v>
          </cell>
          <cell r="P32">
            <v>18.78</v>
          </cell>
          <cell r="Q32">
            <v>13.77</v>
          </cell>
          <cell r="S32">
            <v>29.81</v>
          </cell>
          <cell r="U32">
            <v>99</v>
          </cell>
          <cell r="V32">
            <v>183</v>
          </cell>
          <cell r="W32">
            <v>0.1</v>
          </cell>
        </row>
        <row r="33">
          <cell r="A33" t="str">
            <v>ALLA</v>
          </cell>
          <cell r="B33">
            <v>31</v>
          </cell>
          <cell r="C33" t="str">
            <v> i | 1 | 2 | 3 </v>
          </cell>
          <cell r="E33">
            <v>1.19</v>
          </cell>
          <cell r="F33">
            <v>0</v>
          </cell>
          <cell r="G33">
            <v>2147600</v>
          </cell>
          <cell r="H33">
            <v>2591</v>
          </cell>
          <cell r="I33">
            <v>714</v>
          </cell>
          <cell r="J33">
            <v>8.4</v>
          </cell>
          <cell r="K33">
            <v>0.86</v>
          </cell>
          <cell r="L33">
            <v>0.2</v>
          </cell>
          <cell r="M33">
            <v>0.1</v>
          </cell>
          <cell r="N33">
            <v>0.14000000000000001</v>
          </cell>
          <cell r="O33">
            <v>9.9700000000000006</v>
          </cell>
          <cell r="P33">
            <v>10.42</v>
          </cell>
          <cell r="Q33">
            <v>8.91</v>
          </cell>
          <cell r="R33">
            <v>8.4</v>
          </cell>
          <cell r="S33">
            <v>31.78</v>
          </cell>
          <cell r="U33">
            <v>267</v>
          </cell>
          <cell r="V33">
            <v>188</v>
          </cell>
          <cell r="W33">
            <v>0.39</v>
          </cell>
        </row>
        <row r="34">
          <cell r="A34" t="str">
            <v>ALT</v>
          </cell>
          <cell r="B34">
            <v>32</v>
          </cell>
          <cell r="C34" t="str">
            <v> i | 1 | 3 </v>
          </cell>
          <cell r="E34">
            <v>3.62</v>
          </cell>
          <cell r="F34">
            <v>-1.63</v>
          </cell>
          <cell r="G34">
            <v>7209100</v>
          </cell>
          <cell r="H34">
            <v>26228</v>
          </cell>
          <cell r="I34">
            <v>3689</v>
          </cell>
          <cell r="J34">
            <v>12.63</v>
          </cell>
          <cell r="K34">
            <v>2.2799999999999998</v>
          </cell>
          <cell r="L34">
            <v>1.07</v>
          </cell>
          <cell r="M34">
            <v>0.1</v>
          </cell>
          <cell r="N34">
            <v>0.28999999999999998</v>
          </cell>
          <cell r="O34">
            <v>11.4</v>
          </cell>
          <cell r="P34">
            <v>19.27</v>
          </cell>
          <cell r="Q34">
            <v>18.850000000000001</v>
          </cell>
          <cell r="S34">
            <v>24.61</v>
          </cell>
          <cell r="U34">
            <v>257</v>
          </cell>
          <cell r="V34">
            <v>283</v>
          </cell>
          <cell r="W34">
            <v>-7.0000000000000007E-2</v>
          </cell>
        </row>
        <row r="35">
          <cell r="A35" t="str">
            <v>ALUCON</v>
          </cell>
          <cell r="B35">
            <v>33</v>
          </cell>
          <cell r="C35" t="str">
            <v> i | 1 | 3 </v>
          </cell>
          <cell r="E35">
            <v>169</v>
          </cell>
          <cell r="F35">
            <v>-0.59</v>
          </cell>
          <cell r="G35">
            <v>600</v>
          </cell>
          <cell r="H35">
            <v>102</v>
          </cell>
          <cell r="I35">
            <v>7301</v>
          </cell>
          <cell r="J35">
            <v>10.98</v>
          </cell>
          <cell r="K35">
            <v>1.26</v>
          </cell>
          <cell r="L35">
            <v>0.15</v>
          </cell>
          <cell r="N35">
            <v>15.4</v>
          </cell>
          <cell r="O35">
            <v>12.55</v>
          </cell>
          <cell r="P35">
            <v>11.75</v>
          </cell>
          <cell r="Q35">
            <v>13.53</v>
          </cell>
          <cell r="R35">
            <v>4.41</v>
          </cell>
          <cell r="S35">
            <v>21.37</v>
          </cell>
          <cell r="U35">
            <v>316</v>
          </cell>
          <cell r="V35">
            <v>211</v>
          </cell>
          <cell r="W35">
            <v>-1.91</v>
          </cell>
        </row>
        <row r="36">
          <cell r="A36" t="str">
            <v>AMA</v>
          </cell>
          <cell r="B36">
            <v>34</v>
          </cell>
          <cell r="C36" t="str">
            <v> i | 1 | 2 | 3 </v>
          </cell>
          <cell r="E36">
            <v>5.8</v>
          </cell>
          <cell r="F36">
            <v>0</v>
          </cell>
          <cell r="G36">
            <v>2846700</v>
          </cell>
          <cell r="H36">
            <v>16342</v>
          </cell>
          <cell r="I36">
            <v>3004</v>
          </cell>
          <cell r="J36">
            <v>15.72</v>
          </cell>
          <cell r="K36">
            <v>1.34</v>
          </cell>
          <cell r="L36">
            <v>0.68</v>
          </cell>
          <cell r="N36">
            <v>0.36</v>
          </cell>
          <cell r="O36">
            <v>7.32</v>
          </cell>
          <cell r="P36">
            <v>8.76</v>
          </cell>
          <cell r="Q36">
            <v>9.52</v>
          </cell>
          <cell r="R36">
            <v>3.45</v>
          </cell>
          <cell r="S36">
            <v>36.409999999999997</v>
          </cell>
          <cell r="U36">
            <v>489</v>
          </cell>
          <cell r="V36">
            <v>455</v>
          </cell>
          <cell r="W36">
            <v>0.43</v>
          </cell>
        </row>
        <row r="37">
          <cell r="A37" t="str">
            <v>AMANAH</v>
          </cell>
          <cell r="B37">
            <v>35</v>
          </cell>
          <cell r="C37" t="str">
            <v> i | 1 | 2 | 3 </v>
          </cell>
          <cell r="E37">
            <v>2.86</v>
          </cell>
          <cell r="F37">
            <v>0.7</v>
          </cell>
          <cell r="G37">
            <v>19270300</v>
          </cell>
          <cell r="H37">
            <v>55417</v>
          </cell>
          <cell r="I37">
            <v>2951</v>
          </cell>
          <cell r="J37">
            <v>10.47</v>
          </cell>
          <cell r="K37">
            <v>2.0099999999999998</v>
          </cell>
          <cell r="L37">
            <v>1.46</v>
          </cell>
          <cell r="M37">
            <v>0.11</v>
          </cell>
          <cell r="N37">
            <v>0.28000000000000003</v>
          </cell>
          <cell r="O37">
            <v>8.91</v>
          </cell>
          <cell r="P37">
            <v>20.47</v>
          </cell>
          <cell r="Q37">
            <v>36.590000000000003</v>
          </cell>
          <cell r="R37">
            <v>3.88</v>
          </cell>
          <cell r="S37">
            <v>50.62</v>
          </cell>
          <cell r="U37">
            <v>179</v>
          </cell>
          <cell r="V37">
            <v>261</v>
          </cell>
          <cell r="W37">
            <v>0.19</v>
          </cell>
        </row>
        <row r="38">
          <cell r="A38" t="str">
            <v>AMARIN</v>
          </cell>
          <cell r="B38">
            <v>36</v>
          </cell>
          <cell r="C38" t="str">
            <v> i | 1 | 2 | 3 </v>
          </cell>
          <cell r="E38">
            <v>3.82</v>
          </cell>
          <cell r="F38">
            <v>-0.52</v>
          </cell>
          <cell r="G38">
            <v>700</v>
          </cell>
          <cell r="H38">
            <v>3</v>
          </cell>
          <cell r="I38">
            <v>3813</v>
          </cell>
          <cell r="J38">
            <v>25.68</v>
          </cell>
          <cell r="K38">
            <v>0.93</v>
          </cell>
          <cell r="L38">
            <v>0.33</v>
          </cell>
          <cell r="N38">
            <v>0.15</v>
          </cell>
          <cell r="O38">
            <v>3.15</v>
          </cell>
          <cell r="P38">
            <v>3.64</v>
          </cell>
          <cell r="Q38">
            <v>0.92</v>
          </cell>
          <cell r="R38">
            <v>3.14</v>
          </cell>
          <cell r="S38">
            <v>18.3</v>
          </cell>
          <cell r="U38">
            <v>743</v>
          </cell>
          <cell r="V38">
            <v>734</v>
          </cell>
          <cell r="W38">
            <v>-0.45</v>
          </cell>
        </row>
        <row r="39">
          <cell r="A39" t="str">
            <v>AMATA</v>
          </cell>
          <cell r="B39">
            <v>37</v>
          </cell>
          <cell r="C39" t="str">
            <v> i | 1 | 2 | 3 </v>
          </cell>
          <cell r="E39">
            <v>16.5</v>
          </cell>
          <cell r="F39">
            <v>1.23</v>
          </cell>
          <cell r="G39">
            <v>10162100</v>
          </cell>
          <cell r="H39">
            <v>166159</v>
          </cell>
          <cell r="I39">
            <v>18975</v>
          </cell>
          <cell r="J39">
            <v>19.7</v>
          </cell>
          <cell r="K39">
            <v>1.22</v>
          </cell>
          <cell r="L39">
            <v>1.46</v>
          </cell>
          <cell r="M39">
            <v>0.1</v>
          </cell>
          <cell r="N39">
            <v>0.83</v>
          </cell>
          <cell r="O39">
            <v>5.43</v>
          </cell>
          <cell r="P39">
            <v>6.76</v>
          </cell>
          <cell r="Q39">
            <v>19.68</v>
          </cell>
          <cell r="R39">
            <v>2.5299999999999998</v>
          </cell>
          <cell r="S39">
            <v>73.75</v>
          </cell>
          <cell r="U39">
            <v>605</v>
          </cell>
          <cell r="V39">
            <v>585</v>
          </cell>
          <cell r="W39">
            <v>1.33</v>
          </cell>
        </row>
        <row r="40">
          <cell r="A40" t="str">
            <v>AMATAV</v>
          </cell>
          <cell r="B40">
            <v>38</v>
          </cell>
          <cell r="C40" t="str">
            <v> i | 1 | 2 | 3 </v>
          </cell>
          <cell r="E40">
            <v>5.0999999999999996</v>
          </cell>
          <cell r="F40">
            <v>-0.97</v>
          </cell>
          <cell r="G40">
            <v>92500</v>
          </cell>
          <cell r="H40">
            <v>472</v>
          </cell>
          <cell r="I40">
            <v>4769</v>
          </cell>
          <cell r="J40">
            <v>63.32</v>
          </cell>
          <cell r="K40">
            <v>1.75</v>
          </cell>
          <cell r="L40">
            <v>1.82</v>
          </cell>
          <cell r="M40">
            <v>0.05</v>
          </cell>
          <cell r="N40">
            <v>0.08</v>
          </cell>
          <cell r="O40">
            <v>3.52</v>
          </cell>
          <cell r="P40">
            <v>2.78</v>
          </cell>
          <cell r="Q40">
            <v>14.16</v>
          </cell>
          <cell r="R40">
            <v>0.98</v>
          </cell>
          <cell r="S40">
            <v>25.95</v>
          </cell>
          <cell r="U40">
            <v>871</v>
          </cell>
          <cell r="V40">
            <v>820</v>
          </cell>
          <cell r="W40">
            <v>0.57999999999999996</v>
          </cell>
        </row>
        <row r="41">
          <cell r="A41" t="str">
            <v>AMC</v>
          </cell>
          <cell r="B41">
            <v>39</v>
          </cell>
          <cell r="C41" t="str">
            <v> i | 1 | 3 </v>
          </cell>
          <cell r="E41">
            <v>1.58</v>
          </cell>
          <cell r="F41">
            <v>1.94</v>
          </cell>
          <cell r="G41">
            <v>110200</v>
          </cell>
          <cell r="H41">
            <v>173</v>
          </cell>
          <cell r="I41">
            <v>759</v>
          </cell>
          <cell r="J41">
            <v>10.19</v>
          </cell>
          <cell r="K41">
            <v>0.36</v>
          </cell>
          <cell r="L41">
            <v>0.84</v>
          </cell>
          <cell r="N41">
            <v>0.16</v>
          </cell>
          <cell r="O41">
            <v>3.07</v>
          </cell>
          <cell r="P41">
            <v>3.67</v>
          </cell>
          <cell r="Q41">
            <v>1.84</v>
          </cell>
          <cell r="S41">
            <v>29.1</v>
          </cell>
          <cell r="U41">
            <v>489</v>
          </cell>
          <cell r="V41">
            <v>485</v>
          </cell>
          <cell r="W41">
            <v>-0.06</v>
          </cell>
        </row>
        <row r="42">
          <cell r="A42" t="str">
            <v>ANAN</v>
          </cell>
          <cell r="B42">
            <v>40</v>
          </cell>
          <cell r="C42" t="str">
            <v> i | 1 | 2 | 3 </v>
          </cell>
          <cell r="E42">
            <v>1.69</v>
          </cell>
          <cell r="F42">
            <v>-0.59</v>
          </cell>
          <cell r="G42">
            <v>6885100</v>
          </cell>
          <cell r="H42">
            <v>11684</v>
          </cell>
          <cell r="I42">
            <v>5633</v>
          </cell>
          <cell r="K42">
            <v>0.36</v>
          </cell>
          <cell r="L42">
            <v>1.81</v>
          </cell>
          <cell r="M42">
            <v>0.03</v>
          </cell>
          <cell r="N42">
            <v>0</v>
          </cell>
          <cell r="O42">
            <v>1.82</v>
          </cell>
          <cell r="P42">
            <v>-0.08</v>
          </cell>
          <cell r="Q42">
            <v>-2.5299999999999998</v>
          </cell>
          <cell r="R42">
            <v>6.95</v>
          </cell>
          <cell r="S42">
            <v>47.51</v>
          </cell>
        </row>
        <row r="43">
          <cell r="A43" t="str">
            <v>AOT</v>
          </cell>
          <cell r="B43">
            <v>41</v>
          </cell>
          <cell r="C43" t="str">
            <v> i | 1 | 2 | 3 </v>
          </cell>
          <cell r="E43">
            <v>64.25</v>
          </cell>
          <cell r="F43">
            <v>-1.91</v>
          </cell>
          <cell r="G43">
            <v>28534200</v>
          </cell>
          <cell r="H43">
            <v>1847813</v>
          </cell>
          <cell r="I43">
            <v>917856</v>
          </cell>
          <cell r="J43">
            <v>213.26</v>
          </cell>
          <cell r="K43">
            <v>6.48</v>
          </cell>
          <cell r="L43">
            <v>0.21</v>
          </cell>
          <cell r="M43">
            <v>0.19</v>
          </cell>
          <cell r="N43">
            <v>0.3</v>
          </cell>
          <cell r="O43">
            <v>3.22</v>
          </cell>
          <cell r="P43">
            <v>2.92</v>
          </cell>
          <cell r="Q43">
            <v>12.98</v>
          </cell>
          <cell r="R43">
            <v>0.3</v>
          </cell>
          <cell r="S43">
            <v>30</v>
          </cell>
          <cell r="U43">
            <v>897</v>
          </cell>
          <cell r="V43">
            <v>864</v>
          </cell>
          <cell r="W43">
            <v>27.15</v>
          </cell>
        </row>
        <row r="44">
          <cell r="A44" t="str">
            <v>AP</v>
          </cell>
          <cell r="B44">
            <v>42</v>
          </cell>
          <cell r="C44" t="str">
            <v> i | 1 | 2 | 3 </v>
          </cell>
          <cell r="E44">
            <v>7.1</v>
          </cell>
          <cell r="F44">
            <v>-1.39</v>
          </cell>
          <cell r="G44">
            <v>11286500</v>
          </cell>
          <cell r="H44">
            <v>80418</v>
          </cell>
          <cell r="I44">
            <v>22336</v>
          </cell>
          <cell r="J44">
            <v>5.4</v>
          </cell>
          <cell r="K44">
            <v>0.79</v>
          </cell>
          <cell r="L44">
            <v>1.0900000000000001</v>
          </cell>
          <cell r="M44">
            <v>0.4</v>
          </cell>
          <cell r="N44">
            <v>1.32</v>
          </cell>
          <cell r="O44">
            <v>8.8000000000000007</v>
          </cell>
          <cell r="P44">
            <v>15.5</v>
          </cell>
          <cell r="Q44">
            <v>13.72</v>
          </cell>
          <cell r="R44">
            <v>5.63</v>
          </cell>
          <cell r="S44">
            <v>68.77</v>
          </cell>
          <cell r="U44">
            <v>141</v>
          </cell>
          <cell r="V44">
            <v>177</v>
          </cell>
          <cell r="W44">
            <v>0.99</v>
          </cell>
        </row>
        <row r="45">
          <cell r="A45" t="str">
            <v>APCO</v>
          </cell>
          <cell r="B45">
            <v>43</v>
          </cell>
          <cell r="C45" t="str">
            <v> i | 1 | 2 | 3 </v>
          </cell>
          <cell r="E45">
            <v>3.76</v>
          </cell>
          <cell r="F45">
            <v>0</v>
          </cell>
          <cell r="G45">
            <v>46200</v>
          </cell>
          <cell r="H45">
            <v>173</v>
          </cell>
          <cell r="I45">
            <v>2256</v>
          </cell>
          <cell r="J45">
            <v>32.93</v>
          </cell>
          <cell r="K45">
            <v>3.98</v>
          </cell>
          <cell r="L45">
            <v>0.09</v>
          </cell>
          <cell r="M45">
            <v>0.1</v>
          </cell>
          <cell r="N45">
            <v>0.11</v>
          </cell>
          <cell r="O45">
            <v>13.99</v>
          </cell>
          <cell r="P45">
            <v>12.15</v>
          </cell>
          <cell r="Q45">
            <v>27.55</v>
          </cell>
          <cell r="R45">
            <v>2.5299999999999998</v>
          </cell>
          <cell r="S45">
            <v>30.78</v>
          </cell>
          <cell r="U45">
            <v>562</v>
          </cell>
          <cell r="V45">
            <v>453</v>
          </cell>
          <cell r="W45">
            <v>-3.41</v>
          </cell>
        </row>
        <row r="46">
          <cell r="A46" t="str">
            <v>APCS</v>
          </cell>
          <cell r="B46">
            <v>44</v>
          </cell>
          <cell r="C46" t="str">
            <v> i | 1 | 2 | 3 </v>
          </cell>
          <cell r="E46">
            <v>5.15</v>
          </cell>
          <cell r="F46">
            <v>-1.9</v>
          </cell>
          <cell r="G46">
            <v>62600</v>
          </cell>
          <cell r="H46">
            <v>326</v>
          </cell>
          <cell r="I46">
            <v>3399</v>
          </cell>
          <cell r="J46">
            <v>330</v>
          </cell>
          <cell r="K46">
            <v>1.97</v>
          </cell>
          <cell r="L46">
            <v>0.95</v>
          </cell>
          <cell r="M46">
            <v>0.06</v>
          </cell>
          <cell r="N46">
            <v>0.02</v>
          </cell>
          <cell r="O46">
            <v>1.05</v>
          </cell>
          <cell r="P46">
            <v>0.6</v>
          </cell>
          <cell r="Q46">
            <v>-2.4</v>
          </cell>
          <cell r="R46">
            <v>1.17</v>
          </cell>
          <cell r="S46">
            <v>60.24</v>
          </cell>
          <cell r="U46">
            <v>952</v>
          </cell>
          <cell r="V46">
            <v>956</v>
          </cell>
          <cell r="W46">
            <v>-2.11</v>
          </cell>
        </row>
        <row r="47">
          <cell r="A47" t="str">
            <v>APEX</v>
          </cell>
          <cell r="B47">
            <v>45</v>
          </cell>
          <cell r="C47" t="str">
            <v> i | 1 | 2 | 3 </v>
          </cell>
          <cell r="D47" t="str">
            <v>C</v>
          </cell>
          <cell r="E47">
            <v>7.0000000000000007E-2</v>
          </cell>
          <cell r="F47">
            <v>0</v>
          </cell>
          <cell r="G47">
            <v>204300</v>
          </cell>
          <cell r="H47">
            <v>14</v>
          </cell>
          <cell r="I47">
            <v>280</v>
          </cell>
          <cell r="L47">
            <v>-120.14</v>
          </cell>
          <cell r="N47">
            <v>0</v>
          </cell>
          <cell r="O47">
            <v>-0.06</v>
          </cell>
          <cell r="P47">
            <v>-236.53</v>
          </cell>
          <cell r="Q47">
            <v>-31.11</v>
          </cell>
          <cell r="S47">
            <v>44.3</v>
          </cell>
        </row>
        <row r="48">
          <cell r="A48" t="str">
            <v>APP</v>
          </cell>
          <cell r="B48">
            <v>46</v>
          </cell>
          <cell r="C48" t="str">
            <v> i | 1 | 3 </v>
          </cell>
          <cell r="E48">
            <v>2.2400000000000002</v>
          </cell>
          <cell r="F48">
            <v>-1.75</v>
          </cell>
          <cell r="G48">
            <v>2004200</v>
          </cell>
          <cell r="H48">
            <v>4587</v>
          </cell>
          <cell r="I48">
            <v>627</v>
          </cell>
          <cell r="J48">
            <v>12.15</v>
          </cell>
          <cell r="K48">
            <v>1.87</v>
          </cell>
          <cell r="L48">
            <v>0.92</v>
          </cell>
          <cell r="M48">
            <v>0.1</v>
          </cell>
          <cell r="N48">
            <v>0.19</v>
          </cell>
          <cell r="O48">
            <v>11.8</v>
          </cell>
          <cell r="P48">
            <v>22.18</v>
          </cell>
          <cell r="Q48">
            <v>8.9</v>
          </cell>
          <cell r="R48">
            <v>4.46</v>
          </cell>
          <cell r="S48">
            <v>42.4</v>
          </cell>
          <cell r="U48">
            <v>211</v>
          </cell>
          <cell r="V48">
            <v>256</v>
          </cell>
        </row>
        <row r="49">
          <cell r="A49" t="str">
            <v>APURE</v>
          </cell>
          <cell r="B49">
            <v>47</v>
          </cell>
          <cell r="C49" t="str">
            <v> i | 1 | 2 | 3 </v>
          </cell>
          <cell r="E49">
            <v>2.2599999999999998</v>
          </cell>
          <cell r="F49">
            <v>7.62</v>
          </cell>
          <cell r="G49">
            <v>19028500</v>
          </cell>
          <cell r="H49">
            <v>41523</v>
          </cell>
          <cell r="I49">
            <v>2166</v>
          </cell>
          <cell r="J49">
            <v>9.01</v>
          </cell>
          <cell r="K49">
            <v>1.21</v>
          </cell>
          <cell r="L49">
            <v>0.13</v>
          </cell>
          <cell r="M49">
            <v>0.05</v>
          </cell>
          <cell r="N49">
            <v>0.25</v>
          </cell>
          <cell r="O49">
            <v>15.41</v>
          </cell>
          <cell r="P49">
            <v>13.79</v>
          </cell>
          <cell r="Q49">
            <v>13.51</v>
          </cell>
          <cell r="S49">
            <v>26.45</v>
          </cell>
          <cell r="U49">
            <v>222</v>
          </cell>
          <cell r="V49">
            <v>128</v>
          </cell>
          <cell r="W49">
            <v>-1.98</v>
          </cell>
        </row>
        <row r="50">
          <cell r="A50" t="str">
            <v>AQ</v>
          </cell>
          <cell r="B50">
            <v>48</v>
          </cell>
          <cell r="C50" t="str">
            <v> i | 1 | 2 | 3 </v>
          </cell>
          <cell r="D50" t="str">
            <v>C</v>
          </cell>
          <cell r="E50">
            <v>0.02</v>
          </cell>
          <cell r="F50">
            <v>0</v>
          </cell>
          <cell r="G50">
            <v>1809700</v>
          </cell>
          <cell r="H50">
            <v>34</v>
          </cell>
          <cell r="I50">
            <v>1706</v>
          </cell>
          <cell r="K50">
            <v>0.5</v>
          </cell>
          <cell r="L50">
            <v>1.1000000000000001</v>
          </cell>
          <cell r="N50">
            <v>0</v>
          </cell>
          <cell r="O50">
            <v>-4.3899999999999997</v>
          </cell>
          <cell r="P50">
            <v>-9.23</v>
          </cell>
          <cell r="Q50">
            <v>-56.81</v>
          </cell>
          <cell r="S50">
            <v>74.08</v>
          </cell>
        </row>
        <row r="51">
          <cell r="A51" t="str">
            <v>AQUA</v>
          </cell>
          <cell r="B51">
            <v>49</v>
          </cell>
          <cell r="C51" t="str">
            <v> i | 1 | 3 </v>
          </cell>
          <cell r="E51">
            <v>0.4</v>
          </cell>
          <cell r="F51">
            <v>0</v>
          </cell>
          <cell r="G51">
            <v>20590200</v>
          </cell>
          <cell r="H51">
            <v>8254</v>
          </cell>
          <cell r="I51">
            <v>1837</v>
          </cell>
          <cell r="J51">
            <v>2.6</v>
          </cell>
          <cell r="K51">
            <v>0.4</v>
          </cell>
          <cell r="L51">
            <v>0.74</v>
          </cell>
          <cell r="N51">
            <v>0.16</v>
          </cell>
          <cell r="O51">
            <v>11.38</v>
          </cell>
          <cell r="P51">
            <v>16.27</v>
          </cell>
          <cell r="Q51">
            <v>40.75</v>
          </cell>
          <cell r="R51">
            <v>7.5</v>
          </cell>
          <cell r="S51">
            <v>77.84</v>
          </cell>
          <cell r="U51">
            <v>122</v>
          </cell>
          <cell r="V51">
            <v>115</v>
          </cell>
          <cell r="W51">
            <v>0.09</v>
          </cell>
        </row>
        <row r="52">
          <cell r="A52" t="str">
            <v>ARIN</v>
          </cell>
          <cell r="B52">
            <v>50</v>
          </cell>
          <cell r="C52" t="str">
            <v> i | 1 | 3 </v>
          </cell>
          <cell r="E52">
            <v>0.84</v>
          </cell>
          <cell r="F52">
            <v>0</v>
          </cell>
          <cell r="G52">
            <v>942600</v>
          </cell>
          <cell r="H52">
            <v>783</v>
          </cell>
          <cell r="I52">
            <v>504</v>
          </cell>
          <cell r="K52">
            <v>1.1100000000000001</v>
          </cell>
          <cell r="L52">
            <v>1.23</v>
          </cell>
          <cell r="N52">
            <v>0</v>
          </cell>
          <cell r="O52">
            <v>-1.72</v>
          </cell>
          <cell r="P52">
            <v>-4.96</v>
          </cell>
          <cell r="Q52">
            <v>-52.83</v>
          </cell>
          <cell r="S52">
            <v>38.090000000000003</v>
          </cell>
        </row>
        <row r="53">
          <cell r="A53" t="str">
            <v>ARIP</v>
          </cell>
          <cell r="B53">
            <v>51</v>
          </cell>
          <cell r="C53" t="str">
            <v> i | 1 | 2 | 3 </v>
          </cell>
          <cell r="E53">
            <v>0.43</v>
          </cell>
          <cell r="F53">
            <v>4.88</v>
          </cell>
          <cell r="G53">
            <v>81800</v>
          </cell>
          <cell r="H53">
            <v>34</v>
          </cell>
          <cell r="I53">
            <v>200</v>
          </cell>
          <cell r="K53">
            <v>1</v>
          </cell>
          <cell r="L53">
            <v>0.19</v>
          </cell>
          <cell r="N53">
            <v>0</v>
          </cell>
          <cell r="O53">
            <v>-0.83</v>
          </cell>
          <cell r="P53">
            <v>-1.37</v>
          </cell>
          <cell r="Q53">
            <v>-3.33</v>
          </cell>
          <cell r="S53">
            <v>34.78</v>
          </cell>
        </row>
        <row r="54">
          <cell r="A54" t="str">
            <v>ARROW</v>
          </cell>
          <cell r="B54">
            <v>52</v>
          </cell>
          <cell r="C54" t="str">
            <v> i | 1 | 2 | 3 </v>
          </cell>
          <cell r="E54">
            <v>7.35</v>
          </cell>
          <cell r="F54">
            <v>0.68</v>
          </cell>
          <cell r="G54">
            <v>115700</v>
          </cell>
          <cell r="H54">
            <v>852</v>
          </cell>
          <cell r="I54">
            <v>1874</v>
          </cell>
          <cell r="J54">
            <v>10.73</v>
          </cell>
          <cell r="K54">
            <v>1.57</v>
          </cell>
          <cell r="L54">
            <v>0.46</v>
          </cell>
          <cell r="M54">
            <v>0.15</v>
          </cell>
          <cell r="N54">
            <v>0.69</v>
          </cell>
          <cell r="O54">
            <v>13.1</v>
          </cell>
          <cell r="P54">
            <v>14.86</v>
          </cell>
          <cell r="Q54">
            <v>13.5</v>
          </cell>
          <cell r="R54">
            <v>7.47</v>
          </cell>
          <cell r="S54">
            <v>28.66</v>
          </cell>
          <cell r="U54">
            <v>246</v>
          </cell>
          <cell r="V54">
            <v>186</v>
          </cell>
          <cell r="W54">
            <v>-6.86</v>
          </cell>
        </row>
        <row r="55">
          <cell r="A55" t="str">
            <v>AS</v>
          </cell>
          <cell r="B55">
            <v>53</v>
          </cell>
          <cell r="C55" t="str">
            <v> i | 1 | 2 | 3 </v>
          </cell>
          <cell r="E55">
            <v>5.55</v>
          </cell>
          <cell r="F55">
            <v>-1.77</v>
          </cell>
          <cell r="G55">
            <v>1796900</v>
          </cell>
          <cell r="H55">
            <v>10067</v>
          </cell>
          <cell r="I55">
            <v>2300</v>
          </cell>
          <cell r="J55">
            <v>8.89</v>
          </cell>
          <cell r="K55">
            <v>6.04</v>
          </cell>
          <cell r="L55">
            <v>0.82</v>
          </cell>
          <cell r="N55">
            <v>0.62</v>
          </cell>
          <cell r="O55">
            <v>52.27</v>
          </cell>
          <cell r="P55">
            <v>104.72</v>
          </cell>
          <cell r="Q55">
            <v>23.68</v>
          </cell>
          <cell r="S55">
            <v>24.92</v>
          </cell>
          <cell r="U55">
            <v>70</v>
          </cell>
          <cell r="V55">
            <v>70</v>
          </cell>
          <cell r="W55">
            <v>-0.16</v>
          </cell>
        </row>
        <row r="56">
          <cell r="A56" t="str">
            <v>ASAP</v>
          </cell>
          <cell r="B56">
            <v>54</v>
          </cell>
          <cell r="C56" t="str">
            <v> i | 1 | 2 | 3 </v>
          </cell>
          <cell r="E56">
            <v>2.04</v>
          </cell>
          <cell r="F56">
            <v>-1.92</v>
          </cell>
          <cell r="G56">
            <v>1111400</v>
          </cell>
          <cell r="H56">
            <v>2297</v>
          </cell>
          <cell r="I56">
            <v>1481</v>
          </cell>
          <cell r="K56">
            <v>1.1100000000000001</v>
          </cell>
          <cell r="L56">
            <v>8.32</v>
          </cell>
          <cell r="N56">
            <v>0</v>
          </cell>
          <cell r="O56">
            <v>-0.82</v>
          </cell>
          <cell r="P56">
            <v>-10.98</v>
          </cell>
          <cell r="Q56">
            <v>-2.34</v>
          </cell>
          <cell r="S56">
            <v>20.51</v>
          </cell>
        </row>
        <row r="57">
          <cell r="A57" t="str">
            <v>ASEFA</v>
          </cell>
          <cell r="B57">
            <v>55</v>
          </cell>
          <cell r="C57" t="str">
            <v> i | 1 | 2 | 3 </v>
          </cell>
          <cell r="E57">
            <v>3.38</v>
          </cell>
          <cell r="F57">
            <v>0</v>
          </cell>
          <cell r="G57">
            <v>34300</v>
          </cell>
          <cell r="H57">
            <v>116</v>
          </cell>
          <cell r="I57">
            <v>1859</v>
          </cell>
          <cell r="J57">
            <v>12</v>
          </cell>
          <cell r="K57">
            <v>1.18</v>
          </cell>
          <cell r="L57">
            <v>0.42</v>
          </cell>
          <cell r="N57">
            <v>0.28000000000000003</v>
          </cell>
          <cell r="O57">
            <v>8.85</v>
          </cell>
          <cell r="P57">
            <v>9.89</v>
          </cell>
          <cell r="Q57">
            <v>7.11</v>
          </cell>
          <cell r="R57">
            <v>5.96</v>
          </cell>
          <cell r="S57">
            <v>29.92</v>
          </cell>
          <cell r="U57">
            <v>377</v>
          </cell>
          <cell r="V57">
            <v>315</v>
          </cell>
          <cell r="W57">
            <v>-4.87</v>
          </cell>
        </row>
        <row r="58">
          <cell r="A58" t="str">
            <v>ASIA</v>
          </cell>
          <cell r="B58">
            <v>56</v>
          </cell>
          <cell r="C58" t="str">
            <v> i | 1 | 2 | 3 </v>
          </cell>
          <cell r="E58">
            <v>4.8</v>
          </cell>
          <cell r="F58">
            <v>1.27</v>
          </cell>
          <cell r="G58">
            <v>18300</v>
          </cell>
          <cell r="H58">
            <v>88</v>
          </cell>
          <cell r="I58">
            <v>1536</v>
          </cell>
          <cell r="K58">
            <v>0.28999999999999998</v>
          </cell>
          <cell r="L58">
            <v>0.82</v>
          </cell>
          <cell r="N58">
            <v>0</v>
          </cell>
          <cell r="O58">
            <v>-0.1</v>
          </cell>
          <cell r="P58">
            <v>-2.4</v>
          </cell>
          <cell r="Q58">
            <v>-16.91</v>
          </cell>
          <cell r="R58">
            <v>1.04</v>
          </cell>
          <cell r="S58">
            <v>32.1</v>
          </cell>
        </row>
        <row r="59">
          <cell r="A59" t="str">
            <v>ASIAN</v>
          </cell>
          <cell r="B59">
            <v>57</v>
          </cell>
          <cell r="C59" t="str">
            <v> i | 1 | 2 | 3 </v>
          </cell>
          <cell r="E59">
            <v>12.2</v>
          </cell>
          <cell r="F59">
            <v>1.67</v>
          </cell>
          <cell r="G59">
            <v>32125900</v>
          </cell>
          <cell r="H59">
            <v>393047</v>
          </cell>
          <cell r="I59">
            <v>6621</v>
          </cell>
          <cell r="J59">
            <v>10.7</v>
          </cell>
          <cell r="K59">
            <v>2.0299999999999998</v>
          </cell>
          <cell r="L59">
            <v>0.95</v>
          </cell>
          <cell r="M59">
            <v>0.2</v>
          </cell>
          <cell r="N59">
            <v>1.1499999999999999</v>
          </cell>
          <cell r="O59">
            <v>11.97</v>
          </cell>
          <cell r="P59">
            <v>20.52</v>
          </cell>
          <cell r="Q59">
            <v>9.4</v>
          </cell>
          <cell r="R59">
            <v>1.64</v>
          </cell>
          <cell r="S59">
            <v>30.3</v>
          </cell>
          <cell r="U59">
            <v>183</v>
          </cell>
          <cell r="V59">
            <v>205</v>
          </cell>
          <cell r="W59">
            <v>0.54</v>
          </cell>
        </row>
        <row r="60">
          <cell r="A60" t="str">
            <v>ASIMAR</v>
          </cell>
          <cell r="B60">
            <v>58</v>
          </cell>
          <cell r="C60" t="str">
            <v> i | 1 | 2 | 3 </v>
          </cell>
          <cell r="E60">
            <v>1.47</v>
          </cell>
          <cell r="F60">
            <v>-3.92</v>
          </cell>
          <cell r="G60">
            <v>630000</v>
          </cell>
          <cell r="H60">
            <v>942</v>
          </cell>
          <cell r="I60">
            <v>380</v>
          </cell>
          <cell r="J60">
            <v>17.29</v>
          </cell>
          <cell r="K60">
            <v>0.88</v>
          </cell>
          <cell r="L60">
            <v>0.61</v>
          </cell>
          <cell r="M60">
            <v>0.05</v>
          </cell>
          <cell r="N60">
            <v>0.09</v>
          </cell>
          <cell r="O60">
            <v>5.4</v>
          </cell>
          <cell r="P60">
            <v>5.09</v>
          </cell>
          <cell r="Q60">
            <v>6.18</v>
          </cell>
          <cell r="R60">
            <v>3.4</v>
          </cell>
          <cell r="S60">
            <v>63.38</v>
          </cell>
          <cell r="U60">
            <v>610</v>
          </cell>
          <cell r="V60">
            <v>544</v>
          </cell>
          <cell r="W60">
            <v>-0.51</v>
          </cell>
        </row>
        <row r="61">
          <cell r="A61" t="str">
            <v>ASK</v>
          </cell>
          <cell r="B61">
            <v>59</v>
          </cell>
          <cell r="C61" t="str">
            <v> i | 1 | 3 </v>
          </cell>
          <cell r="E61">
            <v>21.6</v>
          </cell>
          <cell r="F61">
            <v>-0.92</v>
          </cell>
          <cell r="G61">
            <v>555200</v>
          </cell>
          <cell r="H61">
            <v>11972</v>
          </cell>
          <cell r="I61">
            <v>7601</v>
          </cell>
          <cell r="J61">
            <v>8.42</v>
          </cell>
          <cell r="K61">
            <v>1.39</v>
          </cell>
          <cell r="L61">
            <v>6.95</v>
          </cell>
          <cell r="M61">
            <v>1.72</v>
          </cell>
          <cell r="N61">
            <v>2.57</v>
          </cell>
          <cell r="O61">
            <v>2.72</v>
          </cell>
          <cell r="P61">
            <v>16.96</v>
          </cell>
          <cell r="Q61">
            <v>24.96</v>
          </cell>
          <cell r="R61">
            <v>7.96</v>
          </cell>
          <cell r="S61">
            <v>41.8</v>
          </cell>
          <cell r="U61">
            <v>167</v>
          </cell>
          <cell r="V61">
            <v>463</v>
          </cell>
          <cell r="W61">
            <v>1.33</v>
          </cell>
        </row>
        <row r="62">
          <cell r="A62" t="str">
            <v>ASN</v>
          </cell>
          <cell r="B62">
            <v>60</v>
          </cell>
          <cell r="C62" t="str">
            <v> i | 1 | 2 | 3 </v>
          </cell>
          <cell r="E62">
            <v>4.5599999999999996</v>
          </cell>
          <cell r="F62">
            <v>0</v>
          </cell>
          <cell r="G62">
            <v>1000</v>
          </cell>
          <cell r="H62">
            <v>5</v>
          </cell>
          <cell r="I62">
            <v>711</v>
          </cell>
          <cell r="J62">
            <v>36.67</v>
          </cell>
          <cell r="K62">
            <v>2.46</v>
          </cell>
          <cell r="L62">
            <v>0.24</v>
          </cell>
          <cell r="M62">
            <v>0.01</v>
          </cell>
          <cell r="N62">
            <v>0.12</v>
          </cell>
          <cell r="O62">
            <v>7.32</v>
          </cell>
          <cell r="P62">
            <v>6.87</v>
          </cell>
          <cell r="Q62">
            <v>10.52</v>
          </cell>
          <cell r="R62">
            <v>0.2</v>
          </cell>
          <cell r="S62">
            <v>25.83</v>
          </cell>
          <cell r="U62">
            <v>711</v>
          </cell>
          <cell r="V62">
            <v>619</v>
          </cell>
          <cell r="W62">
            <v>1.08</v>
          </cell>
        </row>
        <row r="63">
          <cell r="A63" t="str">
            <v>ASP</v>
          </cell>
          <cell r="B63">
            <v>61</v>
          </cell>
          <cell r="C63" t="str">
            <v> i | 1 | 2 | 3 </v>
          </cell>
          <cell r="E63">
            <v>2</v>
          </cell>
          <cell r="F63">
            <v>-0.99</v>
          </cell>
          <cell r="G63">
            <v>3886000</v>
          </cell>
          <cell r="H63">
            <v>7820</v>
          </cell>
          <cell r="I63">
            <v>4211</v>
          </cell>
          <cell r="J63">
            <v>11.51</v>
          </cell>
          <cell r="K63">
            <v>0.91</v>
          </cell>
          <cell r="L63">
            <v>0.64</v>
          </cell>
          <cell r="M63">
            <v>0.06</v>
          </cell>
          <cell r="N63">
            <v>0.18</v>
          </cell>
          <cell r="O63">
            <v>6.4</v>
          </cell>
          <cell r="P63">
            <v>8.02</v>
          </cell>
          <cell r="Q63">
            <v>19.3</v>
          </cell>
          <cell r="R63">
            <v>6.5</v>
          </cell>
          <cell r="S63">
            <v>75.11</v>
          </cell>
          <cell r="U63">
            <v>412</v>
          </cell>
          <cell r="V63">
            <v>386</v>
          </cell>
          <cell r="W63">
            <v>-1.82</v>
          </cell>
        </row>
        <row r="64">
          <cell r="A64" t="str">
            <v>ATP30</v>
          </cell>
          <cell r="B64">
            <v>62</v>
          </cell>
          <cell r="C64" t="str">
            <v> i | 1 | 2 | 3 </v>
          </cell>
          <cell r="E64">
            <v>0.96</v>
          </cell>
          <cell r="F64">
            <v>0</v>
          </cell>
          <cell r="G64">
            <v>634900</v>
          </cell>
          <cell r="H64">
            <v>606</v>
          </cell>
          <cell r="I64">
            <v>593</v>
          </cell>
          <cell r="J64">
            <v>20.170000000000002</v>
          </cell>
          <cell r="K64">
            <v>1.45</v>
          </cell>
          <cell r="L64">
            <v>0.91</v>
          </cell>
          <cell r="M64">
            <v>0.02</v>
          </cell>
          <cell r="N64">
            <v>0.05</v>
          </cell>
          <cell r="O64">
            <v>5.81</v>
          </cell>
          <cell r="P64">
            <v>7.26</v>
          </cell>
          <cell r="Q64">
            <v>6.6</v>
          </cell>
          <cell r="R64">
            <v>4.17</v>
          </cell>
          <cell r="S64">
            <v>55.12</v>
          </cell>
          <cell r="U64">
            <v>591</v>
          </cell>
          <cell r="V64">
            <v>570</v>
          </cell>
          <cell r="W64">
            <v>0.45</v>
          </cell>
        </row>
        <row r="65">
          <cell r="A65" t="str">
            <v>AU</v>
          </cell>
          <cell r="B65">
            <v>63</v>
          </cell>
          <cell r="C65" t="str">
            <v> i | 1 | 2 | 3 </v>
          </cell>
          <cell r="E65">
            <v>9.4499999999999993</v>
          </cell>
          <cell r="F65">
            <v>-0.53</v>
          </cell>
          <cell r="G65">
            <v>2403200</v>
          </cell>
          <cell r="H65">
            <v>22914</v>
          </cell>
          <cell r="I65">
            <v>7708</v>
          </cell>
          <cell r="J65">
            <v>88.41</v>
          </cell>
          <cell r="K65">
            <v>9.31</v>
          </cell>
          <cell r="L65">
            <v>0.53</v>
          </cell>
          <cell r="N65">
            <v>0.11</v>
          </cell>
          <cell r="O65">
            <v>9.3800000000000008</v>
          </cell>
          <cell r="P65">
            <v>9.61</v>
          </cell>
          <cell r="Q65">
            <v>6.72</v>
          </cell>
          <cell r="R65">
            <v>3.07</v>
          </cell>
          <cell r="S65">
            <v>33.729999999999997</v>
          </cell>
          <cell r="U65">
            <v>696</v>
          </cell>
          <cell r="V65">
            <v>617</v>
          </cell>
          <cell r="W65">
            <v>2.5</v>
          </cell>
        </row>
        <row r="66">
          <cell r="A66" t="str">
            <v>AUCT</v>
          </cell>
          <cell r="B66">
            <v>64</v>
          </cell>
          <cell r="C66" t="str">
            <v> i | 1 | 2 | 3 </v>
          </cell>
          <cell r="E66">
            <v>10.6</v>
          </cell>
          <cell r="F66">
            <v>-3.64</v>
          </cell>
          <cell r="G66">
            <v>3686800</v>
          </cell>
          <cell r="H66">
            <v>39836</v>
          </cell>
          <cell r="I66">
            <v>5830</v>
          </cell>
          <cell r="J66">
            <v>25.09</v>
          </cell>
          <cell r="K66">
            <v>13.5</v>
          </cell>
          <cell r="L66">
            <v>2.62</v>
          </cell>
          <cell r="M66">
            <v>0.18</v>
          </cell>
          <cell r="N66">
            <v>0.43</v>
          </cell>
          <cell r="O66">
            <v>26.07</v>
          </cell>
          <cell r="P66">
            <v>53.55</v>
          </cell>
          <cell r="Q66">
            <v>24.84</v>
          </cell>
          <cell r="R66">
            <v>3.77</v>
          </cell>
          <cell r="S66">
            <v>29.39</v>
          </cell>
          <cell r="U66">
            <v>347</v>
          </cell>
          <cell r="V66">
            <v>350</v>
          </cell>
          <cell r="W66">
            <v>1.93</v>
          </cell>
        </row>
        <row r="67">
          <cell r="A67" t="str">
            <v>AWC</v>
          </cell>
          <cell r="B67">
            <v>65</v>
          </cell>
          <cell r="C67" t="str">
            <v> i | 1 | 3 </v>
          </cell>
          <cell r="E67">
            <v>4.74</v>
          </cell>
          <cell r="F67">
            <v>0.85</v>
          </cell>
          <cell r="G67">
            <v>151967300</v>
          </cell>
          <cell r="H67">
            <v>721142</v>
          </cell>
          <cell r="I67">
            <v>151680</v>
          </cell>
          <cell r="K67">
            <v>2.11</v>
          </cell>
          <cell r="L67">
            <v>0.73</v>
          </cell>
          <cell r="N67">
            <v>0</v>
          </cell>
          <cell r="O67">
            <v>0.01</v>
          </cell>
          <cell r="P67">
            <v>-1.87</v>
          </cell>
          <cell r="Q67">
            <v>-30.48</v>
          </cell>
          <cell r="R67">
            <v>0.26</v>
          </cell>
          <cell r="S67">
            <v>24.97</v>
          </cell>
        </row>
        <row r="68">
          <cell r="A68" t="str">
            <v>AYUD</v>
          </cell>
          <cell r="B68">
            <v>66</v>
          </cell>
          <cell r="C68" t="str">
            <v> i | 1 | 2 | 3 </v>
          </cell>
          <cell r="E68">
            <v>35</v>
          </cell>
          <cell r="F68">
            <v>-1.41</v>
          </cell>
          <cell r="G68">
            <v>100</v>
          </cell>
          <cell r="H68">
            <v>4</v>
          </cell>
          <cell r="I68">
            <v>13624</v>
          </cell>
          <cell r="J68">
            <v>54.5</v>
          </cell>
          <cell r="K68">
            <v>0.79</v>
          </cell>
          <cell r="L68">
            <v>0.5</v>
          </cell>
          <cell r="M68">
            <v>0.75</v>
          </cell>
          <cell r="N68">
            <v>0.64</v>
          </cell>
          <cell r="O68">
            <v>1.06</v>
          </cell>
          <cell r="P68">
            <v>1.4</v>
          </cell>
          <cell r="Q68">
            <v>11.45</v>
          </cell>
          <cell r="R68">
            <v>4.18</v>
          </cell>
          <cell r="S68">
            <v>24.34</v>
          </cell>
          <cell r="U68">
            <v>895</v>
          </cell>
          <cell r="V68">
            <v>910</v>
          </cell>
          <cell r="W68">
            <v>-4.6900000000000004</v>
          </cell>
        </row>
        <row r="69">
          <cell r="A69" t="str">
            <v>B</v>
          </cell>
          <cell r="B69">
            <v>67</v>
          </cell>
          <cell r="C69" t="str">
            <v> i | 1 | 2 | 3 </v>
          </cell>
          <cell r="E69">
            <v>0.32</v>
          </cell>
          <cell r="F69">
            <v>0</v>
          </cell>
          <cell r="G69">
            <v>6895600</v>
          </cell>
          <cell r="H69">
            <v>2267</v>
          </cell>
          <cell r="I69">
            <v>425</v>
          </cell>
          <cell r="K69">
            <v>0.67</v>
          </cell>
          <cell r="L69">
            <v>0.51</v>
          </cell>
          <cell r="N69">
            <v>0</v>
          </cell>
          <cell r="O69">
            <v>-3.01</v>
          </cell>
          <cell r="P69">
            <v>-6.22</v>
          </cell>
          <cell r="Q69">
            <v>-11.72</v>
          </cell>
          <cell r="S69">
            <v>67.16</v>
          </cell>
        </row>
        <row r="70">
          <cell r="A70" t="str">
            <v>B52</v>
          </cell>
          <cell r="B70">
            <v>68</v>
          </cell>
          <cell r="C70" t="str">
            <v> i | 1 | 2 | 3 </v>
          </cell>
          <cell r="D70" t="str">
            <v>C</v>
          </cell>
          <cell r="E70">
            <v>0.15</v>
          </cell>
          <cell r="F70">
            <v>-6.25</v>
          </cell>
          <cell r="G70">
            <v>296100</v>
          </cell>
          <cell r="H70">
            <v>47</v>
          </cell>
          <cell r="I70">
            <v>303</v>
          </cell>
          <cell r="K70">
            <v>2.14</v>
          </cell>
          <cell r="L70">
            <v>0.16</v>
          </cell>
          <cell r="N70">
            <v>0</v>
          </cell>
          <cell r="O70">
            <v>-40.520000000000003</v>
          </cell>
          <cell r="P70">
            <v>-45.87</v>
          </cell>
          <cell r="Q70">
            <v>-167.86</v>
          </cell>
          <cell r="S70">
            <v>44.23</v>
          </cell>
        </row>
        <row r="71">
          <cell r="A71" t="str">
            <v>BA</v>
          </cell>
          <cell r="B71">
            <v>69</v>
          </cell>
          <cell r="C71" t="str">
            <v> i | 1 | 2 | 3 </v>
          </cell>
          <cell r="E71">
            <v>6.05</v>
          </cell>
          <cell r="F71">
            <v>2.54</v>
          </cell>
          <cell r="G71">
            <v>1514000</v>
          </cell>
          <cell r="H71">
            <v>9126</v>
          </cell>
          <cell r="I71">
            <v>12705</v>
          </cell>
          <cell r="K71">
            <v>0.67</v>
          </cell>
          <cell r="L71">
            <v>1.76</v>
          </cell>
          <cell r="M71">
            <v>0.1</v>
          </cell>
          <cell r="N71">
            <v>0</v>
          </cell>
          <cell r="O71">
            <v>-4.8499999999999996</v>
          </cell>
          <cell r="P71">
            <v>-18.09</v>
          </cell>
          <cell r="Q71">
            <v>-56.73</v>
          </cell>
          <cell r="R71">
            <v>1.65</v>
          </cell>
          <cell r="S71">
            <v>36.409999999999997</v>
          </cell>
        </row>
        <row r="72">
          <cell r="A72" t="str">
            <v>BAFS</v>
          </cell>
          <cell r="B72">
            <v>70</v>
          </cell>
          <cell r="C72" t="str">
            <v> i | 1 | 2 | 3 </v>
          </cell>
          <cell r="E72">
            <v>24</v>
          </cell>
          <cell r="F72">
            <v>0.42</v>
          </cell>
          <cell r="G72">
            <v>491800</v>
          </cell>
          <cell r="H72">
            <v>11785</v>
          </cell>
          <cell r="I72">
            <v>15300</v>
          </cell>
          <cell r="K72">
            <v>2.72</v>
          </cell>
          <cell r="L72">
            <v>2.25</v>
          </cell>
          <cell r="N72">
            <v>0</v>
          </cell>
          <cell r="O72">
            <v>0.95</v>
          </cell>
          <cell r="P72">
            <v>-1.55</v>
          </cell>
          <cell r="Q72">
            <v>-17.38</v>
          </cell>
          <cell r="R72">
            <v>5.21</v>
          </cell>
          <cell r="S72">
            <v>45.18</v>
          </cell>
        </row>
        <row r="73">
          <cell r="A73" t="str">
            <v>BAM</v>
          </cell>
          <cell r="B73">
            <v>71</v>
          </cell>
          <cell r="C73" t="str">
            <v> i | 1 | 3 </v>
          </cell>
          <cell r="E73">
            <v>21.1</v>
          </cell>
          <cell r="F73">
            <v>0</v>
          </cell>
          <cell r="G73">
            <v>19060300</v>
          </cell>
          <cell r="H73">
            <v>404309</v>
          </cell>
          <cell r="I73">
            <v>68196</v>
          </cell>
          <cell r="J73">
            <v>25.05</v>
          </cell>
          <cell r="K73">
            <v>1.9</v>
          </cell>
          <cell r="L73">
            <v>2.25</v>
          </cell>
          <cell r="M73">
            <v>1.05</v>
          </cell>
          <cell r="N73">
            <v>0.87</v>
          </cell>
          <cell r="O73">
            <v>2.11</v>
          </cell>
          <cell r="P73">
            <v>6.95</v>
          </cell>
          <cell r="Q73">
            <v>12.76</v>
          </cell>
          <cell r="R73">
            <v>4.9800000000000004</v>
          </cell>
          <cell r="S73">
            <v>54.2</v>
          </cell>
          <cell r="U73">
            <v>640</v>
          </cell>
          <cell r="V73">
            <v>773</v>
          </cell>
        </row>
        <row r="74">
          <cell r="A74" t="str">
            <v>BANPU</v>
          </cell>
          <cell r="B74">
            <v>72</v>
          </cell>
          <cell r="C74" t="str">
            <v> i | 1 | 2 | 3 </v>
          </cell>
          <cell r="E74">
            <v>8.75</v>
          </cell>
          <cell r="F74">
            <v>0.56999999999999995</v>
          </cell>
          <cell r="G74">
            <v>94501000</v>
          </cell>
          <cell r="H74">
            <v>828944</v>
          </cell>
          <cell r="I74">
            <v>44403</v>
          </cell>
          <cell r="K74">
            <v>0.75</v>
          </cell>
          <cell r="L74">
            <v>3.29</v>
          </cell>
          <cell r="M74">
            <v>0.15</v>
          </cell>
          <cell r="N74">
            <v>0</v>
          </cell>
          <cell r="O74">
            <v>2.14</v>
          </cell>
          <cell r="P74">
            <v>-4.13</v>
          </cell>
          <cell r="Q74">
            <v>-2.2000000000000002</v>
          </cell>
          <cell r="R74">
            <v>6.93</v>
          </cell>
          <cell r="S74">
            <v>87.79</v>
          </cell>
        </row>
        <row r="75">
          <cell r="A75" t="str">
            <v>BAT-3K</v>
          </cell>
          <cell r="B75">
            <v>73</v>
          </cell>
          <cell r="C75" t="str">
            <v> i | 1 | 2 | 3 </v>
          </cell>
          <cell r="E75">
            <v>265</v>
          </cell>
          <cell r="F75">
            <v>0</v>
          </cell>
          <cell r="G75">
            <v>0</v>
          </cell>
          <cell r="H75">
            <v>0</v>
          </cell>
          <cell r="I75">
            <v>5300</v>
          </cell>
          <cell r="J75">
            <v>43.82</v>
          </cell>
          <cell r="K75">
            <v>3.37</v>
          </cell>
          <cell r="L75">
            <v>0.98</v>
          </cell>
          <cell r="M75">
            <v>1</v>
          </cell>
          <cell r="N75">
            <v>6.05</v>
          </cell>
          <cell r="R75">
            <v>0.39</v>
          </cell>
          <cell r="W75">
            <v>-0.27</v>
          </cell>
        </row>
        <row r="76">
          <cell r="A76" t="str">
            <v>BAY</v>
          </cell>
          <cell r="B76">
            <v>74</v>
          </cell>
          <cell r="C76" t="str">
            <v> i | 1 | 3 </v>
          </cell>
          <cell r="E76">
            <v>25</v>
          </cell>
          <cell r="F76">
            <v>-1.96</v>
          </cell>
          <cell r="G76">
            <v>337400</v>
          </cell>
          <cell r="H76">
            <v>8509</v>
          </cell>
          <cell r="I76">
            <v>183894</v>
          </cell>
          <cell r="J76">
            <v>7.05</v>
          </cell>
          <cell r="K76">
            <v>0.65</v>
          </cell>
          <cell r="L76">
            <v>7.76</v>
          </cell>
          <cell r="N76">
            <v>3.55</v>
          </cell>
          <cell r="O76">
            <v>1.37</v>
          </cell>
          <cell r="P76">
            <v>9.5399999999999991</v>
          </cell>
          <cell r="Q76">
            <v>18.22</v>
          </cell>
          <cell r="R76">
            <v>3.4</v>
          </cell>
          <cell r="S76">
            <v>23.12</v>
          </cell>
          <cell r="U76">
            <v>256</v>
          </cell>
          <cell r="V76">
            <v>479</v>
          </cell>
          <cell r="W76">
            <v>0.45</v>
          </cell>
        </row>
        <row r="77">
          <cell r="A77" t="str">
            <v>BBL</v>
          </cell>
          <cell r="B77">
            <v>75</v>
          </cell>
          <cell r="C77" t="str">
            <v> i | 1 | 2 | 3 </v>
          </cell>
          <cell r="E77">
            <v>123.5</v>
          </cell>
          <cell r="F77">
            <v>2.0699999999999998</v>
          </cell>
          <cell r="G77">
            <v>9518200</v>
          </cell>
          <cell r="H77">
            <v>1174987</v>
          </cell>
          <cell r="I77">
            <v>235742</v>
          </cell>
          <cell r="J77">
            <v>10.39</v>
          </cell>
          <cell r="K77">
            <v>0.54</v>
          </cell>
          <cell r="L77">
            <v>7.67</v>
          </cell>
          <cell r="M77">
            <v>5</v>
          </cell>
          <cell r="N77">
            <v>11.93</v>
          </cell>
          <cell r="O77">
            <v>0.84</v>
          </cell>
          <cell r="P77">
            <v>5.24</v>
          </cell>
          <cell r="Q77">
            <v>13.12</v>
          </cell>
          <cell r="R77">
            <v>5.67</v>
          </cell>
          <cell r="S77">
            <v>98.6</v>
          </cell>
          <cell r="U77">
            <v>449</v>
          </cell>
          <cell r="V77">
            <v>584</v>
          </cell>
          <cell r="W77">
            <v>7.9</v>
          </cell>
        </row>
        <row r="78">
          <cell r="A78" t="str">
            <v>BC</v>
          </cell>
          <cell r="B78">
            <v>76</v>
          </cell>
          <cell r="C78" t="str">
            <v> i | 1 | 3 </v>
          </cell>
          <cell r="E78">
            <v>0.98</v>
          </cell>
          <cell r="F78">
            <v>0</v>
          </cell>
          <cell r="G78">
            <v>37000</v>
          </cell>
          <cell r="H78">
            <v>36</v>
          </cell>
          <cell r="I78">
            <v>497</v>
          </cell>
          <cell r="K78">
            <v>0.59</v>
          </cell>
          <cell r="L78">
            <v>3.58</v>
          </cell>
          <cell r="N78">
            <v>0</v>
          </cell>
          <cell r="O78">
            <v>-6.13</v>
          </cell>
          <cell r="P78">
            <v>-28.03</v>
          </cell>
          <cell r="Q78">
            <v>-111.28</v>
          </cell>
          <cell r="R78">
            <v>11.22</v>
          </cell>
          <cell r="S78">
            <v>35.06</v>
          </cell>
        </row>
        <row r="79">
          <cell r="A79" t="str">
            <v>BCH</v>
          </cell>
          <cell r="B79">
            <v>77</v>
          </cell>
          <cell r="C79" t="str">
            <v> i | 1 | 3 </v>
          </cell>
          <cell r="E79">
            <v>13.8</v>
          </cell>
          <cell r="F79">
            <v>0</v>
          </cell>
          <cell r="G79">
            <v>9713000</v>
          </cell>
          <cell r="H79">
            <v>134737</v>
          </cell>
          <cell r="I79">
            <v>34414</v>
          </cell>
          <cell r="J79">
            <v>29.08</v>
          </cell>
          <cell r="K79">
            <v>5.23</v>
          </cell>
          <cell r="L79">
            <v>1.36</v>
          </cell>
          <cell r="M79">
            <v>0.1</v>
          </cell>
          <cell r="N79">
            <v>0.48</v>
          </cell>
          <cell r="O79">
            <v>11.95</v>
          </cell>
          <cell r="P79">
            <v>18.86</v>
          </cell>
          <cell r="Q79">
            <v>14.24</v>
          </cell>
          <cell r="R79">
            <v>1.67</v>
          </cell>
          <cell r="S79">
            <v>44</v>
          </cell>
          <cell r="U79">
            <v>455</v>
          </cell>
          <cell r="V79">
            <v>464</v>
          </cell>
          <cell r="W79">
            <v>1.32</v>
          </cell>
        </row>
        <row r="80">
          <cell r="A80" t="str">
            <v>BCP</v>
          </cell>
          <cell r="B80">
            <v>78</v>
          </cell>
          <cell r="C80" t="str">
            <v> i | 1 | 2 | 3 </v>
          </cell>
          <cell r="E80">
            <v>19.5</v>
          </cell>
          <cell r="F80">
            <v>-0.51</v>
          </cell>
          <cell r="G80">
            <v>3851300</v>
          </cell>
          <cell r="H80">
            <v>74986</v>
          </cell>
          <cell r="I80">
            <v>26850</v>
          </cell>
          <cell r="K80">
            <v>0.56999999999999995</v>
          </cell>
          <cell r="L80">
            <v>1.86</v>
          </cell>
          <cell r="M80">
            <v>0.3</v>
          </cell>
          <cell r="N80">
            <v>0</v>
          </cell>
          <cell r="O80">
            <v>-3.87</v>
          </cell>
          <cell r="P80">
            <v>-14.9</v>
          </cell>
          <cell r="Q80">
            <v>-6.92</v>
          </cell>
          <cell r="R80">
            <v>4.1399999999999997</v>
          </cell>
          <cell r="S80">
            <v>59.46</v>
          </cell>
        </row>
        <row r="81">
          <cell r="A81" t="str">
            <v>BCPG</v>
          </cell>
          <cell r="B81">
            <v>79</v>
          </cell>
          <cell r="C81" t="str">
            <v> i | 1 | 2 | 3 </v>
          </cell>
          <cell r="E81">
            <v>14.9</v>
          </cell>
          <cell r="F81">
            <v>2.76</v>
          </cell>
          <cell r="G81">
            <v>13406000</v>
          </cell>
          <cell r="H81">
            <v>197691</v>
          </cell>
          <cell r="I81">
            <v>39342</v>
          </cell>
          <cell r="J81">
            <v>16.59</v>
          </cell>
          <cell r="K81">
            <v>1.98</v>
          </cell>
          <cell r="L81">
            <v>1.95</v>
          </cell>
          <cell r="M81">
            <v>0.16</v>
          </cell>
          <cell r="N81">
            <v>0.91</v>
          </cell>
          <cell r="O81">
            <v>6.82</v>
          </cell>
          <cell r="P81">
            <v>13.23</v>
          </cell>
          <cell r="Q81">
            <v>43.38</v>
          </cell>
          <cell r="R81">
            <v>3.82</v>
          </cell>
          <cell r="S81">
            <v>29.74</v>
          </cell>
          <cell r="U81">
            <v>408</v>
          </cell>
          <cell r="V81">
            <v>480</v>
          </cell>
          <cell r="W81">
            <v>-10.61</v>
          </cell>
        </row>
        <row r="82">
          <cell r="A82" t="str">
            <v>BCT</v>
          </cell>
          <cell r="B82">
            <v>80</v>
          </cell>
          <cell r="C82" t="str">
            <v> i | 1 | 2 | 3 </v>
          </cell>
          <cell r="E82">
            <v>42</v>
          </cell>
          <cell r="F82">
            <v>0</v>
          </cell>
          <cell r="G82">
            <v>12900</v>
          </cell>
          <cell r="H82">
            <v>542</v>
          </cell>
          <cell r="I82">
            <v>12600</v>
          </cell>
          <cell r="J82">
            <v>7.55</v>
          </cell>
          <cell r="K82">
            <v>0.64</v>
          </cell>
          <cell r="L82">
            <v>0.05</v>
          </cell>
          <cell r="M82">
            <v>1.2</v>
          </cell>
          <cell r="N82">
            <v>7.98</v>
          </cell>
          <cell r="O82">
            <v>9.8699999999999992</v>
          </cell>
          <cell r="P82">
            <v>8.73</v>
          </cell>
          <cell r="Q82">
            <v>0.04</v>
          </cell>
          <cell r="R82">
            <v>2.86</v>
          </cell>
          <cell r="S82">
            <v>22.62</v>
          </cell>
          <cell r="U82">
            <v>284</v>
          </cell>
          <cell r="V82">
            <v>173</v>
          </cell>
          <cell r="W82">
            <v>0.14000000000000001</v>
          </cell>
        </row>
        <row r="83">
          <cell r="A83" t="str">
            <v>BDMS</v>
          </cell>
          <cell r="B83">
            <v>81</v>
          </cell>
          <cell r="C83" t="str">
            <v> i | 1 | 2 | 3 </v>
          </cell>
          <cell r="E83">
            <v>21.6</v>
          </cell>
          <cell r="F83">
            <v>-0.92</v>
          </cell>
          <cell r="G83">
            <v>26802500</v>
          </cell>
          <cell r="H83">
            <v>582747</v>
          </cell>
          <cell r="I83">
            <v>343267</v>
          </cell>
          <cell r="J83">
            <v>48.24</v>
          </cell>
          <cell r="K83">
            <v>4.16</v>
          </cell>
          <cell r="L83">
            <v>0.56000000000000005</v>
          </cell>
          <cell r="M83">
            <v>0.3</v>
          </cell>
          <cell r="N83">
            <v>0.45</v>
          </cell>
          <cell r="O83">
            <v>7.73</v>
          </cell>
          <cell r="P83">
            <v>8.7100000000000009</v>
          </cell>
          <cell r="Q83">
            <v>9.42</v>
          </cell>
          <cell r="R83">
            <v>2.5499999999999998</v>
          </cell>
          <cell r="S83">
            <v>64.86</v>
          </cell>
          <cell r="U83">
            <v>680</v>
          </cell>
          <cell r="V83">
            <v>625</v>
          </cell>
          <cell r="W83">
            <v>2.2200000000000002</v>
          </cell>
        </row>
        <row r="84">
          <cell r="A84" t="str">
            <v>BEAUTY</v>
          </cell>
          <cell r="B84">
            <v>82</v>
          </cell>
          <cell r="C84" t="str">
            <v> i | 1 | 2 | 3 </v>
          </cell>
          <cell r="E84">
            <v>1.55</v>
          </cell>
          <cell r="F84">
            <v>-2.52</v>
          </cell>
          <cell r="G84">
            <v>46882000</v>
          </cell>
          <cell r="H84">
            <v>73784</v>
          </cell>
          <cell r="I84">
            <v>4661</v>
          </cell>
          <cell r="K84">
            <v>5.96</v>
          </cell>
          <cell r="L84">
            <v>0.38</v>
          </cell>
          <cell r="N84">
            <v>0</v>
          </cell>
          <cell r="O84">
            <v>-3.11</v>
          </cell>
          <cell r="P84">
            <v>-6.36</v>
          </cell>
          <cell r="Q84">
            <v>-20.89</v>
          </cell>
          <cell r="R84">
            <v>4.58</v>
          </cell>
          <cell r="S84">
            <v>77.98</v>
          </cell>
        </row>
        <row r="85">
          <cell r="A85" t="str">
            <v>BEC</v>
          </cell>
          <cell r="B85">
            <v>83</v>
          </cell>
          <cell r="C85" t="str">
            <v> i | 1 | 2 | 3 </v>
          </cell>
          <cell r="E85">
            <v>6.1</v>
          </cell>
          <cell r="F85">
            <v>-0.81</v>
          </cell>
          <cell r="G85">
            <v>4288600</v>
          </cell>
          <cell r="H85">
            <v>26106</v>
          </cell>
          <cell r="I85">
            <v>12200</v>
          </cell>
          <cell r="K85">
            <v>2.39</v>
          </cell>
          <cell r="L85">
            <v>1.01</v>
          </cell>
          <cell r="N85">
            <v>0</v>
          </cell>
          <cell r="O85">
            <v>-6.68</v>
          </cell>
          <cell r="P85">
            <v>-13.47</v>
          </cell>
          <cell r="Q85">
            <v>-11.54</v>
          </cell>
          <cell r="S85">
            <v>56.06</v>
          </cell>
        </row>
        <row r="86">
          <cell r="A86" t="str">
            <v>BEM</v>
          </cell>
          <cell r="B86">
            <v>84</v>
          </cell>
          <cell r="C86" t="str">
            <v> i | 1 | 2 | 3 </v>
          </cell>
          <cell r="E86">
            <v>9</v>
          </cell>
          <cell r="F86">
            <v>-1.1000000000000001</v>
          </cell>
          <cell r="G86">
            <v>40410400</v>
          </cell>
          <cell r="H86">
            <v>365741</v>
          </cell>
          <cell r="I86">
            <v>137565</v>
          </cell>
          <cell r="J86">
            <v>69.069999999999993</v>
          </cell>
          <cell r="K86">
            <v>3.55</v>
          </cell>
          <cell r="L86">
            <v>1.96</v>
          </cell>
          <cell r="N86">
            <v>0.13</v>
          </cell>
          <cell r="O86">
            <v>3.88</v>
          </cell>
          <cell r="P86">
            <v>5.1100000000000003</v>
          </cell>
          <cell r="Q86">
            <v>13.99</v>
          </cell>
          <cell r="R86">
            <v>1.67</v>
          </cell>
          <cell r="S86">
            <v>54.02</v>
          </cell>
          <cell r="U86">
            <v>813</v>
          </cell>
          <cell r="V86">
            <v>809</v>
          </cell>
          <cell r="W86">
            <v>3.03</v>
          </cell>
        </row>
        <row r="87">
          <cell r="A87" t="str">
            <v>BFIT</v>
          </cell>
          <cell r="B87">
            <v>85</v>
          </cell>
          <cell r="C87" t="str">
            <v> i | 1 | 2 | 3 </v>
          </cell>
          <cell r="E87">
            <v>30.25</v>
          </cell>
          <cell r="F87">
            <v>-2.42</v>
          </cell>
          <cell r="G87">
            <v>1809900</v>
          </cell>
          <cell r="H87">
            <v>55616</v>
          </cell>
          <cell r="I87">
            <v>16675</v>
          </cell>
          <cell r="J87">
            <v>9.6999999999999993</v>
          </cell>
          <cell r="K87">
            <v>1.8</v>
          </cell>
          <cell r="L87">
            <v>1.18</v>
          </cell>
          <cell r="N87">
            <v>3.14</v>
          </cell>
          <cell r="O87">
            <v>10.5</v>
          </cell>
          <cell r="P87">
            <v>19.05</v>
          </cell>
          <cell r="Q87">
            <v>43.08</v>
          </cell>
          <cell r="R87">
            <v>7.44</v>
          </cell>
          <cell r="S87">
            <v>17.96</v>
          </cell>
          <cell r="U87">
            <v>166</v>
          </cell>
          <cell r="V87">
            <v>206</v>
          </cell>
          <cell r="W87">
            <v>0.13</v>
          </cell>
        </row>
        <row r="88">
          <cell r="A88" t="str">
            <v>BGC</v>
          </cell>
          <cell r="B88">
            <v>86</v>
          </cell>
          <cell r="C88" t="str">
            <v> i | 1 | 3 </v>
          </cell>
          <cell r="E88">
            <v>11.3</v>
          </cell>
          <cell r="F88">
            <v>-1.74</v>
          </cell>
          <cell r="G88">
            <v>3217900</v>
          </cell>
          <cell r="H88">
            <v>36482</v>
          </cell>
          <cell r="I88">
            <v>7847</v>
          </cell>
          <cell r="J88">
            <v>13.58</v>
          </cell>
          <cell r="K88">
            <v>1.55</v>
          </cell>
          <cell r="L88">
            <v>2.33</v>
          </cell>
          <cell r="M88">
            <v>0.13</v>
          </cell>
          <cell r="N88">
            <v>0.84</v>
          </cell>
          <cell r="O88">
            <v>6.06</v>
          </cell>
          <cell r="P88">
            <v>11.69</v>
          </cell>
          <cell r="Q88">
            <v>4.99</v>
          </cell>
          <cell r="R88">
            <v>3.91</v>
          </cell>
          <cell r="S88">
            <v>27.55</v>
          </cell>
          <cell r="U88">
            <v>381</v>
          </cell>
          <cell r="V88">
            <v>445</v>
          </cell>
          <cell r="W88">
            <v>4.33</v>
          </cell>
        </row>
        <row r="89">
          <cell r="A89" t="str">
            <v>BGRIM</v>
          </cell>
          <cell r="B89">
            <v>87</v>
          </cell>
          <cell r="C89" t="str">
            <v> i | 1 | 2 | 3 </v>
          </cell>
          <cell r="E89">
            <v>49.5</v>
          </cell>
          <cell r="F89">
            <v>0.51</v>
          </cell>
          <cell r="G89">
            <v>9090200</v>
          </cell>
          <cell r="H89">
            <v>448788</v>
          </cell>
          <cell r="I89">
            <v>129042</v>
          </cell>
          <cell r="J89">
            <v>64.260000000000005</v>
          </cell>
          <cell r="K89">
            <v>4.75</v>
          </cell>
          <cell r="L89">
            <v>3.28</v>
          </cell>
          <cell r="M89">
            <v>0.15</v>
          </cell>
          <cell r="N89">
            <v>0.77</v>
          </cell>
          <cell r="O89">
            <v>6.03</v>
          </cell>
          <cell r="P89">
            <v>8.52</v>
          </cell>
          <cell r="Q89">
            <v>4.71</v>
          </cell>
          <cell r="R89">
            <v>0.75</v>
          </cell>
          <cell r="S89">
            <v>34.619999999999997</v>
          </cell>
          <cell r="U89">
            <v>709</v>
          </cell>
          <cell r="V89">
            <v>709</v>
          </cell>
          <cell r="W89">
            <v>2.89</v>
          </cell>
        </row>
        <row r="90">
          <cell r="A90" t="str">
            <v>BGT</v>
          </cell>
          <cell r="B90">
            <v>88</v>
          </cell>
          <cell r="C90" t="str">
            <v> i | 1 | 2 | 3 </v>
          </cell>
          <cell r="E90">
            <v>1.02</v>
          </cell>
          <cell r="F90">
            <v>-3.77</v>
          </cell>
          <cell r="G90">
            <v>41900</v>
          </cell>
          <cell r="H90">
            <v>42</v>
          </cell>
          <cell r="I90">
            <v>371</v>
          </cell>
          <cell r="K90">
            <v>0.93</v>
          </cell>
          <cell r="L90">
            <v>1.89</v>
          </cell>
          <cell r="N90">
            <v>0</v>
          </cell>
          <cell r="O90">
            <v>-4.71</v>
          </cell>
          <cell r="P90">
            <v>-13.75</v>
          </cell>
          <cell r="Q90">
            <v>-16.829999999999998</v>
          </cell>
          <cell r="S90">
            <v>37.68</v>
          </cell>
        </row>
        <row r="91">
          <cell r="A91" t="str">
            <v>BH</v>
          </cell>
          <cell r="B91">
            <v>89</v>
          </cell>
          <cell r="C91" t="str">
            <v> i | 1 | 2 | 3 </v>
          </cell>
          <cell r="E91">
            <v>132</v>
          </cell>
          <cell r="F91">
            <v>-0.38</v>
          </cell>
          <cell r="G91">
            <v>7137000</v>
          </cell>
          <cell r="H91">
            <v>952229</v>
          </cell>
          <cell r="I91">
            <v>104885</v>
          </cell>
          <cell r="J91">
            <v>53.96</v>
          </cell>
          <cell r="K91">
            <v>5.62</v>
          </cell>
          <cell r="L91">
            <v>0.28999999999999998</v>
          </cell>
          <cell r="M91">
            <v>1.1499999999999999</v>
          </cell>
          <cell r="N91">
            <v>2.41</v>
          </cell>
          <cell r="O91">
            <v>9.59</v>
          </cell>
          <cell r="P91">
            <v>10.210000000000001</v>
          </cell>
          <cell r="Q91">
            <v>10.73</v>
          </cell>
          <cell r="R91">
            <v>2.35</v>
          </cell>
          <cell r="S91">
            <v>45.37</v>
          </cell>
          <cell r="U91">
            <v>660</v>
          </cell>
          <cell r="V91">
            <v>585</v>
          </cell>
          <cell r="W91">
            <v>22.27</v>
          </cell>
        </row>
        <row r="92">
          <cell r="A92" t="str">
            <v>BIG</v>
          </cell>
          <cell r="B92">
            <v>90</v>
          </cell>
          <cell r="C92" t="str">
            <v> i | 1 | 2 | 3 </v>
          </cell>
          <cell r="E92">
            <v>0.6</v>
          </cell>
          <cell r="F92">
            <v>1.69</v>
          </cell>
          <cell r="G92">
            <v>26238500</v>
          </cell>
          <cell r="H92">
            <v>15551</v>
          </cell>
          <cell r="I92">
            <v>2117</v>
          </cell>
          <cell r="J92">
            <v>343.67</v>
          </cell>
          <cell r="K92">
            <v>1.28</v>
          </cell>
          <cell r="L92">
            <v>0.72</v>
          </cell>
          <cell r="N92">
            <v>0</v>
          </cell>
          <cell r="O92">
            <v>0.81</v>
          </cell>
          <cell r="P92">
            <v>0.36</v>
          </cell>
          <cell r="Q92">
            <v>-2.2799999999999998</v>
          </cell>
          <cell r="R92">
            <v>5</v>
          </cell>
          <cell r="S92">
            <v>30.59</v>
          </cell>
          <cell r="U92">
            <v>959</v>
          </cell>
          <cell r="V92">
            <v>973</v>
          </cell>
          <cell r="W92">
            <v>-88.57</v>
          </cell>
        </row>
        <row r="93">
          <cell r="A93" t="str">
            <v>BIZ</v>
          </cell>
          <cell r="B93">
            <v>91</v>
          </cell>
          <cell r="C93" t="str">
            <v> i | 1 | 2 | 3 </v>
          </cell>
          <cell r="E93">
            <v>3.64</v>
          </cell>
          <cell r="F93">
            <v>2.82</v>
          </cell>
          <cell r="G93">
            <v>410900</v>
          </cell>
          <cell r="H93">
            <v>1480</v>
          </cell>
          <cell r="I93">
            <v>1456</v>
          </cell>
          <cell r="J93">
            <v>34.21</v>
          </cell>
          <cell r="K93">
            <v>2.83</v>
          </cell>
          <cell r="L93">
            <v>2.4500000000000002</v>
          </cell>
          <cell r="M93">
            <v>0.25</v>
          </cell>
          <cell r="N93">
            <v>0.11</v>
          </cell>
          <cell r="O93">
            <v>3.72</v>
          </cell>
          <cell r="P93">
            <v>7.85</v>
          </cell>
          <cell r="Q93">
            <v>4.96</v>
          </cell>
          <cell r="R93">
            <v>6.87</v>
          </cell>
          <cell r="S93">
            <v>24.43</v>
          </cell>
          <cell r="U93">
            <v>665</v>
          </cell>
          <cell r="V93">
            <v>752</v>
          </cell>
          <cell r="W93">
            <v>0.45</v>
          </cell>
        </row>
        <row r="94">
          <cell r="A94" t="str">
            <v>BJC</v>
          </cell>
          <cell r="B94">
            <v>92</v>
          </cell>
          <cell r="C94" t="str">
            <v> i | 1 | 2 | 3 </v>
          </cell>
          <cell r="E94">
            <v>36.5</v>
          </cell>
          <cell r="F94">
            <v>-1.35</v>
          </cell>
          <cell r="G94">
            <v>11755000</v>
          </cell>
          <cell r="H94">
            <v>434761</v>
          </cell>
          <cell r="I94">
            <v>146285</v>
          </cell>
          <cell r="J94">
            <v>28.37</v>
          </cell>
          <cell r="K94">
            <v>1.28</v>
          </cell>
          <cell r="L94">
            <v>1.86</v>
          </cell>
          <cell r="M94">
            <v>0.18</v>
          </cell>
          <cell r="N94">
            <v>1.28</v>
          </cell>
          <cell r="O94">
            <v>3.53</v>
          </cell>
          <cell r="P94">
            <v>4.54</v>
          </cell>
          <cell r="Q94">
            <v>2.2200000000000002</v>
          </cell>
          <cell r="R94">
            <v>2.4900000000000002</v>
          </cell>
          <cell r="S94">
            <v>26.14</v>
          </cell>
          <cell r="U94">
            <v>736</v>
          </cell>
          <cell r="V94">
            <v>733</v>
          </cell>
          <cell r="W94">
            <v>1.03</v>
          </cell>
        </row>
        <row r="95">
          <cell r="A95" t="str">
            <v>BJCHI</v>
          </cell>
          <cell r="B95">
            <v>93</v>
          </cell>
          <cell r="C95" t="str">
            <v> i | 1 | 2 | 3 </v>
          </cell>
          <cell r="E95">
            <v>1.63</v>
          </cell>
          <cell r="F95">
            <v>-1.81</v>
          </cell>
          <cell r="G95">
            <v>442500</v>
          </cell>
          <cell r="H95">
            <v>728</v>
          </cell>
          <cell r="I95">
            <v>2607</v>
          </cell>
          <cell r="K95">
            <v>0.78</v>
          </cell>
          <cell r="L95">
            <v>0.25</v>
          </cell>
          <cell r="N95">
            <v>0</v>
          </cell>
          <cell r="O95">
            <v>-1.48</v>
          </cell>
          <cell r="P95">
            <v>-2.1</v>
          </cell>
          <cell r="Q95">
            <v>-5.57</v>
          </cell>
          <cell r="R95">
            <v>7.98</v>
          </cell>
          <cell r="S95">
            <v>24.93</v>
          </cell>
        </row>
        <row r="96">
          <cell r="A96" t="str">
            <v>BKD</v>
          </cell>
          <cell r="B96">
            <v>94</v>
          </cell>
          <cell r="C96" t="str">
            <v> i | 1 | 2 | 3 </v>
          </cell>
          <cell r="E96">
            <v>1.89</v>
          </cell>
          <cell r="F96">
            <v>1.07</v>
          </cell>
          <cell r="G96">
            <v>152900</v>
          </cell>
          <cell r="H96">
            <v>287</v>
          </cell>
          <cell r="I96">
            <v>2034</v>
          </cell>
          <cell r="K96">
            <v>1.47</v>
          </cell>
          <cell r="L96">
            <v>0.22</v>
          </cell>
          <cell r="M96">
            <v>0.1</v>
          </cell>
          <cell r="N96">
            <v>0</v>
          </cell>
          <cell r="O96">
            <v>-1.55</v>
          </cell>
          <cell r="P96">
            <v>-1.62</v>
          </cell>
          <cell r="Q96">
            <v>-14.32</v>
          </cell>
          <cell r="R96">
            <v>5.35</v>
          </cell>
          <cell r="S96">
            <v>26.97</v>
          </cell>
        </row>
        <row r="97">
          <cell r="A97" t="str">
            <v>BKI</v>
          </cell>
          <cell r="B97">
            <v>95</v>
          </cell>
          <cell r="C97" t="str">
            <v> i | 1 | 2 | 3 </v>
          </cell>
          <cell r="E97">
            <v>275</v>
          </cell>
          <cell r="F97">
            <v>0</v>
          </cell>
          <cell r="G97">
            <v>9900</v>
          </cell>
          <cell r="H97">
            <v>2722</v>
          </cell>
          <cell r="I97">
            <v>29279</v>
          </cell>
          <cell r="J97">
            <v>9.94</v>
          </cell>
          <cell r="K97">
            <v>1.08</v>
          </cell>
          <cell r="L97">
            <v>1</v>
          </cell>
          <cell r="M97">
            <v>3</v>
          </cell>
          <cell r="N97">
            <v>27.67</v>
          </cell>
          <cell r="O97">
            <v>6.36</v>
          </cell>
          <cell r="P97">
            <v>10.31</v>
          </cell>
          <cell r="Q97">
            <v>19.149999999999999</v>
          </cell>
          <cell r="R97">
            <v>5.09</v>
          </cell>
          <cell r="S97">
            <v>84.28</v>
          </cell>
          <cell r="U97">
            <v>303</v>
          </cell>
          <cell r="V97">
            <v>334</v>
          </cell>
          <cell r="W97">
            <v>8.61</v>
          </cell>
        </row>
        <row r="98">
          <cell r="A98" t="str">
            <v>BLA</v>
          </cell>
          <cell r="B98">
            <v>96</v>
          </cell>
          <cell r="C98" t="str">
            <v> i | 1 | 2 | 3 </v>
          </cell>
          <cell r="E98">
            <v>21.1</v>
          </cell>
          <cell r="F98">
            <v>-3.65</v>
          </cell>
          <cell r="G98">
            <v>7494900</v>
          </cell>
          <cell r="H98">
            <v>161650</v>
          </cell>
          <cell r="I98">
            <v>36030</v>
          </cell>
          <cell r="J98">
            <v>17.41</v>
          </cell>
          <cell r="K98">
            <v>0.86</v>
          </cell>
          <cell r="L98">
            <v>7.1</v>
          </cell>
          <cell r="N98">
            <v>1.23</v>
          </cell>
          <cell r="O98">
            <v>0.7</v>
          </cell>
          <cell r="P98">
            <v>4.79</v>
          </cell>
          <cell r="Q98">
            <v>3.92</v>
          </cell>
          <cell r="R98">
            <v>3.04</v>
          </cell>
          <cell r="S98">
            <v>49.36</v>
          </cell>
          <cell r="U98">
            <v>619</v>
          </cell>
          <cell r="V98">
            <v>745</v>
          </cell>
          <cell r="W98">
            <v>3.35</v>
          </cell>
        </row>
        <row r="99">
          <cell r="A99" t="str">
            <v>BLAND</v>
          </cell>
          <cell r="B99">
            <v>97</v>
          </cell>
          <cell r="C99" t="str">
            <v> i | 1 | 2 | 3 </v>
          </cell>
          <cell r="E99">
            <v>1.1299999999999999</v>
          </cell>
          <cell r="F99">
            <v>9.7100000000000009</v>
          </cell>
          <cell r="G99">
            <v>123778600</v>
          </cell>
          <cell r="H99">
            <v>135033</v>
          </cell>
          <cell r="I99">
            <v>19633</v>
          </cell>
          <cell r="J99">
            <v>41</v>
          </cell>
          <cell r="K99">
            <v>0.45</v>
          </cell>
          <cell r="L99">
            <v>0.2</v>
          </cell>
          <cell r="M99">
            <v>0.02</v>
          </cell>
          <cell r="N99">
            <v>0.03</v>
          </cell>
          <cell r="O99">
            <v>2.88</v>
          </cell>
          <cell r="P99">
            <v>1.0900000000000001</v>
          </cell>
          <cell r="Q99">
            <v>-61.03</v>
          </cell>
          <cell r="R99">
            <v>5.31</v>
          </cell>
          <cell r="S99">
            <v>72.03</v>
          </cell>
          <cell r="U99">
            <v>874</v>
          </cell>
          <cell r="V99">
            <v>813</v>
          </cell>
          <cell r="W99">
            <v>-3.72</v>
          </cell>
        </row>
        <row r="100">
          <cell r="A100" t="str">
            <v>BLISS</v>
          </cell>
          <cell r="B100">
            <v>98</v>
          </cell>
          <cell r="C100" t="str">
            <v> i | 1 | 2 | 3 </v>
          </cell>
          <cell r="D100" t="str">
            <v>SPNPNC</v>
          </cell>
          <cell r="E100">
            <v>0.14000000000000001</v>
          </cell>
          <cell r="F100">
            <v>0</v>
          </cell>
          <cell r="G100">
            <v>0</v>
          </cell>
          <cell r="H100">
            <v>0</v>
          </cell>
          <cell r="I100">
            <v>963</v>
          </cell>
          <cell r="K100">
            <v>0.57999999999999996</v>
          </cell>
          <cell r="L100">
            <v>2.23</v>
          </cell>
          <cell r="N100">
            <v>0</v>
          </cell>
          <cell r="O100">
            <v>-39.9</v>
          </cell>
          <cell r="P100">
            <v>-82.79</v>
          </cell>
          <cell r="Q100">
            <v>-115.64</v>
          </cell>
          <cell r="S100">
            <v>79.05</v>
          </cell>
        </row>
        <row r="101">
          <cell r="A101" t="str">
            <v>BM</v>
          </cell>
          <cell r="B101">
            <v>99</v>
          </cell>
          <cell r="C101" t="str">
            <v> i | 1 | 2 | 3 </v>
          </cell>
          <cell r="E101">
            <v>2.44</v>
          </cell>
          <cell r="F101">
            <v>0</v>
          </cell>
          <cell r="G101">
            <v>48000</v>
          </cell>
          <cell r="H101">
            <v>118</v>
          </cell>
          <cell r="I101">
            <v>1074</v>
          </cell>
          <cell r="J101">
            <v>21.74</v>
          </cell>
          <cell r="K101">
            <v>1.54</v>
          </cell>
          <cell r="L101">
            <v>0.74</v>
          </cell>
          <cell r="M101">
            <v>0.08</v>
          </cell>
          <cell r="N101">
            <v>0.11</v>
          </cell>
          <cell r="O101">
            <v>5.38</v>
          </cell>
          <cell r="P101">
            <v>7.18</v>
          </cell>
          <cell r="Q101">
            <v>5.66</v>
          </cell>
          <cell r="R101">
            <v>3.28</v>
          </cell>
          <cell r="S101">
            <v>39.979999999999997</v>
          </cell>
          <cell r="U101">
            <v>613</v>
          </cell>
          <cell r="V101">
            <v>610</v>
          </cell>
          <cell r="W101">
            <v>-2.41</v>
          </cell>
        </row>
        <row r="102">
          <cell r="A102" t="str">
            <v>BOL</v>
          </cell>
          <cell r="B102">
            <v>100</v>
          </cell>
          <cell r="C102" t="str">
            <v> i | 1 | 2 | 3 </v>
          </cell>
          <cell r="E102">
            <v>6.85</v>
          </cell>
          <cell r="F102">
            <v>3.01</v>
          </cell>
          <cell r="G102">
            <v>4958300</v>
          </cell>
          <cell r="H102">
            <v>34191</v>
          </cell>
          <cell r="I102">
            <v>5620</v>
          </cell>
          <cell r="J102">
            <v>32.340000000000003</v>
          </cell>
          <cell r="K102">
            <v>8.41</v>
          </cell>
          <cell r="L102">
            <v>0.47</v>
          </cell>
          <cell r="M102">
            <v>0.08</v>
          </cell>
          <cell r="N102">
            <v>0.21</v>
          </cell>
          <cell r="O102">
            <v>22.8</v>
          </cell>
          <cell r="P102">
            <v>30.29</v>
          </cell>
          <cell r="Q102">
            <v>31.07</v>
          </cell>
          <cell r="R102">
            <v>2.19</v>
          </cell>
          <cell r="S102">
            <v>27.58</v>
          </cell>
          <cell r="U102">
            <v>403</v>
          </cell>
          <cell r="V102">
            <v>397</v>
          </cell>
          <cell r="W102">
            <v>1.31</v>
          </cell>
        </row>
        <row r="103">
          <cell r="A103" t="str">
            <v>BPP</v>
          </cell>
          <cell r="B103">
            <v>101</v>
          </cell>
          <cell r="C103" t="str">
            <v> i | 1 | 2 | 3 </v>
          </cell>
          <cell r="E103">
            <v>16</v>
          </cell>
          <cell r="F103">
            <v>1.27</v>
          </cell>
          <cell r="G103">
            <v>8380600</v>
          </cell>
          <cell r="H103">
            <v>133468</v>
          </cell>
          <cell r="I103">
            <v>48816</v>
          </cell>
          <cell r="J103">
            <v>23.01</v>
          </cell>
          <cell r="K103">
            <v>1.2</v>
          </cell>
          <cell r="L103">
            <v>0.27</v>
          </cell>
          <cell r="M103">
            <v>0.3</v>
          </cell>
          <cell r="N103">
            <v>0.7</v>
          </cell>
          <cell r="O103">
            <v>5.46</v>
          </cell>
          <cell r="P103">
            <v>5.3</v>
          </cell>
          <cell r="Q103">
            <v>34.049999999999997</v>
          </cell>
          <cell r="R103">
            <v>4.07</v>
          </cell>
          <cell r="S103">
            <v>21.24</v>
          </cell>
          <cell r="U103">
            <v>673</v>
          </cell>
          <cell r="V103">
            <v>610</v>
          </cell>
          <cell r="W103">
            <v>-2.29</v>
          </cell>
        </row>
        <row r="104">
          <cell r="A104" t="str">
            <v>BR</v>
          </cell>
          <cell r="B104">
            <v>102</v>
          </cell>
          <cell r="C104" t="str">
            <v> i | 1 | 2 | 3 </v>
          </cell>
          <cell r="E104">
            <v>2.2400000000000002</v>
          </cell>
          <cell r="F104">
            <v>-0.88</v>
          </cell>
          <cell r="G104">
            <v>2869200</v>
          </cell>
          <cell r="H104">
            <v>6530</v>
          </cell>
          <cell r="I104">
            <v>2046</v>
          </cell>
          <cell r="K104">
            <v>0.51</v>
          </cell>
          <cell r="L104">
            <v>1.74</v>
          </cell>
          <cell r="N104">
            <v>0</v>
          </cell>
          <cell r="O104">
            <v>-2.92</v>
          </cell>
          <cell r="P104">
            <v>-8.94</v>
          </cell>
          <cell r="Q104">
            <v>-3.64</v>
          </cell>
          <cell r="S104">
            <v>52.81</v>
          </cell>
        </row>
        <row r="105">
          <cell r="A105" t="str">
            <v>BROCK</v>
          </cell>
          <cell r="B105">
            <v>103</v>
          </cell>
          <cell r="C105" t="str">
            <v> i | 1 | 2 | 3 </v>
          </cell>
          <cell r="E105">
            <v>1.44</v>
          </cell>
          <cell r="F105">
            <v>0</v>
          </cell>
          <cell r="G105">
            <v>29000</v>
          </cell>
          <cell r="H105">
            <v>42</v>
          </cell>
          <cell r="I105">
            <v>1476</v>
          </cell>
          <cell r="J105">
            <v>63.68</v>
          </cell>
          <cell r="K105">
            <v>1.21</v>
          </cell>
          <cell r="L105">
            <v>0.03</v>
          </cell>
          <cell r="M105">
            <v>0.02</v>
          </cell>
          <cell r="N105">
            <v>0.02</v>
          </cell>
          <cell r="O105">
            <v>2.74</v>
          </cell>
          <cell r="P105">
            <v>1.89</v>
          </cell>
          <cell r="Q105">
            <v>12.77</v>
          </cell>
          <cell r="R105">
            <v>1.39</v>
          </cell>
          <cell r="S105">
            <v>15.91</v>
          </cell>
          <cell r="U105">
            <v>898</v>
          </cell>
          <cell r="V105">
            <v>856</v>
          </cell>
          <cell r="W105">
            <v>0.74</v>
          </cell>
        </row>
        <row r="106">
          <cell r="A106" t="str">
            <v>BROOK</v>
          </cell>
          <cell r="B106">
            <v>104</v>
          </cell>
          <cell r="C106" t="str">
            <v> i | 1 | 2 | 3 </v>
          </cell>
          <cell r="E106">
            <v>0.4</v>
          </cell>
          <cell r="F106">
            <v>-2.44</v>
          </cell>
          <cell r="G106">
            <v>1333700</v>
          </cell>
          <cell r="H106">
            <v>533</v>
          </cell>
          <cell r="I106">
            <v>2656</v>
          </cell>
          <cell r="J106">
            <v>3.89</v>
          </cell>
          <cell r="K106">
            <v>1.1100000000000001</v>
          </cell>
          <cell r="L106">
            <v>0.04</v>
          </cell>
          <cell r="M106">
            <v>0.02</v>
          </cell>
          <cell r="N106">
            <v>0.1</v>
          </cell>
          <cell r="O106">
            <v>32.74</v>
          </cell>
          <cell r="P106">
            <v>31.68</v>
          </cell>
          <cell r="Q106">
            <v>-22.15</v>
          </cell>
          <cell r="R106">
            <v>15.23</v>
          </cell>
          <cell r="S106">
            <v>43.1</v>
          </cell>
          <cell r="U106">
            <v>23</v>
          </cell>
          <cell r="V106">
            <v>10</v>
          </cell>
        </row>
        <row r="107">
          <cell r="A107" t="str">
            <v>BRR</v>
          </cell>
          <cell r="B107">
            <v>105</v>
          </cell>
          <cell r="C107" t="str">
            <v> i | 1 | 2 | 3 </v>
          </cell>
          <cell r="E107">
            <v>3.1</v>
          </cell>
          <cell r="F107">
            <v>0</v>
          </cell>
          <cell r="G107">
            <v>122800</v>
          </cell>
          <cell r="H107">
            <v>381</v>
          </cell>
          <cell r="I107">
            <v>2518</v>
          </cell>
          <cell r="K107">
            <v>1.32</v>
          </cell>
          <cell r="L107">
            <v>3.51</v>
          </cell>
          <cell r="N107">
            <v>0</v>
          </cell>
          <cell r="O107">
            <v>0.04</v>
          </cell>
          <cell r="P107">
            <v>-17.78</v>
          </cell>
          <cell r="Q107">
            <v>1.6</v>
          </cell>
          <cell r="S107">
            <v>24.81</v>
          </cell>
        </row>
        <row r="108">
          <cell r="A108" t="str">
            <v>BSBM</v>
          </cell>
          <cell r="B108">
            <v>106</v>
          </cell>
          <cell r="C108" t="str">
            <v> i | 1 | 2 | 3 </v>
          </cell>
          <cell r="E108">
            <v>0.88</v>
          </cell>
          <cell r="F108">
            <v>0</v>
          </cell>
          <cell r="G108">
            <v>3900</v>
          </cell>
          <cell r="H108">
            <v>3</v>
          </cell>
          <cell r="I108">
            <v>997</v>
          </cell>
          <cell r="J108">
            <v>14.5</v>
          </cell>
          <cell r="K108">
            <v>0.53</v>
          </cell>
          <cell r="L108">
            <v>0.02</v>
          </cell>
          <cell r="M108">
            <v>0.04</v>
          </cell>
          <cell r="N108">
            <v>0.06</v>
          </cell>
          <cell r="O108">
            <v>4.43</v>
          </cell>
          <cell r="P108">
            <v>3.6</v>
          </cell>
          <cell r="Q108">
            <v>5.19</v>
          </cell>
          <cell r="R108">
            <v>4.59</v>
          </cell>
          <cell r="S108">
            <v>30.79</v>
          </cell>
          <cell r="U108">
            <v>606</v>
          </cell>
          <cell r="V108">
            <v>537</v>
          </cell>
          <cell r="W108">
            <v>-0.12</v>
          </cell>
        </row>
        <row r="109">
          <cell r="A109" t="str">
            <v>BSM</v>
          </cell>
          <cell r="B109">
            <v>107</v>
          </cell>
          <cell r="C109" t="str">
            <v> i | 1 | 2 | 3 </v>
          </cell>
          <cell r="E109">
            <v>0.26</v>
          </cell>
          <cell r="F109">
            <v>0</v>
          </cell>
          <cell r="G109">
            <v>591600</v>
          </cell>
          <cell r="H109">
            <v>148</v>
          </cell>
          <cell r="I109">
            <v>554</v>
          </cell>
          <cell r="K109">
            <v>1</v>
          </cell>
          <cell r="L109">
            <v>2.37</v>
          </cell>
          <cell r="N109">
            <v>0</v>
          </cell>
          <cell r="O109">
            <v>-2.5299999999999998</v>
          </cell>
          <cell r="P109">
            <v>-14.4</v>
          </cell>
          <cell r="Q109">
            <v>-17.61</v>
          </cell>
          <cell r="S109">
            <v>50.02</v>
          </cell>
        </row>
        <row r="110">
          <cell r="A110" t="str">
            <v>BTNC</v>
          </cell>
          <cell r="B110">
            <v>108</v>
          </cell>
          <cell r="C110" t="str">
            <v> i | 1 | 2 | 3 </v>
          </cell>
          <cell r="E110">
            <v>11.9</v>
          </cell>
          <cell r="F110">
            <v>6.25</v>
          </cell>
          <cell r="G110">
            <v>300</v>
          </cell>
          <cell r="H110">
            <v>4</v>
          </cell>
          <cell r="I110">
            <v>143</v>
          </cell>
          <cell r="K110">
            <v>0.36</v>
          </cell>
          <cell r="L110">
            <v>0.87</v>
          </cell>
          <cell r="M110">
            <v>0.15</v>
          </cell>
          <cell r="N110">
            <v>0</v>
          </cell>
          <cell r="O110">
            <v>-6.88</v>
          </cell>
          <cell r="P110">
            <v>-12.06</v>
          </cell>
          <cell r="Q110">
            <v>-16.78</v>
          </cell>
          <cell r="R110">
            <v>1.26</v>
          </cell>
          <cell r="S110">
            <v>29.73</v>
          </cell>
        </row>
        <row r="111">
          <cell r="A111" t="str">
            <v>BTS</v>
          </cell>
          <cell r="B111">
            <v>109</v>
          </cell>
          <cell r="C111" t="str">
            <v> i | 1 | 2 | 3 </v>
          </cell>
          <cell r="E111">
            <v>10.1</v>
          </cell>
          <cell r="F111">
            <v>-1.94</v>
          </cell>
          <cell r="G111">
            <v>32298600</v>
          </cell>
          <cell r="H111">
            <v>329419</v>
          </cell>
          <cell r="I111">
            <v>132926</v>
          </cell>
          <cell r="J111">
            <v>18.649999999999999</v>
          </cell>
          <cell r="K111">
            <v>2.63</v>
          </cell>
          <cell r="L111">
            <v>2.41</v>
          </cell>
          <cell r="M111">
            <v>0.15</v>
          </cell>
          <cell r="N111">
            <v>0.55000000000000004</v>
          </cell>
          <cell r="O111">
            <v>6.02</v>
          </cell>
          <cell r="P111">
            <v>14.18</v>
          </cell>
          <cell r="Q111">
            <v>5.81</v>
          </cell>
          <cell r="R111">
            <v>4.75</v>
          </cell>
          <cell r="S111">
            <v>59.66</v>
          </cell>
          <cell r="U111">
            <v>424</v>
          </cell>
          <cell r="V111">
            <v>536</v>
          </cell>
          <cell r="W111">
            <v>1.64</v>
          </cell>
        </row>
        <row r="112">
          <cell r="A112" t="str">
            <v>BTW</v>
          </cell>
          <cell r="B112">
            <v>110</v>
          </cell>
          <cell r="C112" t="str">
            <v> i | 1 | 2 | 3 </v>
          </cell>
          <cell r="E112">
            <v>0.81</v>
          </cell>
          <cell r="F112">
            <v>2.5299999999999998</v>
          </cell>
          <cell r="G112">
            <v>496000</v>
          </cell>
          <cell r="H112">
            <v>402</v>
          </cell>
          <cell r="I112">
            <v>612</v>
          </cell>
          <cell r="K112">
            <v>0.54</v>
          </cell>
          <cell r="L112">
            <v>0.59</v>
          </cell>
          <cell r="N112">
            <v>0</v>
          </cell>
          <cell r="O112">
            <v>-0.04</v>
          </cell>
          <cell r="P112">
            <v>-2.56</v>
          </cell>
          <cell r="Q112">
            <v>2.38</v>
          </cell>
          <cell r="S112">
            <v>34.090000000000003</v>
          </cell>
        </row>
        <row r="113">
          <cell r="A113" t="str">
            <v>BUI</v>
          </cell>
          <cell r="B113">
            <v>111</v>
          </cell>
          <cell r="C113" t="str">
            <v> i | 1 | 3 </v>
          </cell>
          <cell r="E113">
            <v>10.199999999999999</v>
          </cell>
          <cell r="F113">
            <v>0</v>
          </cell>
          <cell r="G113">
            <v>100</v>
          </cell>
          <cell r="H113">
            <v>1</v>
          </cell>
          <cell r="I113">
            <v>306</v>
          </cell>
          <cell r="J113">
            <v>56.84</v>
          </cell>
          <cell r="K113">
            <v>0.44</v>
          </cell>
          <cell r="L113">
            <v>1.74</v>
          </cell>
          <cell r="M113">
            <v>0.25</v>
          </cell>
          <cell r="N113">
            <v>0.18</v>
          </cell>
          <cell r="O113">
            <v>0.54</v>
          </cell>
          <cell r="P113">
            <v>0.76</v>
          </cell>
          <cell r="Q113">
            <v>3.87</v>
          </cell>
          <cell r="R113">
            <v>2.4500000000000002</v>
          </cell>
          <cell r="S113">
            <v>33.61</v>
          </cell>
          <cell r="U113">
            <v>910</v>
          </cell>
          <cell r="V113">
            <v>946</v>
          </cell>
          <cell r="W113">
            <v>0.69</v>
          </cell>
        </row>
        <row r="114">
          <cell r="A114" t="str">
            <v>BWG</v>
          </cell>
          <cell r="B114">
            <v>112</v>
          </cell>
          <cell r="C114" t="str">
            <v> i | 1 | 2 | 3 </v>
          </cell>
          <cell r="E114">
            <v>0.48</v>
          </cell>
          <cell r="F114">
            <v>2.13</v>
          </cell>
          <cell r="G114">
            <v>10516700</v>
          </cell>
          <cell r="H114">
            <v>4940</v>
          </cell>
          <cell r="I114">
            <v>1993</v>
          </cell>
          <cell r="K114">
            <v>0.54</v>
          </cell>
          <cell r="L114">
            <v>1.04</v>
          </cell>
          <cell r="N114">
            <v>0</v>
          </cell>
          <cell r="O114">
            <v>0.86</v>
          </cell>
          <cell r="P114">
            <v>-4.43</v>
          </cell>
          <cell r="Q114">
            <v>-8.92</v>
          </cell>
          <cell r="S114">
            <v>93.45</v>
          </cell>
        </row>
        <row r="115">
          <cell r="A115" t="str">
            <v>CAZ</v>
          </cell>
          <cell r="B115">
            <v>113</v>
          </cell>
          <cell r="C115" t="str">
            <v> i | 1 | 3 </v>
          </cell>
          <cell r="E115">
            <v>1.72</v>
          </cell>
          <cell r="F115">
            <v>0.57999999999999996</v>
          </cell>
          <cell r="G115">
            <v>174700</v>
          </cell>
          <cell r="H115">
            <v>301</v>
          </cell>
          <cell r="I115">
            <v>482</v>
          </cell>
          <cell r="J115">
            <v>7.27</v>
          </cell>
          <cell r="K115">
            <v>0.95</v>
          </cell>
          <cell r="L115">
            <v>2.1</v>
          </cell>
          <cell r="M115">
            <v>0.11</v>
          </cell>
          <cell r="N115">
            <v>0.24</v>
          </cell>
          <cell r="O115">
            <v>7.38</v>
          </cell>
          <cell r="P115">
            <v>13.43</v>
          </cell>
          <cell r="Q115">
            <v>3</v>
          </cell>
          <cell r="R115">
            <v>6.23</v>
          </cell>
          <cell r="S115">
            <v>39.090000000000003</v>
          </cell>
          <cell r="U115">
            <v>185</v>
          </cell>
          <cell r="V115">
            <v>236</v>
          </cell>
          <cell r="W115">
            <v>0.17</v>
          </cell>
        </row>
        <row r="116">
          <cell r="A116" t="str">
            <v>CBG</v>
          </cell>
          <cell r="B116">
            <v>114</v>
          </cell>
          <cell r="C116" t="str">
            <v> i | 1 | 2 | 3 </v>
          </cell>
          <cell r="E116">
            <v>117.5</v>
          </cell>
          <cell r="F116">
            <v>-1.26</v>
          </cell>
          <cell r="G116">
            <v>5154500</v>
          </cell>
          <cell r="H116">
            <v>610240</v>
          </cell>
          <cell r="I116">
            <v>117500</v>
          </cell>
          <cell r="J116">
            <v>34.299999999999997</v>
          </cell>
          <cell r="K116">
            <v>13.04</v>
          </cell>
          <cell r="L116">
            <v>0.74</v>
          </cell>
          <cell r="M116">
            <v>0.9</v>
          </cell>
          <cell r="N116">
            <v>3.45</v>
          </cell>
          <cell r="O116">
            <v>27.88</v>
          </cell>
          <cell r="P116">
            <v>40.98</v>
          </cell>
          <cell r="Q116">
            <v>20.239999999999998</v>
          </cell>
          <cell r="R116">
            <v>1.45</v>
          </cell>
          <cell r="S116">
            <v>26.36</v>
          </cell>
          <cell r="U116">
            <v>397</v>
          </cell>
          <cell r="V116">
            <v>393</v>
          </cell>
          <cell r="W116">
            <v>1.22</v>
          </cell>
        </row>
        <row r="117">
          <cell r="A117" t="str">
            <v>CCET</v>
          </cell>
          <cell r="B117">
            <v>115</v>
          </cell>
          <cell r="C117" t="str">
            <v> i | 1 | 2 | 3 </v>
          </cell>
          <cell r="E117">
            <v>2.2400000000000002</v>
          </cell>
          <cell r="F117">
            <v>0</v>
          </cell>
          <cell r="G117">
            <v>2489900</v>
          </cell>
          <cell r="H117">
            <v>5575</v>
          </cell>
          <cell r="I117">
            <v>10202</v>
          </cell>
          <cell r="J117">
            <v>130.55000000000001</v>
          </cell>
          <cell r="K117">
            <v>0.63</v>
          </cell>
          <cell r="L117">
            <v>3.03</v>
          </cell>
          <cell r="M117">
            <v>0.02</v>
          </cell>
          <cell r="N117">
            <v>0.02</v>
          </cell>
          <cell r="O117">
            <v>1.45</v>
          </cell>
          <cell r="P117">
            <v>0.48</v>
          </cell>
          <cell r="Q117">
            <v>0.33</v>
          </cell>
          <cell r="R117">
            <v>4.0199999999999996</v>
          </cell>
          <cell r="S117">
            <v>26.94</v>
          </cell>
          <cell r="U117">
            <v>947</v>
          </cell>
          <cell r="V117">
            <v>928</v>
          </cell>
          <cell r="W117">
            <v>-6.04</v>
          </cell>
        </row>
        <row r="118">
          <cell r="A118" t="str">
            <v>CCP</v>
          </cell>
          <cell r="B118">
            <v>116</v>
          </cell>
          <cell r="C118" t="str">
            <v> i | 1 | 2 | 3 </v>
          </cell>
          <cell r="E118">
            <v>0.44</v>
          </cell>
          <cell r="F118">
            <v>-4.3499999999999996</v>
          </cell>
          <cell r="G118">
            <v>6588000</v>
          </cell>
          <cell r="H118">
            <v>2928</v>
          </cell>
          <cell r="I118">
            <v>1218</v>
          </cell>
          <cell r="J118">
            <v>13.28</v>
          </cell>
          <cell r="K118">
            <v>0.94</v>
          </cell>
          <cell r="L118">
            <v>1.01</v>
          </cell>
          <cell r="N118">
            <v>0.03</v>
          </cell>
          <cell r="O118">
            <v>5.1100000000000003</v>
          </cell>
          <cell r="P118">
            <v>7.28</v>
          </cell>
          <cell r="Q118">
            <v>3.26</v>
          </cell>
          <cell r="R118">
            <v>2.27</v>
          </cell>
          <cell r="S118">
            <v>49.54</v>
          </cell>
          <cell r="U118">
            <v>472</v>
          </cell>
          <cell r="V118">
            <v>479</v>
          </cell>
          <cell r="W118">
            <v>-0.15</v>
          </cell>
        </row>
        <row r="119">
          <cell r="A119" t="str">
            <v>CEN</v>
          </cell>
          <cell r="B119">
            <v>117</v>
          </cell>
          <cell r="C119" t="str">
            <v> i | 1 | 2 | 3 </v>
          </cell>
          <cell r="E119">
            <v>0.59</v>
          </cell>
          <cell r="F119">
            <v>-1.67</v>
          </cell>
          <cell r="G119">
            <v>57000</v>
          </cell>
          <cell r="H119">
            <v>34</v>
          </cell>
          <cell r="I119">
            <v>440</v>
          </cell>
          <cell r="K119">
            <v>0.27</v>
          </cell>
          <cell r="L119">
            <v>0.6</v>
          </cell>
          <cell r="N119">
            <v>0</v>
          </cell>
          <cell r="O119">
            <v>-20.76</v>
          </cell>
          <cell r="P119">
            <v>-25.53</v>
          </cell>
          <cell r="Q119">
            <v>-0.78</v>
          </cell>
          <cell r="S119">
            <v>68.73</v>
          </cell>
        </row>
        <row r="120">
          <cell r="A120" t="str">
            <v>CENTEL</v>
          </cell>
          <cell r="B120">
            <v>118</v>
          </cell>
          <cell r="C120" t="str">
            <v> i | 1 | 2 | 3 </v>
          </cell>
          <cell r="E120">
            <v>24.6</v>
          </cell>
          <cell r="F120">
            <v>0</v>
          </cell>
          <cell r="G120">
            <v>7372200</v>
          </cell>
          <cell r="H120">
            <v>183119</v>
          </cell>
          <cell r="I120">
            <v>33210</v>
          </cell>
          <cell r="K120">
            <v>2.95</v>
          </cell>
          <cell r="L120">
            <v>2.19</v>
          </cell>
          <cell r="N120">
            <v>0</v>
          </cell>
          <cell r="O120">
            <v>-1.57</v>
          </cell>
          <cell r="P120">
            <v>-7.62</v>
          </cell>
          <cell r="Q120">
            <v>-14.05</v>
          </cell>
          <cell r="S120">
            <v>74.349999999999994</v>
          </cell>
        </row>
        <row r="121">
          <cell r="A121" t="str">
            <v>CFRESH</v>
          </cell>
          <cell r="B121">
            <v>119</v>
          </cell>
          <cell r="C121" t="str">
            <v> i | 1 | 3 </v>
          </cell>
          <cell r="E121">
            <v>3.1</v>
          </cell>
          <cell r="F121">
            <v>-0.64</v>
          </cell>
          <cell r="G121">
            <v>617000</v>
          </cell>
          <cell r="H121">
            <v>1931</v>
          </cell>
          <cell r="I121">
            <v>1437</v>
          </cell>
          <cell r="K121">
            <v>1.01</v>
          </cell>
          <cell r="L121">
            <v>1.99</v>
          </cell>
          <cell r="N121">
            <v>0</v>
          </cell>
          <cell r="O121">
            <v>-2.15</v>
          </cell>
          <cell r="P121">
            <v>-16.97</v>
          </cell>
          <cell r="Q121">
            <v>-4.84</v>
          </cell>
          <cell r="S121">
            <v>32.01</v>
          </cell>
        </row>
        <row r="122">
          <cell r="A122" t="str">
            <v>CGD</v>
          </cell>
          <cell r="B122">
            <v>120</v>
          </cell>
          <cell r="C122" t="str">
            <v> i | 1 | 2 | 3 </v>
          </cell>
          <cell r="E122">
            <v>0.65</v>
          </cell>
          <cell r="F122">
            <v>0</v>
          </cell>
          <cell r="G122">
            <v>11718400</v>
          </cell>
          <cell r="H122">
            <v>7580</v>
          </cell>
          <cell r="I122">
            <v>5373</v>
          </cell>
          <cell r="K122">
            <v>1.27</v>
          </cell>
          <cell r="L122">
            <v>5.41</v>
          </cell>
          <cell r="N122">
            <v>0</v>
          </cell>
          <cell r="O122">
            <v>0.89</v>
          </cell>
          <cell r="P122">
            <v>-11.67</v>
          </cell>
          <cell r="Q122">
            <v>-19</v>
          </cell>
          <cell r="S122">
            <v>43.89</v>
          </cell>
        </row>
        <row r="123">
          <cell r="A123" t="str">
            <v>CGH</v>
          </cell>
          <cell r="B123">
            <v>121</v>
          </cell>
          <cell r="C123" t="str">
            <v> i | 1 | 2 | 3 </v>
          </cell>
          <cell r="E123">
            <v>0.67</v>
          </cell>
          <cell r="F123">
            <v>0</v>
          </cell>
          <cell r="G123">
            <v>214300</v>
          </cell>
          <cell r="H123">
            <v>146</v>
          </cell>
          <cell r="I123">
            <v>2906</v>
          </cell>
          <cell r="J123">
            <v>23.31</v>
          </cell>
          <cell r="K123">
            <v>0.51</v>
          </cell>
          <cell r="L123">
            <v>0.76</v>
          </cell>
          <cell r="N123">
            <v>0.03</v>
          </cell>
          <cell r="O123">
            <v>1.53</v>
          </cell>
          <cell r="P123">
            <v>2.09</v>
          </cell>
          <cell r="Q123">
            <v>10.7</v>
          </cell>
          <cell r="S123">
            <v>40.020000000000003</v>
          </cell>
          <cell r="U123">
            <v>771</v>
          </cell>
          <cell r="V123">
            <v>780</v>
          </cell>
          <cell r="W123">
            <v>1.57</v>
          </cell>
        </row>
        <row r="124">
          <cell r="A124" t="str">
            <v>CHARAN</v>
          </cell>
          <cell r="B124">
            <v>122</v>
          </cell>
          <cell r="C124" t="str">
            <v> i | 1 | 2 | 3 </v>
          </cell>
          <cell r="E124">
            <v>24.5</v>
          </cell>
          <cell r="F124">
            <v>1.24</v>
          </cell>
          <cell r="G124">
            <v>2100</v>
          </cell>
          <cell r="H124">
            <v>51</v>
          </cell>
          <cell r="I124">
            <v>294</v>
          </cell>
          <cell r="J124">
            <v>11.25</v>
          </cell>
          <cell r="K124">
            <v>0.56000000000000005</v>
          </cell>
          <cell r="L124">
            <v>0.53</v>
          </cell>
          <cell r="M124">
            <v>0.5</v>
          </cell>
          <cell r="N124">
            <v>2.1800000000000002</v>
          </cell>
          <cell r="O124">
            <v>3.95</v>
          </cell>
          <cell r="P124">
            <v>4.92</v>
          </cell>
          <cell r="Q124">
            <v>12.12</v>
          </cell>
          <cell r="R124">
            <v>2.0699999999999998</v>
          </cell>
          <cell r="S124">
            <v>55.95</v>
          </cell>
          <cell r="U124">
            <v>499</v>
          </cell>
          <cell r="V124">
            <v>490</v>
          </cell>
          <cell r="W124">
            <v>-0.06</v>
          </cell>
        </row>
        <row r="125">
          <cell r="A125" t="str">
            <v>CHAYO</v>
          </cell>
          <cell r="B125">
            <v>123</v>
          </cell>
          <cell r="C125" t="str">
            <v> i | 1 | 2 | 3 </v>
          </cell>
          <cell r="E125">
            <v>7.65</v>
          </cell>
          <cell r="F125">
            <v>1.32</v>
          </cell>
          <cell r="G125">
            <v>9634900</v>
          </cell>
          <cell r="H125">
            <v>73906</v>
          </cell>
          <cell r="I125">
            <v>5398</v>
          </cell>
          <cell r="J125">
            <v>39.450000000000003</v>
          </cell>
          <cell r="K125">
            <v>5.07</v>
          </cell>
          <cell r="L125">
            <v>0.91</v>
          </cell>
          <cell r="N125">
            <v>0.2</v>
          </cell>
          <cell r="O125">
            <v>10.17</v>
          </cell>
          <cell r="P125">
            <v>13.53</v>
          </cell>
          <cell r="Q125">
            <v>31.42</v>
          </cell>
          <cell r="R125">
            <v>7.0000000000000007E-2</v>
          </cell>
          <cell r="S125">
            <v>37.380000000000003</v>
          </cell>
          <cell r="U125">
            <v>569</v>
          </cell>
          <cell r="V125">
            <v>546</v>
          </cell>
          <cell r="W125">
            <v>1.01</v>
          </cell>
        </row>
        <row r="126">
          <cell r="A126" t="str">
            <v>CHEWA</v>
          </cell>
          <cell r="B126">
            <v>124</v>
          </cell>
          <cell r="C126" t="str">
            <v> i | 1 | 2 | 3 </v>
          </cell>
          <cell r="E126">
            <v>0.5</v>
          </cell>
          <cell r="F126">
            <v>0</v>
          </cell>
          <cell r="G126">
            <v>902900</v>
          </cell>
          <cell r="H126">
            <v>449</v>
          </cell>
          <cell r="I126">
            <v>638</v>
          </cell>
          <cell r="J126">
            <v>5.81</v>
          </cell>
          <cell r="K126">
            <v>0.34</v>
          </cell>
          <cell r="L126">
            <v>2.68</v>
          </cell>
          <cell r="N126">
            <v>0.09</v>
          </cell>
          <cell r="O126">
            <v>-1.4</v>
          </cell>
          <cell r="P126">
            <v>6.02</v>
          </cell>
          <cell r="Q126">
            <v>15.03</v>
          </cell>
          <cell r="S126">
            <v>25.91</v>
          </cell>
          <cell r="U126">
            <v>346</v>
          </cell>
          <cell r="W126">
            <v>0.32</v>
          </cell>
        </row>
        <row r="127">
          <cell r="A127" t="str">
            <v>CHG</v>
          </cell>
          <cell r="B127">
            <v>125</v>
          </cell>
          <cell r="C127" t="str">
            <v> i | 1 | 2 | 3 </v>
          </cell>
          <cell r="E127">
            <v>2.52</v>
          </cell>
          <cell r="F127">
            <v>-0.79</v>
          </cell>
          <cell r="G127">
            <v>22402400</v>
          </cell>
          <cell r="H127">
            <v>56675</v>
          </cell>
          <cell r="I127">
            <v>27720</v>
          </cell>
          <cell r="J127">
            <v>36.89</v>
          </cell>
          <cell r="K127">
            <v>7.47</v>
          </cell>
          <cell r="L127">
            <v>0.65</v>
          </cell>
          <cell r="M127">
            <v>0.02</v>
          </cell>
          <cell r="N127">
            <v>7.0000000000000007E-2</v>
          </cell>
          <cell r="O127">
            <v>15.19</v>
          </cell>
          <cell r="P127">
            <v>20.59</v>
          </cell>
          <cell r="Q127">
            <v>15.81</v>
          </cell>
          <cell r="R127">
            <v>1.98</v>
          </cell>
          <cell r="S127">
            <v>42.61</v>
          </cell>
          <cell r="U127">
            <v>477</v>
          </cell>
          <cell r="V127">
            <v>462</v>
          </cell>
          <cell r="W127">
            <v>5.16</v>
          </cell>
        </row>
        <row r="128">
          <cell r="A128" t="str">
            <v>CHO</v>
          </cell>
          <cell r="B128">
            <v>126</v>
          </cell>
          <cell r="C128" t="str">
            <v> i | 1 | 2 | 3 </v>
          </cell>
          <cell r="E128">
            <v>0.52</v>
          </cell>
          <cell r="F128">
            <v>-1.89</v>
          </cell>
          <cell r="G128">
            <v>1202800</v>
          </cell>
          <cell r="H128">
            <v>637</v>
          </cell>
          <cell r="I128">
            <v>687</v>
          </cell>
          <cell r="K128">
            <v>0.7</v>
          </cell>
          <cell r="L128">
            <v>2.2200000000000002</v>
          </cell>
          <cell r="N128">
            <v>0</v>
          </cell>
          <cell r="O128">
            <v>0.71</v>
          </cell>
          <cell r="P128">
            <v>-12.98</v>
          </cell>
          <cell r="Q128">
            <v>-26.71</v>
          </cell>
          <cell r="S128">
            <v>45.8</v>
          </cell>
        </row>
        <row r="129">
          <cell r="A129" t="str">
            <v>CHOTI</v>
          </cell>
          <cell r="B129">
            <v>127</v>
          </cell>
          <cell r="C129" t="str">
            <v> i | 1 | 3 </v>
          </cell>
          <cell r="E129">
            <v>69</v>
          </cell>
          <cell r="F129">
            <v>2.99</v>
          </cell>
          <cell r="G129">
            <v>500</v>
          </cell>
          <cell r="H129">
            <v>34</v>
          </cell>
          <cell r="I129">
            <v>518</v>
          </cell>
          <cell r="K129">
            <v>0.59</v>
          </cell>
          <cell r="L129">
            <v>0.48</v>
          </cell>
          <cell r="N129">
            <v>0</v>
          </cell>
          <cell r="O129">
            <v>-7.35</v>
          </cell>
          <cell r="P129">
            <v>-11.47</v>
          </cell>
          <cell r="Q129">
            <v>-6.99</v>
          </cell>
          <cell r="S129">
            <v>20.12</v>
          </cell>
        </row>
        <row r="130">
          <cell r="A130" t="str">
            <v>CHOW</v>
          </cell>
          <cell r="B130">
            <v>128</v>
          </cell>
          <cell r="C130" t="str">
            <v> i | 1 | 2 | 3 </v>
          </cell>
          <cell r="E130">
            <v>2.02</v>
          </cell>
          <cell r="F130">
            <v>1</v>
          </cell>
          <cell r="G130">
            <v>4200</v>
          </cell>
          <cell r="H130">
            <v>8</v>
          </cell>
          <cell r="I130">
            <v>1616</v>
          </cell>
          <cell r="K130">
            <v>1.85</v>
          </cell>
          <cell r="L130">
            <v>11.22</v>
          </cell>
          <cell r="N130">
            <v>0</v>
          </cell>
          <cell r="O130">
            <v>-0.09</v>
          </cell>
          <cell r="P130">
            <v>-37.82</v>
          </cell>
          <cell r="Q130">
            <v>-24.58</v>
          </cell>
          <cell r="S130">
            <v>37.409999999999997</v>
          </cell>
        </row>
        <row r="131">
          <cell r="A131" t="str">
            <v>CI</v>
          </cell>
          <cell r="B131">
            <v>129</v>
          </cell>
          <cell r="C131" t="str">
            <v> i | 1 | 3 </v>
          </cell>
          <cell r="E131">
            <v>0.68</v>
          </cell>
          <cell r="F131">
            <v>1.49</v>
          </cell>
          <cell r="G131">
            <v>1000</v>
          </cell>
          <cell r="H131">
            <v>1</v>
          </cell>
          <cell r="I131">
            <v>725</v>
          </cell>
          <cell r="J131">
            <v>3.01</v>
          </cell>
          <cell r="K131">
            <v>0.46</v>
          </cell>
          <cell r="L131">
            <v>5.34</v>
          </cell>
          <cell r="M131">
            <v>0.02</v>
          </cell>
          <cell r="N131">
            <v>0.23</v>
          </cell>
          <cell r="O131">
            <v>4.1900000000000004</v>
          </cell>
          <cell r="P131">
            <v>16.05</v>
          </cell>
          <cell r="Q131">
            <v>-39.200000000000003</v>
          </cell>
          <cell r="R131">
            <v>2.2799999999999998</v>
          </cell>
          <cell r="S131">
            <v>30.16</v>
          </cell>
          <cell r="U131">
            <v>126</v>
          </cell>
          <cell r="V131">
            <v>344</v>
          </cell>
          <cell r="W131">
            <v>0.02</v>
          </cell>
        </row>
        <row r="132">
          <cell r="A132" t="str">
            <v>CIG</v>
          </cell>
          <cell r="B132">
            <v>130</v>
          </cell>
          <cell r="C132" t="str">
            <v> i | 1 | 2 | 3 </v>
          </cell>
          <cell r="E132">
            <v>0.22</v>
          </cell>
          <cell r="F132">
            <v>4.76</v>
          </cell>
          <cell r="G132">
            <v>189100</v>
          </cell>
          <cell r="H132">
            <v>40</v>
          </cell>
          <cell r="I132">
            <v>190</v>
          </cell>
          <cell r="K132">
            <v>0.5</v>
          </cell>
          <cell r="L132">
            <v>1.53</v>
          </cell>
          <cell r="N132">
            <v>0</v>
          </cell>
          <cell r="O132">
            <v>-26.39</v>
          </cell>
          <cell r="P132">
            <v>-54.35</v>
          </cell>
          <cell r="Q132">
            <v>-15.24</v>
          </cell>
          <cell r="S132">
            <v>70.14</v>
          </cell>
        </row>
        <row r="133">
          <cell r="A133" t="str">
            <v>CIMBT</v>
          </cell>
          <cell r="B133">
            <v>131</v>
          </cell>
          <cell r="C133" t="str">
            <v> i | 1 | 3 </v>
          </cell>
          <cell r="E133">
            <v>0.57999999999999996</v>
          </cell>
          <cell r="F133">
            <v>-1.69</v>
          </cell>
          <cell r="G133">
            <v>1148500</v>
          </cell>
          <cell r="H133">
            <v>674</v>
          </cell>
          <cell r="I133">
            <v>20197</v>
          </cell>
          <cell r="J133">
            <v>9.17</v>
          </cell>
          <cell r="K133">
            <v>0.5</v>
          </cell>
          <cell r="L133">
            <v>8.6</v>
          </cell>
          <cell r="M133">
            <v>0.01</v>
          </cell>
          <cell r="N133">
            <v>0.06</v>
          </cell>
          <cell r="O133">
            <v>0.67</v>
          </cell>
          <cell r="P133">
            <v>5.64</v>
          </cell>
          <cell r="Q133">
            <v>9.9700000000000006</v>
          </cell>
          <cell r="R133">
            <v>0.86</v>
          </cell>
          <cell r="S133">
            <v>5.17</v>
          </cell>
          <cell r="U133">
            <v>414</v>
          </cell>
          <cell r="V133">
            <v>563</v>
          </cell>
        </row>
        <row r="134">
          <cell r="A134" t="str">
            <v>CITY</v>
          </cell>
          <cell r="B134">
            <v>132</v>
          </cell>
          <cell r="C134" t="str">
            <v> i | 1 | 3 </v>
          </cell>
          <cell r="E134">
            <v>1.83</v>
          </cell>
          <cell r="F134">
            <v>-0.54</v>
          </cell>
          <cell r="G134">
            <v>29100</v>
          </cell>
          <cell r="H134">
            <v>53</v>
          </cell>
          <cell r="I134">
            <v>549</v>
          </cell>
          <cell r="K134">
            <v>0.41</v>
          </cell>
          <cell r="L134">
            <v>0.01</v>
          </cell>
          <cell r="N134">
            <v>0</v>
          </cell>
          <cell r="O134">
            <v>-0.32</v>
          </cell>
          <cell r="P134">
            <v>-0.3</v>
          </cell>
          <cell r="Q134">
            <v>-1.45</v>
          </cell>
          <cell r="S134">
            <v>26.68</v>
          </cell>
        </row>
        <row r="135">
          <cell r="A135" t="str">
            <v>CK</v>
          </cell>
          <cell r="B135">
            <v>133</v>
          </cell>
          <cell r="C135" t="str">
            <v> i | 1 | 2 | 3 </v>
          </cell>
          <cell r="E135">
            <v>18.399999999999999</v>
          </cell>
          <cell r="F135">
            <v>-1.6</v>
          </cell>
          <cell r="G135">
            <v>7826900</v>
          </cell>
          <cell r="H135">
            <v>144461</v>
          </cell>
          <cell r="I135">
            <v>31168</v>
          </cell>
          <cell r="J135">
            <v>31.28</v>
          </cell>
          <cell r="K135">
            <v>1.1499999999999999</v>
          </cell>
          <cell r="L135">
            <v>2.1800000000000002</v>
          </cell>
          <cell r="N135">
            <v>0.59</v>
          </cell>
          <cell r="O135">
            <v>2.66</v>
          </cell>
          <cell r="P135">
            <v>3.65</v>
          </cell>
          <cell r="Q135">
            <v>4.7699999999999996</v>
          </cell>
          <cell r="R135">
            <v>2.2200000000000002</v>
          </cell>
          <cell r="S135">
            <v>66.790000000000006</v>
          </cell>
          <cell r="U135">
            <v>770</v>
          </cell>
          <cell r="V135">
            <v>785</v>
          </cell>
          <cell r="W135">
            <v>-13.51</v>
          </cell>
        </row>
        <row r="136">
          <cell r="A136" t="str">
            <v>CKP</v>
          </cell>
          <cell r="B136">
            <v>134</v>
          </cell>
          <cell r="C136" t="str">
            <v> i | 1 | 2 | 3 </v>
          </cell>
          <cell r="E136">
            <v>4.9800000000000004</v>
          </cell>
          <cell r="F136">
            <v>-1.39</v>
          </cell>
          <cell r="G136">
            <v>11940600</v>
          </cell>
          <cell r="H136">
            <v>59763</v>
          </cell>
          <cell r="I136">
            <v>40484</v>
          </cell>
          <cell r="J136">
            <v>44.52</v>
          </cell>
          <cell r="K136">
            <v>1.74</v>
          </cell>
          <cell r="L136">
            <v>1.26</v>
          </cell>
          <cell r="N136">
            <v>0.11</v>
          </cell>
          <cell r="O136">
            <v>3.02</v>
          </cell>
          <cell r="P136">
            <v>3.93</v>
          </cell>
          <cell r="Q136">
            <v>6.88</v>
          </cell>
          <cell r="R136">
            <v>0.6</v>
          </cell>
          <cell r="S136">
            <v>23.81</v>
          </cell>
          <cell r="U136">
            <v>813</v>
          </cell>
          <cell r="V136">
            <v>820</v>
          </cell>
          <cell r="W136">
            <v>0.44</v>
          </cell>
        </row>
        <row r="137">
          <cell r="A137" t="str">
            <v>CM</v>
          </cell>
          <cell r="B137">
            <v>135</v>
          </cell>
          <cell r="C137" t="str">
            <v> i | 1 | 2 | 3 </v>
          </cell>
          <cell r="E137">
            <v>2.62</v>
          </cell>
          <cell r="F137">
            <v>0</v>
          </cell>
          <cell r="G137">
            <v>53600</v>
          </cell>
          <cell r="H137">
            <v>141</v>
          </cell>
          <cell r="I137">
            <v>999</v>
          </cell>
          <cell r="J137">
            <v>86.46</v>
          </cell>
          <cell r="K137">
            <v>0.72</v>
          </cell>
          <cell r="L137">
            <v>0.1</v>
          </cell>
          <cell r="M137">
            <v>0.06</v>
          </cell>
          <cell r="N137">
            <v>0.03</v>
          </cell>
          <cell r="O137">
            <v>0.87</v>
          </cell>
          <cell r="P137">
            <v>0.82</v>
          </cell>
          <cell r="Q137">
            <v>0.42</v>
          </cell>
          <cell r="R137">
            <v>2.29</v>
          </cell>
          <cell r="S137">
            <v>36.950000000000003</v>
          </cell>
          <cell r="U137">
            <v>926</v>
          </cell>
          <cell r="V137">
            <v>946</v>
          </cell>
          <cell r="W137">
            <v>-6.05</v>
          </cell>
        </row>
        <row r="138">
          <cell r="A138" t="str">
            <v>CMAN</v>
          </cell>
          <cell r="B138">
            <v>136</v>
          </cell>
          <cell r="C138" t="str">
            <v> i | 1 | 2 | 3 </v>
          </cell>
          <cell r="E138">
            <v>1.28</v>
          </cell>
          <cell r="F138">
            <v>-1.54</v>
          </cell>
          <cell r="G138">
            <v>505300</v>
          </cell>
          <cell r="H138">
            <v>647</v>
          </cell>
          <cell r="I138">
            <v>1229</v>
          </cell>
          <cell r="K138">
            <v>0.57999999999999996</v>
          </cell>
          <cell r="L138">
            <v>1.67</v>
          </cell>
          <cell r="N138">
            <v>0</v>
          </cell>
          <cell r="O138">
            <v>0.8</v>
          </cell>
          <cell r="P138">
            <v>-1.33</v>
          </cell>
          <cell r="Q138">
            <v>-1.57</v>
          </cell>
          <cell r="R138">
            <v>3.13</v>
          </cell>
          <cell r="S138">
            <v>38.229999999999997</v>
          </cell>
        </row>
        <row r="139">
          <cell r="A139" t="str">
            <v>CMC</v>
          </cell>
          <cell r="B139">
            <v>137</v>
          </cell>
          <cell r="C139" t="str">
            <v> i | 1 | 3 </v>
          </cell>
          <cell r="E139">
            <v>0.79</v>
          </cell>
          <cell r="F139">
            <v>0</v>
          </cell>
          <cell r="G139">
            <v>72000</v>
          </cell>
          <cell r="H139">
            <v>56</v>
          </cell>
          <cell r="I139">
            <v>790</v>
          </cell>
          <cell r="J139">
            <v>58.57</v>
          </cell>
          <cell r="K139">
            <v>0.31</v>
          </cell>
          <cell r="L139">
            <v>1.1599999999999999</v>
          </cell>
          <cell r="M139">
            <v>0.03</v>
          </cell>
          <cell r="N139">
            <v>0.01</v>
          </cell>
          <cell r="O139">
            <v>0.57999999999999996</v>
          </cell>
          <cell r="P139">
            <v>0.52</v>
          </cell>
          <cell r="Q139">
            <v>1.03</v>
          </cell>
          <cell r="R139">
            <v>3.16</v>
          </cell>
          <cell r="S139">
            <v>34.79</v>
          </cell>
          <cell r="U139">
            <v>917</v>
          </cell>
          <cell r="V139">
            <v>946</v>
          </cell>
          <cell r="W139">
            <v>-0.66</v>
          </cell>
        </row>
        <row r="140">
          <cell r="A140" t="str">
            <v>CMO</v>
          </cell>
          <cell r="B140">
            <v>138</v>
          </cell>
          <cell r="C140" t="str">
            <v> i | 1 | 2 | 3 </v>
          </cell>
          <cell r="E140">
            <v>0.92</v>
          </cell>
          <cell r="F140">
            <v>0</v>
          </cell>
          <cell r="G140">
            <v>269400</v>
          </cell>
          <cell r="H140">
            <v>242</v>
          </cell>
          <cell r="I140">
            <v>235</v>
          </cell>
          <cell r="K140">
            <v>0.65</v>
          </cell>
          <cell r="L140">
            <v>1.71</v>
          </cell>
          <cell r="M140">
            <v>0.08</v>
          </cell>
          <cell r="N140">
            <v>0</v>
          </cell>
          <cell r="O140">
            <v>-3.18</v>
          </cell>
          <cell r="P140">
            <v>-11.49</v>
          </cell>
          <cell r="Q140">
            <v>-35.04</v>
          </cell>
          <cell r="R140">
            <v>22.28</v>
          </cell>
          <cell r="S140">
            <v>58.27</v>
          </cell>
        </row>
        <row r="141">
          <cell r="A141" t="str">
            <v>CMR</v>
          </cell>
          <cell r="B141">
            <v>139</v>
          </cell>
          <cell r="C141" t="str">
            <v> i | 1 | 2 | 3 </v>
          </cell>
          <cell r="E141">
            <v>1.77</v>
          </cell>
          <cell r="F141">
            <v>0</v>
          </cell>
          <cell r="G141">
            <v>91500</v>
          </cell>
          <cell r="H141">
            <v>161</v>
          </cell>
          <cell r="I141">
            <v>7121</v>
          </cell>
          <cell r="J141">
            <v>35.51</v>
          </cell>
          <cell r="K141">
            <v>2.0299999999999998</v>
          </cell>
          <cell r="L141">
            <v>1.5</v>
          </cell>
          <cell r="M141">
            <v>0.06</v>
          </cell>
          <cell r="N141">
            <v>0.05</v>
          </cell>
          <cell r="O141">
            <v>4.3099999999999996</v>
          </cell>
          <cell r="P141">
            <v>5.55</v>
          </cell>
          <cell r="Q141">
            <v>4.8099999999999996</v>
          </cell>
          <cell r="R141">
            <v>3.31</v>
          </cell>
          <cell r="S141">
            <v>15.12</v>
          </cell>
          <cell r="U141">
            <v>741</v>
          </cell>
          <cell r="V141">
            <v>733</v>
          </cell>
          <cell r="W141">
            <v>-1.74</v>
          </cell>
        </row>
        <row r="142">
          <cell r="A142" t="str">
            <v>CNT</v>
          </cell>
          <cell r="B142">
            <v>140</v>
          </cell>
          <cell r="C142" t="str">
            <v> i | 1 | 3 </v>
          </cell>
          <cell r="E142">
            <v>1.26</v>
          </cell>
          <cell r="F142">
            <v>-0.79</v>
          </cell>
          <cell r="G142">
            <v>43200</v>
          </cell>
          <cell r="H142">
            <v>54</v>
          </cell>
          <cell r="I142">
            <v>1295</v>
          </cell>
          <cell r="J142">
            <v>13.37</v>
          </cell>
          <cell r="K142">
            <v>0.62</v>
          </cell>
          <cell r="L142">
            <v>1.83</v>
          </cell>
          <cell r="N142">
            <v>0.09</v>
          </cell>
          <cell r="O142">
            <v>2.13</v>
          </cell>
          <cell r="P142">
            <v>5.33</v>
          </cell>
          <cell r="Q142">
            <v>0.96</v>
          </cell>
          <cell r="R142">
            <v>3.15</v>
          </cell>
          <cell r="S142">
            <v>27.83</v>
          </cell>
          <cell r="U142">
            <v>534</v>
          </cell>
          <cell r="V142">
            <v>619</v>
          </cell>
          <cell r="W142">
            <v>-0.28000000000000003</v>
          </cell>
        </row>
        <row r="143">
          <cell r="A143" t="str">
            <v>COL</v>
          </cell>
          <cell r="B143">
            <v>141</v>
          </cell>
          <cell r="C143" t="str">
            <v> i | 1 | 2 | 3 </v>
          </cell>
          <cell r="E143">
            <v>18.8</v>
          </cell>
          <cell r="F143">
            <v>0</v>
          </cell>
          <cell r="G143">
            <v>293700</v>
          </cell>
          <cell r="H143">
            <v>5522</v>
          </cell>
          <cell r="I143">
            <v>12032</v>
          </cell>
          <cell r="J143">
            <v>27.98</v>
          </cell>
          <cell r="K143">
            <v>1.78</v>
          </cell>
          <cell r="L143">
            <v>0.61</v>
          </cell>
          <cell r="N143">
            <v>0.67</v>
          </cell>
          <cell r="O143">
            <v>5.9</v>
          </cell>
          <cell r="P143">
            <v>6.53</v>
          </cell>
          <cell r="Q143">
            <v>3.51</v>
          </cell>
          <cell r="S143">
            <v>53.1</v>
          </cell>
          <cell r="U143">
            <v>679</v>
          </cell>
          <cell r="V143">
            <v>629</v>
          </cell>
          <cell r="W143">
            <v>1.43</v>
          </cell>
        </row>
        <row r="144">
          <cell r="A144" t="str">
            <v>COLOR</v>
          </cell>
          <cell r="B144">
            <v>142</v>
          </cell>
          <cell r="C144" t="str">
            <v> i | 1 | 2 | 3 </v>
          </cell>
          <cell r="E144">
            <v>1.2</v>
          </cell>
          <cell r="F144">
            <v>0</v>
          </cell>
          <cell r="G144">
            <v>68600</v>
          </cell>
          <cell r="H144">
            <v>82</v>
          </cell>
          <cell r="I144">
            <v>707</v>
          </cell>
          <cell r="J144">
            <v>14.64</v>
          </cell>
          <cell r="K144">
            <v>0.93</v>
          </cell>
          <cell r="L144">
            <v>0.55000000000000004</v>
          </cell>
          <cell r="N144">
            <v>0.08</v>
          </cell>
          <cell r="O144">
            <v>4.53</v>
          </cell>
          <cell r="P144">
            <v>6.46</v>
          </cell>
          <cell r="Q144">
            <v>5.6</v>
          </cell>
          <cell r="R144">
            <v>3.33</v>
          </cell>
          <cell r="S144">
            <v>49.82</v>
          </cell>
          <cell r="U144">
            <v>533</v>
          </cell>
          <cell r="V144">
            <v>541</v>
          </cell>
          <cell r="W144">
            <v>-25.8</v>
          </cell>
        </row>
        <row r="145">
          <cell r="A145" t="str">
            <v>COM7</v>
          </cell>
          <cell r="B145">
            <v>143</v>
          </cell>
          <cell r="C145" t="str">
            <v> i | 1 | 2 | 3 </v>
          </cell>
          <cell r="E145">
            <v>39.5</v>
          </cell>
          <cell r="F145">
            <v>-1.25</v>
          </cell>
          <cell r="G145">
            <v>8014600</v>
          </cell>
          <cell r="H145">
            <v>317997</v>
          </cell>
          <cell r="I145">
            <v>47400</v>
          </cell>
          <cell r="J145">
            <v>36.6</v>
          </cell>
          <cell r="K145">
            <v>14.64</v>
          </cell>
          <cell r="L145">
            <v>1.98</v>
          </cell>
          <cell r="M145">
            <v>0.8</v>
          </cell>
          <cell r="N145">
            <v>1.1000000000000001</v>
          </cell>
          <cell r="O145">
            <v>19.760000000000002</v>
          </cell>
          <cell r="P145">
            <v>41.88</v>
          </cell>
          <cell r="Q145">
            <v>3.74</v>
          </cell>
          <cell r="R145">
            <v>2.0299999999999998</v>
          </cell>
          <cell r="S145">
            <v>46.42</v>
          </cell>
          <cell r="U145">
            <v>407</v>
          </cell>
          <cell r="V145">
            <v>425</v>
          </cell>
          <cell r="W145">
            <v>0.78</v>
          </cell>
        </row>
        <row r="146">
          <cell r="A146" t="str">
            <v>COMAN</v>
          </cell>
          <cell r="B146">
            <v>144</v>
          </cell>
          <cell r="C146" t="str">
            <v> i | 1 | 2 | 3 </v>
          </cell>
          <cell r="E146">
            <v>2.5</v>
          </cell>
          <cell r="F146">
            <v>3.31</v>
          </cell>
          <cell r="G146">
            <v>1240700</v>
          </cell>
          <cell r="H146">
            <v>3062</v>
          </cell>
          <cell r="I146">
            <v>335</v>
          </cell>
          <cell r="J146">
            <v>678.84</v>
          </cell>
          <cell r="K146">
            <v>0.79</v>
          </cell>
          <cell r="L146">
            <v>0.18</v>
          </cell>
          <cell r="N146">
            <v>0</v>
          </cell>
          <cell r="O146">
            <v>1.76</v>
          </cell>
          <cell r="P146">
            <v>0.11</v>
          </cell>
          <cell r="Q146">
            <v>-9.27</v>
          </cell>
          <cell r="R146">
            <v>4</v>
          </cell>
          <cell r="S146">
            <v>42.86</v>
          </cell>
          <cell r="U146">
            <v>968</v>
          </cell>
          <cell r="V146">
            <v>935</v>
          </cell>
          <cell r="W146">
            <v>-22.06</v>
          </cell>
        </row>
        <row r="147">
          <cell r="A147" t="str">
            <v>COTTO</v>
          </cell>
          <cell r="B147">
            <v>145</v>
          </cell>
          <cell r="C147" t="str">
            <v> i | 1 | 3 </v>
          </cell>
          <cell r="E147">
            <v>1.25</v>
          </cell>
          <cell r="F147">
            <v>1.63</v>
          </cell>
          <cell r="G147">
            <v>1392900</v>
          </cell>
          <cell r="H147">
            <v>1732</v>
          </cell>
          <cell r="I147">
            <v>7453</v>
          </cell>
          <cell r="J147">
            <v>27.94</v>
          </cell>
          <cell r="K147">
            <v>0.86</v>
          </cell>
          <cell r="L147">
            <v>0.28999999999999998</v>
          </cell>
          <cell r="M147">
            <v>0.01</v>
          </cell>
          <cell r="N147">
            <v>0.04</v>
          </cell>
          <cell r="O147">
            <v>3.08</v>
          </cell>
          <cell r="P147">
            <v>3.07</v>
          </cell>
          <cell r="Q147">
            <v>4.38</v>
          </cell>
          <cell r="R147">
            <v>0.96</v>
          </cell>
          <cell r="S147">
            <v>6.8</v>
          </cell>
          <cell r="U147">
            <v>775</v>
          </cell>
          <cell r="V147">
            <v>750</v>
          </cell>
          <cell r="W147">
            <v>0.04</v>
          </cell>
        </row>
        <row r="148">
          <cell r="A148" t="str">
            <v>CPALL</v>
          </cell>
          <cell r="B148">
            <v>146</v>
          </cell>
          <cell r="C148" t="str">
            <v> i | 1 | 2 | 3 </v>
          </cell>
          <cell r="E148">
            <v>60.25</v>
          </cell>
          <cell r="F148">
            <v>-0.82</v>
          </cell>
          <cell r="G148">
            <v>27026000</v>
          </cell>
          <cell r="H148">
            <v>1629339</v>
          </cell>
          <cell r="I148">
            <v>541232</v>
          </cell>
          <cell r="J148">
            <v>28.95</v>
          </cell>
          <cell r="K148">
            <v>5.82</v>
          </cell>
          <cell r="L148">
            <v>3.61</v>
          </cell>
          <cell r="N148">
            <v>2.08</v>
          </cell>
          <cell r="O148">
            <v>7.37</v>
          </cell>
          <cell r="P148">
            <v>20.62</v>
          </cell>
          <cell r="Q148">
            <v>3.06</v>
          </cell>
          <cell r="R148">
            <v>2.0699999999999998</v>
          </cell>
          <cell r="S148">
            <v>56.65</v>
          </cell>
          <cell r="U148">
            <v>437</v>
          </cell>
          <cell r="V148">
            <v>575</v>
          </cell>
          <cell r="W148">
            <v>2.1800000000000002</v>
          </cell>
        </row>
        <row r="149">
          <cell r="A149" t="str">
            <v>CPF</v>
          </cell>
          <cell r="B149">
            <v>147</v>
          </cell>
          <cell r="C149" t="str">
            <v> i | 1 | 2 | 3 </v>
          </cell>
          <cell r="E149">
            <v>27.75</v>
          </cell>
          <cell r="F149">
            <v>-3.48</v>
          </cell>
          <cell r="G149">
            <v>74181300</v>
          </cell>
          <cell r="H149">
            <v>2086972</v>
          </cell>
          <cell r="I149">
            <v>238962</v>
          </cell>
          <cell r="J149">
            <v>10.06</v>
          </cell>
          <cell r="K149">
            <v>1.24</v>
          </cell>
          <cell r="L149">
            <v>2.78</v>
          </cell>
          <cell r="M149">
            <v>0.4</v>
          </cell>
          <cell r="N149">
            <v>2.81</v>
          </cell>
          <cell r="O149">
            <v>8.7100000000000009</v>
          </cell>
          <cell r="P149">
            <v>13.28</v>
          </cell>
          <cell r="Q149">
            <v>4.3499999999999996</v>
          </cell>
          <cell r="R149">
            <v>2.58</v>
          </cell>
          <cell r="S149">
            <v>45.65</v>
          </cell>
          <cell r="U149">
            <v>246</v>
          </cell>
          <cell r="V149">
            <v>253</v>
          </cell>
          <cell r="W149">
            <v>0.69</v>
          </cell>
        </row>
        <row r="150">
          <cell r="A150" t="str">
            <v>CPH</v>
          </cell>
          <cell r="B150">
            <v>148</v>
          </cell>
          <cell r="C150" t="str">
            <v> i | 1 | 3 </v>
          </cell>
          <cell r="E150">
            <v>3.56</v>
          </cell>
          <cell r="F150">
            <v>-3.78</v>
          </cell>
          <cell r="G150">
            <v>100</v>
          </cell>
          <cell r="H150">
            <v>0</v>
          </cell>
          <cell r="I150">
            <v>142</v>
          </cell>
          <cell r="K150">
            <v>0.21</v>
          </cell>
          <cell r="L150">
            <v>1.4</v>
          </cell>
          <cell r="N150">
            <v>0</v>
          </cell>
          <cell r="O150">
            <v>-10.31</v>
          </cell>
          <cell r="P150">
            <v>-27.5</v>
          </cell>
          <cell r="Q150">
            <v>2.29</v>
          </cell>
          <cell r="S150">
            <v>40.67</v>
          </cell>
        </row>
        <row r="151">
          <cell r="A151" t="str">
            <v>CPI</v>
          </cell>
          <cell r="B151">
            <v>149</v>
          </cell>
          <cell r="C151" t="str">
            <v> i | 1 | 2 | 3 </v>
          </cell>
          <cell r="E151">
            <v>1.59</v>
          </cell>
          <cell r="F151">
            <v>-1.85</v>
          </cell>
          <cell r="G151">
            <v>122600</v>
          </cell>
          <cell r="H151">
            <v>197</v>
          </cell>
          <cell r="I151">
            <v>1006</v>
          </cell>
          <cell r="J151">
            <v>14.2</v>
          </cell>
          <cell r="K151">
            <v>0.54</v>
          </cell>
          <cell r="L151">
            <v>1.25</v>
          </cell>
          <cell r="N151">
            <v>0.11</v>
          </cell>
          <cell r="O151">
            <v>3.29</v>
          </cell>
          <cell r="P151">
            <v>3.79</v>
          </cell>
          <cell r="Q151">
            <v>2.74</v>
          </cell>
          <cell r="R151">
            <v>4.47</v>
          </cell>
          <cell r="S151">
            <v>50.51</v>
          </cell>
          <cell r="U151">
            <v>596</v>
          </cell>
          <cell r="V151">
            <v>588</v>
          </cell>
          <cell r="W151">
            <v>-0.04</v>
          </cell>
        </row>
        <row r="152">
          <cell r="A152" t="str">
            <v>CPL</v>
          </cell>
          <cell r="B152">
            <v>150</v>
          </cell>
          <cell r="C152" t="str">
            <v> i | 1 | 2 | 3 </v>
          </cell>
          <cell r="E152">
            <v>1.1200000000000001</v>
          </cell>
          <cell r="F152">
            <v>0</v>
          </cell>
          <cell r="G152">
            <v>4500</v>
          </cell>
          <cell r="H152">
            <v>5</v>
          </cell>
          <cell r="I152">
            <v>493</v>
          </cell>
          <cell r="K152">
            <v>0.56000000000000005</v>
          </cell>
          <cell r="L152">
            <v>1.41</v>
          </cell>
          <cell r="N152">
            <v>0</v>
          </cell>
          <cell r="O152">
            <v>-1.53</v>
          </cell>
          <cell r="P152">
            <v>-8.85</v>
          </cell>
          <cell r="Q152">
            <v>1.1499999999999999</v>
          </cell>
          <cell r="S152">
            <v>28.98</v>
          </cell>
        </row>
        <row r="153">
          <cell r="A153" t="str">
            <v>CPN</v>
          </cell>
          <cell r="B153">
            <v>151</v>
          </cell>
          <cell r="C153" t="str">
            <v> i | 1 | 2 | 3 </v>
          </cell>
          <cell r="E153">
            <v>53.25</v>
          </cell>
          <cell r="F153">
            <v>0</v>
          </cell>
          <cell r="G153">
            <v>11685600</v>
          </cell>
          <cell r="H153">
            <v>622423</v>
          </cell>
          <cell r="I153">
            <v>238986</v>
          </cell>
          <cell r="J153">
            <v>21.44</v>
          </cell>
          <cell r="K153">
            <v>3.62</v>
          </cell>
          <cell r="L153">
            <v>2.2200000000000002</v>
          </cell>
          <cell r="M153">
            <v>0.8</v>
          </cell>
          <cell r="N153">
            <v>2.5099999999999998</v>
          </cell>
          <cell r="O153">
            <v>7.74</v>
          </cell>
          <cell r="P153">
            <v>16.63</v>
          </cell>
          <cell r="Q153">
            <v>29.63</v>
          </cell>
          <cell r="R153">
            <v>1.5</v>
          </cell>
          <cell r="S153">
            <v>62.76</v>
          </cell>
          <cell r="U153">
            <v>428</v>
          </cell>
          <cell r="V153">
            <v>504</v>
          </cell>
          <cell r="W153">
            <v>1.65</v>
          </cell>
        </row>
        <row r="154">
          <cell r="A154" t="str">
            <v>CPR</v>
          </cell>
          <cell r="B154">
            <v>152</v>
          </cell>
          <cell r="C154" t="str">
            <v> i | 1 | 3 </v>
          </cell>
          <cell r="E154">
            <v>2.52</v>
          </cell>
          <cell r="F154">
            <v>-3.08</v>
          </cell>
          <cell r="G154">
            <v>106900</v>
          </cell>
          <cell r="H154">
            <v>274</v>
          </cell>
          <cell r="I154">
            <v>501</v>
          </cell>
          <cell r="J154">
            <v>27.05</v>
          </cell>
          <cell r="K154">
            <v>1</v>
          </cell>
          <cell r="L154">
            <v>0.13</v>
          </cell>
          <cell r="M154">
            <v>0.13</v>
          </cell>
          <cell r="N154">
            <v>0.1</v>
          </cell>
          <cell r="O154">
            <v>4</v>
          </cell>
          <cell r="P154">
            <v>3.54</v>
          </cell>
          <cell r="Q154">
            <v>2.0699999999999998</v>
          </cell>
          <cell r="R154">
            <v>14.33</v>
          </cell>
          <cell r="S154">
            <v>18.21</v>
          </cell>
          <cell r="U154">
            <v>749</v>
          </cell>
          <cell r="V154">
            <v>697</v>
          </cell>
          <cell r="W154">
            <v>3.42</v>
          </cell>
        </row>
        <row r="155">
          <cell r="A155" t="str">
            <v>CPT</v>
          </cell>
          <cell r="B155">
            <v>153</v>
          </cell>
          <cell r="C155" t="str">
            <v> i | 1 | 2 | 3 </v>
          </cell>
          <cell r="E155">
            <v>0.83</v>
          </cell>
          <cell r="F155">
            <v>0</v>
          </cell>
          <cell r="G155">
            <v>362400</v>
          </cell>
          <cell r="H155">
            <v>304</v>
          </cell>
          <cell r="I155">
            <v>747</v>
          </cell>
          <cell r="K155">
            <v>0.75</v>
          </cell>
          <cell r="L155">
            <v>0.31</v>
          </cell>
          <cell r="N155">
            <v>0</v>
          </cell>
          <cell r="O155">
            <v>-0.3</v>
          </cell>
          <cell r="P155">
            <v>-0.35</v>
          </cell>
          <cell r="Q155">
            <v>0.06</v>
          </cell>
          <cell r="S155">
            <v>45.87</v>
          </cell>
        </row>
        <row r="156">
          <cell r="A156" t="str">
            <v>CPW</v>
          </cell>
          <cell r="B156">
            <v>154</v>
          </cell>
          <cell r="C156" t="str">
            <v> i | 1 | 3 </v>
          </cell>
          <cell r="E156">
            <v>2.2599999999999998</v>
          </cell>
          <cell r="F156">
            <v>-1.74</v>
          </cell>
          <cell r="G156">
            <v>4374100</v>
          </cell>
          <cell r="H156">
            <v>9999</v>
          </cell>
          <cell r="I156">
            <v>1356</v>
          </cell>
          <cell r="J156">
            <v>24.03</v>
          </cell>
          <cell r="K156">
            <v>2.11</v>
          </cell>
          <cell r="L156">
            <v>0.57999999999999996</v>
          </cell>
          <cell r="M156">
            <v>0.06</v>
          </cell>
          <cell r="N156">
            <v>0.1</v>
          </cell>
          <cell r="O156">
            <v>9.19</v>
          </cell>
          <cell r="P156">
            <v>12.25</v>
          </cell>
          <cell r="Q156">
            <v>0.8</v>
          </cell>
          <cell r="R156">
            <v>3.54</v>
          </cell>
          <cell r="S156">
            <v>31.8</v>
          </cell>
          <cell r="U156">
            <v>509</v>
          </cell>
          <cell r="V156">
            <v>488</v>
          </cell>
        </row>
        <row r="157">
          <cell r="A157" t="str">
            <v>CRANE</v>
          </cell>
          <cell r="B157">
            <v>155</v>
          </cell>
          <cell r="C157" t="str">
            <v> i | 1 | 2 | 3 </v>
          </cell>
          <cell r="E157">
            <v>1.72</v>
          </cell>
          <cell r="F157">
            <v>0.57999999999999996</v>
          </cell>
          <cell r="G157">
            <v>13811900</v>
          </cell>
          <cell r="H157">
            <v>24023</v>
          </cell>
          <cell r="I157">
            <v>1304</v>
          </cell>
          <cell r="J157">
            <v>23.52</v>
          </cell>
          <cell r="K157">
            <v>1.19</v>
          </cell>
          <cell r="L157">
            <v>1.46</v>
          </cell>
          <cell r="N157">
            <v>7.0000000000000007E-2</v>
          </cell>
          <cell r="O157">
            <v>3.35</v>
          </cell>
          <cell r="P157">
            <v>5.17</v>
          </cell>
          <cell r="Q157">
            <v>-2.23</v>
          </cell>
          <cell r="S157">
            <v>49.76</v>
          </cell>
          <cell r="U157">
            <v>689</v>
          </cell>
          <cell r="V157">
            <v>714</v>
          </cell>
          <cell r="W157">
            <v>-0.28000000000000003</v>
          </cell>
        </row>
        <row r="158">
          <cell r="A158" t="str">
            <v>CRC</v>
          </cell>
          <cell r="B158">
            <v>156</v>
          </cell>
          <cell r="C158" t="str">
            <v> i | 1 | 3 </v>
          </cell>
          <cell r="E158">
            <v>33.75</v>
          </cell>
          <cell r="F158">
            <v>3.85</v>
          </cell>
          <cell r="G158">
            <v>26112900</v>
          </cell>
          <cell r="H158">
            <v>874790</v>
          </cell>
          <cell r="I158">
            <v>203546</v>
          </cell>
          <cell r="J158">
            <v>40.65</v>
          </cell>
          <cell r="K158">
            <v>3.46</v>
          </cell>
          <cell r="L158">
            <v>3.25</v>
          </cell>
          <cell r="N158">
            <v>0.82</v>
          </cell>
          <cell r="O158">
            <v>3.97</v>
          </cell>
          <cell r="P158">
            <v>8.7899999999999991</v>
          </cell>
          <cell r="Q158">
            <v>-0.7</v>
          </cell>
          <cell r="S158">
            <v>52.51</v>
          </cell>
          <cell r="U158">
            <v>663</v>
          </cell>
          <cell r="V158">
            <v>769</v>
          </cell>
        </row>
        <row r="159">
          <cell r="A159" t="str">
            <v>CRD</v>
          </cell>
          <cell r="B159">
            <v>157</v>
          </cell>
          <cell r="C159" t="str">
            <v> i | 1 | 2 | 3 </v>
          </cell>
          <cell r="E159">
            <v>0.45</v>
          </cell>
          <cell r="F159">
            <v>2.27</v>
          </cell>
          <cell r="G159">
            <v>83900</v>
          </cell>
          <cell r="H159">
            <v>38</v>
          </cell>
          <cell r="I159">
            <v>225</v>
          </cell>
          <cell r="K159">
            <v>0.6</v>
          </cell>
          <cell r="L159">
            <v>1.1499999999999999</v>
          </cell>
          <cell r="N159">
            <v>0</v>
          </cell>
          <cell r="O159">
            <v>-11.1</v>
          </cell>
          <cell r="P159">
            <v>-21.96</v>
          </cell>
          <cell r="Q159">
            <v>-10.18</v>
          </cell>
          <cell r="R159">
            <v>2.73</v>
          </cell>
          <cell r="S159">
            <v>25.96</v>
          </cell>
        </row>
        <row r="160">
          <cell r="A160" t="str">
            <v>CSC</v>
          </cell>
          <cell r="B160">
            <v>158</v>
          </cell>
          <cell r="C160" t="str">
            <v> i | 1 | 3 </v>
          </cell>
          <cell r="E160">
            <v>54</v>
          </cell>
          <cell r="F160">
            <v>-0.46</v>
          </cell>
          <cell r="G160">
            <v>400</v>
          </cell>
          <cell r="H160">
            <v>21</v>
          </cell>
          <cell r="I160">
            <v>2808</v>
          </cell>
          <cell r="J160">
            <v>10.61</v>
          </cell>
          <cell r="K160">
            <v>0.78</v>
          </cell>
          <cell r="L160">
            <v>0.22</v>
          </cell>
          <cell r="M160">
            <v>0.65</v>
          </cell>
          <cell r="N160">
            <v>5.09</v>
          </cell>
          <cell r="O160">
            <v>7.16</v>
          </cell>
          <cell r="P160">
            <v>7.44</v>
          </cell>
          <cell r="Q160">
            <v>9.3699999999999992</v>
          </cell>
          <cell r="R160">
            <v>7.19</v>
          </cell>
          <cell r="S160">
            <v>38.07</v>
          </cell>
          <cell r="U160">
            <v>395</v>
          </cell>
          <cell r="V160">
            <v>329</v>
          </cell>
          <cell r="W160">
            <v>2.11</v>
          </cell>
        </row>
        <row r="161">
          <cell r="A161" t="str">
            <v>CSP</v>
          </cell>
          <cell r="B161">
            <v>159</v>
          </cell>
          <cell r="C161" t="str">
            <v> i | 1 | 2 | 3 </v>
          </cell>
          <cell r="E161">
            <v>0.54</v>
          </cell>
          <cell r="F161">
            <v>-3.57</v>
          </cell>
          <cell r="G161">
            <v>45100</v>
          </cell>
          <cell r="H161">
            <v>25</v>
          </cell>
          <cell r="I161">
            <v>268</v>
          </cell>
          <cell r="K161">
            <v>0.54</v>
          </cell>
          <cell r="L161">
            <v>2.93</v>
          </cell>
          <cell r="N161">
            <v>0</v>
          </cell>
          <cell r="O161">
            <v>1.47</v>
          </cell>
          <cell r="P161">
            <v>-3.21</v>
          </cell>
          <cell r="Q161">
            <v>0.97</v>
          </cell>
          <cell r="S161">
            <v>16.28</v>
          </cell>
        </row>
        <row r="162">
          <cell r="A162" t="str">
            <v>CSR</v>
          </cell>
          <cell r="B162">
            <v>160</v>
          </cell>
          <cell r="C162" t="str">
            <v> i | 1 | 2 | 3 </v>
          </cell>
          <cell r="E162">
            <v>68.5</v>
          </cell>
          <cell r="F162">
            <v>2.62</v>
          </cell>
          <cell r="G162">
            <v>200</v>
          </cell>
          <cell r="H162">
            <v>14</v>
          </cell>
          <cell r="I162">
            <v>1404</v>
          </cell>
          <cell r="J162">
            <v>43.63</v>
          </cell>
          <cell r="K162">
            <v>1.0900000000000001</v>
          </cell>
          <cell r="L162">
            <v>0.15</v>
          </cell>
          <cell r="M162">
            <v>1.6</v>
          </cell>
          <cell r="N162">
            <v>1.57</v>
          </cell>
          <cell r="O162">
            <v>2.68</v>
          </cell>
          <cell r="P162">
            <v>2.4900000000000002</v>
          </cell>
          <cell r="Q162">
            <v>19.61</v>
          </cell>
          <cell r="R162">
            <v>2.4</v>
          </cell>
          <cell r="S162">
            <v>21.08</v>
          </cell>
          <cell r="U162">
            <v>850</v>
          </cell>
          <cell r="V162">
            <v>832</v>
          </cell>
          <cell r="W162">
            <v>-6.01</v>
          </cell>
        </row>
        <row r="163">
          <cell r="A163" t="str">
            <v>CSS</v>
          </cell>
          <cell r="B163">
            <v>161</v>
          </cell>
          <cell r="C163" t="str">
            <v> i | 1 | 2 | 3 </v>
          </cell>
          <cell r="E163">
            <v>1.41</v>
          </cell>
          <cell r="F163">
            <v>-0.7</v>
          </cell>
          <cell r="G163">
            <v>3302300</v>
          </cell>
          <cell r="H163">
            <v>4682</v>
          </cell>
          <cell r="I163">
            <v>1658</v>
          </cell>
          <cell r="J163">
            <v>12.9</v>
          </cell>
          <cell r="K163">
            <v>1.02</v>
          </cell>
          <cell r="L163">
            <v>0.83</v>
          </cell>
          <cell r="M163">
            <v>0.03</v>
          </cell>
          <cell r="N163">
            <v>0.11</v>
          </cell>
          <cell r="O163">
            <v>5.15</v>
          </cell>
          <cell r="P163">
            <v>8.14</v>
          </cell>
          <cell r="Q163">
            <v>3.45</v>
          </cell>
          <cell r="R163">
            <v>2.13</v>
          </cell>
          <cell r="S163">
            <v>69.72</v>
          </cell>
          <cell r="U163">
            <v>441</v>
          </cell>
          <cell r="V163">
            <v>472</v>
          </cell>
          <cell r="W163">
            <v>-0.63</v>
          </cell>
        </row>
        <row r="164">
          <cell r="A164" t="str">
            <v>CTW</v>
          </cell>
          <cell r="B164">
            <v>162</v>
          </cell>
          <cell r="C164" t="str">
            <v> i | 1 | 2 | 3 </v>
          </cell>
          <cell r="E164">
            <v>6.45</v>
          </cell>
          <cell r="F164">
            <v>0</v>
          </cell>
          <cell r="G164">
            <v>130200</v>
          </cell>
          <cell r="H164">
            <v>836</v>
          </cell>
          <cell r="I164">
            <v>2566</v>
          </cell>
          <cell r="J164">
            <v>9.57</v>
          </cell>
          <cell r="K164">
            <v>0.57999999999999996</v>
          </cell>
          <cell r="L164">
            <v>0.24</v>
          </cell>
          <cell r="M164">
            <v>0.2</v>
          </cell>
          <cell r="N164">
            <v>0.67</v>
          </cell>
          <cell r="O164">
            <v>5.47</v>
          </cell>
          <cell r="P164">
            <v>6.18</v>
          </cell>
          <cell r="Q164">
            <v>6.47</v>
          </cell>
          <cell r="R164">
            <v>3.1</v>
          </cell>
          <cell r="S164">
            <v>26.81</v>
          </cell>
          <cell r="U164">
            <v>404</v>
          </cell>
          <cell r="V164">
            <v>363</v>
          </cell>
          <cell r="W164">
            <v>-0.08</v>
          </cell>
        </row>
        <row r="165">
          <cell r="A165" t="str">
            <v>CWT</v>
          </cell>
          <cell r="B165">
            <v>163</v>
          </cell>
          <cell r="C165" t="str">
            <v> i | 1 | 2 | 3 </v>
          </cell>
          <cell r="E165">
            <v>2.34</v>
          </cell>
          <cell r="F165">
            <v>-1.68</v>
          </cell>
          <cell r="G165">
            <v>2384600</v>
          </cell>
          <cell r="H165">
            <v>5680</v>
          </cell>
          <cell r="I165">
            <v>1474</v>
          </cell>
          <cell r="J165">
            <v>23.26</v>
          </cell>
          <cell r="K165">
            <v>1.01</v>
          </cell>
          <cell r="L165">
            <v>1.41</v>
          </cell>
          <cell r="N165">
            <v>0.1</v>
          </cell>
          <cell r="O165">
            <v>4.47</v>
          </cell>
          <cell r="P165">
            <v>4.3499999999999996</v>
          </cell>
          <cell r="Q165">
            <v>3.83</v>
          </cell>
          <cell r="S165">
            <v>55.24</v>
          </cell>
          <cell r="U165">
            <v>703</v>
          </cell>
          <cell r="V165">
            <v>657</v>
          </cell>
          <cell r="W165">
            <v>0.89</v>
          </cell>
        </row>
        <row r="166">
          <cell r="A166" t="str">
            <v>D</v>
          </cell>
          <cell r="B166">
            <v>164</v>
          </cell>
          <cell r="C166" t="str">
            <v> i | 1 | 2 | 3 </v>
          </cell>
          <cell r="E166">
            <v>3.74</v>
          </cell>
          <cell r="F166">
            <v>0</v>
          </cell>
          <cell r="G166">
            <v>126500</v>
          </cell>
          <cell r="H166">
            <v>475</v>
          </cell>
          <cell r="I166">
            <v>898</v>
          </cell>
          <cell r="K166">
            <v>1.86</v>
          </cell>
          <cell r="L166">
            <v>1.37</v>
          </cell>
          <cell r="N166">
            <v>0</v>
          </cell>
          <cell r="O166">
            <v>-0.56999999999999995</v>
          </cell>
          <cell r="P166">
            <v>-5.22</v>
          </cell>
          <cell r="Q166">
            <v>-0.76</v>
          </cell>
          <cell r="S166">
            <v>33.9</v>
          </cell>
        </row>
        <row r="167">
          <cell r="A167" t="str">
            <v>DCC</v>
          </cell>
          <cell r="B167">
            <v>165</v>
          </cell>
          <cell r="C167" t="str">
            <v> i | 1 | 2 | 3 </v>
          </cell>
          <cell r="E167">
            <v>2.2999999999999998</v>
          </cell>
          <cell r="F167">
            <v>0.88</v>
          </cell>
          <cell r="G167">
            <v>15010400</v>
          </cell>
          <cell r="H167">
            <v>34340</v>
          </cell>
          <cell r="I167">
            <v>18858</v>
          </cell>
          <cell r="J167">
            <v>12.79</v>
          </cell>
          <cell r="K167">
            <v>3.93</v>
          </cell>
          <cell r="L167">
            <v>0.85</v>
          </cell>
          <cell r="M167">
            <v>0.05</v>
          </cell>
          <cell r="N167">
            <v>0.18</v>
          </cell>
          <cell r="O167">
            <v>21.3</v>
          </cell>
          <cell r="P167">
            <v>31.1</v>
          </cell>
          <cell r="Q167">
            <v>18.32</v>
          </cell>
          <cell r="R167">
            <v>4</v>
          </cell>
          <cell r="S167">
            <v>45.28</v>
          </cell>
          <cell r="U167">
            <v>196</v>
          </cell>
          <cell r="V167">
            <v>196</v>
          </cell>
          <cell r="W167">
            <v>-1.67</v>
          </cell>
        </row>
        <row r="168">
          <cell r="A168" t="str">
            <v>DCON</v>
          </cell>
          <cell r="B168">
            <v>166</v>
          </cell>
          <cell r="C168" t="str">
            <v> i | 1 | 2 | 3 </v>
          </cell>
          <cell r="E168">
            <v>0.31</v>
          </cell>
          <cell r="F168">
            <v>0</v>
          </cell>
          <cell r="G168">
            <v>1316900</v>
          </cell>
          <cell r="H168">
            <v>408</v>
          </cell>
          <cell r="I168">
            <v>1670</v>
          </cell>
          <cell r="J168">
            <v>21.04</v>
          </cell>
          <cell r="K168">
            <v>0.7</v>
          </cell>
          <cell r="L168">
            <v>0.15</v>
          </cell>
          <cell r="M168">
            <v>0.02</v>
          </cell>
          <cell r="N168">
            <v>0.01</v>
          </cell>
          <cell r="O168">
            <v>3.87</v>
          </cell>
          <cell r="P168">
            <v>3.35</v>
          </cell>
          <cell r="Q168">
            <v>7.75</v>
          </cell>
          <cell r="R168">
            <v>4.84</v>
          </cell>
          <cell r="S168">
            <v>28.28</v>
          </cell>
          <cell r="U168">
            <v>713</v>
          </cell>
          <cell r="V168">
            <v>664</v>
          </cell>
          <cell r="W168">
            <v>-13.53</v>
          </cell>
        </row>
        <row r="169">
          <cell r="A169" t="str">
            <v>DCORP</v>
          </cell>
          <cell r="B169">
            <v>167</v>
          </cell>
          <cell r="C169" t="str">
            <v> i | 1 | 2 | 3 </v>
          </cell>
          <cell r="E169">
            <v>0.31</v>
          </cell>
          <cell r="F169">
            <v>0</v>
          </cell>
          <cell r="G169">
            <v>975</v>
          </cell>
          <cell r="H169">
            <v>30</v>
          </cell>
          <cell r="I169">
            <v>443</v>
          </cell>
          <cell r="K169">
            <v>0.91</v>
          </cell>
          <cell r="L169">
            <v>0.12</v>
          </cell>
          <cell r="N169">
            <v>0</v>
          </cell>
        </row>
        <row r="170">
          <cell r="A170" t="str">
            <v>DDD</v>
          </cell>
          <cell r="B170">
            <v>168</v>
          </cell>
          <cell r="C170" t="str">
            <v> i | 1 | 2 | 3 </v>
          </cell>
          <cell r="E170">
            <v>17</v>
          </cell>
          <cell r="F170">
            <v>1.19</v>
          </cell>
          <cell r="G170">
            <v>752500</v>
          </cell>
          <cell r="H170">
            <v>12899</v>
          </cell>
          <cell r="I170">
            <v>5404</v>
          </cell>
          <cell r="K170">
            <v>1.22</v>
          </cell>
          <cell r="L170">
            <v>7.0000000000000007E-2</v>
          </cell>
          <cell r="M170">
            <v>0.36</v>
          </cell>
          <cell r="N170">
            <v>0</v>
          </cell>
          <cell r="O170">
            <v>-1.79</v>
          </cell>
          <cell r="P170">
            <v>-1.92</v>
          </cell>
          <cell r="Q170">
            <v>-4.33</v>
          </cell>
          <cell r="R170">
            <v>0.74</v>
          </cell>
          <cell r="S170">
            <v>25.52</v>
          </cell>
        </row>
        <row r="171">
          <cell r="A171" t="str">
            <v>DELTA</v>
          </cell>
          <cell r="B171">
            <v>169</v>
          </cell>
          <cell r="C171" t="str">
            <v> i | 1 | 2 | 3 </v>
          </cell>
          <cell r="E171">
            <v>232</v>
          </cell>
          <cell r="F171">
            <v>1.75</v>
          </cell>
          <cell r="G171">
            <v>3693300</v>
          </cell>
          <cell r="H171">
            <v>854983</v>
          </cell>
          <cell r="I171">
            <v>289393</v>
          </cell>
          <cell r="J171">
            <v>48.6</v>
          </cell>
          <cell r="K171">
            <v>7.78</v>
          </cell>
          <cell r="L171">
            <v>0.51</v>
          </cell>
          <cell r="M171">
            <v>1.8</v>
          </cell>
          <cell r="N171">
            <v>4.7300000000000004</v>
          </cell>
          <cell r="O171">
            <v>11.62</v>
          </cell>
          <cell r="P171">
            <v>16.899999999999999</v>
          </cell>
          <cell r="Q171">
            <v>12.13</v>
          </cell>
          <cell r="R171">
            <v>0.78</v>
          </cell>
          <cell r="S171">
            <v>22.35</v>
          </cell>
          <cell r="U171">
            <v>544</v>
          </cell>
          <cell r="V171">
            <v>542</v>
          </cell>
          <cell r="W171">
            <v>-2.94</v>
          </cell>
        </row>
        <row r="172">
          <cell r="A172" t="str">
            <v>DEMCO</v>
          </cell>
          <cell r="B172">
            <v>170</v>
          </cell>
          <cell r="C172" t="str">
            <v> i | 1 | 2 | 3 </v>
          </cell>
          <cell r="E172">
            <v>3.18</v>
          </cell>
          <cell r="F172">
            <v>0</v>
          </cell>
          <cell r="G172">
            <v>3246900</v>
          </cell>
          <cell r="H172">
            <v>10342</v>
          </cell>
          <cell r="I172">
            <v>2322</v>
          </cell>
          <cell r="K172">
            <v>0.5</v>
          </cell>
          <cell r="L172">
            <v>0.65</v>
          </cell>
          <cell r="N172">
            <v>0</v>
          </cell>
          <cell r="O172">
            <v>1.18</v>
          </cell>
          <cell r="P172">
            <v>-0.85</v>
          </cell>
          <cell r="Q172">
            <v>-0.3</v>
          </cell>
          <cell r="R172">
            <v>0.94</v>
          </cell>
          <cell r="S172">
            <v>66.83</v>
          </cell>
        </row>
        <row r="173">
          <cell r="A173" t="str">
            <v>DHOUSE</v>
          </cell>
          <cell r="B173">
            <v>171</v>
          </cell>
          <cell r="C173" t="str">
            <v> i </v>
          </cell>
          <cell r="E173">
            <v>0.56999999999999995</v>
          </cell>
          <cell r="F173">
            <v>5.56</v>
          </cell>
          <cell r="G173">
            <v>15781800</v>
          </cell>
          <cell r="H173">
            <v>8828</v>
          </cell>
          <cell r="I173">
            <v>479</v>
          </cell>
          <cell r="J173">
            <v>26.42</v>
          </cell>
          <cell r="L173">
            <v>0.99</v>
          </cell>
          <cell r="N173">
            <v>0.02</v>
          </cell>
          <cell r="S173">
            <v>25.14</v>
          </cell>
        </row>
        <row r="174">
          <cell r="A174" t="str">
            <v>DIMET</v>
          </cell>
          <cell r="B174">
            <v>172</v>
          </cell>
          <cell r="C174" t="str">
            <v> i | 1 | 2 | 3 </v>
          </cell>
          <cell r="D174" t="str">
            <v>C</v>
          </cell>
          <cell r="E174">
            <v>0.13</v>
          </cell>
          <cell r="F174">
            <v>0</v>
          </cell>
          <cell r="G174">
            <v>16221300</v>
          </cell>
          <cell r="H174">
            <v>2112</v>
          </cell>
          <cell r="I174">
            <v>210</v>
          </cell>
          <cell r="K174">
            <v>0.65</v>
          </cell>
          <cell r="L174">
            <v>1.85</v>
          </cell>
          <cell r="N174">
            <v>0</v>
          </cell>
          <cell r="O174">
            <v>-28.37</v>
          </cell>
          <cell r="P174">
            <v>-58.53</v>
          </cell>
          <cell r="Q174">
            <v>-64.3</v>
          </cell>
          <cell r="S174">
            <v>59.9</v>
          </cell>
        </row>
        <row r="175">
          <cell r="A175" t="str">
            <v>DOD</v>
          </cell>
          <cell r="B175">
            <v>173</v>
          </cell>
          <cell r="C175" t="str">
            <v> i | 1 | 2 | 3 </v>
          </cell>
          <cell r="E175">
            <v>8.65</v>
          </cell>
          <cell r="F175">
            <v>-2.81</v>
          </cell>
          <cell r="G175">
            <v>4552700</v>
          </cell>
          <cell r="H175">
            <v>39874</v>
          </cell>
          <cell r="I175">
            <v>3547</v>
          </cell>
          <cell r="J175">
            <v>19.96</v>
          </cell>
          <cell r="K175">
            <v>2.89</v>
          </cell>
          <cell r="L175">
            <v>0.39</v>
          </cell>
          <cell r="N175">
            <v>0.44</v>
          </cell>
          <cell r="O175">
            <v>10.8</v>
          </cell>
          <cell r="P175">
            <v>14.45</v>
          </cell>
          <cell r="Q175">
            <v>14.78</v>
          </cell>
          <cell r="R175">
            <v>4.05</v>
          </cell>
          <cell r="S175">
            <v>39.130000000000003</v>
          </cell>
          <cell r="U175">
            <v>436</v>
          </cell>
          <cell r="V175">
            <v>415</v>
          </cell>
          <cell r="W175">
            <v>0.91</v>
          </cell>
        </row>
        <row r="176">
          <cell r="A176" t="str">
            <v>DOHOME</v>
          </cell>
          <cell r="B176">
            <v>174</v>
          </cell>
          <cell r="C176" t="str">
            <v> i | 1 | 3 </v>
          </cell>
          <cell r="E176">
            <v>14.1</v>
          </cell>
          <cell r="F176">
            <v>-0.7</v>
          </cell>
          <cell r="G176">
            <v>11412900</v>
          </cell>
          <cell r="H176">
            <v>162111</v>
          </cell>
          <cell r="I176">
            <v>30534</v>
          </cell>
          <cell r="J176">
            <v>46.34</v>
          </cell>
          <cell r="K176">
            <v>4.4800000000000004</v>
          </cell>
          <cell r="L176">
            <v>1.97</v>
          </cell>
          <cell r="M176">
            <v>0.02</v>
          </cell>
          <cell r="N176">
            <v>0.31</v>
          </cell>
          <cell r="O176">
            <v>5.5</v>
          </cell>
          <cell r="P176">
            <v>10.06</v>
          </cell>
          <cell r="Q176">
            <v>3.64</v>
          </cell>
          <cell r="R176">
            <v>0.11</v>
          </cell>
          <cell r="S176">
            <v>27.47</v>
          </cell>
          <cell r="U176">
            <v>650</v>
          </cell>
          <cell r="V176">
            <v>708</v>
          </cell>
          <cell r="W176">
            <v>0.7</v>
          </cell>
        </row>
        <row r="177">
          <cell r="A177" t="str">
            <v>DRT</v>
          </cell>
          <cell r="B177">
            <v>175</v>
          </cell>
          <cell r="C177" t="str">
            <v> i | 1 | 2 | 3 </v>
          </cell>
          <cell r="E177">
            <v>5.95</v>
          </cell>
          <cell r="F177">
            <v>0</v>
          </cell>
          <cell r="G177">
            <v>413500</v>
          </cell>
          <cell r="H177">
            <v>2460</v>
          </cell>
          <cell r="I177">
            <v>5640</v>
          </cell>
          <cell r="J177">
            <v>9.17</v>
          </cell>
          <cell r="K177">
            <v>2.78</v>
          </cell>
          <cell r="L177">
            <v>0.84</v>
          </cell>
          <cell r="M177">
            <v>0.2</v>
          </cell>
          <cell r="N177">
            <v>0.65</v>
          </cell>
          <cell r="O177">
            <v>20.86</v>
          </cell>
          <cell r="P177">
            <v>27.67</v>
          </cell>
          <cell r="Q177">
            <v>13.39</v>
          </cell>
          <cell r="R177">
            <v>7.45</v>
          </cell>
          <cell r="S177">
            <v>36.89</v>
          </cell>
          <cell r="U177">
            <v>102</v>
          </cell>
          <cell r="V177">
            <v>94</v>
          </cell>
          <cell r="W177">
            <v>0.59</v>
          </cell>
        </row>
        <row r="178">
          <cell r="A178" t="str">
            <v>DTAC</v>
          </cell>
          <cell r="B178">
            <v>176</v>
          </cell>
          <cell r="C178" t="str">
            <v> i | 1 | 2 | 3 </v>
          </cell>
          <cell r="E178">
            <v>36.5</v>
          </cell>
          <cell r="F178">
            <v>-1.35</v>
          </cell>
          <cell r="G178">
            <v>10954800</v>
          </cell>
          <cell r="H178">
            <v>402175</v>
          </cell>
          <cell r="I178">
            <v>86425</v>
          </cell>
          <cell r="J178">
            <v>16.22</v>
          </cell>
          <cell r="K178">
            <v>3.59</v>
          </cell>
          <cell r="L178">
            <v>5.68</v>
          </cell>
          <cell r="N178">
            <v>2.25</v>
          </cell>
          <cell r="O178">
            <v>6.5</v>
          </cell>
          <cell r="P178">
            <v>22</v>
          </cell>
          <cell r="Q178">
            <v>8.2200000000000006</v>
          </cell>
          <cell r="R178">
            <v>7.86</v>
          </cell>
          <cell r="S178">
            <v>29.37</v>
          </cell>
          <cell r="U178">
            <v>300</v>
          </cell>
          <cell r="V178">
            <v>482</v>
          </cell>
          <cell r="W178">
            <v>-0.11</v>
          </cell>
        </row>
        <row r="179">
          <cell r="A179" t="str">
            <v>DTC</v>
          </cell>
          <cell r="B179">
            <v>177</v>
          </cell>
          <cell r="C179" t="str">
            <v> i | 1 | 2 | 3 </v>
          </cell>
          <cell r="E179">
            <v>7.7</v>
          </cell>
          <cell r="F179">
            <v>0.65</v>
          </cell>
          <cell r="G179">
            <v>375000</v>
          </cell>
          <cell r="H179">
            <v>2927</v>
          </cell>
          <cell r="I179">
            <v>6545</v>
          </cell>
          <cell r="K179">
            <v>1.8</v>
          </cell>
          <cell r="L179">
            <v>4.58</v>
          </cell>
          <cell r="N179">
            <v>0</v>
          </cell>
          <cell r="O179">
            <v>-1.64</v>
          </cell>
          <cell r="P179">
            <v>-14.3</v>
          </cell>
          <cell r="Q179">
            <v>-38.35</v>
          </cell>
          <cell r="R179">
            <v>2.4700000000000002</v>
          </cell>
          <cell r="S179">
            <v>26.72</v>
          </cell>
        </row>
        <row r="180">
          <cell r="A180" t="str">
            <v>DTCI</v>
          </cell>
          <cell r="B180">
            <v>178</v>
          </cell>
          <cell r="C180" t="str">
            <v> i | 1 | 3 </v>
          </cell>
          <cell r="E180">
            <v>28.5</v>
          </cell>
          <cell r="F180">
            <v>0</v>
          </cell>
          <cell r="G180">
            <v>0</v>
          </cell>
          <cell r="H180">
            <v>0</v>
          </cell>
          <cell r="I180">
            <v>285</v>
          </cell>
          <cell r="J180">
            <v>22.69</v>
          </cell>
          <cell r="K180">
            <v>0.77</v>
          </cell>
          <cell r="L180">
            <v>0.27</v>
          </cell>
          <cell r="N180">
            <v>1.26</v>
          </cell>
          <cell r="O180">
            <v>4.16</v>
          </cell>
          <cell r="P180">
            <v>3.45</v>
          </cell>
          <cell r="Q180">
            <v>5.66</v>
          </cell>
          <cell r="R180">
            <v>0.87</v>
          </cell>
          <cell r="S180">
            <v>27.49</v>
          </cell>
          <cell r="U180">
            <v>725</v>
          </cell>
          <cell r="V180">
            <v>664</v>
          </cell>
          <cell r="W180">
            <v>-1.77</v>
          </cell>
        </row>
        <row r="181">
          <cell r="A181" t="str">
            <v>DV8</v>
          </cell>
          <cell r="B181">
            <v>179</v>
          </cell>
          <cell r="C181" t="str">
            <v> i | 2 </v>
          </cell>
          <cell r="D181" t="str">
            <v>C</v>
          </cell>
          <cell r="E181">
            <v>0.3</v>
          </cell>
          <cell r="F181">
            <v>0</v>
          </cell>
          <cell r="G181">
            <v>600</v>
          </cell>
          <cell r="H181">
            <v>0</v>
          </cell>
          <cell r="I181">
            <v>429</v>
          </cell>
          <cell r="K181">
            <v>0.88</v>
          </cell>
          <cell r="L181">
            <v>0.24</v>
          </cell>
          <cell r="N181">
            <v>0</v>
          </cell>
          <cell r="O181">
            <v>-17.59</v>
          </cell>
          <cell r="P181">
            <v>-20.420000000000002</v>
          </cell>
          <cell r="Q181">
            <v>-8.02</v>
          </cell>
          <cell r="S181">
            <v>42.61</v>
          </cell>
        </row>
        <row r="182">
          <cell r="A182" t="str">
            <v>EA</v>
          </cell>
          <cell r="B182">
            <v>180</v>
          </cell>
          <cell r="C182" t="str">
            <v> i | 1 | 2 | 3 </v>
          </cell>
          <cell r="E182">
            <v>44.25</v>
          </cell>
          <cell r="F182">
            <v>-1.1200000000000001</v>
          </cell>
          <cell r="G182">
            <v>6036800</v>
          </cell>
          <cell r="H182">
            <v>269610</v>
          </cell>
          <cell r="I182">
            <v>165053</v>
          </cell>
          <cell r="J182">
            <v>30.34</v>
          </cell>
          <cell r="K182">
            <v>6.23</v>
          </cell>
          <cell r="L182">
            <v>1.83</v>
          </cell>
          <cell r="M182">
            <v>0.3</v>
          </cell>
          <cell r="N182">
            <v>1.47</v>
          </cell>
          <cell r="O182">
            <v>9.7200000000000006</v>
          </cell>
          <cell r="P182">
            <v>22.77</v>
          </cell>
          <cell r="Q182">
            <v>29.02</v>
          </cell>
          <cell r="R182">
            <v>0.68</v>
          </cell>
          <cell r="S182">
            <v>39.67</v>
          </cell>
          <cell r="U182">
            <v>424</v>
          </cell>
          <cell r="V182">
            <v>512</v>
          </cell>
          <cell r="W182">
            <v>1.33</v>
          </cell>
        </row>
        <row r="183">
          <cell r="A183" t="str">
            <v>EASON</v>
          </cell>
          <cell r="B183">
            <v>181</v>
          </cell>
          <cell r="C183" t="str">
            <v> i | 1 | 2 | 3 </v>
          </cell>
          <cell r="E183">
            <v>1.33</v>
          </cell>
          <cell r="F183">
            <v>-1.48</v>
          </cell>
          <cell r="G183">
            <v>119900</v>
          </cell>
          <cell r="H183">
            <v>159</v>
          </cell>
          <cell r="I183">
            <v>754</v>
          </cell>
          <cell r="J183">
            <v>297.3</v>
          </cell>
          <cell r="K183">
            <v>0.66</v>
          </cell>
          <cell r="L183">
            <v>0.22</v>
          </cell>
          <cell r="N183">
            <v>0</v>
          </cell>
          <cell r="O183">
            <v>1.44</v>
          </cell>
          <cell r="P183">
            <v>0.22</v>
          </cell>
          <cell r="Q183">
            <v>9.24</v>
          </cell>
          <cell r="S183">
            <v>52.03</v>
          </cell>
          <cell r="U183">
            <v>960</v>
          </cell>
          <cell r="V183">
            <v>936</v>
          </cell>
          <cell r="W183">
            <v>-7.89</v>
          </cell>
        </row>
        <row r="184">
          <cell r="A184" t="str">
            <v>EASTW</v>
          </cell>
          <cell r="B184">
            <v>182</v>
          </cell>
          <cell r="C184" t="str">
            <v> i | 1 | 2 | 3 </v>
          </cell>
          <cell r="E184">
            <v>9.4</v>
          </cell>
          <cell r="F184">
            <v>0</v>
          </cell>
          <cell r="G184">
            <v>704500</v>
          </cell>
          <cell r="H184">
            <v>6591</v>
          </cell>
          <cell r="I184">
            <v>15639</v>
          </cell>
          <cell r="J184">
            <v>19.16</v>
          </cell>
          <cell r="K184">
            <v>1.45</v>
          </cell>
          <cell r="L184">
            <v>1.07</v>
          </cell>
          <cell r="M184">
            <v>0.16</v>
          </cell>
          <cell r="N184">
            <v>0.49</v>
          </cell>
          <cell r="O184">
            <v>5.7</v>
          </cell>
          <cell r="P184">
            <v>7.6</v>
          </cell>
          <cell r="Q184">
            <v>19.03</v>
          </cell>
          <cell r="R184">
            <v>5</v>
          </cell>
          <cell r="S184">
            <v>41.03</v>
          </cell>
          <cell r="U184">
            <v>568</v>
          </cell>
          <cell r="V184">
            <v>560</v>
          </cell>
          <cell r="W184">
            <v>-1.97</v>
          </cell>
        </row>
        <row r="185">
          <cell r="A185" t="str">
            <v>ECF</v>
          </cell>
          <cell r="B185">
            <v>183</v>
          </cell>
          <cell r="C185" t="str">
            <v> i | 1 | 2 | 3 </v>
          </cell>
          <cell r="E185">
            <v>1.34</v>
          </cell>
          <cell r="F185">
            <v>0</v>
          </cell>
          <cell r="G185">
            <v>2077700</v>
          </cell>
          <cell r="H185">
            <v>2782</v>
          </cell>
          <cell r="I185">
            <v>1286</v>
          </cell>
          <cell r="J185">
            <v>22.87</v>
          </cell>
          <cell r="K185">
            <v>1.03</v>
          </cell>
          <cell r="L185">
            <v>1.81</v>
          </cell>
          <cell r="N185">
            <v>0.06</v>
          </cell>
          <cell r="O185">
            <v>5.05</v>
          </cell>
          <cell r="P185">
            <v>4.2300000000000004</v>
          </cell>
          <cell r="Q185">
            <v>3.56</v>
          </cell>
          <cell r="R185">
            <v>1.25</v>
          </cell>
          <cell r="S185">
            <v>49.71</v>
          </cell>
          <cell r="U185">
            <v>703</v>
          </cell>
          <cell r="V185">
            <v>626</v>
          </cell>
          <cell r="W185">
            <v>-2.64</v>
          </cell>
        </row>
        <row r="186">
          <cell r="A186" t="str">
            <v>ECL</v>
          </cell>
          <cell r="B186">
            <v>184</v>
          </cell>
          <cell r="C186" t="str">
            <v> i | 1 | 2 | 3 </v>
          </cell>
          <cell r="E186">
            <v>0.85</v>
          </cell>
          <cell r="F186">
            <v>0</v>
          </cell>
          <cell r="G186">
            <v>1577200</v>
          </cell>
          <cell r="H186">
            <v>1334</v>
          </cell>
          <cell r="I186">
            <v>943</v>
          </cell>
          <cell r="J186">
            <v>13.14</v>
          </cell>
          <cell r="K186">
            <v>0.55000000000000004</v>
          </cell>
          <cell r="L186">
            <v>2.83</v>
          </cell>
          <cell r="N186">
            <v>0.06</v>
          </cell>
          <cell r="O186">
            <v>1.3</v>
          </cell>
          <cell r="P186">
            <v>4.01</v>
          </cell>
          <cell r="Q186">
            <v>5.26</v>
          </cell>
          <cell r="S186">
            <v>47.81</v>
          </cell>
          <cell r="U186">
            <v>568</v>
          </cell>
          <cell r="V186">
            <v>643</v>
          </cell>
          <cell r="W186">
            <v>0.14000000000000001</v>
          </cell>
        </row>
        <row r="187">
          <cell r="A187" t="str">
            <v>EE</v>
          </cell>
          <cell r="B187">
            <v>185</v>
          </cell>
          <cell r="C187" t="str">
            <v> i | 1 | 2 | 3 </v>
          </cell>
          <cell r="E187">
            <v>0.61</v>
          </cell>
          <cell r="F187">
            <v>-3.17</v>
          </cell>
          <cell r="G187">
            <v>1864800</v>
          </cell>
          <cell r="H187">
            <v>1153</v>
          </cell>
          <cell r="I187">
            <v>1696</v>
          </cell>
          <cell r="K187">
            <v>1.2</v>
          </cell>
          <cell r="L187">
            <v>0.11</v>
          </cell>
          <cell r="N187">
            <v>0</v>
          </cell>
          <cell r="O187">
            <v>-0.77</v>
          </cell>
          <cell r="P187">
            <v>-0.89</v>
          </cell>
          <cell r="Q187">
            <v>-493.27</v>
          </cell>
          <cell r="S187">
            <v>31.38</v>
          </cell>
        </row>
        <row r="188">
          <cell r="A188" t="str">
            <v>EFORL</v>
          </cell>
          <cell r="B188">
            <v>186</v>
          </cell>
          <cell r="C188" t="str">
            <v> i | 1 | 2 | 3 </v>
          </cell>
          <cell r="D188" t="str">
            <v>C</v>
          </cell>
          <cell r="E188">
            <v>0.03</v>
          </cell>
          <cell r="F188">
            <v>-25</v>
          </cell>
          <cell r="G188">
            <v>10964300</v>
          </cell>
          <cell r="H188">
            <v>438</v>
          </cell>
          <cell r="I188">
            <v>967</v>
          </cell>
          <cell r="K188">
            <v>2</v>
          </cell>
          <cell r="L188">
            <v>3.19</v>
          </cell>
          <cell r="N188">
            <v>0</v>
          </cell>
          <cell r="O188">
            <v>-50.18</v>
          </cell>
          <cell r="P188">
            <v>-85.88</v>
          </cell>
          <cell r="Q188">
            <v>-26.07</v>
          </cell>
          <cell r="S188">
            <v>51.38</v>
          </cell>
        </row>
        <row r="189">
          <cell r="A189" t="str">
            <v>EGCO</v>
          </cell>
          <cell r="B189">
            <v>187</v>
          </cell>
          <cell r="C189" t="str">
            <v> i | 1 | 2 | 3 </v>
          </cell>
          <cell r="E189">
            <v>209</v>
          </cell>
          <cell r="F189">
            <v>-1.42</v>
          </cell>
          <cell r="G189">
            <v>3995700</v>
          </cell>
          <cell r="H189">
            <v>838382</v>
          </cell>
          <cell r="I189">
            <v>110031</v>
          </cell>
          <cell r="J189">
            <v>11.62</v>
          </cell>
          <cell r="K189">
            <v>1.08</v>
          </cell>
          <cell r="L189">
            <v>1.1399999999999999</v>
          </cell>
          <cell r="M189">
            <v>3</v>
          </cell>
          <cell r="N189">
            <v>17.989999999999998</v>
          </cell>
          <cell r="O189">
            <v>7.55</v>
          </cell>
          <cell r="P189">
            <v>9.25</v>
          </cell>
          <cell r="Q189">
            <v>20.22</v>
          </cell>
          <cell r="R189">
            <v>3.11</v>
          </cell>
          <cell r="S189">
            <v>50.01</v>
          </cell>
          <cell r="U189">
            <v>382</v>
          </cell>
          <cell r="V189">
            <v>350</v>
          </cell>
          <cell r="W189">
            <v>0.27</v>
          </cell>
        </row>
        <row r="190">
          <cell r="A190" t="str">
            <v>EKH</v>
          </cell>
          <cell r="B190">
            <v>188</v>
          </cell>
          <cell r="C190" t="str">
            <v> i | 1 | 2 | 3 </v>
          </cell>
          <cell r="E190">
            <v>5.0999999999999996</v>
          </cell>
          <cell r="F190">
            <v>0.99</v>
          </cell>
          <cell r="G190">
            <v>918700</v>
          </cell>
          <cell r="H190">
            <v>4701</v>
          </cell>
          <cell r="I190">
            <v>3060</v>
          </cell>
          <cell r="J190">
            <v>53.44</v>
          </cell>
          <cell r="K190">
            <v>3.8</v>
          </cell>
          <cell r="L190">
            <v>0.2</v>
          </cell>
          <cell r="M190">
            <v>0.21</v>
          </cell>
          <cell r="N190">
            <v>0.09</v>
          </cell>
          <cell r="O190">
            <v>6.5</v>
          </cell>
          <cell r="P190">
            <v>6.69</v>
          </cell>
          <cell r="Q190">
            <v>5.79</v>
          </cell>
          <cell r="R190">
            <v>4.16</v>
          </cell>
          <cell r="S190">
            <v>55.62</v>
          </cell>
          <cell r="U190">
            <v>750</v>
          </cell>
          <cell r="V190">
            <v>679</v>
          </cell>
          <cell r="W190">
            <v>1.51</v>
          </cell>
        </row>
        <row r="191">
          <cell r="A191" t="str">
            <v>EMC</v>
          </cell>
          <cell r="B191">
            <v>189</v>
          </cell>
          <cell r="C191" t="str">
            <v> i | 1 | 2 | 3 </v>
          </cell>
          <cell r="E191">
            <v>0.15</v>
          </cell>
          <cell r="F191">
            <v>0</v>
          </cell>
          <cell r="G191">
            <v>289000</v>
          </cell>
          <cell r="H191">
            <v>43</v>
          </cell>
          <cell r="I191">
            <v>1265</v>
          </cell>
          <cell r="J191">
            <v>122.1</v>
          </cell>
          <cell r="K191">
            <v>0.63</v>
          </cell>
          <cell r="L191">
            <v>0.73</v>
          </cell>
          <cell r="N191">
            <v>0</v>
          </cell>
          <cell r="O191">
            <v>0.99</v>
          </cell>
          <cell r="P191">
            <v>0.51</v>
          </cell>
          <cell r="Q191">
            <v>2.4900000000000002</v>
          </cell>
          <cell r="S191">
            <v>31.93</v>
          </cell>
          <cell r="U191">
            <v>944</v>
          </cell>
          <cell r="V191">
            <v>949</v>
          </cell>
          <cell r="W191">
            <v>-4.26</v>
          </cell>
        </row>
        <row r="192">
          <cell r="A192" t="str">
            <v>EP</v>
          </cell>
          <cell r="B192">
            <v>190</v>
          </cell>
          <cell r="C192" t="str">
            <v> i | 1 | 2 | 3 </v>
          </cell>
          <cell r="E192">
            <v>4.6399999999999997</v>
          </cell>
          <cell r="F192">
            <v>-2.52</v>
          </cell>
          <cell r="G192">
            <v>5771000</v>
          </cell>
          <cell r="H192">
            <v>27069</v>
          </cell>
          <cell r="I192">
            <v>4276</v>
          </cell>
          <cell r="J192">
            <v>3.04</v>
          </cell>
          <cell r="K192">
            <v>1.17</v>
          </cell>
          <cell r="L192">
            <v>1.18</v>
          </cell>
          <cell r="M192">
            <v>0.2</v>
          </cell>
          <cell r="N192">
            <v>1.57</v>
          </cell>
          <cell r="O192">
            <v>21.08</v>
          </cell>
          <cell r="P192">
            <v>44.1</v>
          </cell>
          <cell r="Q192">
            <v>41.28</v>
          </cell>
          <cell r="R192">
            <v>4.3099999999999996</v>
          </cell>
          <cell r="S192">
            <v>38.01</v>
          </cell>
          <cell r="U192">
            <v>9</v>
          </cell>
          <cell r="V192">
            <v>23</v>
          </cell>
          <cell r="W192">
            <v>7.0000000000000007E-2</v>
          </cell>
        </row>
        <row r="193">
          <cell r="A193" t="str">
            <v>EPG</v>
          </cell>
          <cell r="B193">
            <v>191</v>
          </cell>
          <cell r="C193" t="str">
            <v> i | 1 | 2 | 3 </v>
          </cell>
          <cell r="E193">
            <v>6.35</v>
          </cell>
          <cell r="F193">
            <v>1.6</v>
          </cell>
          <cell r="G193">
            <v>14649400</v>
          </cell>
          <cell r="H193">
            <v>93285</v>
          </cell>
          <cell r="I193">
            <v>17780</v>
          </cell>
          <cell r="J193">
            <v>21.08</v>
          </cell>
          <cell r="K193">
            <v>1.71</v>
          </cell>
          <cell r="L193">
            <v>0.37</v>
          </cell>
          <cell r="M193">
            <v>0.09</v>
          </cell>
          <cell r="N193">
            <v>0.3</v>
          </cell>
          <cell r="O193">
            <v>6.58</v>
          </cell>
          <cell r="P193">
            <v>8.15</v>
          </cell>
          <cell r="Q193">
            <v>8.77</v>
          </cell>
          <cell r="R193">
            <v>3.46</v>
          </cell>
          <cell r="S193">
            <v>25.9</v>
          </cell>
          <cell r="U193">
            <v>575</v>
          </cell>
          <cell r="V193">
            <v>547</v>
          </cell>
          <cell r="W193">
            <v>-1.61</v>
          </cell>
        </row>
        <row r="194">
          <cell r="A194" t="str">
            <v>ERW</v>
          </cell>
          <cell r="B194">
            <v>192</v>
          </cell>
          <cell r="C194" t="str">
            <v> i | 1 | 2 | 3 </v>
          </cell>
          <cell r="E194">
            <v>3.56</v>
          </cell>
          <cell r="F194">
            <v>2.2999999999999998</v>
          </cell>
          <cell r="G194">
            <v>27867100</v>
          </cell>
          <cell r="H194">
            <v>98870</v>
          </cell>
          <cell r="I194">
            <v>8962</v>
          </cell>
          <cell r="K194">
            <v>2.06</v>
          </cell>
          <cell r="L194">
            <v>3.76</v>
          </cell>
          <cell r="N194">
            <v>0</v>
          </cell>
          <cell r="O194">
            <v>-2.9</v>
          </cell>
          <cell r="P194">
            <v>-21.3</v>
          </cell>
          <cell r="Q194">
            <v>-71.37</v>
          </cell>
          <cell r="R194">
            <v>1.97</v>
          </cell>
          <cell r="S194">
            <v>62.27</v>
          </cell>
        </row>
        <row r="195">
          <cell r="A195" t="str">
            <v>ESSO</v>
          </cell>
          <cell r="B195">
            <v>193</v>
          </cell>
          <cell r="C195" t="str">
            <v> i | 1 | 2 | 3 </v>
          </cell>
          <cell r="E195">
            <v>7.25</v>
          </cell>
          <cell r="F195">
            <v>0.69</v>
          </cell>
          <cell r="G195">
            <v>20202800</v>
          </cell>
          <cell r="H195">
            <v>146936</v>
          </cell>
          <cell r="I195">
            <v>25091</v>
          </cell>
          <cell r="K195">
            <v>1.88</v>
          </cell>
          <cell r="L195">
            <v>3.42</v>
          </cell>
          <cell r="N195">
            <v>0</v>
          </cell>
          <cell r="O195">
            <v>-21.57</v>
          </cell>
          <cell r="P195">
            <v>-54.16</v>
          </cell>
          <cell r="Q195">
            <v>-8.83</v>
          </cell>
          <cell r="S195">
            <v>34.01</v>
          </cell>
        </row>
        <row r="196">
          <cell r="A196" t="str">
            <v>ESTAR</v>
          </cell>
          <cell r="B196">
            <v>194</v>
          </cell>
          <cell r="C196" t="str">
            <v> i | 1 | 3 </v>
          </cell>
          <cell r="E196">
            <v>0.4</v>
          </cell>
          <cell r="F196">
            <v>2.56</v>
          </cell>
          <cell r="G196">
            <v>2176400</v>
          </cell>
          <cell r="H196">
            <v>849</v>
          </cell>
          <cell r="I196">
            <v>2009</v>
          </cell>
          <cell r="J196">
            <v>12.09</v>
          </cell>
          <cell r="K196">
            <v>0.42</v>
          </cell>
          <cell r="L196">
            <v>0.55000000000000004</v>
          </cell>
          <cell r="N196">
            <v>0.03</v>
          </cell>
          <cell r="O196">
            <v>3.03</v>
          </cell>
          <cell r="P196">
            <v>3.56</v>
          </cell>
          <cell r="Q196">
            <v>7.63</v>
          </cell>
          <cell r="S196">
            <v>39.65</v>
          </cell>
          <cell r="U196">
            <v>558</v>
          </cell>
          <cell r="V196">
            <v>552</v>
          </cell>
          <cell r="W196">
            <v>1.78</v>
          </cell>
        </row>
        <row r="197">
          <cell r="A197" t="str">
            <v>ETC</v>
          </cell>
          <cell r="B197">
            <v>195</v>
          </cell>
          <cell r="C197" t="str">
            <v> i | 1 | 3 </v>
          </cell>
          <cell r="E197">
            <v>1.9</v>
          </cell>
          <cell r="F197">
            <v>-1.04</v>
          </cell>
          <cell r="G197">
            <v>13033000</v>
          </cell>
          <cell r="H197">
            <v>24820</v>
          </cell>
          <cell r="I197">
            <v>4256</v>
          </cell>
          <cell r="J197">
            <v>31.91</v>
          </cell>
          <cell r="K197">
            <v>1.71</v>
          </cell>
          <cell r="L197">
            <v>0.62</v>
          </cell>
          <cell r="N197">
            <v>0.06</v>
          </cell>
          <cell r="O197">
            <v>5.47</v>
          </cell>
          <cell r="P197">
            <v>5.83</v>
          </cell>
          <cell r="Q197">
            <v>26.98</v>
          </cell>
          <cell r="S197">
            <v>29.46</v>
          </cell>
          <cell r="U197">
            <v>717</v>
          </cell>
          <cell r="V197">
            <v>662</v>
          </cell>
        </row>
        <row r="198">
          <cell r="A198" t="str">
            <v>ETE</v>
          </cell>
          <cell r="B198">
            <v>196</v>
          </cell>
          <cell r="C198" t="str">
            <v> i | 1 | 2 | 3 </v>
          </cell>
          <cell r="E198">
            <v>1</v>
          </cell>
          <cell r="F198">
            <v>-1.96</v>
          </cell>
          <cell r="G198">
            <v>218700</v>
          </cell>
          <cell r="H198">
            <v>219</v>
          </cell>
          <cell r="I198">
            <v>560</v>
          </cell>
          <cell r="J198">
            <v>12.51</v>
          </cell>
          <cell r="K198">
            <v>0.66</v>
          </cell>
          <cell r="L198">
            <v>1.21</v>
          </cell>
          <cell r="N198">
            <v>0.08</v>
          </cell>
          <cell r="O198">
            <v>3.98</v>
          </cell>
          <cell r="P198">
            <v>5.42</v>
          </cell>
          <cell r="Q198">
            <v>3.21</v>
          </cell>
          <cell r="S198">
            <v>44.06</v>
          </cell>
          <cell r="U198">
            <v>513</v>
          </cell>
          <cell r="V198">
            <v>517</v>
          </cell>
          <cell r="W198">
            <v>-0.17</v>
          </cell>
        </row>
        <row r="199">
          <cell r="A199" t="str">
            <v>EVER</v>
          </cell>
          <cell r="B199">
            <v>197</v>
          </cell>
          <cell r="C199" t="str">
            <v> i | 1 | 2 | 3 </v>
          </cell>
          <cell r="E199">
            <v>0.21</v>
          </cell>
          <cell r="F199">
            <v>0</v>
          </cell>
          <cell r="G199">
            <v>3579400</v>
          </cell>
          <cell r="H199">
            <v>752</v>
          </cell>
          <cell r="I199">
            <v>816</v>
          </cell>
          <cell r="K199">
            <v>0.32</v>
          </cell>
          <cell r="L199">
            <v>3.11</v>
          </cell>
          <cell r="N199">
            <v>0</v>
          </cell>
          <cell r="O199">
            <v>1.94</v>
          </cell>
          <cell r="P199">
            <v>-1.37</v>
          </cell>
          <cell r="Q199">
            <v>5.75</v>
          </cell>
          <cell r="S199">
            <v>68.8</v>
          </cell>
        </row>
        <row r="200">
          <cell r="A200" t="str">
            <v>F&amp;D</v>
          </cell>
          <cell r="B200">
            <v>198</v>
          </cell>
          <cell r="C200" t="str">
            <v> i | 1 | 3 </v>
          </cell>
          <cell r="E200">
            <v>21.3</v>
          </cell>
          <cell r="F200">
            <v>0</v>
          </cell>
          <cell r="G200">
            <v>0</v>
          </cell>
          <cell r="H200">
            <v>0</v>
          </cell>
          <cell r="I200">
            <v>375</v>
          </cell>
          <cell r="J200">
            <v>18.21</v>
          </cell>
          <cell r="K200">
            <v>0.35</v>
          </cell>
          <cell r="L200">
            <v>0.4</v>
          </cell>
          <cell r="N200">
            <v>1.17</v>
          </cell>
          <cell r="O200">
            <v>2.37</v>
          </cell>
          <cell r="P200">
            <v>1.93</v>
          </cell>
          <cell r="Q200">
            <v>4.53</v>
          </cell>
          <cell r="S200">
            <v>27.09</v>
          </cell>
          <cell r="U200">
            <v>720</v>
          </cell>
          <cell r="V200">
            <v>696</v>
          </cell>
          <cell r="W200">
            <v>-0.3</v>
          </cell>
        </row>
        <row r="201">
          <cell r="A201" t="str">
            <v>FANCY</v>
          </cell>
          <cell r="B201">
            <v>199</v>
          </cell>
          <cell r="C201" t="str">
            <v> i | 1 | 3 </v>
          </cell>
          <cell r="E201">
            <v>0.48</v>
          </cell>
          <cell r="F201">
            <v>-2.04</v>
          </cell>
          <cell r="G201">
            <v>361200</v>
          </cell>
          <cell r="H201">
            <v>177</v>
          </cell>
          <cell r="I201">
            <v>295</v>
          </cell>
          <cell r="K201">
            <v>0.31</v>
          </cell>
          <cell r="L201">
            <v>0.1</v>
          </cell>
          <cell r="N201">
            <v>0</v>
          </cell>
          <cell r="O201">
            <v>-4.57</v>
          </cell>
          <cell r="P201">
            <v>-5.3</v>
          </cell>
          <cell r="Q201">
            <v>-15.99</v>
          </cell>
          <cell r="S201">
            <v>51.43</v>
          </cell>
        </row>
        <row r="202">
          <cell r="A202" t="str">
            <v>FE</v>
          </cell>
          <cell r="B202">
            <v>200</v>
          </cell>
          <cell r="C202" t="str">
            <v> i | 1 | 2 | 3 </v>
          </cell>
          <cell r="E202">
            <v>190</v>
          </cell>
          <cell r="F202">
            <v>0</v>
          </cell>
          <cell r="G202">
            <v>0</v>
          </cell>
          <cell r="H202">
            <v>0</v>
          </cell>
          <cell r="I202">
            <v>1495</v>
          </cell>
          <cell r="J202">
            <v>17.989999999999998</v>
          </cell>
          <cell r="K202">
            <v>1.1299999999999999</v>
          </cell>
          <cell r="L202">
            <v>0.22</v>
          </cell>
          <cell r="N202">
            <v>10.56</v>
          </cell>
          <cell r="O202">
            <v>6.31</v>
          </cell>
          <cell r="P202">
            <v>6.6</v>
          </cell>
          <cell r="Q202">
            <v>3.26</v>
          </cell>
          <cell r="R202">
            <v>5.26</v>
          </cell>
          <cell r="S202">
            <v>21.79</v>
          </cell>
          <cell r="U202">
            <v>587</v>
          </cell>
          <cell r="V202">
            <v>519</v>
          </cell>
          <cell r="W202">
            <v>-20.21</v>
          </cell>
        </row>
        <row r="203">
          <cell r="A203" t="str">
            <v>FLOYD</v>
          </cell>
          <cell r="B203">
            <v>201</v>
          </cell>
          <cell r="C203" t="str">
            <v> i | 1 | 2 | 3 </v>
          </cell>
          <cell r="E203">
            <v>0.95</v>
          </cell>
          <cell r="F203">
            <v>-2.06</v>
          </cell>
          <cell r="G203">
            <v>98500</v>
          </cell>
          <cell r="H203">
            <v>95</v>
          </cell>
          <cell r="I203">
            <v>342</v>
          </cell>
          <cell r="J203">
            <v>57.93</v>
          </cell>
          <cell r="K203">
            <v>0.86</v>
          </cell>
          <cell r="L203">
            <v>0.26</v>
          </cell>
          <cell r="M203">
            <v>0.09</v>
          </cell>
          <cell r="N203">
            <v>0.02</v>
          </cell>
          <cell r="O203">
            <v>1.31</v>
          </cell>
          <cell r="P203">
            <v>1.43</v>
          </cell>
          <cell r="Q203">
            <v>2.04</v>
          </cell>
          <cell r="R203">
            <v>9.4700000000000006</v>
          </cell>
          <cell r="S203">
            <v>25.83</v>
          </cell>
          <cell r="U203">
            <v>900</v>
          </cell>
          <cell r="V203">
            <v>907</v>
          </cell>
          <cell r="W203">
            <v>1.07</v>
          </cell>
        </row>
        <row r="204">
          <cell r="A204" t="str">
            <v>FMT</v>
          </cell>
          <cell r="B204">
            <v>202</v>
          </cell>
          <cell r="C204" t="str">
            <v> i | 1 | 2 | 3 </v>
          </cell>
          <cell r="E204">
            <v>19.7</v>
          </cell>
          <cell r="F204">
            <v>0</v>
          </cell>
          <cell r="G204">
            <v>200</v>
          </cell>
          <cell r="H204">
            <v>4</v>
          </cell>
          <cell r="I204">
            <v>946</v>
          </cell>
          <cell r="J204">
            <v>25.5</v>
          </cell>
          <cell r="K204">
            <v>0.62</v>
          </cell>
          <cell r="L204">
            <v>0.97</v>
          </cell>
          <cell r="N204">
            <v>0.77</v>
          </cell>
          <cell r="O204">
            <v>1.85</v>
          </cell>
          <cell r="P204">
            <v>2.39</v>
          </cell>
          <cell r="Q204">
            <v>0.09</v>
          </cell>
          <cell r="R204">
            <v>8.25</v>
          </cell>
          <cell r="S204">
            <v>35.25</v>
          </cell>
          <cell r="U204">
            <v>781</v>
          </cell>
          <cell r="V204">
            <v>786</v>
          </cell>
          <cell r="W204">
            <v>3.66</v>
          </cell>
        </row>
        <row r="205">
          <cell r="A205" t="str">
            <v>FN</v>
          </cell>
          <cell r="B205">
            <v>203</v>
          </cell>
          <cell r="C205" t="str">
            <v> i | 1 | 2 | 3 </v>
          </cell>
          <cell r="E205">
            <v>1.23</v>
          </cell>
          <cell r="F205">
            <v>-1.6</v>
          </cell>
          <cell r="G205">
            <v>2201600</v>
          </cell>
          <cell r="H205">
            <v>2727</v>
          </cell>
          <cell r="I205">
            <v>1230</v>
          </cell>
          <cell r="J205">
            <v>216.96</v>
          </cell>
          <cell r="K205">
            <v>0.85</v>
          </cell>
          <cell r="L205">
            <v>0.24</v>
          </cell>
          <cell r="N205">
            <v>0.01</v>
          </cell>
          <cell r="O205">
            <v>0.73</v>
          </cell>
          <cell r="P205">
            <v>0.39</v>
          </cell>
          <cell r="Q205">
            <v>0.67</v>
          </cell>
          <cell r="R205">
            <v>0.3</v>
          </cell>
          <cell r="S205">
            <v>32.82</v>
          </cell>
          <cell r="U205">
            <v>952</v>
          </cell>
          <cell r="V205">
            <v>970</v>
          </cell>
          <cell r="W205">
            <v>-3.61</v>
          </cell>
        </row>
        <row r="206">
          <cell r="A206" t="str">
            <v>FNS</v>
          </cell>
          <cell r="B206">
            <v>204</v>
          </cell>
          <cell r="C206" t="str">
            <v> i | 1 | 2 | 3 </v>
          </cell>
          <cell r="E206">
            <v>3.64</v>
          </cell>
          <cell r="F206">
            <v>1.1100000000000001</v>
          </cell>
          <cell r="G206">
            <v>44300</v>
          </cell>
          <cell r="H206">
            <v>159</v>
          </cell>
          <cell r="I206">
            <v>1259</v>
          </cell>
          <cell r="J206">
            <v>6.21</v>
          </cell>
          <cell r="K206">
            <v>0.44</v>
          </cell>
          <cell r="L206">
            <v>0.51</v>
          </cell>
          <cell r="M206">
            <v>0.15</v>
          </cell>
          <cell r="N206">
            <v>0.59</v>
          </cell>
          <cell r="O206">
            <v>5.97</v>
          </cell>
          <cell r="P206">
            <v>7.29</v>
          </cell>
          <cell r="Q206">
            <v>39.11</v>
          </cell>
          <cell r="S206">
            <v>46.28</v>
          </cell>
          <cell r="U206">
            <v>308</v>
          </cell>
          <cell r="V206">
            <v>278</v>
          </cell>
          <cell r="W206">
            <v>-7.0000000000000007E-2</v>
          </cell>
        </row>
        <row r="207">
          <cell r="A207" t="str">
            <v>FORTH</v>
          </cell>
          <cell r="B207">
            <v>205</v>
          </cell>
          <cell r="C207" t="str">
            <v> i | 1 | 3 </v>
          </cell>
          <cell r="E207">
            <v>6.05</v>
          </cell>
          <cell r="F207">
            <v>0.83</v>
          </cell>
          <cell r="G207">
            <v>22200</v>
          </cell>
          <cell r="H207">
            <v>133</v>
          </cell>
          <cell r="I207">
            <v>5808</v>
          </cell>
          <cell r="J207">
            <v>17.61</v>
          </cell>
          <cell r="K207">
            <v>5.04</v>
          </cell>
          <cell r="L207">
            <v>5.13</v>
          </cell>
          <cell r="M207">
            <v>0.12</v>
          </cell>
          <cell r="N207">
            <v>0.34</v>
          </cell>
          <cell r="O207">
            <v>9.4499999999999993</v>
          </cell>
          <cell r="P207">
            <v>24.87</v>
          </cell>
          <cell r="Q207">
            <v>5.01</v>
          </cell>
          <cell r="R207">
            <v>6.99</v>
          </cell>
          <cell r="S207">
            <v>33.29</v>
          </cell>
          <cell r="U207">
            <v>313</v>
          </cell>
          <cell r="V207">
            <v>419</v>
          </cell>
          <cell r="W207">
            <v>6.75</v>
          </cell>
        </row>
        <row r="208">
          <cell r="A208" t="str">
            <v>FPI</v>
          </cell>
          <cell r="B208">
            <v>206</v>
          </cell>
          <cell r="C208" t="str">
            <v> i | 1 | 2 | 3 </v>
          </cell>
          <cell r="E208">
            <v>1.45</v>
          </cell>
          <cell r="F208">
            <v>0.69</v>
          </cell>
          <cell r="G208">
            <v>288400</v>
          </cell>
          <cell r="H208">
            <v>411</v>
          </cell>
          <cell r="I208">
            <v>2194</v>
          </cell>
          <cell r="J208">
            <v>53.98</v>
          </cell>
          <cell r="K208">
            <v>1.33</v>
          </cell>
          <cell r="L208">
            <v>0.92</v>
          </cell>
          <cell r="N208">
            <v>0.03</v>
          </cell>
          <cell r="O208">
            <v>3.03</v>
          </cell>
          <cell r="P208">
            <v>2.46</v>
          </cell>
          <cell r="Q208">
            <v>-0.6</v>
          </cell>
          <cell r="R208">
            <v>6.55</v>
          </cell>
          <cell r="S208">
            <v>22.18</v>
          </cell>
          <cell r="U208">
            <v>873</v>
          </cell>
          <cell r="V208">
            <v>837</v>
          </cell>
          <cell r="W208">
            <v>7.29</v>
          </cell>
        </row>
        <row r="209">
          <cell r="A209" t="str">
            <v>FPT</v>
          </cell>
          <cell r="B209">
            <v>207</v>
          </cell>
          <cell r="C209" t="str">
            <v> i | 1 | 2 | 3 </v>
          </cell>
          <cell r="E209">
            <v>13</v>
          </cell>
          <cell r="F209">
            <v>3.17</v>
          </cell>
          <cell r="G209">
            <v>789900</v>
          </cell>
          <cell r="H209">
            <v>10091</v>
          </cell>
          <cell r="I209">
            <v>30151</v>
          </cell>
          <cell r="J209">
            <v>10.8</v>
          </cell>
          <cell r="K209">
            <v>0.94</v>
          </cell>
          <cell r="L209">
            <v>1.89</v>
          </cell>
          <cell r="M209">
            <v>0.6</v>
          </cell>
          <cell r="N209">
            <v>1.2</v>
          </cell>
          <cell r="O209">
            <v>4.96</v>
          </cell>
          <cell r="P209">
            <v>9.39</v>
          </cell>
          <cell r="Q209">
            <v>13.62</v>
          </cell>
          <cell r="R209">
            <v>4.62</v>
          </cell>
          <cell r="S209">
            <v>17.63</v>
          </cell>
          <cell r="U209">
            <v>353</v>
          </cell>
          <cell r="V209">
            <v>425</v>
          </cell>
          <cell r="W209">
            <v>0.2</v>
          </cell>
        </row>
        <row r="210">
          <cell r="A210" t="str">
            <v>FSMART</v>
          </cell>
          <cell r="B210">
            <v>208</v>
          </cell>
          <cell r="C210" t="str">
            <v> i | 1 | 2 | 3 </v>
          </cell>
          <cell r="E210">
            <v>7.15</v>
          </cell>
          <cell r="F210">
            <v>-2.0499999999999998</v>
          </cell>
          <cell r="G210">
            <v>740900</v>
          </cell>
          <cell r="H210">
            <v>5336</v>
          </cell>
          <cell r="I210">
            <v>5720</v>
          </cell>
          <cell r="J210">
            <v>10.86</v>
          </cell>
          <cell r="K210">
            <v>5.29</v>
          </cell>
          <cell r="L210">
            <v>2.15</v>
          </cell>
          <cell r="M210">
            <v>0.3</v>
          </cell>
          <cell r="N210">
            <v>0.66</v>
          </cell>
          <cell r="O210">
            <v>17.399999999999999</v>
          </cell>
          <cell r="P210">
            <v>45.15</v>
          </cell>
          <cell r="Q210">
            <v>15.18</v>
          </cell>
          <cell r="R210">
            <v>9.51</v>
          </cell>
          <cell r="S210">
            <v>35.020000000000003</v>
          </cell>
          <cell r="U210">
            <v>123</v>
          </cell>
          <cell r="V210">
            <v>156</v>
          </cell>
          <cell r="W210">
            <v>0.47</v>
          </cell>
        </row>
        <row r="211">
          <cell r="A211" t="str">
            <v>FSS</v>
          </cell>
          <cell r="B211">
            <v>209</v>
          </cell>
          <cell r="C211" t="str">
            <v> i | 1 | 2 | 3 </v>
          </cell>
          <cell r="E211">
            <v>1.71</v>
          </cell>
          <cell r="F211">
            <v>-1.72</v>
          </cell>
          <cell r="G211">
            <v>249400</v>
          </cell>
          <cell r="H211">
            <v>430</v>
          </cell>
          <cell r="I211">
            <v>994</v>
          </cell>
          <cell r="K211">
            <v>0.41</v>
          </cell>
          <cell r="L211">
            <v>0.99</v>
          </cell>
          <cell r="N211">
            <v>0</v>
          </cell>
          <cell r="O211">
            <v>-0.11</v>
          </cell>
          <cell r="P211">
            <v>-0.31</v>
          </cell>
          <cell r="Q211">
            <v>4.0199999999999996</v>
          </cell>
          <cell r="S211">
            <v>36.15</v>
          </cell>
        </row>
        <row r="212">
          <cell r="A212" t="str">
            <v>FTE</v>
          </cell>
          <cell r="B212">
            <v>210</v>
          </cell>
          <cell r="C212" t="str">
            <v> i | 1 | 2 | 3 </v>
          </cell>
          <cell r="E212">
            <v>1.55</v>
          </cell>
          <cell r="F212">
            <v>-0.64</v>
          </cell>
          <cell r="G212">
            <v>154500</v>
          </cell>
          <cell r="H212">
            <v>239</v>
          </cell>
          <cell r="I212">
            <v>930</v>
          </cell>
          <cell r="J212">
            <v>12.67</v>
          </cell>
          <cell r="K212">
            <v>1.36</v>
          </cell>
          <cell r="L212">
            <v>0.43</v>
          </cell>
          <cell r="M212">
            <v>0.02</v>
          </cell>
          <cell r="N212">
            <v>0.13</v>
          </cell>
          <cell r="O212">
            <v>9.9600000000000009</v>
          </cell>
          <cell r="P212">
            <v>10.78</v>
          </cell>
          <cell r="Q212">
            <v>5.91</v>
          </cell>
          <cell r="R212">
            <v>10.32</v>
          </cell>
          <cell r="S212">
            <v>35.18</v>
          </cell>
          <cell r="U212">
            <v>366</v>
          </cell>
          <cell r="V212">
            <v>297</v>
          </cell>
          <cell r="W212">
            <v>0.98</v>
          </cell>
        </row>
        <row r="213">
          <cell r="A213" t="str">
            <v>FVC</v>
          </cell>
          <cell r="B213">
            <v>211</v>
          </cell>
          <cell r="C213" t="str">
            <v> i | 1 | 2 | 3 </v>
          </cell>
          <cell r="E213">
            <v>0.38</v>
          </cell>
          <cell r="F213">
            <v>0</v>
          </cell>
          <cell r="G213">
            <v>152500</v>
          </cell>
          <cell r="H213">
            <v>59</v>
          </cell>
          <cell r="I213">
            <v>215</v>
          </cell>
          <cell r="K213">
            <v>0.61</v>
          </cell>
          <cell r="L213">
            <v>1.24</v>
          </cell>
          <cell r="N213">
            <v>0</v>
          </cell>
          <cell r="O213">
            <v>-25.43</v>
          </cell>
          <cell r="P213">
            <v>-54.6</v>
          </cell>
          <cell r="Q213">
            <v>-9.44</v>
          </cell>
          <cell r="S213">
            <v>74.05</v>
          </cell>
        </row>
        <row r="214">
          <cell r="A214" t="str">
            <v>GBX</v>
          </cell>
          <cell r="B214">
            <v>212</v>
          </cell>
          <cell r="C214" t="str">
            <v> i | 1 | 2 | 3 </v>
          </cell>
          <cell r="E214">
            <v>0.43</v>
          </cell>
          <cell r="F214">
            <v>-2.27</v>
          </cell>
          <cell r="G214">
            <v>1142700</v>
          </cell>
          <cell r="H214">
            <v>491</v>
          </cell>
          <cell r="I214">
            <v>468</v>
          </cell>
          <cell r="J214">
            <v>33.32</v>
          </cell>
          <cell r="K214">
            <v>0.33</v>
          </cell>
          <cell r="L214">
            <v>1.04</v>
          </cell>
          <cell r="N214">
            <v>0.01</v>
          </cell>
          <cell r="O214">
            <v>0.53</v>
          </cell>
          <cell r="P214">
            <v>1</v>
          </cell>
          <cell r="Q214">
            <v>0.04</v>
          </cell>
          <cell r="S214">
            <v>58.69</v>
          </cell>
          <cell r="U214">
            <v>847</v>
          </cell>
          <cell r="V214">
            <v>887</v>
          </cell>
          <cell r="W214">
            <v>0.21</v>
          </cell>
        </row>
        <row r="215">
          <cell r="A215" t="str">
            <v>GC</v>
          </cell>
          <cell r="B215">
            <v>213</v>
          </cell>
          <cell r="C215" t="str">
            <v> i | 1 | 2 | 3 </v>
          </cell>
          <cell r="E215">
            <v>5.65</v>
          </cell>
          <cell r="F215">
            <v>0</v>
          </cell>
          <cell r="G215">
            <v>370500</v>
          </cell>
          <cell r="H215">
            <v>2087</v>
          </cell>
          <cell r="I215">
            <v>1130</v>
          </cell>
          <cell r="J215">
            <v>9.51</v>
          </cell>
          <cell r="K215">
            <v>2.38</v>
          </cell>
          <cell r="L215">
            <v>1.76</v>
          </cell>
          <cell r="M215">
            <v>0.18</v>
          </cell>
          <cell r="N215">
            <v>0.6</v>
          </cell>
          <cell r="O215">
            <v>11.91</v>
          </cell>
          <cell r="P215">
            <v>25.87</v>
          </cell>
          <cell r="Q215">
            <v>3.54</v>
          </cell>
          <cell r="R215">
            <v>8.85</v>
          </cell>
          <cell r="S215">
            <v>33.61</v>
          </cell>
          <cell r="U215">
            <v>114</v>
          </cell>
          <cell r="V215">
            <v>176</v>
          </cell>
          <cell r="W215">
            <v>0.88</v>
          </cell>
        </row>
        <row r="216">
          <cell r="A216" t="str">
            <v>GCAP</v>
          </cell>
          <cell r="B216">
            <v>214</v>
          </cell>
          <cell r="C216" t="str">
            <v> i | 1 | 2 | 3 </v>
          </cell>
          <cell r="E216">
            <v>1.38</v>
          </cell>
          <cell r="F216">
            <v>1.47</v>
          </cell>
          <cell r="G216">
            <v>506900</v>
          </cell>
          <cell r="H216">
            <v>695</v>
          </cell>
          <cell r="I216">
            <v>414</v>
          </cell>
          <cell r="J216">
            <v>32.549999999999997</v>
          </cell>
          <cell r="K216">
            <v>0.8</v>
          </cell>
          <cell r="L216">
            <v>3.72</v>
          </cell>
          <cell r="M216">
            <v>0.1</v>
          </cell>
          <cell r="N216">
            <v>0.04</v>
          </cell>
          <cell r="O216">
            <v>0.65</v>
          </cell>
          <cell r="P216">
            <v>2.41</v>
          </cell>
          <cell r="Q216">
            <v>0.38</v>
          </cell>
          <cell r="R216">
            <v>12.32</v>
          </cell>
          <cell r="S216">
            <v>74.739999999999995</v>
          </cell>
          <cell r="U216">
            <v>816</v>
          </cell>
          <cell r="V216">
            <v>880</v>
          </cell>
          <cell r="W216">
            <v>3.25</v>
          </cell>
        </row>
        <row r="217">
          <cell r="A217" t="str">
            <v>GEL</v>
          </cell>
          <cell r="B217">
            <v>215</v>
          </cell>
          <cell r="C217" t="str">
            <v> i | 1 | 2 | 3 </v>
          </cell>
          <cell r="E217">
            <v>0.2</v>
          </cell>
          <cell r="F217">
            <v>0</v>
          </cell>
          <cell r="G217">
            <v>4797500</v>
          </cell>
          <cell r="H217">
            <v>960</v>
          </cell>
          <cell r="I217">
            <v>1080</v>
          </cell>
          <cell r="K217">
            <v>0.3</v>
          </cell>
          <cell r="L217">
            <v>0.63</v>
          </cell>
          <cell r="N217">
            <v>0</v>
          </cell>
          <cell r="O217">
            <v>-3.92</v>
          </cell>
          <cell r="P217">
            <v>-7.73</v>
          </cell>
          <cell r="Q217">
            <v>-13.86</v>
          </cell>
          <cell r="S217">
            <v>82.96</v>
          </cell>
        </row>
        <row r="218">
          <cell r="A218" t="str">
            <v>GENCO</v>
          </cell>
          <cell r="B218">
            <v>216</v>
          </cell>
          <cell r="C218" t="str">
            <v> i | 1 | 3 </v>
          </cell>
          <cell r="E218">
            <v>0.5</v>
          </cell>
          <cell r="F218">
            <v>2.04</v>
          </cell>
          <cell r="G218">
            <v>443800</v>
          </cell>
          <cell r="H218">
            <v>217</v>
          </cell>
          <cell r="I218">
            <v>561</v>
          </cell>
          <cell r="K218">
            <v>0.41</v>
          </cell>
          <cell r="L218">
            <v>0.16</v>
          </cell>
          <cell r="N218">
            <v>0</v>
          </cell>
          <cell r="O218">
            <v>-2.67</v>
          </cell>
          <cell r="P218">
            <v>-3.58</v>
          </cell>
          <cell r="Q218">
            <v>-12.01</v>
          </cell>
          <cell r="S218">
            <v>71.81</v>
          </cell>
        </row>
        <row r="219">
          <cell r="A219" t="str">
            <v>GFPT</v>
          </cell>
          <cell r="B219">
            <v>217</v>
          </cell>
          <cell r="C219" t="str">
            <v> i | 1 | 2 | 3 </v>
          </cell>
          <cell r="E219">
            <v>13.7</v>
          </cell>
          <cell r="F219">
            <v>-1.44</v>
          </cell>
          <cell r="G219">
            <v>4586000</v>
          </cell>
          <cell r="H219">
            <v>63658</v>
          </cell>
          <cell r="I219">
            <v>17177</v>
          </cell>
          <cell r="J219">
            <v>15.07</v>
          </cell>
          <cell r="K219">
            <v>1.22</v>
          </cell>
          <cell r="L219">
            <v>0.4</v>
          </cell>
          <cell r="M219">
            <v>0.2</v>
          </cell>
          <cell r="N219">
            <v>0.91</v>
          </cell>
          <cell r="O219">
            <v>7.62</v>
          </cell>
          <cell r="P219">
            <v>8.34</v>
          </cell>
          <cell r="Q219">
            <v>7.99</v>
          </cell>
          <cell r="R219">
            <v>1.46</v>
          </cell>
          <cell r="S219">
            <v>57.84</v>
          </cell>
          <cell r="U219">
            <v>484</v>
          </cell>
          <cell r="V219">
            <v>419</v>
          </cell>
          <cell r="W219">
            <v>3.26</v>
          </cell>
        </row>
        <row r="220">
          <cell r="A220" t="str">
            <v>GGC</v>
          </cell>
          <cell r="B220">
            <v>218</v>
          </cell>
          <cell r="C220" t="str">
            <v> i | 1 | 2 | 3 </v>
          </cell>
          <cell r="E220">
            <v>9.1</v>
          </cell>
          <cell r="F220">
            <v>-1.0900000000000001</v>
          </cell>
          <cell r="G220">
            <v>587400</v>
          </cell>
          <cell r="H220">
            <v>5364</v>
          </cell>
          <cell r="I220">
            <v>9315</v>
          </cell>
          <cell r="J220">
            <v>50.95</v>
          </cell>
          <cell r="K220">
            <v>1</v>
          </cell>
          <cell r="L220">
            <v>0.34</v>
          </cell>
          <cell r="M220">
            <v>0.2</v>
          </cell>
          <cell r="N220">
            <v>0.18</v>
          </cell>
          <cell r="O220">
            <v>3.19</v>
          </cell>
          <cell r="P220">
            <v>1.97</v>
          </cell>
          <cell r="Q220">
            <v>-0.04</v>
          </cell>
          <cell r="R220">
            <v>3.85</v>
          </cell>
          <cell r="S220">
            <v>27.69</v>
          </cell>
          <cell r="U220">
            <v>877</v>
          </cell>
          <cell r="V220">
            <v>819</v>
          </cell>
          <cell r="W220">
            <v>-0.32</v>
          </cell>
        </row>
        <row r="221">
          <cell r="A221" t="str">
            <v>GIFT</v>
          </cell>
          <cell r="B221">
            <v>219</v>
          </cell>
          <cell r="C221" t="str">
            <v> i | 1 | 2 | 3 </v>
          </cell>
          <cell r="E221">
            <v>1.9</v>
          </cell>
          <cell r="F221">
            <v>-0.52</v>
          </cell>
          <cell r="G221">
            <v>189000</v>
          </cell>
          <cell r="H221">
            <v>361</v>
          </cell>
          <cell r="I221">
            <v>784</v>
          </cell>
          <cell r="J221">
            <v>12.47</v>
          </cell>
          <cell r="K221">
            <v>1.03</v>
          </cell>
          <cell r="L221">
            <v>0.15</v>
          </cell>
          <cell r="N221">
            <v>0.15</v>
          </cell>
          <cell r="O221">
            <v>7.58</v>
          </cell>
          <cell r="P221">
            <v>7.22</v>
          </cell>
          <cell r="Q221">
            <v>6.42</v>
          </cell>
          <cell r="S221">
            <v>40.54</v>
          </cell>
          <cell r="U221">
            <v>464</v>
          </cell>
          <cell r="V221">
            <v>370</v>
          </cell>
          <cell r="W221">
            <v>2.2999999999999998</v>
          </cell>
        </row>
        <row r="222">
          <cell r="A222" t="str">
            <v>GJS</v>
          </cell>
          <cell r="B222">
            <v>220</v>
          </cell>
          <cell r="C222" t="str">
            <v> i | 1 | 2 | 3 </v>
          </cell>
          <cell r="E222">
            <v>0.14000000000000001</v>
          </cell>
          <cell r="F222">
            <v>0</v>
          </cell>
          <cell r="G222">
            <v>3818900</v>
          </cell>
          <cell r="H222">
            <v>540</v>
          </cell>
          <cell r="I222">
            <v>3568</v>
          </cell>
          <cell r="K222">
            <v>0.28999999999999998</v>
          </cell>
          <cell r="L222">
            <v>0.2</v>
          </cell>
          <cell r="N222">
            <v>0</v>
          </cell>
          <cell r="O222">
            <v>-5.38</v>
          </cell>
          <cell r="P222">
            <v>-8.3699999999999992</v>
          </cell>
          <cell r="Q222">
            <v>-7.89</v>
          </cell>
          <cell r="S222">
            <v>30.91</v>
          </cell>
        </row>
        <row r="223">
          <cell r="A223" t="str">
            <v>GL</v>
          </cell>
          <cell r="B223">
            <v>221</v>
          </cell>
          <cell r="C223" t="str">
            <v> i | 1 | 2 | 3 </v>
          </cell>
          <cell r="D223" t="str">
            <v>SP</v>
          </cell>
          <cell r="E223">
            <v>1.2</v>
          </cell>
          <cell r="F223">
            <v>0</v>
          </cell>
          <cell r="G223">
            <v>0</v>
          </cell>
          <cell r="H223">
            <v>0</v>
          </cell>
          <cell r="I223">
            <v>1831</v>
          </cell>
          <cell r="K223">
            <v>0.34</v>
          </cell>
          <cell r="L223">
            <v>1.27</v>
          </cell>
          <cell r="N223">
            <v>0</v>
          </cell>
          <cell r="O223">
            <v>-0.87</v>
          </cell>
          <cell r="P223">
            <v>-3.57</v>
          </cell>
          <cell r="Q223">
            <v>-5.59</v>
          </cell>
          <cell r="S223">
            <v>35.590000000000003</v>
          </cell>
        </row>
        <row r="224">
          <cell r="A224" t="str">
            <v>GLAND</v>
          </cell>
          <cell r="B224">
            <v>222</v>
          </cell>
          <cell r="C224" t="str">
            <v> i | 1 | 2 | 3 </v>
          </cell>
          <cell r="E224">
            <v>2.2599999999999998</v>
          </cell>
          <cell r="F224">
            <v>-0.88</v>
          </cell>
          <cell r="G224">
            <v>27800</v>
          </cell>
          <cell r="H224">
            <v>63</v>
          </cell>
          <cell r="I224">
            <v>14690</v>
          </cell>
          <cell r="J224">
            <v>9.5</v>
          </cell>
          <cell r="K224">
            <v>1.06</v>
          </cell>
          <cell r="L224">
            <v>1.05</v>
          </cell>
          <cell r="N224">
            <v>0.24</v>
          </cell>
          <cell r="O224">
            <v>7.86</v>
          </cell>
          <cell r="P224">
            <v>11.98</v>
          </cell>
          <cell r="Q224">
            <v>53.19</v>
          </cell>
          <cell r="S224">
            <v>5.09</v>
          </cell>
          <cell r="U224">
            <v>262</v>
          </cell>
          <cell r="V224">
            <v>264</v>
          </cell>
          <cell r="W224">
            <v>0.42</v>
          </cell>
        </row>
        <row r="225">
          <cell r="A225" t="str">
            <v>GLOBAL</v>
          </cell>
          <cell r="B225">
            <v>223</v>
          </cell>
          <cell r="C225" t="str">
            <v> i | 1 | 2 | 3 </v>
          </cell>
          <cell r="E225">
            <v>18</v>
          </cell>
          <cell r="F225">
            <v>0.56000000000000005</v>
          </cell>
          <cell r="G225">
            <v>11696800</v>
          </cell>
          <cell r="H225">
            <v>210770</v>
          </cell>
          <cell r="I225">
            <v>79229</v>
          </cell>
          <cell r="J225">
            <v>36.28</v>
          </cell>
          <cell r="K225">
            <v>4.74</v>
          </cell>
          <cell r="L225">
            <v>1.1399999999999999</v>
          </cell>
          <cell r="M225">
            <v>0.21</v>
          </cell>
          <cell r="N225">
            <v>0.49</v>
          </cell>
          <cell r="O225">
            <v>8.57</v>
          </cell>
          <cell r="P225">
            <v>13.59</v>
          </cell>
          <cell r="Q225">
            <v>7.65</v>
          </cell>
          <cell r="R225">
            <v>1.0900000000000001</v>
          </cell>
          <cell r="S225">
            <v>30.96</v>
          </cell>
          <cell r="U225">
            <v>558</v>
          </cell>
          <cell r="V225">
            <v>574</v>
          </cell>
          <cell r="W225">
            <v>1.37</v>
          </cell>
        </row>
        <row r="226">
          <cell r="A226" t="str">
            <v>GLOCON</v>
          </cell>
          <cell r="B226">
            <v>224</v>
          </cell>
          <cell r="C226" t="str">
            <v> i | 1 | 2 | 3 </v>
          </cell>
          <cell r="E226">
            <v>0.94</v>
          </cell>
          <cell r="F226">
            <v>-1.05</v>
          </cell>
          <cell r="G226">
            <v>2410400</v>
          </cell>
          <cell r="H226">
            <v>2306</v>
          </cell>
          <cell r="I226">
            <v>1798</v>
          </cell>
          <cell r="K226">
            <v>1.73</v>
          </cell>
          <cell r="L226">
            <v>0.54</v>
          </cell>
          <cell r="N226">
            <v>0</v>
          </cell>
          <cell r="O226">
            <v>-0.88</v>
          </cell>
          <cell r="P226">
            <v>-3.61</v>
          </cell>
          <cell r="Q226">
            <v>-1.35</v>
          </cell>
          <cell r="S226">
            <v>58.16</v>
          </cell>
        </row>
        <row r="227">
          <cell r="A227" t="str">
            <v>GOLD</v>
          </cell>
          <cell r="B227">
            <v>225</v>
          </cell>
          <cell r="C227" t="str">
            <v> i | 1 | 3 </v>
          </cell>
          <cell r="E227">
            <v>6.55</v>
          </cell>
          <cell r="F227">
            <v>-9.66</v>
          </cell>
          <cell r="G227">
            <v>148000</v>
          </cell>
          <cell r="H227">
            <v>976</v>
          </cell>
          <cell r="I227">
            <v>15220</v>
          </cell>
          <cell r="J227">
            <v>8.69</v>
          </cell>
          <cell r="K227">
            <v>0.88</v>
          </cell>
          <cell r="L227">
            <v>1.82</v>
          </cell>
          <cell r="M227">
            <v>0.48</v>
          </cell>
          <cell r="N227">
            <v>0.75</v>
          </cell>
          <cell r="R227">
            <v>6.62</v>
          </cell>
          <cell r="W227">
            <v>0.22</v>
          </cell>
        </row>
        <row r="228">
          <cell r="A228" t="str">
            <v>GPI</v>
          </cell>
          <cell r="B228">
            <v>226</v>
          </cell>
          <cell r="C228" t="str">
            <v> i | 1 | 2 | 3 </v>
          </cell>
          <cell r="E228">
            <v>1.38</v>
          </cell>
          <cell r="F228">
            <v>0</v>
          </cell>
          <cell r="G228">
            <v>308700</v>
          </cell>
          <cell r="H228">
            <v>424</v>
          </cell>
          <cell r="I228">
            <v>828</v>
          </cell>
          <cell r="J228">
            <v>33.770000000000003</v>
          </cell>
          <cell r="K228">
            <v>1.03</v>
          </cell>
          <cell r="L228">
            <v>0.1</v>
          </cell>
          <cell r="M228">
            <v>0.03</v>
          </cell>
          <cell r="N228">
            <v>0.04</v>
          </cell>
          <cell r="O228">
            <v>3.77</v>
          </cell>
          <cell r="P228">
            <v>3</v>
          </cell>
          <cell r="Q228">
            <v>14.22</v>
          </cell>
          <cell r="R228">
            <v>13.04</v>
          </cell>
          <cell r="S228">
            <v>40.15</v>
          </cell>
          <cell r="U228">
            <v>803</v>
          </cell>
          <cell r="V228">
            <v>750</v>
          </cell>
          <cell r="W228">
            <v>-2.42</v>
          </cell>
        </row>
        <row r="229">
          <cell r="A229" t="str">
            <v>GPSC</v>
          </cell>
          <cell r="B229">
            <v>227</v>
          </cell>
          <cell r="C229" t="str">
            <v> i | 1 | 2 | 3 </v>
          </cell>
          <cell r="E229">
            <v>69.5</v>
          </cell>
          <cell r="F229">
            <v>0</v>
          </cell>
          <cell r="G229">
            <v>17204700</v>
          </cell>
          <cell r="H229">
            <v>1202376</v>
          </cell>
          <cell r="I229">
            <v>195971</v>
          </cell>
          <cell r="J229">
            <v>27.24</v>
          </cell>
          <cell r="K229">
            <v>1.94</v>
          </cell>
          <cell r="L229">
            <v>1.43</v>
          </cell>
          <cell r="M229">
            <v>0.5</v>
          </cell>
          <cell r="N229">
            <v>2.5499999999999998</v>
          </cell>
          <cell r="O229">
            <v>5.23</v>
          </cell>
          <cell r="P229">
            <v>11.14</v>
          </cell>
          <cell r="Q229">
            <v>11.03</v>
          </cell>
          <cell r="R229">
            <v>1.53</v>
          </cell>
          <cell r="S229">
            <v>24.74</v>
          </cell>
          <cell r="U229">
            <v>558</v>
          </cell>
          <cell r="V229">
            <v>651</v>
          </cell>
          <cell r="W229">
            <v>1.27</v>
          </cell>
        </row>
        <row r="230">
          <cell r="A230" t="str">
            <v>GRAMMY</v>
          </cell>
          <cell r="B230">
            <v>228</v>
          </cell>
          <cell r="C230" t="str">
            <v> i | 1 | 2 | 3 </v>
          </cell>
          <cell r="E230">
            <v>9.0500000000000007</v>
          </cell>
          <cell r="F230">
            <v>-2.16</v>
          </cell>
          <cell r="G230">
            <v>55800</v>
          </cell>
          <cell r="H230">
            <v>509</v>
          </cell>
          <cell r="I230">
            <v>7421</v>
          </cell>
          <cell r="J230">
            <v>31.26</v>
          </cell>
          <cell r="K230">
            <v>6.8</v>
          </cell>
          <cell r="L230">
            <v>2.39</v>
          </cell>
          <cell r="N230">
            <v>0.28999999999999998</v>
          </cell>
          <cell r="O230">
            <v>9.14</v>
          </cell>
          <cell r="P230">
            <v>22.36</v>
          </cell>
          <cell r="Q230">
            <v>2.4900000000000002</v>
          </cell>
          <cell r="R230">
            <v>3.31</v>
          </cell>
          <cell r="S230">
            <v>20.57</v>
          </cell>
          <cell r="U230">
            <v>431</v>
          </cell>
          <cell r="V230">
            <v>532</v>
          </cell>
          <cell r="W230">
            <v>0.06</v>
          </cell>
        </row>
        <row r="231">
          <cell r="A231" t="str">
            <v>GRAND</v>
          </cell>
          <cell r="B231">
            <v>229</v>
          </cell>
          <cell r="C231" t="str">
            <v> i | 1 | 2 | 3 </v>
          </cell>
          <cell r="E231">
            <v>0.61</v>
          </cell>
          <cell r="F231">
            <v>0</v>
          </cell>
          <cell r="G231">
            <v>105900</v>
          </cell>
          <cell r="H231">
            <v>65</v>
          </cell>
          <cell r="I231">
            <v>2206</v>
          </cell>
          <cell r="K231">
            <v>0.66</v>
          </cell>
          <cell r="L231">
            <v>3.15</v>
          </cell>
          <cell r="N231">
            <v>0</v>
          </cell>
          <cell r="O231">
            <v>-3.17</v>
          </cell>
          <cell r="P231">
            <v>-20.51</v>
          </cell>
          <cell r="Q231">
            <v>-83.95</v>
          </cell>
          <cell r="S231">
            <v>36.35</v>
          </cell>
        </row>
        <row r="232">
          <cell r="A232" t="str">
            <v>GREEN</v>
          </cell>
          <cell r="B232">
            <v>230</v>
          </cell>
          <cell r="C232" t="str">
            <v> i | 1 | 2 | 3 </v>
          </cell>
          <cell r="E232">
            <v>1.1000000000000001</v>
          </cell>
          <cell r="F232">
            <v>0</v>
          </cell>
          <cell r="G232">
            <v>43200</v>
          </cell>
          <cell r="H232">
            <v>47</v>
          </cell>
          <cell r="I232">
            <v>900</v>
          </cell>
          <cell r="J232">
            <v>68.319999999999993</v>
          </cell>
          <cell r="K232">
            <v>1.18</v>
          </cell>
          <cell r="L232">
            <v>0.38</v>
          </cell>
          <cell r="N232">
            <v>0.02</v>
          </cell>
          <cell r="O232">
            <v>2.85</v>
          </cell>
          <cell r="P232">
            <v>1.75</v>
          </cell>
          <cell r="Q232">
            <v>6.14</v>
          </cell>
          <cell r="S232">
            <v>48.66</v>
          </cell>
          <cell r="U232">
            <v>904</v>
          </cell>
          <cell r="V232">
            <v>854</v>
          </cell>
          <cell r="W232">
            <v>-0.68</v>
          </cell>
        </row>
        <row r="233">
          <cell r="A233" t="str">
            <v>GSC</v>
          </cell>
          <cell r="B233">
            <v>231</v>
          </cell>
          <cell r="C233" t="str">
            <v> i | 1 | 3 </v>
          </cell>
          <cell r="E233">
            <v>1.29</v>
          </cell>
          <cell r="F233">
            <v>-1.53</v>
          </cell>
          <cell r="G233">
            <v>314200</v>
          </cell>
          <cell r="H233">
            <v>403</v>
          </cell>
          <cell r="I233">
            <v>323</v>
          </cell>
          <cell r="K233">
            <v>1.42</v>
          </cell>
          <cell r="L233">
            <v>0.16</v>
          </cell>
          <cell r="N233">
            <v>0</v>
          </cell>
          <cell r="O233">
            <v>-0.8</v>
          </cell>
          <cell r="P233">
            <v>-1.24</v>
          </cell>
          <cell r="Q233">
            <v>-4.07</v>
          </cell>
          <cell r="R233">
            <v>2.79</v>
          </cell>
          <cell r="S233">
            <v>36</v>
          </cell>
        </row>
        <row r="234">
          <cell r="A234" t="str">
            <v>GSTEEL</v>
          </cell>
          <cell r="B234">
            <v>232</v>
          </cell>
          <cell r="C234" t="str">
            <v> i | 1 | 2 | 3 </v>
          </cell>
          <cell r="D234" t="str">
            <v>SPNC</v>
          </cell>
          <cell r="E234">
            <v>0.09</v>
          </cell>
          <cell r="F234">
            <v>0</v>
          </cell>
          <cell r="G234">
            <v>0</v>
          </cell>
          <cell r="H234">
            <v>0</v>
          </cell>
          <cell r="I234">
            <v>617</v>
          </cell>
          <cell r="L234">
            <v>1.78</v>
          </cell>
          <cell r="N234">
            <v>0</v>
          </cell>
          <cell r="O234">
            <v>9.24</v>
          </cell>
          <cell r="P234">
            <v>104.16</v>
          </cell>
          <cell r="Q234">
            <v>-7.45</v>
          </cell>
          <cell r="S234">
            <v>26.08</v>
          </cell>
        </row>
        <row r="235">
          <cell r="A235" t="str">
            <v>GTB</v>
          </cell>
          <cell r="B235">
            <v>233</v>
          </cell>
          <cell r="C235" t="str">
            <v> i | 1 | 2 | 3 </v>
          </cell>
          <cell r="E235">
            <v>0.72</v>
          </cell>
          <cell r="F235">
            <v>-1.37</v>
          </cell>
          <cell r="G235">
            <v>85300</v>
          </cell>
          <cell r="H235">
            <v>62</v>
          </cell>
          <cell r="I235">
            <v>691</v>
          </cell>
          <cell r="J235">
            <v>11.84</v>
          </cell>
          <cell r="K235">
            <v>0.93</v>
          </cell>
          <cell r="L235">
            <v>0.39</v>
          </cell>
          <cell r="N235">
            <v>0.06</v>
          </cell>
          <cell r="O235">
            <v>7.26</v>
          </cell>
          <cell r="P235">
            <v>7.95</v>
          </cell>
          <cell r="Q235">
            <v>3.48</v>
          </cell>
          <cell r="R235">
            <v>6.94</v>
          </cell>
          <cell r="S235">
            <v>24.75</v>
          </cell>
          <cell r="U235">
            <v>428</v>
          </cell>
          <cell r="V235">
            <v>372</v>
          </cell>
        </row>
        <row r="236">
          <cell r="A236" t="str">
            <v>GULF</v>
          </cell>
          <cell r="B236">
            <v>234</v>
          </cell>
          <cell r="C236" t="str">
            <v> i | 1 | 2 | 3 </v>
          </cell>
          <cell r="E236">
            <v>35.25</v>
          </cell>
          <cell r="F236">
            <v>2.17</v>
          </cell>
          <cell r="G236">
            <v>27852300</v>
          </cell>
          <cell r="H236">
            <v>976630</v>
          </cell>
          <cell r="I236">
            <v>413594</v>
          </cell>
          <cell r="J236">
            <v>122.85</v>
          </cell>
          <cell r="K236">
            <v>7.03</v>
          </cell>
          <cell r="L236">
            <v>2.67</v>
          </cell>
          <cell r="M236">
            <v>1.3</v>
          </cell>
          <cell r="N236">
            <v>0.28000000000000003</v>
          </cell>
          <cell r="O236">
            <v>4.66</v>
          </cell>
          <cell r="P236">
            <v>6.95</v>
          </cell>
          <cell r="Q236">
            <v>9.5500000000000007</v>
          </cell>
          <cell r="R236">
            <v>0.67</v>
          </cell>
          <cell r="S236">
            <v>26.71</v>
          </cell>
          <cell r="U236">
            <v>775</v>
          </cell>
          <cell r="V236">
            <v>795</v>
          </cell>
          <cell r="W236">
            <v>5.04</v>
          </cell>
        </row>
        <row r="237">
          <cell r="A237" t="str">
            <v>GUNKUL</v>
          </cell>
          <cell r="B237">
            <v>235</v>
          </cell>
          <cell r="C237" t="str">
            <v> i | 1 | 2 | 3 </v>
          </cell>
          <cell r="E237">
            <v>2.5</v>
          </cell>
          <cell r="F237">
            <v>-1.57</v>
          </cell>
          <cell r="G237">
            <v>13154800</v>
          </cell>
          <cell r="H237">
            <v>33070</v>
          </cell>
          <cell r="I237">
            <v>22206</v>
          </cell>
          <cell r="J237">
            <v>9.77</v>
          </cell>
          <cell r="K237">
            <v>2.02</v>
          </cell>
          <cell r="L237">
            <v>2.82</v>
          </cell>
          <cell r="M237">
            <v>0.14000000000000001</v>
          </cell>
          <cell r="N237">
            <v>0.26</v>
          </cell>
          <cell r="O237">
            <v>8.06</v>
          </cell>
          <cell r="P237">
            <v>21.23</v>
          </cell>
          <cell r="Q237">
            <v>24.53</v>
          </cell>
          <cell r="R237">
            <v>5.44</v>
          </cell>
          <cell r="S237">
            <v>44.03</v>
          </cell>
          <cell r="U237">
            <v>148</v>
          </cell>
          <cell r="V237">
            <v>269</v>
          </cell>
          <cell r="W237">
            <v>0.24</v>
          </cell>
        </row>
        <row r="238">
          <cell r="A238" t="str">
            <v>GYT</v>
          </cell>
          <cell r="B238">
            <v>236</v>
          </cell>
          <cell r="C238" t="str">
            <v> i | 1 | 3 </v>
          </cell>
          <cell r="E238">
            <v>216</v>
          </cell>
          <cell r="F238">
            <v>-2.2599999999999998</v>
          </cell>
          <cell r="G238">
            <v>100</v>
          </cell>
          <cell r="H238">
            <v>22</v>
          </cell>
          <cell r="I238">
            <v>1598</v>
          </cell>
          <cell r="K238">
            <v>0.45</v>
          </cell>
          <cell r="L238">
            <v>0.82</v>
          </cell>
          <cell r="N238">
            <v>0</v>
          </cell>
          <cell r="O238">
            <v>-1.32</v>
          </cell>
          <cell r="P238">
            <v>-4.24</v>
          </cell>
          <cell r="Q238">
            <v>-8.89</v>
          </cell>
          <cell r="S238">
            <v>25.59</v>
          </cell>
        </row>
        <row r="239">
          <cell r="A239" t="str">
            <v>HANA</v>
          </cell>
          <cell r="B239">
            <v>237</v>
          </cell>
          <cell r="C239" t="str">
            <v> i | 1 | 2 | 3 </v>
          </cell>
          <cell r="E239">
            <v>42.5</v>
          </cell>
          <cell r="F239">
            <v>0.59</v>
          </cell>
          <cell r="G239">
            <v>10624600</v>
          </cell>
          <cell r="H239">
            <v>452268</v>
          </cell>
          <cell r="I239">
            <v>34207</v>
          </cell>
          <cell r="J239">
            <v>19.16</v>
          </cell>
          <cell r="K239">
            <v>1.54</v>
          </cell>
          <cell r="L239">
            <v>0.17</v>
          </cell>
          <cell r="M239">
            <v>0.65</v>
          </cell>
          <cell r="N239">
            <v>2.19</v>
          </cell>
          <cell r="O239">
            <v>7.69</v>
          </cell>
          <cell r="P239">
            <v>8.25</v>
          </cell>
          <cell r="Q239">
            <v>8.3699999999999992</v>
          </cell>
          <cell r="R239">
            <v>3.06</v>
          </cell>
          <cell r="S239">
            <v>50.46</v>
          </cell>
          <cell r="U239">
            <v>553</v>
          </cell>
          <cell r="V239">
            <v>484</v>
          </cell>
          <cell r="W239">
            <v>-28.5</v>
          </cell>
        </row>
        <row r="240">
          <cell r="A240" t="str">
            <v>HARN</v>
          </cell>
          <cell r="B240">
            <v>238</v>
          </cell>
          <cell r="C240" t="str">
            <v> i | 1 | 2 | 3 </v>
          </cell>
          <cell r="E240">
            <v>2.16</v>
          </cell>
          <cell r="F240">
            <v>0</v>
          </cell>
          <cell r="G240">
            <v>170600</v>
          </cell>
          <cell r="H240">
            <v>366</v>
          </cell>
          <cell r="I240">
            <v>1263</v>
          </cell>
          <cell r="J240">
            <v>10.01</v>
          </cell>
          <cell r="K240">
            <v>0.96</v>
          </cell>
          <cell r="L240">
            <v>0.17</v>
          </cell>
          <cell r="M240">
            <v>0.18</v>
          </cell>
          <cell r="N240">
            <v>0.21</v>
          </cell>
          <cell r="O240">
            <v>10.26</v>
          </cell>
          <cell r="P240">
            <v>9.7100000000000009</v>
          </cell>
          <cell r="Q240">
            <v>8.8699999999999992</v>
          </cell>
          <cell r="R240">
            <v>8.33</v>
          </cell>
          <cell r="S240">
            <v>32.83</v>
          </cell>
          <cell r="U240">
            <v>320</v>
          </cell>
          <cell r="V240">
            <v>224</v>
          </cell>
          <cell r="W240">
            <v>0.18</v>
          </cell>
        </row>
        <row r="241">
          <cell r="A241" t="str">
            <v>HFT</v>
          </cell>
          <cell r="B241">
            <v>239</v>
          </cell>
          <cell r="C241" t="str">
            <v> i | 1 | 2 | 3 </v>
          </cell>
          <cell r="E241">
            <v>4.5</v>
          </cell>
          <cell r="F241">
            <v>0</v>
          </cell>
          <cell r="G241">
            <v>1244400</v>
          </cell>
          <cell r="H241">
            <v>5607</v>
          </cell>
          <cell r="I241">
            <v>2963</v>
          </cell>
          <cell r="J241">
            <v>8.1</v>
          </cell>
          <cell r="K241">
            <v>0.95</v>
          </cell>
          <cell r="L241">
            <v>0.19</v>
          </cell>
          <cell r="M241">
            <v>0.15</v>
          </cell>
          <cell r="N241">
            <v>0.56000000000000005</v>
          </cell>
          <cell r="O241">
            <v>12.37</v>
          </cell>
          <cell r="P241">
            <v>12.26</v>
          </cell>
          <cell r="Q241">
            <v>14.37</v>
          </cell>
          <cell r="R241">
            <v>3.22</v>
          </cell>
          <cell r="S241">
            <v>47.18</v>
          </cell>
          <cell r="U241">
            <v>221</v>
          </cell>
          <cell r="V241">
            <v>137</v>
          </cell>
          <cell r="W241">
            <v>-1.06</v>
          </cell>
        </row>
        <row r="242">
          <cell r="A242" t="str">
            <v>HMPRO</v>
          </cell>
          <cell r="B242">
            <v>240</v>
          </cell>
          <cell r="C242" t="str">
            <v> i | 1 | 2 | 3 </v>
          </cell>
          <cell r="E242">
            <v>14.7</v>
          </cell>
          <cell r="F242">
            <v>-1.34</v>
          </cell>
          <cell r="G242">
            <v>30526100</v>
          </cell>
          <cell r="H242">
            <v>449567</v>
          </cell>
          <cell r="I242">
            <v>193323</v>
          </cell>
          <cell r="J242">
            <v>36.33</v>
          </cell>
          <cell r="K242">
            <v>9.74</v>
          </cell>
          <cell r="L242">
            <v>1.73</v>
          </cell>
          <cell r="M242">
            <v>0.1</v>
          </cell>
          <cell r="N242">
            <v>0.41</v>
          </cell>
          <cell r="O242">
            <v>13.27</v>
          </cell>
          <cell r="P242">
            <v>27.13</v>
          </cell>
          <cell r="Q242">
            <v>7.89</v>
          </cell>
          <cell r="R242">
            <v>2.59</v>
          </cell>
          <cell r="S242">
            <v>45.87</v>
          </cell>
          <cell r="U242">
            <v>431</v>
          </cell>
          <cell r="V242">
            <v>472</v>
          </cell>
          <cell r="W242">
            <v>2.36</v>
          </cell>
        </row>
        <row r="243">
          <cell r="A243" t="str">
            <v>HPT</v>
          </cell>
          <cell r="B243">
            <v>241</v>
          </cell>
          <cell r="C243" t="str">
            <v> i | 1 | 2 | 3 </v>
          </cell>
          <cell r="E243">
            <v>0.74</v>
          </cell>
          <cell r="F243">
            <v>0</v>
          </cell>
          <cell r="G243">
            <v>121200</v>
          </cell>
          <cell r="H243">
            <v>88</v>
          </cell>
          <cell r="I243">
            <v>409</v>
          </cell>
          <cell r="J243">
            <v>511.23</v>
          </cell>
          <cell r="K243">
            <v>1.64</v>
          </cell>
          <cell r="L243">
            <v>0.13</v>
          </cell>
          <cell r="N243">
            <v>0</v>
          </cell>
          <cell r="O243">
            <v>0.34</v>
          </cell>
          <cell r="P243">
            <v>0.32</v>
          </cell>
          <cell r="Q243">
            <v>-5.45</v>
          </cell>
          <cell r="R243">
            <v>2.4500000000000002</v>
          </cell>
          <cell r="S243">
            <v>22.98</v>
          </cell>
          <cell r="U243">
            <v>963</v>
          </cell>
          <cell r="V243">
            <v>996</v>
          </cell>
          <cell r="W243">
            <v>28.48</v>
          </cell>
        </row>
        <row r="244">
          <cell r="A244" t="str">
            <v>HTC</v>
          </cell>
          <cell r="B244">
            <v>242</v>
          </cell>
          <cell r="C244" t="str">
            <v> i | 1 | 2 | 3 </v>
          </cell>
          <cell r="E244">
            <v>34.25</v>
          </cell>
          <cell r="F244">
            <v>-2.14</v>
          </cell>
          <cell r="G244">
            <v>883300</v>
          </cell>
          <cell r="H244">
            <v>30317</v>
          </cell>
          <cell r="I244">
            <v>6883</v>
          </cell>
          <cell r="J244">
            <v>13.72</v>
          </cell>
          <cell r="K244">
            <v>2.2999999999999998</v>
          </cell>
          <cell r="L244">
            <v>0.61</v>
          </cell>
          <cell r="M244">
            <v>0.78</v>
          </cell>
          <cell r="N244">
            <v>2.5299999999999998</v>
          </cell>
          <cell r="O244">
            <v>12.01</v>
          </cell>
          <cell r="P244">
            <v>17.18</v>
          </cell>
          <cell r="Q244">
            <v>9.66</v>
          </cell>
          <cell r="R244">
            <v>5.12</v>
          </cell>
          <cell r="S244">
            <v>31.49</v>
          </cell>
          <cell r="U244">
            <v>300</v>
          </cell>
          <cell r="V244">
            <v>287</v>
          </cell>
          <cell r="W244">
            <v>0.24</v>
          </cell>
        </row>
        <row r="245">
          <cell r="A245" t="str">
            <v>HTECH</v>
          </cell>
          <cell r="B245">
            <v>243</v>
          </cell>
          <cell r="C245" t="str">
            <v> i | 1 | 2 | 3 </v>
          </cell>
          <cell r="E245">
            <v>3.04</v>
          </cell>
          <cell r="F245">
            <v>0.66</v>
          </cell>
          <cell r="G245">
            <v>132400</v>
          </cell>
          <cell r="H245">
            <v>400</v>
          </cell>
          <cell r="I245">
            <v>912</v>
          </cell>
          <cell r="J245">
            <v>17</v>
          </cell>
          <cell r="K245">
            <v>0.82</v>
          </cell>
          <cell r="L245">
            <v>0.42</v>
          </cell>
          <cell r="M245">
            <v>0.04</v>
          </cell>
          <cell r="N245">
            <v>0.18</v>
          </cell>
          <cell r="O245">
            <v>4.8899999999999997</v>
          </cell>
          <cell r="P245">
            <v>4.9000000000000004</v>
          </cell>
          <cell r="Q245">
            <v>6.94</v>
          </cell>
          <cell r="R245">
            <v>2.63</v>
          </cell>
          <cell r="S245">
            <v>74.930000000000007</v>
          </cell>
          <cell r="U245">
            <v>614</v>
          </cell>
          <cell r="V245">
            <v>564</v>
          </cell>
          <cell r="W245">
            <v>1.1599999999999999</v>
          </cell>
        </row>
        <row r="246">
          <cell r="A246" t="str">
            <v>HUMAN</v>
          </cell>
          <cell r="B246">
            <v>244</v>
          </cell>
          <cell r="C246" t="str">
            <v> i | 1 | 2 | 3 </v>
          </cell>
          <cell r="E246">
            <v>8.6</v>
          </cell>
          <cell r="F246">
            <v>-0.57999999999999996</v>
          </cell>
          <cell r="G246">
            <v>1344700</v>
          </cell>
          <cell r="H246">
            <v>11571</v>
          </cell>
          <cell r="I246">
            <v>5848</v>
          </cell>
          <cell r="J246">
            <v>36.950000000000003</v>
          </cell>
          <cell r="K246">
            <v>4.92</v>
          </cell>
          <cell r="L246">
            <v>0.26</v>
          </cell>
          <cell r="M246">
            <v>0.06</v>
          </cell>
          <cell r="N246">
            <v>0.24</v>
          </cell>
          <cell r="O246">
            <v>12.92</v>
          </cell>
          <cell r="P246">
            <v>13.59</v>
          </cell>
          <cell r="Q246">
            <v>22.39</v>
          </cell>
          <cell r="R246">
            <v>1.4</v>
          </cell>
          <cell r="S246">
            <v>46.68</v>
          </cell>
          <cell r="U246">
            <v>554</v>
          </cell>
          <cell r="V246">
            <v>478</v>
          </cell>
          <cell r="W246">
            <v>1.48</v>
          </cell>
        </row>
        <row r="247">
          <cell r="A247" t="str">
            <v>HYDRO</v>
          </cell>
          <cell r="B247">
            <v>245</v>
          </cell>
          <cell r="C247" t="str">
            <v> i | 1 | 2 | 3 </v>
          </cell>
          <cell r="D247" t="str">
            <v>C</v>
          </cell>
          <cell r="E247">
            <v>0.23</v>
          </cell>
          <cell r="F247">
            <v>0</v>
          </cell>
          <cell r="G247">
            <v>588000</v>
          </cell>
          <cell r="H247">
            <v>133</v>
          </cell>
          <cell r="I247">
            <v>294</v>
          </cell>
          <cell r="L247">
            <v>-18.100000000000001</v>
          </cell>
          <cell r="N247">
            <v>0</v>
          </cell>
          <cell r="O247">
            <v>-28.28</v>
          </cell>
          <cell r="P247">
            <v>-1345.24</v>
          </cell>
          <cell r="Q247">
            <v>-59.49</v>
          </cell>
          <cell r="S247">
            <v>35.020000000000003</v>
          </cell>
        </row>
        <row r="248">
          <cell r="A248" t="str">
            <v>ICC</v>
          </cell>
          <cell r="B248">
            <v>246</v>
          </cell>
          <cell r="C248" t="str">
            <v> i | 1 | 2 | 3 </v>
          </cell>
          <cell r="E248">
            <v>29</v>
          </cell>
          <cell r="F248">
            <v>0</v>
          </cell>
          <cell r="G248">
            <v>0</v>
          </cell>
          <cell r="H248">
            <v>0</v>
          </cell>
          <cell r="I248">
            <v>8428</v>
          </cell>
          <cell r="K248">
            <v>0.31</v>
          </cell>
          <cell r="L248">
            <v>0.19</v>
          </cell>
          <cell r="M248">
            <v>0.7</v>
          </cell>
          <cell r="N248">
            <v>0</v>
          </cell>
          <cell r="O248">
            <v>0.23</v>
          </cell>
          <cell r="P248">
            <v>-0.22</v>
          </cell>
          <cell r="Q248">
            <v>-1.5</v>
          </cell>
          <cell r="R248">
            <v>2.46</v>
          </cell>
          <cell r="S248">
            <v>27.39</v>
          </cell>
        </row>
        <row r="249">
          <cell r="A249" t="str">
            <v>ICHI</v>
          </cell>
          <cell r="B249">
            <v>247</v>
          </cell>
          <cell r="C249" t="str">
            <v> i | 1 | 2 | 3 </v>
          </cell>
          <cell r="E249">
            <v>11.1</v>
          </cell>
          <cell r="F249">
            <v>2.78</v>
          </cell>
          <cell r="G249">
            <v>13097800</v>
          </cell>
          <cell r="H249">
            <v>145271</v>
          </cell>
          <cell r="I249">
            <v>14430</v>
          </cell>
          <cell r="J249">
            <v>28</v>
          </cell>
          <cell r="K249">
            <v>2.33</v>
          </cell>
          <cell r="L249">
            <v>0.19</v>
          </cell>
          <cell r="M249">
            <v>0.35</v>
          </cell>
          <cell r="N249">
            <v>0.4</v>
          </cell>
          <cell r="O249">
            <v>7.28</v>
          </cell>
          <cell r="P249">
            <v>8.36</v>
          </cell>
          <cell r="Q249">
            <v>11.05</v>
          </cell>
          <cell r="R249">
            <v>3.15</v>
          </cell>
          <cell r="S249">
            <v>41.89</v>
          </cell>
          <cell r="U249">
            <v>624</v>
          </cell>
          <cell r="V249">
            <v>579</v>
          </cell>
          <cell r="W249">
            <v>0.17</v>
          </cell>
        </row>
        <row r="250">
          <cell r="A250" t="str">
            <v>ICN</v>
          </cell>
          <cell r="B250">
            <v>248</v>
          </cell>
          <cell r="C250" t="str">
            <v> i | 1 | 2 | 3 </v>
          </cell>
          <cell r="E250">
            <v>2.2000000000000002</v>
          </cell>
          <cell r="F250">
            <v>-1.79</v>
          </cell>
          <cell r="G250">
            <v>3060700</v>
          </cell>
          <cell r="H250">
            <v>6821</v>
          </cell>
          <cell r="I250">
            <v>990</v>
          </cell>
          <cell r="J250">
            <v>8.7899999999999991</v>
          </cell>
          <cell r="K250">
            <v>1.72</v>
          </cell>
          <cell r="L250">
            <v>1.36</v>
          </cell>
          <cell r="M250">
            <v>0.1</v>
          </cell>
          <cell r="N250">
            <v>0.25</v>
          </cell>
          <cell r="O250">
            <v>12.63</v>
          </cell>
          <cell r="P250">
            <v>20.51</v>
          </cell>
          <cell r="Q250">
            <v>7.6</v>
          </cell>
          <cell r="R250">
            <v>6.82</v>
          </cell>
          <cell r="S250">
            <v>56.53</v>
          </cell>
          <cell r="U250">
            <v>138</v>
          </cell>
          <cell r="V250">
            <v>145</v>
          </cell>
          <cell r="W250">
            <v>0.14000000000000001</v>
          </cell>
        </row>
        <row r="251">
          <cell r="A251" t="str">
            <v>IFEC</v>
          </cell>
          <cell r="B251">
            <v>249</v>
          </cell>
          <cell r="C251" t="str">
            <v> i | 1 | 2 | 3 </v>
          </cell>
          <cell r="D251" t="str">
            <v>SPNPNC</v>
          </cell>
          <cell r="E251">
            <v>0.35</v>
          </cell>
          <cell r="F251">
            <v>0</v>
          </cell>
          <cell r="G251">
            <v>0</v>
          </cell>
          <cell r="H251">
            <v>0</v>
          </cell>
          <cell r="I251">
            <v>707</v>
          </cell>
          <cell r="K251">
            <v>0.21</v>
          </cell>
          <cell r="L251">
            <v>2.9</v>
          </cell>
          <cell r="M251">
            <v>0.12</v>
          </cell>
          <cell r="N251">
            <v>0</v>
          </cell>
          <cell r="O251">
            <v>-10.9</v>
          </cell>
          <cell r="P251">
            <v>-43.89</v>
          </cell>
          <cell r="Q251">
            <v>-98</v>
          </cell>
          <cell r="S251">
            <v>88.18</v>
          </cell>
        </row>
        <row r="252">
          <cell r="A252" t="str">
            <v>IFS</v>
          </cell>
          <cell r="B252">
            <v>250</v>
          </cell>
          <cell r="C252" t="str">
            <v> i | 1 | 3 </v>
          </cell>
          <cell r="E252">
            <v>2.3199999999999998</v>
          </cell>
          <cell r="F252">
            <v>0</v>
          </cell>
          <cell r="G252">
            <v>502700</v>
          </cell>
          <cell r="H252">
            <v>1161</v>
          </cell>
          <cell r="I252">
            <v>1145</v>
          </cell>
          <cell r="J252">
            <v>7.69</v>
          </cell>
          <cell r="K252">
            <v>0.77</v>
          </cell>
          <cell r="L252">
            <v>1.03</v>
          </cell>
          <cell r="M252">
            <v>0.24</v>
          </cell>
          <cell r="N252">
            <v>0.3</v>
          </cell>
          <cell r="O252">
            <v>5.41</v>
          </cell>
          <cell r="P252">
            <v>10.18</v>
          </cell>
          <cell r="Q252">
            <v>34.49</v>
          </cell>
          <cell r="R252">
            <v>10.130000000000001</v>
          </cell>
          <cell r="S252">
            <v>26.81</v>
          </cell>
          <cell r="U252">
            <v>254</v>
          </cell>
          <cell r="V252">
            <v>327</v>
          </cell>
          <cell r="W252">
            <v>0.4</v>
          </cell>
        </row>
        <row r="253">
          <cell r="A253" t="str">
            <v>IHL</v>
          </cell>
          <cell r="B253">
            <v>251</v>
          </cell>
          <cell r="C253" t="str">
            <v> i | 1 | 2 | 3 </v>
          </cell>
          <cell r="E253">
            <v>3.4</v>
          </cell>
          <cell r="F253">
            <v>-3.95</v>
          </cell>
          <cell r="G253">
            <v>4672300</v>
          </cell>
          <cell r="H253">
            <v>16024</v>
          </cell>
          <cell r="I253">
            <v>2016</v>
          </cell>
          <cell r="K253">
            <v>1.33</v>
          </cell>
          <cell r="L253">
            <v>1.39</v>
          </cell>
          <cell r="M253">
            <v>0.1</v>
          </cell>
          <cell r="N253">
            <v>0</v>
          </cell>
          <cell r="O253">
            <v>-0.48</v>
          </cell>
          <cell r="P253">
            <v>-2.92</v>
          </cell>
          <cell r="Q253">
            <v>-6.09</v>
          </cell>
          <cell r="R253">
            <v>7.27</v>
          </cell>
          <cell r="S253">
            <v>44.81</v>
          </cell>
        </row>
        <row r="254">
          <cell r="A254" t="str">
            <v>IIG</v>
          </cell>
          <cell r="B254">
            <v>252</v>
          </cell>
          <cell r="C254" t="str">
            <v> i </v>
          </cell>
          <cell r="E254">
            <v>24.8</v>
          </cell>
          <cell r="F254">
            <v>10.71</v>
          </cell>
          <cell r="G254">
            <v>16190600</v>
          </cell>
          <cell r="H254">
            <v>386639</v>
          </cell>
          <cell r="I254">
            <v>2480</v>
          </cell>
          <cell r="J254">
            <v>39.94</v>
          </cell>
          <cell r="K254">
            <v>5.31</v>
          </cell>
          <cell r="L254">
            <v>0.39</v>
          </cell>
          <cell r="N254">
            <v>0.62</v>
          </cell>
          <cell r="O254">
            <v>9.58</v>
          </cell>
          <cell r="P254">
            <v>10.57</v>
          </cell>
          <cell r="Q254">
            <v>9.59</v>
          </cell>
          <cell r="S254">
            <v>31.13</v>
          </cell>
          <cell r="U254">
            <v>628</v>
          </cell>
          <cell r="V254">
            <v>561</v>
          </cell>
        </row>
        <row r="255">
          <cell r="A255" t="str">
            <v>III</v>
          </cell>
          <cell r="B255">
            <v>253</v>
          </cell>
          <cell r="C255" t="str">
            <v> i | 1 | 2 | 3 </v>
          </cell>
          <cell r="E255">
            <v>5.05</v>
          </cell>
          <cell r="F255">
            <v>9.31</v>
          </cell>
          <cell r="G255">
            <v>13614800</v>
          </cell>
          <cell r="H255">
            <v>67936</v>
          </cell>
          <cell r="I255">
            <v>3077</v>
          </cell>
          <cell r="J255">
            <v>23.61</v>
          </cell>
          <cell r="K255">
            <v>2.71</v>
          </cell>
          <cell r="L255">
            <v>0.92</v>
          </cell>
          <cell r="M255">
            <v>0.15</v>
          </cell>
          <cell r="N255">
            <v>0.24</v>
          </cell>
          <cell r="O255">
            <v>6.9</v>
          </cell>
          <cell r="P255">
            <v>11.4</v>
          </cell>
          <cell r="Q255">
            <v>9.2799999999999994</v>
          </cell>
          <cell r="R255">
            <v>3.01</v>
          </cell>
          <cell r="S255">
            <v>35.86</v>
          </cell>
          <cell r="U255">
            <v>507</v>
          </cell>
          <cell r="V255">
            <v>546</v>
          </cell>
          <cell r="W255">
            <v>0.91</v>
          </cell>
        </row>
        <row r="256">
          <cell r="A256" t="str">
            <v>ILINK</v>
          </cell>
          <cell r="B256">
            <v>254</v>
          </cell>
          <cell r="C256" t="str">
            <v> i | 1 | 2 | 3 </v>
          </cell>
          <cell r="E256">
            <v>4.78</v>
          </cell>
          <cell r="F256">
            <v>-2.4500000000000002</v>
          </cell>
          <cell r="G256">
            <v>3045500</v>
          </cell>
          <cell r="H256">
            <v>14657</v>
          </cell>
          <cell r="I256">
            <v>2599</v>
          </cell>
          <cell r="J256">
            <v>11.25</v>
          </cell>
          <cell r="K256">
            <v>0.9</v>
          </cell>
          <cell r="L256">
            <v>2.17</v>
          </cell>
          <cell r="M256">
            <v>0.01</v>
          </cell>
          <cell r="N256">
            <v>0.43</v>
          </cell>
          <cell r="O256">
            <v>5.44</v>
          </cell>
          <cell r="P256">
            <v>8.1199999999999992</v>
          </cell>
          <cell r="Q256">
            <v>4.5599999999999996</v>
          </cell>
          <cell r="R256">
            <v>0.81</v>
          </cell>
          <cell r="S256">
            <v>48.25</v>
          </cell>
          <cell r="U256">
            <v>403</v>
          </cell>
          <cell r="V256">
            <v>422</v>
          </cell>
          <cell r="W256">
            <v>7.0000000000000007E-2</v>
          </cell>
        </row>
        <row r="257">
          <cell r="A257" t="str">
            <v>ILM</v>
          </cell>
          <cell r="B257">
            <v>255</v>
          </cell>
          <cell r="C257" t="str">
            <v> i | 1 | 3 </v>
          </cell>
          <cell r="E257">
            <v>14</v>
          </cell>
          <cell r="F257">
            <v>0</v>
          </cell>
          <cell r="G257">
            <v>3076800</v>
          </cell>
          <cell r="H257">
            <v>43787</v>
          </cell>
          <cell r="I257">
            <v>7070</v>
          </cell>
          <cell r="J257">
            <v>16.88</v>
          </cell>
          <cell r="K257">
            <v>1.43</v>
          </cell>
          <cell r="L257">
            <v>1.67</v>
          </cell>
          <cell r="M257">
            <v>0.15</v>
          </cell>
          <cell r="N257">
            <v>0.83</v>
          </cell>
          <cell r="O257">
            <v>6.02</v>
          </cell>
          <cell r="P257">
            <v>8.58</v>
          </cell>
          <cell r="Q257">
            <v>4.58</v>
          </cell>
          <cell r="R257">
            <v>3.29</v>
          </cell>
          <cell r="S257">
            <v>25.07</v>
          </cell>
          <cell r="U257">
            <v>504</v>
          </cell>
          <cell r="V257">
            <v>507</v>
          </cell>
          <cell r="W257">
            <v>1.72</v>
          </cell>
        </row>
        <row r="258">
          <cell r="A258" t="str">
            <v>IMH</v>
          </cell>
          <cell r="B258">
            <v>256</v>
          </cell>
          <cell r="C258" t="str">
            <v> i | 1 | 3 </v>
          </cell>
          <cell r="E258">
            <v>2.1</v>
          </cell>
          <cell r="F258">
            <v>0</v>
          </cell>
          <cell r="G258">
            <v>110600</v>
          </cell>
          <cell r="H258">
            <v>233</v>
          </cell>
          <cell r="I258">
            <v>452</v>
          </cell>
          <cell r="K258">
            <v>1.08</v>
          </cell>
          <cell r="L258">
            <v>0.14000000000000001</v>
          </cell>
          <cell r="N258">
            <v>0</v>
          </cell>
          <cell r="O258">
            <v>-5.12</v>
          </cell>
          <cell r="P258">
            <v>-6.84</v>
          </cell>
          <cell r="Q258">
            <v>-15.24</v>
          </cell>
          <cell r="S258">
            <v>27.22</v>
          </cell>
        </row>
        <row r="259">
          <cell r="A259" t="str">
            <v>INET</v>
          </cell>
          <cell r="B259">
            <v>257</v>
          </cell>
          <cell r="C259" t="str">
            <v> i | 1 | 2 | 3 </v>
          </cell>
          <cell r="E259">
            <v>3.5</v>
          </cell>
          <cell r="F259">
            <v>-0.56999999999999995</v>
          </cell>
          <cell r="G259">
            <v>2104700</v>
          </cell>
          <cell r="H259">
            <v>7420</v>
          </cell>
          <cell r="I259">
            <v>1750</v>
          </cell>
          <cell r="J259">
            <v>11.58</v>
          </cell>
          <cell r="K259">
            <v>0.9</v>
          </cell>
          <cell r="L259">
            <v>2.63</v>
          </cell>
          <cell r="N259">
            <v>0.3</v>
          </cell>
          <cell r="O259">
            <v>5.41</v>
          </cell>
          <cell r="P259">
            <v>8.0500000000000007</v>
          </cell>
          <cell r="Q259">
            <v>4.7</v>
          </cell>
          <cell r="S259">
            <v>50.51</v>
          </cell>
          <cell r="U259">
            <v>413</v>
          </cell>
          <cell r="V259">
            <v>433</v>
          </cell>
          <cell r="W259">
            <v>0.11</v>
          </cell>
        </row>
        <row r="260">
          <cell r="A260" t="str">
            <v>INGRS</v>
          </cell>
          <cell r="B260">
            <v>258</v>
          </cell>
          <cell r="C260" t="str">
            <v> i | 1 | 2 | 3 </v>
          </cell>
          <cell r="E260">
            <v>0.45</v>
          </cell>
          <cell r="F260">
            <v>0</v>
          </cell>
          <cell r="G260">
            <v>1462400</v>
          </cell>
          <cell r="H260">
            <v>655</v>
          </cell>
          <cell r="I260">
            <v>651</v>
          </cell>
          <cell r="K260">
            <v>0.46</v>
          </cell>
          <cell r="L260">
            <v>1.47</v>
          </cell>
          <cell r="N260">
            <v>0</v>
          </cell>
          <cell r="O260">
            <v>-3.12</v>
          </cell>
          <cell r="P260">
            <v>-15.78</v>
          </cell>
          <cell r="Q260">
            <v>-17.73</v>
          </cell>
          <cell r="R260">
            <v>5.78</v>
          </cell>
          <cell r="S260">
            <v>39.43</v>
          </cell>
        </row>
        <row r="261">
          <cell r="A261" t="str">
            <v>INOX</v>
          </cell>
          <cell r="B261">
            <v>259</v>
          </cell>
          <cell r="C261" t="str">
            <v> i | 1 | 3 </v>
          </cell>
          <cell r="E261">
            <v>0.44</v>
          </cell>
          <cell r="F261">
            <v>2.33</v>
          </cell>
          <cell r="G261">
            <v>4166700</v>
          </cell>
          <cell r="H261">
            <v>1839</v>
          </cell>
          <cell r="I261">
            <v>3430</v>
          </cell>
          <cell r="K261">
            <v>0.39</v>
          </cell>
          <cell r="L261">
            <v>0.33</v>
          </cell>
          <cell r="N261">
            <v>0</v>
          </cell>
          <cell r="O261">
            <v>-1.05</v>
          </cell>
          <cell r="P261">
            <v>-1.1200000000000001</v>
          </cell>
          <cell r="Q261">
            <v>-0.59</v>
          </cell>
          <cell r="S261">
            <v>15.31</v>
          </cell>
        </row>
        <row r="262">
          <cell r="A262" t="str">
            <v>INSET</v>
          </cell>
          <cell r="B262">
            <v>260</v>
          </cell>
          <cell r="C262" t="str">
            <v> i | 1 | 3 </v>
          </cell>
          <cell r="E262">
            <v>3.66</v>
          </cell>
          <cell r="F262">
            <v>0.55000000000000004</v>
          </cell>
          <cell r="G262">
            <v>22127300</v>
          </cell>
          <cell r="H262">
            <v>81600</v>
          </cell>
          <cell r="I262">
            <v>2050</v>
          </cell>
          <cell r="J262">
            <v>16.52</v>
          </cell>
          <cell r="K262">
            <v>2.61</v>
          </cell>
          <cell r="L262">
            <v>0.64</v>
          </cell>
          <cell r="M262">
            <v>0.04</v>
          </cell>
          <cell r="N262">
            <v>0.22</v>
          </cell>
          <cell r="O262">
            <v>14.75</v>
          </cell>
          <cell r="P262">
            <v>21.03</v>
          </cell>
          <cell r="Q262">
            <v>9.64</v>
          </cell>
          <cell r="R262">
            <v>4.0999999999999996</v>
          </cell>
          <cell r="S262">
            <v>39.06</v>
          </cell>
          <cell r="U262">
            <v>312</v>
          </cell>
          <cell r="V262">
            <v>305</v>
          </cell>
        </row>
        <row r="263">
          <cell r="A263" t="str">
            <v>INSURE</v>
          </cell>
          <cell r="B263">
            <v>261</v>
          </cell>
          <cell r="C263" t="str">
            <v> i | 1 | 3 </v>
          </cell>
          <cell r="E263">
            <v>31</v>
          </cell>
          <cell r="F263">
            <v>0</v>
          </cell>
          <cell r="G263">
            <v>0</v>
          </cell>
          <cell r="H263">
            <v>0</v>
          </cell>
          <cell r="I263">
            <v>310</v>
          </cell>
          <cell r="K263">
            <v>1.86</v>
          </cell>
          <cell r="L263">
            <v>3.68</v>
          </cell>
          <cell r="N263">
            <v>0</v>
          </cell>
          <cell r="O263">
            <v>-3.53</v>
          </cell>
          <cell r="P263">
            <v>-16.2</v>
          </cell>
          <cell r="Q263">
            <v>-13.4</v>
          </cell>
          <cell r="S263">
            <v>24.92</v>
          </cell>
        </row>
        <row r="264">
          <cell r="A264" t="str">
            <v>INTUCH</v>
          </cell>
          <cell r="B264">
            <v>262</v>
          </cell>
          <cell r="C264" t="str">
            <v> i | 1 | 2 | 3 </v>
          </cell>
          <cell r="E264">
            <v>55.25</v>
          </cell>
          <cell r="F264">
            <v>0.45</v>
          </cell>
          <cell r="G264">
            <v>9406000</v>
          </cell>
          <cell r="H264">
            <v>522207</v>
          </cell>
          <cell r="I264">
            <v>177160</v>
          </cell>
          <cell r="J264">
            <v>17.329999999999998</v>
          </cell>
          <cell r="K264">
            <v>5.0199999999999996</v>
          </cell>
          <cell r="L264">
            <v>0.25</v>
          </cell>
          <cell r="M264">
            <v>1.1499999999999999</v>
          </cell>
          <cell r="N264">
            <v>3.2</v>
          </cell>
          <cell r="O264">
            <v>19.66</v>
          </cell>
          <cell r="P264">
            <v>30.25</v>
          </cell>
          <cell r="Q264">
            <v>69.37</v>
          </cell>
          <cell r="R264">
            <v>4.8</v>
          </cell>
          <cell r="S264">
            <v>78.989999999999995</v>
          </cell>
          <cell r="U264">
            <v>279</v>
          </cell>
          <cell r="V264">
            <v>285</v>
          </cell>
          <cell r="W264">
            <v>-2.4</v>
          </cell>
        </row>
        <row r="265">
          <cell r="A265" t="str">
            <v>IP</v>
          </cell>
          <cell r="B265">
            <v>263</v>
          </cell>
          <cell r="C265" t="str">
            <v> i | 1 | 3 </v>
          </cell>
          <cell r="E265">
            <v>13.1</v>
          </cell>
          <cell r="F265">
            <v>-0.76</v>
          </cell>
          <cell r="G265">
            <v>2896100</v>
          </cell>
          <cell r="H265">
            <v>38615</v>
          </cell>
          <cell r="I265">
            <v>2699</v>
          </cell>
          <cell r="J265">
            <v>45.56</v>
          </cell>
          <cell r="K265">
            <v>6.06</v>
          </cell>
          <cell r="L265">
            <v>0.18</v>
          </cell>
          <cell r="M265">
            <v>0.19</v>
          </cell>
          <cell r="N265">
            <v>0.3</v>
          </cell>
          <cell r="O265">
            <v>22.31</v>
          </cell>
          <cell r="P265">
            <v>20.61</v>
          </cell>
          <cell r="Q265">
            <v>15.85</v>
          </cell>
          <cell r="R265">
            <v>1.41</v>
          </cell>
          <cell r="S265">
            <v>42.66</v>
          </cell>
          <cell r="U265">
            <v>494</v>
          </cell>
          <cell r="V265">
            <v>439</v>
          </cell>
        </row>
        <row r="266">
          <cell r="A266" t="str">
            <v>IRC</v>
          </cell>
          <cell r="B266">
            <v>264</v>
          </cell>
          <cell r="C266" t="str">
            <v> i | 1 | 2 | 3 </v>
          </cell>
          <cell r="E266">
            <v>13.5</v>
          </cell>
          <cell r="F266">
            <v>0</v>
          </cell>
          <cell r="G266">
            <v>68700</v>
          </cell>
          <cell r="H266">
            <v>925</v>
          </cell>
          <cell r="I266">
            <v>2700</v>
          </cell>
          <cell r="J266">
            <v>11.85</v>
          </cell>
          <cell r="K266">
            <v>0.73</v>
          </cell>
          <cell r="L266">
            <v>0.28999999999999998</v>
          </cell>
          <cell r="M266">
            <v>0.56999999999999995</v>
          </cell>
          <cell r="N266">
            <v>1.1399999999999999</v>
          </cell>
          <cell r="O266">
            <v>5.6</v>
          </cell>
          <cell r="P266">
            <v>6.14</v>
          </cell>
          <cell r="Q266">
            <v>4.9400000000000004</v>
          </cell>
          <cell r="R266">
            <v>4.22</v>
          </cell>
          <cell r="S266">
            <v>27.55</v>
          </cell>
          <cell r="U266">
            <v>479</v>
          </cell>
          <cell r="V266">
            <v>429</v>
          </cell>
          <cell r="W266">
            <v>-0.68</v>
          </cell>
        </row>
        <row r="267">
          <cell r="A267" t="str">
            <v>IRCP</v>
          </cell>
          <cell r="B267">
            <v>265</v>
          </cell>
          <cell r="C267" t="str">
            <v> i | 1 | 2 | 3 </v>
          </cell>
          <cell r="E267">
            <v>0.71</v>
          </cell>
          <cell r="F267">
            <v>0</v>
          </cell>
          <cell r="G267">
            <v>54900</v>
          </cell>
          <cell r="H267">
            <v>39</v>
          </cell>
          <cell r="I267">
            <v>181</v>
          </cell>
          <cell r="K267">
            <v>1.0900000000000001</v>
          </cell>
          <cell r="L267">
            <v>5.86</v>
          </cell>
          <cell r="N267">
            <v>0</v>
          </cell>
          <cell r="O267">
            <v>-3.32</v>
          </cell>
          <cell r="P267">
            <v>-42.12</v>
          </cell>
          <cell r="Q267">
            <v>-1.93</v>
          </cell>
          <cell r="S267">
            <v>80.790000000000006</v>
          </cell>
        </row>
        <row r="268">
          <cell r="A268" t="str">
            <v>IRPC</v>
          </cell>
          <cell r="B268">
            <v>266</v>
          </cell>
          <cell r="C268" t="str">
            <v> i | 1 | 2 | 3 </v>
          </cell>
          <cell r="E268">
            <v>2.84</v>
          </cell>
          <cell r="F268">
            <v>-2.0699999999999998</v>
          </cell>
          <cell r="G268">
            <v>291954500</v>
          </cell>
          <cell r="H268">
            <v>837231</v>
          </cell>
          <cell r="I268">
            <v>58034</v>
          </cell>
          <cell r="K268">
            <v>0.78</v>
          </cell>
          <cell r="L268">
            <v>1.45</v>
          </cell>
          <cell r="M268">
            <v>0.1</v>
          </cell>
          <cell r="N268">
            <v>0</v>
          </cell>
          <cell r="O268">
            <v>-4.8600000000000003</v>
          </cell>
          <cell r="P268">
            <v>-10.42</v>
          </cell>
          <cell r="Q268">
            <v>-6.03</v>
          </cell>
          <cell r="R268">
            <v>3.52</v>
          </cell>
          <cell r="S268">
            <v>52.44</v>
          </cell>
        </row>
        <row r="269">
          <cell r="A269" t="str">
            <v>IT</v>
          </cell>
          <cell r="B269">
            <v>267</v>
          </cell>
          <cell r="C269" t="str">
            <v> i | 1 | 2 | 3 </v>
          </cell>
          <cell r="E269">
            <v>2.5</v>
          </cell>
          <cell r="F269">
            <v>0</v>
          </cell>
          <cell r="G269">
            <v>34300</v>
          </cell>
          <cell r="H269">
            <v>84</v>
          </cell>
          <cell r="I269">
            <v>916</v>
          </cell>
          <cell r="J269">
            <v>30.44</v>
          </cell>
          <cell r="K269">
            <v>0.88</v>
          </cell>
          <cell r="L269">
            <v>2.73</v>
          </cell>
          <cell r="M269">
            <v>0.03</v>
          </cell>
          <cell r="N269">
            <v>0.08</v>
          </cell>
          <cell r="O269">
            <v>2.79</v>
          </cell>
          <cell r="P269">
            <v>3.25</v>
          </cell>
          <cell r="Q269">
            <v>0.27</v>
          </cell>
          <cell r="R269">
            <v>1.2</v>
          </cell>
          <cell r="S269">
            <v>40.5</v>
          </cell>
          <cell r="U269">
            <v>781</v>
          </cell>
          <cell r="V269">
            <v>776</v>
          </cell>
          <cell r="W269">
            <v>0.59</v>
          </cell>
        </row>
        <row r="270">
          <cell r="A270" t="str">
            <v>ITD</v>
          </cell>
          <cell r="B270">
            <v>268</v>
          </cell>
          <cell r="C270" t="str">
            <v> i | 1 | 2 | 3 </v>
          </cell>
          <cell r="E270">
            <v>1.1299999999999999</v>
          </cell>
          <cell r="F270">
            <v>0</v>
          </cell>
          <cell r="G270">
            <v>11291400</v>
          </cell>
          <cell r="H270">
            <v>12734</v>
          </cell>
          <cell r="I270">
            <v>5966</v>
          </cell>
          <cell r="K270">
            <v>0.48</v>
          </cell>
          <cell r="L270">
            <v>7.45</v>
          </cell>
          <cell r="N270">
            <v>0</v>
          </cell>
          <cell r="O270">
            <v>2.2999999999999998</v>
          </cell>
          <cell r="P270">
            <v>-4.55</v>
          </cell>
          <cell r="Q270">
            <v>-2.41</v>
          </cell>
          <cell r="S270">
            <v>77.06</v>
          </cell>
        </row>
        <row r="271">
          <cell r="A271" t="str">
            <v>ITEL</v>
          </cell>
          <cell r="B271">
            <v>269</v>
          </cell>
          <cell r="C271" t="str">
            <v> i | 1 | 3 </v>
          </cell>
          <cell r="E271">
            <v>2.88</v>
          </cell>
          <cell r="F271">
            <v>-1.37</v>
          </cell>
          <cell r="G271">
            <v>2021700</v>
          </cell>
          <cell r="H271">
            <v>5857</v>
          </cell>
          <cell r="I271">
            <v>2880</v>
          </cell>
          <cell r="J271">
            <v>14.9</v>
          </cell>
          <cell r="K271">
            <v>1.56</v>
          </cell>
          <cell r="L271">
            <v>2.64</v>
          </cell>
          <cell r="N271">
            <v>0.19</v>
          </cell>
          <cell r="O271">
            <v>5.98</v>
          </cell>
          <cell r="P271">
            <v>11.04</v>
          </cell>
          <cell r="Q271">
            <v>10.57</v>
          </cell>
          <cell r="S271">
            <v>36.590000000000003</v>
          </cell>
          <cell r="U271">
            <v>420</v>
          </cell>
          <cell r="V271">
            <v>478</v>
          </cell>
          <cell r="W271">
            <v>0.25</v>
          </cell>
        </row>
        <row r="272">
          <cell r="A272" t="str">
            <v>IVL</v>
          </cell>
          <cell r="B272">
            <v>270</v>
          </cell>
          <cell r="C272" t="str">
            <v> i | 1 | 2 | 3 </v>
          </cell>
          <cell r="E272">
            <v>32</v>
          </cell>
          <cell r="F272">
            <v>0</v>
          </cell>
          <cell r="G272">
            <v>39028700</v>
          </cell>
          <cell r="H272">
            <v>1261287</v>
          </cell>
          <cell r="I272">
            <v>179666</v>
          </cell>
          <cell r="K272">
            <v>1.4</v>
          </cell>
          <cell r="L272">
            <v>2.5</v>
          </cell>
          <cell r="M272">
            <v>0.18</v>
          </cell>
          <cell r="N272">
            <v>0</v>
          </cell>
          <cell r="O272">
            <v>1.7</v>
          </cell>
          <cell r="P272">
            <v>-0.31</v>
          </cell>
          <cell r="Q272">
            <v>0.44</v>
          </cell>
          <cell r="R272">
            <v>3.83</v>
          </cell>
          <cell r="S272">
            <v>35.11</v>
          </cell>
        </row>
        <row r="273">
          <cell r="A273" t="str">
            <v>J</v>
          </cell>
          <cell r="B273">
            <v>271</v>
          </cell>
          <cell r="C273" t="str">
            <v> i | 1 | 3 </v>
          </cell>
          <cell r="E273">
            <v>1.32</v>
          </cell>
          <cell r="F273">
            <v>-2.2200000000000002</v>
          </cell>
          <cell r="G273">
            <v>3413500</v>
          </cell>
          <cell r="H273">
            <v>4537</v>
          </cell>
          <cell r="I273">
            <v>1048</v>
          </cell>
          <cell r="J273">
            <v>10.61</v>
          </cell>
          <cell r="K273">
            <v>0.79</v>
          </cell>
          <cell r="L273">
            <v>1.35</v>
          </cell>
          <cell r="N273">
            <v>0.12</v>
          </cell>
          <cell r="O273">
            <v>5.59</v>
          </cell>
          <cell r="P273">
            <v>7.71</v>
          </cell>
          <cell r="Q273">
            <v>12.09</v>
          </cell>
          <cell r="S273">
            <v>22.56</v>
          </cell>
          <cell r="U273">
            <v>389</v>
          </cell>
          <cell r="V273">
            <v>388</v>
          </cell>
          <cell r="W273">
            <v>-7.0000000000000007E-2</v>
          </cell>
        </row>
        <row r="274">
          <cell r="A274" t="str">
            <v>JAS</v>
          </cell>
          <cell r="B274">
            <v>272</v>
          </cell>
          <cell r="C274" t="str">
            <v> i | 1 | 2 | 3 </v>
          </cell>
          <cell r="E274">
            <v>3.3</v>
          </cell>
          <cell r="F274">
            <v>-1.2</v>
          </cell>
          <cell r="G274">
            <v>80373700</v>
          </cell>
          <cell r="H274">
            <v>267794</v>
          </cell>
          <cell r="I274">
            <v>28356</v>
          </cell>
          <cell r="J274">
            <v>13.97</v>
          </cell>
          <cell r="K274">
            <v>4.16</v>
          </cell>
          <cell r="L274">
            <v>14.5</v>
          </cell>
          <cell r="M274">
            <v>0.2</v>
          </cell>
          <cell r="N274">
            <v>0.23</v>
          </cell>
          <cell r="O274">
            <v>18.91</v>
          </cell>
          <cell r="P274">
            <v>15.55</v>
          </cell>
          <cell r="Q274">
            <v>-14.43</v>
          </cell>
          <cell r="R274">
            <v>52.04</v>
          </cell>
          <cell r="S274">
            <v>44.61</v>
          </cell>
          <cell r="U274">
            <v>339</v>
          </cell>
          <cell r="V274">
            <v>244</v>
          </cell>
          <cell r="W274">
            <v>1.49</v>
          </cell>
        </row>
        <row r="275">
          <cell r="A275" t="str">
            <v>JCK</v>
          </cell>
          <cell r="B275">
            <v>273</v>
          </cell>
          <cell r="C275" t="str">
            <v> i | 1 | 2 | 3 </v>
          </cell>
          <cell r="E275">
            <v>1.44</v>
          </cell>
          <cell r="F275">
            <v>3.6</v>
          </cell>
          <cell r="G275">
            <v>31970000</v>
          </cell>
          <cell r="H275">
            <v>45984</v>
          </cell>
          <cell r="I275">
            <v>3092</v>
          </cell>
          <cell r="K275">
            <v>1.56</v>
          </cell>
          <cell r="L275">
            <v>3.24</v>
          </cell>
          <cell r="N275">
            <v>0</v>
          </cell>
          <cell r="O275">
            <v>0.36</v>
          </cell>
          <cell r="P275">
            <v>-18.87</v>
          </cell>
          <cell r="Q275">
            <v>-86.26</v>
          </cell>
          <cell r="S275">
            <v>44.17</v>
          </cell>
        </row>
        <row r="276">
          <cell r="A276" t="str">
            <v>JCKH</v>
          </cell>
          <cell r="B276">
            <v>274</v>
          </cell>
          <cell r="C276" t="str">
            <v> i | 1 | 2 | 3 </v>
          </cell>
          <cell r="D276" t="str">
            <v>C</v>
          </cell>
          <cell r="E276">
            <v>0.3</v>
          </cell>
          <cell r="F276">
            <v>-9.09</v>
          </cell>
          <cell r="G276">
            <v>35000</v>
          </cell>
          <cell r="H276">
            <v>11</v>
          </cell>
          <cell r="I276">
            <v>231</v>
          </cell>
          <cell r="K276">
            <v>7.75</v>
          </cell>
          <cell r="L276">
            <v>32.049999999999997</v>
          </cell>
          <cell r="N276">
            <v>0</v>
          </cell>
          <cell r="O276">
            <v>-10.6</v>
          </cell>
          <cell r="P276">
            <v>-557.92999999999995</v>
          </cell>
          <cell r="Q276">
            <v>-20.09</v>
          </cell>
          <cell r="S276">
            <v>55.06</v>
          </cell>
        </row>
        <row r="277">
          <cell r="A277" t="str">
            <v>JCT</v>
          </cell>
          <cell r="B277">
            <v>275</v>
          </cell>
          <cell r="C277" t="str">
            <v> i | 1 | 2 | 3 </v>
          </cell>
          <cell r="E277">
            <v>79</v>
          </cell>
          <cell r="F277">
            <v>-0.32</v>
          </cell>
          <cell r="G277">
            <v>700</v>
          </cell>
          <cell r="H277">
            <v>55</v>
          </cell>
          <cell r="I277">
            <v>1067</v>
          </cell>
          <cell r="J277">
            <v>15.46</v>
          </cell>
          <cell r="K277">
            <v>0.91</v>
          </cell>
          <cell r="L277">
            <v>0.15</v>
          </cell>
          <cell r="M277">
            <v>4.2</v>
          </cell>
          <cell r="N277">
            <v>5.1100000000000003</v>
          </cell>
          <cell r="O277">
            <v>6.12</v>
          </cell>
          <cell r="P277">
            <v>5.86</v>
          </cell>
          <cell r="Q277">
            <v>8.06</v>
          </cell>
          <cell r="R277">
            <v>5.3</v>
          </cell>
          <cell r="S277">
            <v>25.51</v>
          </cell>
          <cell r="U277">
            <v>566</v>
          </cell>
          <cell r="V277">
            <v>483</v>
          </cell>
          <cell r="W277">
            <v>-24.54</v>
          </cell>
        </row>
        <row r="278">
          <cell r="A278" t="str">
            <v>JKN</v>
          </cell>
          <cell r="B278">
            <v>276</v>
          </cell>
          <cell r="C278" t="str">
            <v> i | 1 | 2 | 3 </v>
          </cell>
          <cell r="E278">
            <v>8.8000000000000007</v>
          </cell>
          <cell r="F278">
            <v>-0.56000000000000005</v>
          </cell>
          <cell r="G278">
            <v>11725900</v>
          </cell>
          <cell r="H278">
            <v>102777</v>
          </cell>
          <cell r="I278">
            <v>5346</v>
          </cell>
          <cell r="J278">
            <v>17</v>
          </cell>
          <cell r="K278">
            <v>2.08</v>
          </cell>
          <cell r="L278">
            <v>1.1399999999999999</v>
          </cell>
          <cell r="M278">
            <v>0.14000000000000001</v>
          </cell>
          <cell r="N278">
            <v>0.52</v>
          </cell>
          <cell r="O278">
            <v>11.74</v>
          </cell>
          <cell r="P278">
            <v>13.27</v>
          </cell>
          <cell r="Q278">
            <v>19.899999999999999</v>
          </cell>
          <cell r="R278">
            <v>1.41</v>
          </cell>
          <cell r="S278">
            <v>35.14</v>
          </cell>
          <cell r="U278">
            <v>410</v>
          </cell>
          <cell r="V278">
            <v>355</v>
          </cell>
          <cell r="W278">
            <v>1.05</v>
          </cell>
        </row>
        <row r="279">
          <cell r="A279" t="str">
            <v>JMART</v>
          </cell>
          <cell r="B279">
            <v>277</v>
          </cell>
          <cell r="C279" t="str">
            <v> i | 1 | 2 | 3 </v>
          </cell>
          <cell r="E279">
            <v>17.5</v>
          </cell>
          <cell r="F279">
            <v>1.1599999999999999</v>
          </cell>
          <cell r="G279">
            <v>23142600</v>
          </cell>
          <cell r="H279">
            <v>407975</v>
          </cell>
          <cell r="I279">
            <v>16125</v>
          </cell>
          <cell r="J279">
            <v>23.96</v>
          </cell>
          <cell r="K279">
            <v>4.6900000000000004</v>
          </cell>
          <cell r="L279">
            <v>5.86</v>
          </cell>
          <cell r="M279">
            <v>0.45</v>
          </cell>
          <cell r="N279">
            <v>0.74</v>
          </cell>
          <cell r="O279">
            <v>8.09</v>
          </cell>
          <cell r="P279">
            <v>20.39</v>
          </cell>
          <cell r="Q279">
            <v>6.33</v>
          </cell>
          <cell r="R279">
            <v>1.47</v>
          </cell>
          <cell r="S279">
            <v>53.92</v>
          </cell>
          <cell r="U279">
            <v>413</v>
          </cell>
          <cell r="V279">
            <v>516</v>
          </cell>
          <cell r="W279">
            <v>-0.24</v>
          </cell>
        </row>
        <row r="280">
          <cell r="A280" t="str">
            <v>JMT</v>
          </cell>
          <cell r="B280">
            <v>278</v>
          </cell>
          <cell r="C280" t="str">
            <v> i | 1 | 2 | 3 </v>
          </cell>
          <cell r="E280">
            <v>32.75</v>
          </cell>
          <cell r="F280">
            <v>-1.5</v>
          </cell>
          <cell r="G280">
            <v>2387700</v>
          </cell>
          <cell r="H280">
            <v>78911</v>
          </cell>
          <cell r="I280">
            <v>31967</v>
          </cell>
          <cell r="J280">
            <v>35.71</v>
          </cell>
          <cell r="K280">
            <v>5.95</v>
          </cell>
          <cell r="L280">
            <v>1.95</v>
          </cell>
          <cell r="M280">
            <v>0.45</v>
          </cell>
          <cell r="N280">
            <v>0.94</v>
          </cell>
          <cell r="O280">
            <v>8.9600000000000009</v>
          </cell>
          <cell r="P280">
            <v>22.31</v>
          </cell>
          <cell r="Q280">
            <v>30.96</v>
          </cell>
          <cell r="R280">
            <v>1.61</v>
          </cell>
          <cell r="S280">
            <v>47.09</v>
          </cell>
          <cell r="U280">
            <v>446</v>
          </cell>
          <cell r="V280">
            <v>548</v>
          </cell>
          <cell r="W280">
            <v>0.46</v>
          </cell>
        </row>
        <row r="281">
          <cell r="A281" t="str">
            <v>JR</v>
          </cell>
          <cell r="B281">
            <v>279</v>
          </cell>
          <cell r="C281" t="str">
            <v> i </v>
          </cell>
          <cell r="E281">
            <v>8.1999999999999993</v>
          </cell>
          <cell r="F281">
            <v>5.81</v>
          </cell>
          <cell r="G281">
            <v>160340500</v>
          </cell>
          <cell r="H281">
            <v>1288399</v>
          </cell>
          <cell r="I281">
            <v>6232</v>
          </cell>
          <cell r="J281">
            <v>75.39</v>
          </cell>
          <cell r="L281">
            <v>2.4700000000000002</v>
          </cell>
          <cell r="N281">
            <v>0.11</v>
          </cell>
          <cell r="S281">
            <v>42.93</v>
          </cell>
        </row>
        <row r="282">
          <cell r="A282" t="str">
            <v>JSP</v>
          </cell>
          <cell r="B282">
            <v>280</v>
          </cell>
          <cell r="C282" t="str">
            <v> i | 1 | 2 | 3 </v>
          </cell>
          <cell r="E282">
            <v>0.22</v>
          </cell>
          <cell r="F282">
            <v>-4.3499999999999996</v>
          </cell>
          <cell r="G282">
            <v>3721400</v>
          </cell>
          <cell r="H282">
            <v>850</v>
          </cell>
          <cell r="I282">
            <v>924</v>
          </cell>
          <cell r="K282">
            <v>0.22</v>
          </cell>
          <cell r="L282">
            <v>0.78</v>
          </cell>
          <cell r="M282">
            <v>0.01</v>
          </cell>
          <cell r="N282">
            <v>0</v>
          </cell>
          <cell r="O282">
            <v>-5.79</v>
          </cell>
          <cell r="P282">
            <v>-13.19</v>
          </cell>
          <cell r="Q282">
            <v>-82.28</v>
          </cell>
          <cell r="S282">
            <v>56.68</v>
          </cell>
        </row>
        <row r="283">
          <cell r="A283" t="str">
            <v>JTS</v>
          </cell>
          <cell r="B283">
            <v>281</v>
          </cell>
          <cell r="C283" t="str">
            <v> i | 1 | 3 </v>
          </cell>
          <cell r="E283">
            <v>2.2400000000000002</v>
          </cell>
          <cell r="F283">
            <v>1.82</v>
          </cell>
          <cell r="G283">
            <v>43000</v>
          </cell>
          <cell r="H283">
            <v>96</v>
          </cell>
          <cell r="I283">
            <v>1582</v>
          </cell>
          <cell r="J283">
            <v>54.52</v>
          </cell>
          <cell r="K283">
            <v>1.58</v>
          </cell>
          <cell r="L283">
            <v>0.4</v>
          </cell>
          <cell r="N283">
            <v>0.04</v>
          </cell>
          <cell r="O283">
            <v>2.52</v>
          </cell>
          <cell r="P283">
            <v>2.93</v>
          </cell>
          <cell r="Q283">
            <v>11.31</v>
          </cell>
          <cell r="S283">
            <v>34.15</v>
          </cell>
          <cell r="U283">
            <v>858</v>
          </cell>
          <cell r="V283">
            <v>855</v>
          </cell>
          <cell r="W283">
            <v>-1.7</v>
          </cell>
        </row>
        <row r="284">
          <cell r="A284" t="str">
            <v>JUBILE</v>
          </cell>
          <cell r="B284">
            <v>282</v>
          </cell>
          <cell r="C284" t="str">
            <v> i | 1 | 2 | 3 </v>
          </cell>
          <cell r="E284">
            <v>21.3</v>
          </cell>
          <cell r="F284">
            <v>0</v>
          </cell>
          <cell r="G284">
            <v>42600</v>
          </cell>
          <cell r="H284">
            <v>904</v>
          </cell>
          <cell r="I284">
            <v>3712</v>
          </cell>
          <cell r="J284">
            <v>14.18</v>
          </cell>
          <cell r="K284">
            <v>3.28</v>
          </cell>
          <cell r="L284">
            <v>0.71</v>
          </cell>
          <cell r="M284">
            <v>0.18</v>
          </cell>
          <cell r="N284">
            <v>1.49</v>
          </cell>
          <cell r="O284">
            <v>20.45</v>
          </cell>
          <cell r="P284">
            <v>24.69</v>
          </cell>
          <cell r="Q284">
            <v>15.7</v>
          </cell>
          <cell r="R284">
            <v>4.2699999999999996</v>
          </cell>
          <cell r="S284">
            <v>45</v>
          </cell>
          <cell r="U284">
            <v>252</v>
          </cell>
          <cell r="V284">
            <v>232</v>
          </cell>
          <cell r="W284">
            <v>0.73</v>
          </cell>
        </row>
        <row r="285">
          <cell r="A285" t="str">
            <v>JUTHA</v>
          </cell>
          <cell r="B285">
            <v>283</v>
          </cell>
          <cell r="C285" t="str">
            <v> i | 1 | 2 | 3 </v>
          </cell>
          <cell r="D285" t="str">
            <v>C</v>
          </cell>
          <cell r="E285">
            <v>0.43</v>
          </cell>
          <cell r="F285">
            <v>0</v>
          </cell>
          <cell r="G285">
            <v>0</v>
          </cell>
          <cell r="H285">
            <v>0</v>
          </cell>
          <cell r="I285">
            <v>59</v>
          </cell>
          <cell r="K285">
            <v>1.34</v>
          </cell>
          <cell r="L285">
            <v>29.14</v>
          </cell>
          <cell r="N285">
            <v>0</v>
          </cell>
          <cell r="O285">
            <v>-0.06</v>
          </cell>
          <cell r="P285">
            <v>-56.59</v>
          </cell>
          <cell r="Q285">
            <v>-50.76</v>
          </cell>
          <cell r="S285">
            <v>52.52</v>
          </cell>
        </row>
        <row r="286">
          <cell r="A286" t="str">
            <v>JWD</v>
          </cell>
          <cell r="B286">
            <v>284</v>
          </cell>
          <cell r="C286" t="str">
            <v> i | 1 | 2 | 3 </v>
          </cell>
          <cell r="E286">
            <v>8.8000000000000007</v>
          </cell>
          <cell r="F286">
            <v>4.76</v>
          </cell>
          <cell r="G286">
            <v>13959400</v>
          </cell>
          <cell r="H286">
            <v>121055</v>
          </cell>
          <cell r="I286">
            <v>8976</v>
          </cell>
          <cell r="J286">
            <v>27.88</v>
          </cell>
          <cell r="K286">
            <v>2.99</v>
          </cell>
          <cell r="L286">
            <v>1.95</v>
          </cell>
          <cell r="M286">
            <v>0.25</v>
          </cell>
          <cell r="N286">
            <v>0.33</v>
          </cell>
          <cell r="O286">
            <v>6.44</v>
          </cell>
          <cell r="P286">
            <v>10.77</v>
          </cell>
          <cell r="Q286">
            <v>7.3</v>
          </cell>
          <cell r="R286">
            <v>2.84</v>
          </cell>
          <cell r="S286">
            <v>41.21</v>
          </cell>
          <cell r="U286">
            <v>560</v>
          </cell>
          <cell r="V286">
            <v>598</v>
          </cell>
          <cell r="W286">
            <v>-0.02</v>
          </cell>
        </row>
        <row r="287">
          <cell r="A287" t="str">
            <v>K</v>
          </cell>
          <cell r="B287">
            <v>285</v>
          </cell>
          <cell r="C287" t="str">
            <v> i | 1 | 2 | 3 </v>
          </cell>
          <cell r="E287">
            <v>0.79</v>
          </cell>
          <cell r="F287">
            <v>2.6</v>
          </cell>
          <cell r="G287">
            <v>42000</v>
          </cell>
          <cell r="H287">
            <v>32</v>
          </cell>
          <cell r="I287">
            <v>190</v>
          </cell>
          <cell r="K287">
            <v>1</v>
          </cell>
          <cell r="L287">
            <v>3.03</v>
          </cell>
          <cell r="N287">
            <v>0</v>
          </cell>
          <cell r="O287">
            <v>-11.71</v>
          </cell>
          <cell r="P287">
            <v>-30.61</v>
          </cell>
          <cell r="Q287">
            <v>-23.77</v>
          </cell>
          <cell r="S287">
            <v>45.71</v>
          </cell>
        </row>
        <row r="288">
          <cell r="A288" t="str">
            <v>KAMART</v>
          </cell>
          <cell r="B288">
            <v>286</v>
          </cell>
          <cell r="C288" t="str">
            <v> i | 1 | 2 | 3 </v>
          </cell>
          <cell r="E288">
            <v>3.9</v>
          </cell>
          <cell r="F288">
            <v>0.52</v>
          </cell>
          <cell r="G288">
            <v>2230900</v>
          </cell>
          <cell r="H288">
            <v>8692</v>
          </cell>
          <cell r="I288">
            <v>3432</v>
          </cell>
          <cell r="J288">
            <v>21.92</v>
          </cell>
          <cell r="K288">
            <v>3.58</v>
          </cell>
          <cell r="L288">
            <v>0.59</v>
          </cell>
          <cell r="M288">
            <v>0.04</v>
          </cell>
          <cell r="N288">
            <v>0.18</v>
          </cell>
          <cell r="O288">
            <v>13.73</v>
          </cell>
          <cell r="P288">
            <v>16.41</v>
          </cell>
          <cell r="Q288">
            <v>9.9499999999999993</v>
          </cell>
          <cell r="R288">
            <v>7.18</v>
          </cell>
          <cell r="S288">
            <v>72.61</v>
          </cell>
          <cell r="U288">
            <v>428</v>
          </cell>
          <cell r="V288">
            <v>379</v>
          </cell>
          <cell r="W288">
            <v>2.56</v>
          </cell>
        </row>
        <row r="289">
          <cell r="A289" t="str">
            <v>KASET</v>
          </cell>
          <cell r="B289">
            <v>287</v>
          </cell>
          <cell r="C289" t="str">
            <v> i | 1 | 2 | 3 </v>
          </cell>
          <cell r="E289">
            <v>1.25</v>
          </cell>
          <cell r="F289">
            <v>8.6999999999999993</v>
          </cell>
          <cell r="G289">
            <v>5470300</v>
          </cell>
          <cell r="H289">
            <v>6871</v>
          </cell>
          <cell r="I289">
            <v>348</v>
          </cell>
          <cell r="K289">
            <v>1.1200000000000001</v>
          </cell>
          <cell r="L289">
            <v>0.83</v>
          </cell>
          <cell r="N289">
            <v>0</v>
          </cell>
          <cell r="O289">
            <v>-4.49</v>
          </cell>
          <cell r="P289">
            <v>-8.92</v>
          </cell>
          <cell r="Q289">
            <v>-2.21</v>
          </cell>
          <cell r="S289">
            <v>27.09</v>
          </cell>
        </row>
        <row r="290">
          <cell r="A290" t="str">
            <v>KBANK</v>
          </cell>
          <cell r="B290">
            <v>288</v>
          </cell>
          <cell r="C290" t="str">
            <v> i | 1 | 3 </v>
          </cell>
          <cell r="E290">
            <v>111.5</v>
          </cell>
          <cell r="F290">
            <v>-0.89</v>
          </cell>
          <cell r="G290">
            <v>33769200</v>
          </cell>
          <cell r="H290">
            <v>3799900</v>
          </cell>
          <cell r="I290">
            <v>264180</v>
          </cell>
          <cell r="J290">
            <v>10.64</v>
          </cell>
          <cell r="K290">
            <v>0.65</v>
          </cell>
          <cell r="L290">
            <v>7.56</v>
          </cell>
          <cell r="N290">
            <v>10.57</v>
          </cell>
          <cell r="O290">
            <v>1.03</v>
          </cell>
          <cell r="P290">
            <v>6.18</v>
          </cell>
          <cell r="Q290">
            <v>12.07</v>
          </cell>
          <cell r="R290">
            <v>4.49</v>
          </cell>
          <cell r="S290">
            <v>74.48</v>
          </cell>
          <cell r="U290">
            <v>430</v>
          </cell>
          <cell r="V290">
            <v>579</v>
          </cell>
          <cell r="W290">
            <v>-704</v>
          </cell>
        </row>
        <row r="291">
          <cell r="A291" t="str">
            <v>KBS</v>
          </cell>
          <cell r="B291">
            <v>289</v>
          </cell>
          <cell r="C291" t="str">
            <v> i | 1 | 2 | 3 </v>
          </cell>
          <cell r="E291">
            <v>3.08</v>
          </cell>
          <cell r="F291">
            <v>0.65</v>
          </cell>
          <cell r="G291">
            <v>45600</v>
          </cell>
          <cell r="H291">
            <v>141</v>
          </cell>
          <cell r="I291">
            <v>1848</v>
          </cell>
          <cell r="K291">
            <v>0.57999999999999996</v>
          </cell>
          <cell r="L291">
            <v>2.33</v>
          </cell>
          <cell r="N291">
            <v>0</v>
          </cell>
          <cell r="O291">
            <v>-2.76</v>
          </cell>
          <cell r="P291">
            <v>-12.76</v>
          </cell>
          <cell r="Q291">
            <v>-8.7200000000000006</v>
          </cell>
          <cell r="R291">
            <v>1.95</v>
          </cell>
          <cell r="S291">
            <v>40.07</v>
          </cell>
        </row>
        <row r="292">
          <cell r="A292" t="str">
            <v>KC</v>
          </cell>
          <cell r="B292">
            <v>290</v>
          </cell>
          <cell r="C292" t="str">
            <v> i | 1 | 2 | 3 </v>
          </cell>
          <cell r="D292" t="str">
            <v>SPNPNC</v>
          </cell>
          <cell r="E292">
            <v>0.18</v>
          </cell>
          <cell r="F292">
            <v>0</v>
          </cell>
          <cell r="G292">
            <v>0</v>
          </cell>
          <cell r="H292">
            <v>0</v>
          </cell>
          <cell r="I292">
            <v>158</v>
          </cell>
          <cell r="K292">
            <v>0.24</v>
          </cell>
          <cell r="L292">
            <v>2.77</v>
          </cell>
          <cell r="N292">
            <v>0</v>
          </cell>
          <cell r="O292">
            <v>-10.92</v>
          </cell>
          <cell r="P292">
            <v>-48.5</v>
          </cell>
          <cell r="Q292">
            <v>-54.75</v>
          </cell>
          <cell r="S292">
            <v>62.46</v>
          </cell>
        </row>
        <row r="293">
          <cell r="A293" t="str">
            <v>KCAR</v>
          </cell>
          <cell r="B293">
            <v>291</v>
          </cell>
          <cell r="C293" t="str">
            <v> i | 1 | 2 | 3 </v>
          </cell>
          <cell r="E293">
            <v>8.8000000000000007</v>
          </cell>
          <cell r="F293">
            <v>0.56999999999999995</v>
          </cell>
          <cell r="G293">
            <v>47300</v>
          </cell>
          <cell r="H293">
            <v>414</v>
          </cell>
          <cell r="I293">
            <v>2200</v>
          </cell>
          <cell r="J293">
            <v>9.6199999999999992</v>
          </cell>
          <cell r="K293">
            <v>1.05</v>
          </cell>
          <cell r="L293">
            <v>1.55</v>
          </cell>
          <cell r="M293">
            <v>0.22</v>
          </cell>
          <cell r="N293">
            <v>0.91</v>
          </cell>
          <cell r="O293">
            <v>3.35</v>
          </cell>
          <cell r="P293">
            <v>11.15</v>
          </cell>
          <cell r="Q293">
            <v>10.39</v>
          </cell>
          <cell r="R293">
            <v>7.95</v>
          </cell>
          <cell r="S293">
            <v>26.5</v>
          </cell>
          <cell r="U293">
            <v>282</v>
          </cell>
          <cell r="V293">
            <v>458</v>
          </cell>
          <cell r="W293">
            <v>1.43</v>
          </cell>
        </row>
        <row r="294">
          <cell r="A294" t="str">
            <v>KCE</v>
          </cell>
          <cell r="B294">
            <v>292</v>
          </cell>
          <cell r="C294" t="str">
            <v> i | 1 | 2 | 3 </v>
          </cell>
          <cell r="E294">
            <v>40</v>
          </cell>
          <cell r="F294">
            <v>1.27</v>
          </cell>
          <cell r="G294">
            <v>8162700</v>
          </cell>
          <cell r="H294">
            <v>326702</v>
          </cell>
          <cell r="I294">
            <v>47017</v>
          </cell>
          <cell r="J294">
            <v>47.11</v>
          </cell>
          <cell r="K294">
            <v>4.07</v>
          </cell>
          <cell r="L294">
            <v>0.45</v>
          </cell>
          <cell r="M294">
            <v>0.4</v>
          </cell>
          <cell r="N294">
            <v>0.85</v>
          </cell>
          <cell r="O294">
            <v>6.77</v>
          </cell>
          <cell r="P294">
            <v>8.65</v>
          </cell>
          <cell r="Q294">
            <v>8.9600000000000009</v>
          </cell>
          <cell r="R294">
            <v>2</v>
          </cell>
          <cell r="S294">
            <v>58.08</v>
          </cell>
          <cell r="U294">
            <v>679</v>
          </cell>
          <cell r="V294">
            <v>665</v>
          </cell>
          <cell r="W294">
            <v>-3.42</v>
          </cell>
        </row>
        <row r="295">
          <cell r="A295" t="str">
            <v>KCM</v>
          </cell>
          <cell r="B295">
            <v>293</v>
          </cell>
          <cell r="C295" t="str">
            <v> i | 1 | 3 </v>
          </cell>
          <cell r="E295">
            <v>0.48</v>
          </cell>
          <cell r="F295">
            <v>2.13</v>
          </cell>
          <cell r="G295">
            <v>1828900</v>
          </cell>
          <cell r="H295">
            <v>897</v>
          </cell>
          <cell r="I295">
            <v>326</v>
          </cell>
          <cell r="J295">
            <v>96.36</v>
          </cell>
          <cell r="K295">
            <v>0.72</v>
          </cell>
          <cell r="L295">
            <v>0.3</v>
          </cell>
          <cell r="N295">
            <v>0</v>
          </cell>
          <cell r="O295">
            <v>0.95</v>
          </cell>
          <cell r="P295">
            <v>0.74</v>
          </cell>
          <cell r="Q295">
            <v>3.82</v>
          </cell>
          <cell r="S295">
            <v>29.38</v>
          </cell>
          <cell r="U295">
            <v>933</v>
          </cell>
          <cell r="V295">
            <v>945</v>
          </cell>
          <cell r="W295">
            <v>-0.95</v>
          </cell>
        </row>
        <row r="296">
          <cell r="A296" t="str">
            <v>KDH</v>
          </cell>
          <cell r="B296">
            <v>294</v>
          </cell>
          <cell r="C296" t="str">
            <v> i | 1 | 3 </v>
          </cell>
          <cell r="E296">
            <v>85.75</v>
          </cell>
          <cell r="F296">
            <v>0</v>
          </cell>
          <cell r="G296">
            <v>0</v>
          </cell>
          <cell r="H296">
            <v>0</v>
          </cell>
          <cell r="I296">
            <v>1662</v>
          </cell>
          <cell r="K296">
            <v>3.59</v>
          </cell>
          <cell r="L296">
            <v>0.26</v>
          </cell>
          <cell r="N296">
            <v>0</v>
          </cell>
          <cell r="O296">
            <v>-2.06</v>
          </cell>
          <cell r="P296">
            <v>-2.62</v>
          </cell>
          <cell r="Q296">
            <v>-2.61</v>
          </cell>
          <cell r="S296">
            <v>35.94</v>
          </cell>
        </row>
        <row r="297">
          <cell r="A297" t="str">
            <v>KGI</v>
          </cell>
          <cell r="B297">
            <v>295</v>
          </cell>
          <cell r="C297" t="str">
            <v> i | 1 | 2 | 3 </v>
          </cell>
          <cell r="E297">
            <v>3.76</v>
          </cell>
          <cell r="F297">
            <v>0</v>
          </cell>
          <cell r="G297">
            <v>2953100</v>
          </cell>
          <cell r="H297">
            <v>11091</v>
          </cell>
          <cell r="I297">
            <v>7489</v>
          </cell>
          <cell r="J297">
            <v>19.02</v>
          </cell>
          <cell r="K297">
            <v>1.31</v>
          </cell>
          <cell r="L297">
            <v>1.0900000000000001</v>
          </cell>
          <cell r="N297">
            <v>0.2</v>
          </cell>
          <cell r="O297">
            <v>3.37</v>
          </cell>
          <cell r="P297">
            <v>6.71</v>
          </cell>
          <cell r="Q297">
            <v>9.8699999999999992</v>
          </cell>
          <cell r="R297">
            <v>9.07</v>
          </cell>
          <cell r="S297">
            <v>65.02</v>
          </cell>
          <cell r="U297">
            <v>594</v>
          </cell>
          <cell r="V297">
            <v>660</v>
          </cell>
          <cell r="W297">
            <v>1.05</v>
          </cell>
        </row>
        <row r="298">
          <cell r="A298" t="str">
            <v>KIAT</v>
          </cell>
          <cell r="B298">
            <v>296</v>
          </cell>
          <cell r="C298" t="str">
            <v> i | 1 | 2 | 3 </v>
          </cell>
          <cell r="E298">
            <v>0.56999999999999995</v>
          </cell>
          <cell r="F298">
            <v>-1.72</v>
          </cell>
          <cell r="G298">
            <v>11402400</v>
          </cell>
          <cell r="H298">
            <v>6561</v>
          </cell>
          <cell r="I298">
            <v>1601</v>
          </cell>
          <cell r="J298">
            <v>10.67</v>
          </cell>
          <cell r="K298">
            <v>1.58</v>
          </cell>
          <cell r="L298">
            <v>0.1</v>
          </cell>
          <cell r="M298">
            <v>0.01</v>
          </cell>
          <cell r="N298">
            <v>0.05</v>
          </cell>
          <cell r="O298">
            <v>16.96</v>
          </cell>
          <cell r="P298">
            <v>15.15</v>
          </cell>
          <cell r="Q298">
            <v>19.47</v>
          </cell>
          <cell r="R298">
            <v>6.38</v>
          </cell>
          <cell r="S298">
            <v>45.72</v>
          </cell>
          <cell r="U298">
            <v>246</v>
          </cell>
          <cell r="V298">
            <v>153</v>
          </cell>
          <cell r="W298">
            <v>0.03</v>
          </cell>
        </row>
        <row r="299">
          <cell r="A299" t="str">
            <v>KK</v>
          </cell>
          <cell r="B299">
            <v>297</v>
          </cell>
          <cell r="C299" t="str">
            <v> i </v>
          </cell>
          <cell r="E299">
            <v>1.47</v>
          </cell>
          <cell r="F299">
            <v>1.38</v>
          </cell>
          <cell r="G299">
            <v>3453600</v>
          </cell>
          <cell r="H299">
            <v>5048</v>
          </cell>
          <cell r="I299">
            <v>338</v>
          </cell>
          <cell r="J299">
            <v>23.76</v>
          </cell>
          <cell r="L299">
            <v>2.56</v>
          </cell>
          <cell r="N299">
            <v>0.06</v>
          </cell>
          <cell r="S299">
            <v>33.72</v>
          </cell>
        </row>
        <row r="300">
          <cell r="A300" t="str">
            <v>KKC</v>
          </cell>
          <cell r="B300">
            <v>298</v>
          </cell>
          <cell r="C300" t="str">
            <v> i | 1 | 3 </v>
          </cell>
          <cell r="E300">
            <v>0.57999999999999996</v>
          </cell>
          <cell r="F300">
            <v>0</v>
          </cell>
          <cell r="G300">
            <v>28000</v>
          </cell>
          <cell r="H300">
            <v>16</v>
          </cell>
          <cell r="I300">
            <v>870</v>
          </cell>
          <cell r="K300">
            <v>0.76</v>
          </cell>
          <cell r="L300">
            <v>4.88</v>
          </cell>
          <cell r="N300">
            <v>0</v>
          </cell>
          <cell r="O300">
            <v>-8.74</v>
          </cell>
          <cell r="P300">
            <v>-74.17</v>
          </cell>
          <cell r="Q300">
            <v>-12.33</v>
          </cell>
          <cell r="S300">
            <v>48.15</v>
          </cell>
        </row>
        <row r="301">
          <cell r="A301" t="str">
            <v>KKP</v>
          </cell>
          <cell r="B301">
            <v>299</v>
          </cell>
          <cell r="C301" t="str">
            <v> i | 1 | 2 | 3 </v>
          </cell>
          <cell r="E301">
            <v>48.75</v>
          </cell>
          <cell r="F301">
            <v>-0.51</v>
          </cell>
          <cell r="G301">
            <v>8043300</v>
          </cell>
          <cell r="H301">
            <v>395694</v>
          </cell>
          <cell r="I301">
            <v>41279</v>
          </cell>
          <cell r="J301">
            <v>7.29</v>
          </cell>
          <cell r="K301">
            <v>0.92</v>
          </cell>
          <cell r="L301">
            <v>6.95</v>
          </cell>
          <cell r="N301">
            <v>6.72</v>
          </cell>
          <cell r="O301">
            <v>2.13</v>
          </cell>
          <cell r="P301">
            <v>13.01</v>
          </cell>
          <cell r="Q301">
            <v>21.37</v>
          </cell>
          <cell r="R301">
            <v>8.7200000000000006</v>
          </cell>
          <cell r="S301">
            <v>86.89</v>
          </cell>
          <cell r="U301">
            <v>196</v>
          </cell>
          <cell r="V301">
            <v>460</v>
          </cell>
          <cell r="W301">
            <v>0.39</v>
          </cell>
        </row>
        <row r="302">
          <cell r="A302" t="str">
            <v>KOOL</v>
          </cell>
          <cell r="B302">
            <v>300</v>
          </cell>
          <cell r="C302" t="str">
            <v> i | 1 | 2 | 3 </v>
          </cell>
          <cell r="E302">
            <v>0.85</v>
          </cell>
          <cell r="F302">
            <v>-1.1599999999999999</v>
          </cell>
          <cell r="G302">
            <v>1161900</v>
          </cell>
          <cell r="H302">
            <v>989</v>
          </cell>
          <cell r="I302">
            <v>408</v>
          </cell>
          <cell r="J302">
            <v>74.760000000000005</v>
          </cell>
          <cell r="K302">
            <v>2</v>
          </cell>
          <cell r="L302">
            <v>1.3</v>
          </cell>
          <cell r="N302">
            <v>0.01</v>
          </cell>
          <cell r="O302">
            <v>3.37</v>
          </cell>
          <cell r="P302">
            <v>2.67</v>
          </cell>
          <cell r="Q302">
            <v>1.91</v>
          </cell>
          <cell r="S302">
            <v>47.87</v>
          </cell>
          <cell r="U302">
            <v>884</v>
          </cell>
          <cell r="V302">
            <v>835</v>
          </cell>
          <cell r="W302">
            <v>0.43</v>
          </cell>
        </row>
        <row r="303">
          <cell r="A303" t="str">
            <v>KSL</v>
          </cell>
          <cell r="B303">
            <v>301</v>
          </cell>
          <cell r="C303" t="str">
            <v> i | 1 | 2 | 3 </v>
          </cell>
          <cell r="E303">
            <v>2.2999999999999998</v>
          </cell>
          <cell r="F303">
            <v>0</v>
          </cell>
          <cell r="G303">
            <v>2107600</v>
          </cell>
          <cell r="H303">
            <v>4783</v>
          </cell>
          <cell r="I303">
            <v>10144</v>
          </cell>
          <cell r="K303">
            <v>0.56000000000000005</v>
          </cell>
          <cell r="L303">
            <v>1.31</v>
          </cell>
          <cell r="M303">
            <v>0.05</v>
          </cell>
          <cell r="N303">
            <v>0</v>
          </cell>
          <cell r="O303">
            <v>0.86</v>
          </cell>
          <cell r="P303">
            <v>-0.45</v>
          </cell>
          <cell r="Q303">
            <v>-1.8</v>
          </cell>
          <cell r="R303">
            <v>2.17</v>
          </cell>
          <cell r="S303">
            <v>27.52</v>
          </cell>
        </row>
        <row r="304">
          <cell r="A304" t="str">
            <v>KTB</v>
          </cell>
          <cell r="B304">
            <v>302</v>
          </cell>
          <cell r="C304" t="str">
            <v> i | 1 | 2 | 3 </v>
          </cell>
          <cell r="E304">
            <v>10.9</v>
          </cell>
          <cell r="F304">
            <v>-0.91</v>
          </cell>
          <cell r="G304">
            <v>40749300</v>
          </cell>
          <cell r="H304">
            <v>447824</v>
          </cell>
          <cell r="I304">
            <v>152339</v>
          </cell>
          <cell r="J304">
            <v>7.48</v>
          </cell>
          <cell r="K304">
            <v>0.46</v>
          </cell>
          <cell r="L304">
            <v>8.1300000000000008</v>
          </cell>
          <cell r="M304">
            <v>0.75</v>
          </cell>
          <cell r="N304">
            <v>1.48</v>
          </cell>
          <cell r="O304">
            <v>0.95</v>
          </cell>
          <cell r="P304">
            <v>6.15</v>
          </cell>
          <cell r="Q304">
            <v>11.75</v>
          </cell>
          <cell r="R304">
            <v>6.91</v>
          </cell>
          <cell r="S304">
            <v>44.93</v>
          </cell>
          <cell r="U304">
            <v>357</v>
          </cell>
          <cell r="V304">
            <v>506</v>
          </cell>
          <cell r="W304">
            <v>2.34</v>
          </cell>
        </row>
        <row r="305">
          <cell r="A305" t="str">
            <v>KTC</v>
          </cell>
          <cell r="B305">
            <v>303</v>
          </cell>
          <cell r="C305" t="str">
            <v> i | 1 | 2 | 3 </v>
          </cell>
          <cell r="E305">
            <v>51.25</v>
          </cell>
          <cell r="F305">
            <v>0</v>
          </cell>
          <cell r="G305">
            <v>12827500</v>
          </cell>
          <cell r="H305">
            <v>661020</v>
          </cell>
          <cell r="I305">
            <v>132140</v>
          </cell>
          <cell r="J305">
            <v>25.27</v>
          </cell>
          <cell r="K305">
            <v>6.28</v>
          </cell>
          <cell r="L305">
            <v>2.9</v>
          </cell>
          <cell r="N305">
            <v>2.0699999999999998</v>
          </cell>
          <cell r="O305">
            <v>8.19</v>
          </cell>
          <cell r="P305">
            <v>26.72</v>
          </cell>
          <cell r="Q305">
            <v>28.31</v>
          </cell>
          <cell r="R305">
            <v>1.72</v>
          </cell>
          <cell r="S305">
            <v>35.630000000000003</v>
          </cell>
          <cell r="U305">
            <v>378</v>
          </cell>
          <cell r="V305">
            <v>523</v>
          </cell>
          <cell r="W305">
            <v>0.86</v>
          </cell>
        </row>
        <row r="306">
          <cell r="A306" t="str">
            <v>KTECH</v>
          </cell>
          <cell r="B306">
            <v>304</v>
          </cell>
          <cell r="C306" t="str">
            <v> i | 1 | 2 | 3 </v>
          </cell>
          <cell r="E306">
            <v>0.02</v>
          </cell>
          <cell r="F306">
            <v>0</v>
          </cell>
          <cell r="G306">
            <v>79516400</v>
          </cell>
          <cell r="H306">
            <v>1413</v>
          </cell>
          <cell r="I306">
            <v>39</v>
          </cell>
          <cell r="K306">
            <v>0.1</v>
          </cell>
          <cell r="L306">
            <v>1.1299999999999999</v>
          </cell>
          <cell r="N306">
            <v>0</v>
          </cell>
        </row>
        <row r="307">
          <cell r="A307" t="str">
            <v>KTIS</v>
          </cell>
          <cell r="B307">
            <v>305</v>
          </cell>
          <cell r="C307" t="str">
            <v> i | 1 | 2 | 3 </v>
          </cell>
          <cell r="E307">
            <v>2.86</v>
          </cell>
          <cell r="F307">
            <v>1.42</v>
          </cell>
          <cell r="G307">
            <v>125700</v>
          </cell>
          <cell r="H307">
            <v>358</v>
          </cell>
          <cell r="I307">
            <v>11040</v>
          </cell>
          <cell r="J307">
            <v>19.41</v>
          </cell>
          <cell r="K307">
            <v>1.32</v>
          </cell>
          <cell r="L307">
            <v>0.84</v>
          </cell>
          <cell r="N307">
            <v>0.15</v>
          </cell>
          <cell r="O307">
            <v>5</v>
          </cell>
          <cell r="P307">
            <v>6.8</v>
          </cell>
          <cell r="Q307">
            <v>4.0599999999999996</v>
          </cell>
          <cell r="S307">
            <v>20.73</v>
          </cell>
          <cell r="U307">
            <v>595</v>
          </cell>
          <cell r="V307">
            <v>593</v>
          </cell>
          <cell r="W307">
            <v>-0.2</v>
          </cell>
        </row>
        <row r="308">
          <cell r="A308" t="str">
            <v>KUMWEL</v>
          </cell>
          <cell r="B308">
            <v>306</v>
          </cell>
          <cell r="C308" t="str">
            <v> i | 1 | 3 </v>
          </cell>
          <cell r="E308">
            <v>1.1299999999999999</v>
          </cell>
          <cell r="F308">
            <v>0</v>
          </cell>
          <cell r="G308">
            <v>411500</v>
          </cell>
          <cell r="H308">
            <v>462</v>
          </cell>
          <cell r="I308">
            <v>486</v>
          </cell>
          <cell r="J308">
            <v>13.46</v>
          </cell>
          <cell r="K308">
            <v>0.99</v>
          </cell>
          <cell r="L308">
            <v>0.24</v>
          </cell>
          <cell r="N308">
            <v>0.08</v>
          </cell>
          <cell r="O308">
            <v>8.2200000000000006</v>
          </cell>
          <cell r="P308">
            <v>7.37</v>
          </cell>
          <cell r="Q308">
            <v>10.210000000000001</v>
          </cell>
          <cell r="R308">
            <v>6.19</v>
          </cell>
          <cell r="S308">
            <v>33.090000000000003</v>
          </cell>
          <cell r="U308">
            <v>484</v>
          </cell>
          <cell r="V308">
            <v>372</v>
          </cell>
          <cell r="W308">
            <v>-0.44</v>
          </cell>
        </row>
        <row r="309">
          <cell r="A309" t="str">
            <v>KUN</v>
          </cell>
          <cell r="B309">
            <v>307</v>
          </cell>
          <cell r="C309" t="str">
            <v> i | 1 | 3 </v>
          </cell>
          <cell r="E309">
            <v>0.9</v>
          </cell>
          <cell r="F309">
            <v>0</v>
          </cell>
          <cell r="G309">
            <v>100100</v>
          </cell>
          <cell r="H309">
            <v>90</v>
          </cell>
          <cell r="I309">
            <v>562</v>
          </cell>
          <cell r="J309">
            <v>10.119999999999999</v>
          </cell>
          <cell r="K309">
            <v>1.21</v>
          </cell>
          <cell r="L309">
            <v>1.27</v>
          </cell>
          <cell r="M309">
            <v>0.03</v>
          </cell>
          <cell r="N309">
            <v>0.09</v>
          </cell>
          <cell r="O309">
            <v>7.14</v>
          </cell>
          <cell r="P309">
            <v>14.83</v>
          </cell>
          <cell r="Q309">
            <v>8.56</v>
          </cell>
          <cell r="R309">
            <v>2.14</v>
          </cell>
          <cell r="S309">
            <v>40.96</v>
          </cell>
          <cell r="U309">
            <v>225</v>
          </cell>
          <cell r="V309">
            <v>311</v>
          </cell>
        </row>
        <row r="310">
          <cell r="A310" t="str">
            <v>KWC</v>
          </cell>
          <cell r="B310">
            <v>308</v>
          </cell>
          <cell r="C310" t="str">
            <v> i | 1 | 3 </v>
          </cell>
          <cell r="E310">
            <v>274</v>
          </cell>
          <cell r="F310">
            <v>1.48</v>
          </cell>
          <cell r="G310">
            <v>200</v>
          </cell>
          <cell r="H310">
            <v>55</v>
          </cell>
          <cell r="I310">
            <v>1644</v>
          </cell>
          <cell r="J310">
            <v>19.010000000000002</v>
          </cell>
          <cell r="K310">
            <v>2.48</v>
          </cell>
          <cell r="L310">
            <v>0.22</v>
          </cell>
          <cell r="N310">
            <v>14.42</v>
          </cell>
          <cell r="O310">
            <v>14.37</v>
          </cell>
          <cell r="P310">
            <v>13.3</v>
          </cell>
          <cell r="Q310">
            <v>20.53</v>
          </cell>
          <cell r="R310">
            <v>3.52</v>
          </cell>
          <cell r="S310">
            <v>64.56</v>
          </cell>
          <cell r="U310">
            <v>441</v>
          </cell>
          <cell r="V310">
            <v>348</v>
          </cell>
          <cell r="W310">
            <v>1.17</v>
          </cell>
        </row>
        <row r="311">
          <cell r="A311" t="str">
            <v>KWG</v>
          </cell>
          <cell r="B311">
            <v>309</v>
          </cell>
          <cell r="C311" t="str">
            <v> i | 1 | 2 | 3 </v>
          </cell>
          <cell r="E311">
            <v>0.7</v>
          </cell>
          <cell r="F311">
            <v>0</v>
          </cell>
          <cell r="G311">
            <v>39400</v>
          </cell>
          <cell r="H311">
            <v>28</v>
          </cell>
          <cell r="I311">
            <v>922</v>
          </cell>
          <cell r="K311">
            <v>0.4</v>
          </cell>
          <cell r="L311">
            <v>2.21</v>
          </cell>
          <cell r="N311">
            <v>0</v>
          </cell>
          <cell r="O311">
            <v>-3.58</v>
          </cell>
          <cell r="P311">
            <v>-12.97</v>
          </cell>
          <cell r="Q311">
            <v>-151.05000000000001</v>
          </cell>
          <cell r="S311">
            <v>14.13</v>
          </cell>
        </row>
        <row r="312">
          <cell r="A312" t="str">
            <v>KWM</v>
          </cell>
          <cell r="B312">
            <v>310</v>
          </cell>
          <cell r="C312" t="str">
            <v> i | 1 | 3 </v>
          </cell>
          <cell r="E312">
            <v>1.04</v>
          </cell>
          <cell r="F312">
            <v>-1.89</v>
          </cell>
          <cell r="G312">
            <v>75800</v>
          </cell>
          <cell r="H312">
            <v>80</v>
          </cell>
          <cell r="I312">
            <v>437</v>
          </cell>
          <cell r="J312">
            <v>11.35</v>
          </cell>
          <cell r="K312">
            <v>1.25</v>
          </cell>
          <cell r="L312">
            <v>0.24</v>
          </cell>
          <cell r="M312">
            <v>0.06</v>
          </cell>
          <cell r="N312">
            <v>0.09</v>
          </cell>
          <cell r="O312">
            <v>10.48</v>
          </cell>
          <cell r="P312">
            <v>11.18</v>
          </cell>
          <cell r="Q312">
            <v>12.8</v>
          </cell>
          <cell r="R312">
            <v>5.77</v>
          </cell>
          <cell r="S312">
            <v>26.4</v>
          </cell>
          <cell r="U312">
            <v>334</v>
          </cell>
          <cell r="V312">
            <v>265</v>
          </cell>
          <cell r="W312">
            <v>-0.94</v>
          </cell>
        </row>
        <row r="313">
          <cell r="A313" t="str">
            <v>KYE</v>
          </cell>
          <cell r="B313">
            <v>311</v>
          </cell>
          <cell r="C313" t="str">
            <v> i | 1 | 3 </v>
          </cell>
          <cell r="E313">
            <v>356</v>
          </cell>
          <cell r="F313">
            <v>0.56000000000000005</v>
          </cell>
          <cell r="G313">
            <v>700</v>
          </cell>
          <cell r="H313">
            <v>249</v>
          </cell>
          <cell r="I313">
            <v>7049</v>
          </cell>
          <cell r="J313">
            <v>6.43</v>
          </cell>
          <cell r="K313">
            <v>1.17</v>
          </cell>
          <cell r="L313">
            <v>0.28000000000000003</v>
          </cell>
          <cell r="M313">
            <v>15.7</v>
          </cell>
          <cell r="N313">
            <v>55.71</v>
          </cell>
          <cell r="O313">
            <v>16.809999999999999</v>
          </cell>
          <cell r="P313">
            <v>19.489999999999998</v>
          </cell>
          <cell r="Q313">
            <v>14.17</v>
          </cell>
          <cell r="R313">
            <v>4.41</v>
          </cell>
          <cell r="S313">
            <v>29.5</v>
          </cell>
          <cell r="U313">
            <v>100</v>
          </cell>
          <cell r="V313">
            <v>60</v>
          </cell>
          <cell r="W313">
            <v>-0.31</v>
          </cell>
        </row>
        <row r="314">
          <cell r="A314" t="str">
            <v>L&amp;E</v>
          </cell>
          <cell r="B314">
            <v>312</v>
          </cell>
          <cell r="C314" t="str">
            <v> i | 1 | 2 | 3 </v>
          </cell>
          <cell r="E314">
            <v>1.79</v>
          </cell>
          <cell r="F314">
            <v>2.29</v>
          </cell>
          <cell r="G314">
            <v>30900</v>
          </cell>
          <cell r="H314">
            <v>55</v>
          </cell>
          <cell r="I314">
            <v>881</v>
          </cell>
          <cell r="J314">
            <v>12.31</v>
          </cell>
          <cell r="K314">
            <v>0.76</v>
          </cell>
          <cell r="L314">
            <v>1.45</v>
          </cell>
          <cell r="M314">
            <v>0.14000000000000001</v>
          </cell>
          <cell r="N314">
            <v>0.15</v>
          </cell>
          <cell r="O314">
            <v>4.71</v>
          </cell>
          <cell r="P314">
            <v>6.15</v>
          </cell>
          <cell r="Q314">
            <v>1.24</v>
          </cell>
          <cell r="R314">
            <v>7.82</v>
          </cell>
          <cell r="S314">
            <v>31.39</v>
          </cell>
          <cell r="U314">
            <v>488</v>
          </cell>
          <cell r="V314">
            <v>478</v>
          </cell>
          <cell r="W314">
            <v>0.91</v>
          </cell>
        </row>
        <row r="315">
          <cell r="A315" t="str">
            <v>LALIN</v>
          </cell>
          <cell r="B315">
            <v>313</v>
          </cell>
          <cell r="C315" t="str">
            <v> i | 1 | 2 | 3 </v>
          </cell>
          <cell r="E315">
            <v>6.55</v>
          </cell>
          <cell r="F315">
            <v>0</v>
          </cell>
          <cell r="G315">
            <v>654900</v>
          </cell>
          <cell r="H315">
            <v>4269</v>
          </cell>
          <cell r="I315">
            <v>6059</v>
          </cell>
          <cell r="J315">
            <v>5.01</v>
          </cell>
          <cell r="K315">
            <v>0.85</v>
          </cell>
          <cell r="L315">
            <v>0.73</v>
          </cell>
          <cell r="M315">
            <v>0.25</v>
          </cell>
          <cell r="N315">
            <v>1.3</v>
          </cell>
          <cell r="O315">
            <v>12.75</v>
          </cell>
          <cell r="P315">
            <v>17.91</v>
          </cell>
          <cell r="Q315">
            <v>22.81</v>
          </cell>
          <cell r="R315">
            <v>5.88</v>
          </cell>
          <cell r="S315">
            <v>29.85</v>
          </cell>
          <cell r="U315">
            <v>109</v>
          </cell>
          <cell r="V315">
            <v>91</v>
          </cell>
          <cell r="W315">
            <v>0.19</v>
          </cell>
        </row>
        <row r="316">
          <cell r="A316" t="str">
            <v>LANNA</v>
          </cell>
          <cell r="B316">
            <v>314</v>
          </cell>
          <cell r="C316" t="str">
            <v> i | 1 | 2 | 3 </v>
          </cell>
          <cell r="E316">
            <v>7.1</v>
          </cell>
          <cell r="F316">
            <v>0.71</v>
          </cell>
          <cell r="G316">
            <v>467700</v>
          </cell>
          <cell r="H316">
            <v>3368</v>
          </cell>
          <cell r="I316">
            <v>3727</v>
          </cell>
          <cell r="J316">
            <v>14.15</v>
          </cell>
          <cell r="K316">
            <v>0.84</v>
          </cell>
          <cell r="L316">
            <v>0.74</v>
          </cell>
          <cell r="M316">
            <v>0.15</v>
          </cell>
          <cell r="N316">
            <v>0.51</v>
          </cell>
          <cell r="O316">
            <v>6.74</v>
          </cell>
          <cell r="P316">
            <v>5.94</v>
          </cell>
          <cell r="Q316">
            <v>3.21</v>
          </cell>
          <cell r="R316">
            <v>8.4499999999999993</v>
          </cell>
          <cell r="S316">
            <v>24.4</v>
          </cell>
          <cell r="U316">
            <v>535</v>
          </cell>
          <cell r="V316">
            <v>438</v>
          </cell>
          <cell r="W316">
            <v>0.51</v>
          </cell>
        </row>
        <row r="317">
          <cell r="A317" t="str">
            <v>LDC</v>
          </cell>
          <cell r="B317">
            <v>315</v>
          </cell>
          <cell r="C317" t="str">
            <v> i | 1 | 2 | 3 </v>
          </cell>
          <cell r="E317">
            <v>1.33</v>
          </cell>
          <cell r="F317">
            <v>-1.48</v>
          </cell>
          <cell r="G317">
            <v>74800</v>
          </cell>
          <cell r="H317">
            <v>100</v>
          </cell>
          <cell r="I317">
            <v>798</v>
          </cell>
          <cell r="K317">
            <v>3.38</v>
          </cell>
          <cell r="L317">
            <v>1.21</v>
          </cell>
          <cell r="N317">
            <v>0</v>
          </cell>
          <cell r="O317">
            <v>-6.77</v>
          </cell>
          <cell r="P317">
            <v>-13.52</v>
          </cell>
          <cell r="Q317">
            <v>-5.6</v>
          </cell>
          <cell r="S317">
            <v>37.97</v>
          </cell>
        </row>
        <row r="318">
          <cell r="A318" t="str">
            <v>LEE</v>
          </cell>
          <cell r="B318">
            <v>316</v>
          </cell>
          <cell r="C318" t="str">
            <v> i | 1 | 2 | 3 </v>
          </cell>
          <cell r="E318">
            <v>2.34</v>
          </cell>
          <cell r="F318">
            <v>0</v>
          </cell>
          <cell r="G318">
            <v>234500</v>
          </cell>
          <cell r="H318">
            <v>549</v>
          </cell>
          <cell r="I318">
            <v>2158</v>
          </cell>
          <cell r="J318">
            <v>11.24</v>
          </cell>
          <cell r="K318">
            <v>0.82</v>
          </cell>
          <cell r="L318">
            <v>0.15</v>
          </cell>
          <cell r="N318">
            <v>0.21</v>
          </cell>
          <cell r="O318">
            <v>8.1</v>
          </cell>
          <cell r="P318">
            <v>7.39</v>
          </cell>
          <cell r="Q318">
            <v>6.04</v>
          </cell>
          <cell r="R318">
            <v>5.13</v>
          </cell>
          <cell r="S318">
            <v>48.57</v>
          </cell>
          <cell r="U318">
            <v>427</v>
          </cell>
          <cell r="V318">
            <v>318</v>
          </cell>
          <cell r="W318">
            <v>0.61</v>
          </cell>
        </row>
        <row r="319">
          <cell r="A319" t="str">
            <v>LEO</v>
          </cell>
          <cell r="B319">
            <v>317</v>
          </cell>
          <cell r="C319" t="str">
            <v> i </v>
          </cell>
          <cell r="E319">
            <v>6</v>
          </cell>
          <cell r="F319">
            <v>2.56</v>
          </cell>
          <cell r="G319">
            <v>37751500</v>
          </cell>
          <cell r="H319">
            <v>228399</v>
          </cell>
          <cell r="I319">
            <v>1920</v>
          </cell>
          <cell r="J319">
            <v>38.380000000000003</v>
          </cell>
          <cell r="L319">
            <v>2</v>
          </cell>
          <cell r="N319">
            <v>0.16</v>
          </cell>
          <cell r="S319">
            <v>40.99</v>
          </cell>
        </row>
        <row r="320">
          <cell r="A320" t="str">
            <v>LH</v>
          </cell>
          <cell r="B320">
            <v>318</v>
          </cell>
          <cell r="C320" t="str">
            <v> i | 1 | 2 | 3 </v>
          </cell>
          <cell r="E320">
            <v>7.95</v>
          </cell>
          <cell r="F320">
            <v>-1.24</v>
          </cell>
          <cell r="G320">
            <v>45075200</v>
          </cell>
          <cell r="H320">
            <v>360961</v>
          </cell>
          <cell r="I320">
            <v>95000</v>
          </cell>
          <cell r="J320">
            <v>10.7</v>
          </cell>
          <cell r="K320">
            <v>2.0099999999999998</v>
          </cell>
          <cell r="L320">
            <v>1.54</v>
          </cell>
          <cell r="M320">
            <v>0.2</v>
          </cell>
          <cell r="N320">
            <v>0.75</v>
          </cell>
          <cell r="O320">
            <v>9.5399999999999991</v>
          </cell>
          <cell r="P320">
            <v>18.5</v>
          </cell>
          <cell r="Q320">
            <v>19.37</v>
          </cell>
          <cell r="R320">
            <v>8.81</v>
          </cell>
          <cell r="S320">
            <v>69.400000000000006</v>
          </cell>
          <cell r="U320">
            <v>205</v>
          </cell>
          <cell r="V320">
            <v>257</v>
          </cell>
          <cell r="W320">
            <v>1.63</v>
          </cell>
        </row>
        <row r="321">
          <cell r="A321" t="str">
            <v>LHFG</v>
          </cell>
          <cell r="B321">
            <v>319</v>
          </cell>
          <cell r="C321" t="str">
            <v> i | 1 | 2 | 3 </v>
          </cell>
          <cell r="E321">
            <v>1.08</v>
          </cell>
          <cell r="F321">
            <v>0</v>
          </cell>
          <cell r="G321">
            <v>1139200</v>
          </cell>
          <cell r="H321">
            <v>1229</v>
          </cell>
          <cell r="I321">
            <v>22878</v>
          </cell>
          <cell r="J321">
            <v>8.27</v>
          </cell>
          <cell r="K321">
            <v>0.57999999999999996</v>
          </cell>
          <cell r="L321">
            <v>5.4</v>
          </cell>
          <cell r="N321">
            <v>0.13</v>
          </cell>
          <cell r="O321">
            <v>1.36</v>
          </cell>
          <cell r="P321">
            <v>6.78</v>
          </cell>
          <cell r="Q321">
            <v>23.99</v>
          </cell>
          <cell r="R321">
            <v>7.45</v>
          </cell>
          <cell r="S321">
            <v>16.84</v>
          </cell>
          <cell r="U321">
            <v>359</v>
          </cell>
          <cell r="V321">
            <v>508</v>
          </cell>
          <cell r="W321">
            <v>0.4</v>
          </cell>
        </row>
        <row r="322">
          <cell r="A322" t="str">
            <v>LHK</v>
          </cell>
          <cell r="B322">
            <v>320</v>
          </cell>
          <cell r="C322" t="str">
            <v> i | 1 | 2 | 3 </v>
          </cell>
          <cell r="E322">
            <v>2.5</v>
          </cell>
          <cell r="F322">
            <v>-0.79</v>
          </cell>
          <cell r="G322">
            <v>256000</v>
          </cell>
          <cell r="H322">
            <v>638</v>
          </cell>
          <cell r="I322">
            <v>958</v>
          </cell>
          <cell r="J322">
            <v>16.170000000000002</v>
          </cell>
          <cell r="K322">
            <v>0.69</v>
          </cell>
          <cell r="L322">
            <v>0.28999999999999998</v>
          </cell>
          <cell r="M322">
            <v>0.12</v>
          </cell>
          <cell r="N322">
            <v>0.15</v>
          </cell>
          <cell r="O322">
            <v>4.9400000000000004</v>
          </cell>
          <cell r="P322">
            <v>4.22</v>
          </cell>
          <cell r="Q322">
            <v>1.32</v>
          </cell>
          <cell r="R322">
            <v>8.8000000000000007</v>
          </cell>
          <cell r="S322">
            <v>32.35</v>
          </cell>
          <cell r="U322">
            <v>617</v>
          </cell>
          <cell r="V322">
            <v>545</v>
          </cell>
          <cell r="W322">
            <v>0.72</v>
          </cell>
        </row>
        <row r="323">
          <cell r="A323" t="str">
            <v>LIT</v>
          </cell>
          <cell r="B323">
            <v>321</v>
          </cell>
          <cell r="C323" t="str">
            <v> i | 1 | 2 | 3 </v>
          </cell>
          <cell r="E323">
            <v>3.26</v>
          </cell>
          <cell r="F323">
            <v>0</v>
          </cell>
          <cell r="G323">
            <v>412500</v>
          </cell>
          <cell r="H323">
            <v>1349</v>
          </cell>
          <cell r="I323">
            <v>722</v>
          </cell>
          <cell r="J323">
            <v>13.8</v>
          </cell>
          <cell r="K323">
            <v>0.68</v>
          </cell>
          <cell r="L323">
            <v>1.47</v>
          </cell>
          <cell r="N323">
            <v>0.24</v>
          </cell>
          <cell r="O323">
            <v>3.29</v>
          </cell>
          <cell r="P323">
            <v>4.78</v>
          </cell>
          <cell r="Q323">
            <v>16.98</v>
          </cell>
          <cell r="R323">
            <v>7.36</v>
          </cell>
          <cell r="S323">
            <v>57.28</v>
          </cell>
          <cell r="U323">
            <v>567</v>
          </cell>
          <cell r="V323">
            <v>582</v>
          </cell>
          <cell r="W323">
            <v>0.94</v>
          </cell>
        </row>
        <row r="324">
          <cell r="A324" t="str">
            <v>LOXLEY</v>
          </cell>
          <cell r="B324">
            <v>322</v>
          </cell>
          <cell r="C324" t="str">
            <v> i | 1 | 2 | 3 </v>
          </cell>
          <cell r="E324">
            <v>1.44</v>
          </cell>
          <cell r="F324">
            <v>0</v>
          </cell>
          <cell r="G324">
            <v>537300</v>
          </cell>
          <cell r="H324">
            <v>772</v>
          </cell>
          <cell r="I324">
            <v>3262</v>
          </cell>
          <cell r="K324">
            <v>0.67</v>
          </cell>
          <cell r="L324">
            <v>2.0099999999999998</v>
          </cell>
          <cell r="N324">
            <v>0</v>
          </cell>
          <cell r="O324">
            <v>1.26</v>
          </cell>
          <cell r="P324">
            <v>-0.4</v>
          </cell>
          <cell r="Q324">
            <v>-0.86</v>
          </cell>
          <cell r="S324">
            <v>62.77</v>
          </cell>
        </row>
        <row r="325">
          <cell r="A325" t="str">
            <v>LPH</v>
          </cell>
          <cell r="B325">
            <v>323</v>
          </cell>
          <cell r="C325" t="str">
            <v> i | 1 | 2 | 3 </v>
          </cell>
          <cell r="E325">
            <v>4.5999999999999996</v>
          </cell>
          <cell r="F325">
            <v>0.88</v>
          </cell>
          <cell r="G325">
            <v>228400</v>
          </cell>
          <cell r="H325">
            <v>1048</v>
          </cell>
          <cell r="I325">
            <v>3450</v>
          </cell>
          <cell r="J325">
            <v>27.37</v>
          </cell>
          <cell r="K325">
            <v>2.37</v>
          </cell>
          <cell r="L325">
            <v>0.52</v>
          </cell>
          <cell r="M325">
            <v>0.05</v>
          </cell>
          <cell r="N325">
            <v>0.17</v>
          </cell>
          <cell r="O325">
            <v>7.33</v>
          </cell>
          <cell r="P325">
            <v>8.64</v>
          </cell>
          <cell r="Q325">
            <v>6.83</v>
          </cell>
          <cell r="R325">
            <v>2.72</v>
          </cell>
          <cell r="S325">
            <v>51.32</v>
          </cell>
          <cell r="U325">
            <v>611</v>
          </cell>
          <cell r="V325">
            <v>569</v>
          </cell>
          <cell r="W325">
            <v>3.56</v>
          </cell>
        </row>
        <row r="326">
          <cell r="A326" t="str">
            <v>LPN</v>
          </cell>
          <cell r="B326">
            <v>324</v>
          </cell>
          <cell r="C326" t="str">
            <v> i | 1 | 2 | 3 </v>
          </cell>
          <cell r="E326">
            <v>4.8</v>
          </cell>
          <cell r="F326">
            <v>-0.83</v>
          </cell>
          <cell r="G326">
            <v>3688600</v>
          </cell>
          <cell r="H326">
            <v>17721</v>
          </cell>
          <cell r="I326">
            <v>7083</v>
          </cell>
          <cell r="J326">
            <v>6.45</v>
          </cell>
          <cell r="K326">
            <v>0.61</v>
          </cell>
          <cell r="L326">
            <v>1.0900000000000001</v>
          </cell>
          <cell r="M326">
            <v>1</v>
          </cell>
          <cell r="N326">
            <v>0.75</v>
          </cell>
          <cell r="O326">
            <v>5.98</v>
          </cell>
          <cell r="P326">
            <v>9.01</v>
          </cell>
          <cell r="Q326">
            <v>9.8800000000000008</v>
          </cell>
          <cell r="R326">
            <v>12.5</v>
          </cell>
          <cell r="S326">
            <v>91.11</v>
          </cell>
          <cell r="U326">
            <v>258</v>
          </cell>
          <cell r="V326">
            <v>278</v>
          </cell>
          <cell r="W326">
            <v>-0.64</v>
          </cell>
        </row>
        <row r="327">
          <cell r="A327" t="str">
            <v>LRH</v>
          </cell>
          <cell r="B327">
            <v>325</v>
          </cell>
          <cell r="C327" t="str">
            <v> i | 1 | 3 </v>
          </cell>
          <cell r="E327">
            <v>27.75</v>
          </cell>
          <cell r="F327">
            <v>2.78</v>
          </cell>
          <cell r="G327">
            <v>30800</v>
          </cell>
          <cell r="H327">
            <v>855</v>
          </cell>
          <cell r="I327">
            <v>4625</v>
          </cell>
          <cell r="K327">
            <v>0.42</v>
          </cell>
          <cell r="L327">
            <v>1.1000000000000001</v>
          </cell>
          <cell r="M327">
            <v>3</v>
          </cell>
          <cell r="N327">
            <v>0</v>
          </cell>
          <cell r="O327">
            <v>0.51</v>
          </cell>
          <cell r="P327">
            <v>-3.19</v>
          </cell>
          <cell r="Q327">
            <v>-55.67</v>
          </cell>
          <cell r="R327">
            <v>44.44</v>
          </cell>
          <cell r="S327">
            <v>12.16</v>
          </cell>
        </row>
        <row r="328">
          <cell r="A328" t="str">
            <v>LST</v>
          </cell>
          <cell r="B328">
            <v>326</v>
          </cell>
          <cell r="C328" t="str">
            <v> i | 1 | 3 </v>
          </cell>
          <cell r="E328">
            <v>4.5199999999999996</v>
          </cell>
          <cell r="F328">
            <v>0.89</v>
          </cell>
          <cell r="G328">
            <v>59100</v>
          </cell>
          <cell r="H328">
            <v>266</v>
          </cell>
          <cell r="I328">
            <v>3706</v>
          </cell>
          <cell r="J328">
            <v>10.16</v>
          </cell>
          <cell r="K328">
            <v>0.98</v>
          </cell>
          <cell r="L328">
            <v>0.42</v>
          </cell>
          <cell r="M328">
            <v>0.4</v>
          </cell>
          <cell r="N328">
            <v>0.44</v>
          </cell>
          <cell r="O328">
            <v>8.9600000000000009</v>
          </cell>
          <cell r="P328">
            <v>9.6300000000000008</v>
          </cell>
          <cell r="Q328">
            <v>4.53</v>
          </cell>
          <cell r="R328">
            <v>8.85</v>
          </cell>
          <cell r="S328">
            <v>23.94</v>
          </cell>
          <cell r="U328">
            <v>327</v>
          </cell>
          <cell r="V328">
            <v>254</v>
          </cell>
          <cell r="W328">
            <v>0.83</v>
          </cell>
        </row>
        <row r="329">
          <cell r="A329" t="str">
            <v>M</v>
          </cell>
          <cell r="B329">
            <v>327</v>
          </cell>
          <cell r="C329" t="str">
            <v> i | 1 | 2 | 3 </v>
          </cell>
          <cell r="E329">
            <v>55.5</v>
          </cell>
          <cell r="F329">
            <v>2.2999999999999998</v>
          </cell>
          <cell r="G329">
            <v>1538700</v>
          </cell>
          <cell r="H329">
            <v>83980</v>
          </cell>
          <cell r="I329">
            <v>51109</v>
          </cell>
          <cell r="J329">
            <v>41.91</v>
          </cell>
          <cell r="K329">
            <v>3.85</v>
          </cell>
          <cell r="L329">
            <v>0.47</v>
          </cell>
          <cell r="M329">
            <v>0.5</v>
          </cell>
          <cell r="N329">
            <v>1.32</v>
          </cell>
          <cell r="O329">
            <v>8.5</v>
          </cell>
          <cell r="P329">
            <v>9.01</v>
          </cell>
          <cell r="Q329">
            <v>5.62</v>
          </cell>
          <cell r="R329">
            <v>4.68</v>
          </cell>
          <cell r="S329">
            <v>27.34</v>
          </cell>
          <cell r="U329">
            <v>660</v>
          </cell>
          <cell r="V329">
            <v>595</v>
          </cell>
          <cell r="W329">
            <v>4.6900000000000004</v>
          </cell>
        </row>
        <row r="330">
          <cell r="A330" t="str">
            <v>M-CHAI</v>
          </cell>
          <cell r="B330">
            <v>328</v>
          </cell>
          <cell r="C330" t="str">
            <v> i | 1 | 2 | 3 </v>
          </cell>
          <cell r="E330">
            <v>183</v>
          </cell>
          <cell r="F330">
            <v>-1.08</v>
          </cell>
          <cell r="G330">
            <v>100</v>
          </cell>
          <cell r="H330">
            <v>18</v>
          </cell>
          <cell r="I330">
            <v>2928</v>
          </cell>
          <cell r="J330">
            <v>50.13</v>
          </cell>
          <cell r="K330">
            <v>2.15</v>
          </cell>
          <cell r="L330">
            <v>6</v>
          </cell>
          <cell r="M330">
            <v>3</v>
          </cell>
          <cell r="N330">
            <v>3.65</v>
          </cell>
          <cell r="O330">
            <v>0.05</v>
          </cell>
          <cell r="P330">
            <v>4.22</v>
          </cell>
          <cell r="Q330">
            <v>1.21</v>
          </cell>
          <cell r="R330">
            <v>1.62</v>
          </cell>
          <cell r="S330">
            <v>39.770000000000003</v>
          </cell>
          <cell r="U330">
            <v>813</v>
          </cell>
          <cell r="V330">
            <v>952</v>
          </cell>
          <cell r="W330">
            <v>-5.84</v>
          </cell>
        </row>
        <row r="331">
          <cell r="A331" t="str">
            <v>MACO</v>
          </cell>
          <cell r="B331">
            <v>329</v>
          </cell>
          <cell r="C331" t="str">
            <v> i | 1 | 2 | 3 </v>
          </cell>
          <cell r="E331">
            <v>0.6</v>
          </cell>
          <cell r="F331">
            <v>-1.64</v>
          </cell>
          <cell r="G331">
            <v>9158300</v>
          </cell>
          <cell r="H331">
            <v>5535</v>
          </cell>
          <cell r="I331">
            <v>3247</v>
          </cell>
          <cell r="K331">
            <v>0.87</v>
          </cell>
          <cell r="L331">
            <v>1.42</v>
          </cell>
          <cell r="N331">
            <v>0</v>
          </cell>
          <cell r="O331">
            <v>-6.66</v>
          </cell>
          <cell r="P331">
            <v>-9.57</v>
          </cell>
          <cell r="Q331">
            <v>-32.99</v>
          </cell>
          <cell r="R331">
            <v>4.2699999999999996</v>
          </cell>
          <cell r="S331">
            <v>30.13</v>
          </cell>
        </row>
        <row r="332">
          <cell r="A332" t="str">
            <v>MAJOR</v>
          </cell>
          <cell r="B332">
            <v>330</v>
          </cell>
          <cell r="C332" t="str">
            <v> i | 1 | 2 | 3 </v>
          </cell>
          <cell r="E332">
            <v>18.8</v>
          </cell>
          <cell r="F332">
            <v>-1.05</v>
          </cell>
          <cell r="G332">
            <v>4433500</v>
          </cell>
          <cell r="H332">
            <v>84422</v>
          </cell>
          <cell r="I332">
            <v>16820</v>
          </cell>
          <cell r="K332">
            <v>2.86</v>
          </cell>
          <cell r="L332">
            <v>1.77</v>
          </cell>
          <cell r="M332">
            <v>0.35</v>
          </cell>
          <cell r="N332">
            <v>0</v>
          </cell>
          <cell r="O332">
            <v>-2.57</v>
          </cell>
          <cell r="P332">
            <v>-9.5500000000000007</v>
          </cell>
          <cell r="Q332">
            <v>-29.69</v>
          </cell>
          <cell r="R332">
            <v>5.32</v>
          </cell>
          <cell r="S332">
            <v>49.7</v>
          </cell>
        </row>
        <row r="333">
          <cell r="A333" t="str">
            <v>MAKRO</v>
          </cell>
          <cell r="B333">
            <v>331</v>
          </cell>
          <cell r="C333" t="str">
            <v> i | 1 | 3 </v>
          </cell>
          <cell r="E333">
            <v>40</v>
          </cell>
          <cell r="F333">
            <v>-3.03</v>
          </cell>
          <cell r="G333">
            <v>1021000</v>
          </cell>
          <cell r="H333">
            <v>41167</v>
          </cell>
          <cell r="I333">
            <v>192000</v>
          </cell>
          <cell r="J333">
            <v>30.13</v>
          </cell>
          <cell r="K333">
            <v>9.6300000000000008</v>
          </cell>
          <cell r="L333">
            <v>2.3199999999999998</v>
          </cell>
          <cell r="M333">
            <v>0.4</v>
          </cell>
          <cell r="N333">
            <v>1.35</v>
          </cell>
          <cell r="O333">
            <v>13.97</v>
          </cell>
          <cell r="P333">
            <v>33.67</v>
          </cell>
          <cell r="Q333">
            <v>2.74</v>
          </cell>
          <cell r="R333">
            <v>2.4</v>
          </cell>
          <cell r="S333">
            <v>6.92</v>
          </cell>
          <cell r="U333">
            <v>381</v>
          </cell>
          <cell r="V333">
            <v>436</v>
          </cell>
          <cell r="W333">
            <v>7.37</v>
          </cell>
        </row>
        <row r="334">
          <cell r="A334" t="str">
            <v>MALEE</v>
          </cell>
          <cell r="B334">
            <v>332</v>
          </cell>
          <cell r="C334" t="str">
            <v> i | 1 | 2 | 3 </v>
          </cell>
          <cell r="E334">
            <v>6.2</v>
          </cell>
          <cell r="F334">
            <v>-3.13</v>
          </cell>
          <cell r="G334">
            <v>321800</v>
          </cell>
          <cell r="H334">
            <v>1988</v>
          </cell>
          <cell r="I334">
            <v>1736</v>
          </cell>
          <cell r="K334">
            <v>2.04</v>
          </cell>
          <cell r="L334">
            <v>3.93</v>
          </cell>
          <cell r="N334">
            <v>0</v>
          </cell>
          <cell r="O334">
            <v>-2.86</v>
          </cell>
          <cell r="P334">
            <v>-15.71</v>
          </cell>
          <cell r="Q334">
            <v>-2.42</v>
          </cell>
          <cell r="S334">
            <v>48.48</v>
          </cell>
        </row>
        <row r="335">
          <cell r="A335" t="str">
            <v>MANRIN</v>
          </cell>
          <cell r="B335">
            <v>333</v>
          </cell>
          <cell r="C335" t="str">
            <v> i | 1 | 3 </v>
          </cell>
          <cell r="E335">
            <v>26.75</v>
          </cell>
          <cell r="F335">
            <v>0</v>
          </cell>
          <cell r="G335">
            <v>0</v>
          </cell>
          <cell r="H335">
            <v>0</v>
          </cell>
          <cell r="I335">
            <v>720</v>
          </cell>
          <cell r="K335">
            <v>1.77</v>
          </cell>
          <cell r="L335">
            <v>0.86</v>
          </cell>
          <cell r="M335">
            <v>0.47</v>
          </cell>
          <cell r="N335">
            <v>0</v>
          </cell>
          <cell r="O335">
            <v>-6.37</v>
          </cell>
          <cell r="P335">
            <v>-10.96</v>
          </cell>
          <cell r="Q335">
            <v>-68.099999999999994</v>
          </cell>
          <cell r="R335">
            <v>1.76</v>
          </cell>
          <cell r="S335">
            <v>35.11</v>
          </cell>
        </row>
        <row r="336">
          <cell r="A336" t="str">
            <v>MATCH</v>
          </cell>
          <cell r="B336">
            <v>334</v>
          </cell>
          <cell r="C336" t="str">
            <v> i | 1 | 2 | 3 </v>
          </cell>
          <cell r="E336">
            <v>1.55</v>
          </cell>
          <cell r="F336">
            <v>2.65</v>
          </cell>
          <cell r="G336">
            <v>19100</v>
          </cell>
          <cell r="H336">
            <v>29</v>
          </cell>
          <cell r="I336">
            <v>1212</v>
          </cell>
          <cell r="K336">
            <v>0.89</v>
          </cell>
          <cell r="L336">
            <v>0.21</v>
          </cell>
          <cell r="N336">
            <v>0</v>
          </cell>
          <cell r="O336">
            <v>-8.64</v>
          </cell>
          <cell r="P336">
            <v>-10.38</v>
          </cell>
          <cell r="Q336">
            <v>-71.22</v>
          </cell>
          <cell r="S336">
            <v>12.39</v>
          </cell>
        </row>
        <row r="337">
          <cell r="A337" t="str">
            <v>MATI</v>
          </cell>
          <cell r="B337">
            <v>335</v>
          </cell>
          <cell r="C337" t="str">
            <v> i | 1 | 2 | 3 </v>
          </cell>
          <cell r="E337">
            <v>4.4400000000000004</v>
          </cell>
          <cell r="F337">
            <v>0</v>
          </cell>
          <cell r="G337">
            <v>700</v>
          </cell>
          <cell r="H337">
            <v>3</v>
          </cell>
          <cell r="I337">
            <v>823</v>
          </cell>
          <cell r="K337">
            <v>0.62</v>
          </cell>
          <cell r="L337">
            <v>0.32</v>
          </cell>
          <cell r="N337">
            <v>0</v>
          </cell>
          <cell r="O337">
            <v>-2.5</v>
          </cell>
          <cell r="P337">
            <v>-2.62</v>
          </cell>
          <cell r="Q337">
            <v>1.56</v>
          </cell>
          <cell r="R337">
            <v>2.25</v>
          </cell>
          <cell r="S337">
            <v>33.630000000000003</v>
          </cell>
        </row>
        <row r="338">
          <cell r="A338" t="str">
            <v>MAX</v>
          </cell>
          <cell r="B338">
            <v>336</v>
          </cell>
          <cell r="C338" t="str">
            <v> i | 1 | 2 | 3 </v>
          </cell>
          <cell r="E338">
            <v>0.01</v>
          </cell>
          <cell r="F338">
            <v>0</v>
          </cell>
          <cell r="G338">
            <v>88999900</v>
          </cell>
          <cell r="H338">
            <v>1434</v>
          </cell>
          <cell r="I338">
            <v>857</v>
          </cell>
          <cell r="K338">
            <v>0.5</v>
          </cell>
          <cell r="L338">
            <v>0.44</v>
          </cell>
          <cell r="N338">
            <v>0</v>
          </cell>
          <cell r="O338">
            <v>-2.21</v>
          </cell>
          <cell r="P338">
            <v>-4.59</v>
          </cell>
          <cell r="Q338">
            <v>-5.23</v>
          </cell>
          <cell r="S338">
            <v>86.88</v>
          </cell>
        </row>
        <row r="339">
          <cell r="A339" t="str">
            <v>MBAX</v>
          </cell>
          <cell r="B339">
            <v>337</v>
          </cell>
          <cell r="C339" t="str">
            <v> i | 1 | 2 | 3 </v>
          </cell>
          <cell r="E339">
            <v>7.1</v>
          </cell>
          <cell r="F339">
            <v>-0.7</v>
          </cell>
          <cell r="G339">
            <v>2030600</v>
          </cell>
          <cell r="H339">
            <v>14458</v>
          </cell>
          <cell r="I339">
            <v>1362</v>
          </cell>
          <cell r="J339">
            <v>7.49</v>
          </cell>
          <cell r="K339">
            <v>2.35</v>
          </cell>
          <cell r="L339">
            <v>1.41</v>
          </cell>
          <cell r="M339">
            <v>0.32</v>
          </cell>
          <cell r="N339">
            <v>0.95</v>
          </cell>
          <cell r="O339">
            <v>17.88</v>
          </cell>
          <cell r="P339">
            <v>34.25</v>
          </cell>
          <cell r="Q339">
            <v>10.82</v>
          </cell>
          <cell r="R339">
            <v>3.52</v>
          </cell>
          <cell r="S339">
            <v>53</v>
          </cell>
          <cell r="U339">
            <v>46</v>
          </cell>
          <cell r="V339">
            <v>69</v>
          </cell>
          <cell r="W339">
            <v>-1.4</v>
          </cell>
        </row>
        <row r="340">
          <cell r="A340" t="str">
            <v>MBK</v>
          </cell>
          <cell r="B340">
            <v>338</v>
          </cell>
          <cell r="C340" t="str">
            <v> i | 1 | 2 | 3 </v>
          </cell>
          <cell r="E340">
            <v>13.5</v>
          </cell>
          <cell r="F340">
            <v>0</v>
          </cell>
          <cell r="G340">
            <v>5540500</v>
          </cell>
          <cell r="H340">
            <v>74262</v>
          </cell>
          <cell r="I340">
            <v>22881</v>
          </cell>
          <cell r="J340">
            <v>17.71</v>
          </cell>
          <cell r="K340">
            <v>1.1000000000000001</v>
          </cell>
          <cell r="L340">
            <v>1.78</v>
          </cell>
          <cell r="N340">
            <v>0.76</v>
          </cell>
          <cell r="O340">
            <v>4.92</v>
          </cell>
          <cell r="P340">
            <v>5.95</v>
          </cell>
          <cell r="Q340">
            <v>1.42</v>
          </cell>
          <cell r="R340">
            <v>5.93</v>
          </cell>
          <cell r="S340">
            <v>45.61</v>
          </cell>
          <cell r="U340">
            <v>602</v>
          </cell>
          <cell r="V340">
            <v>577</v>
          </cell>
          <cell r="W340">
            <v>1.25</v>
          </cell>
        </row>
        <row r="341">
          <cell r="A341" t="str">
            <v>MBKET</v>
          </cell>
          <cell r="B341">
            <v>339</v>
          </cell>
          <cell r="C341" t="str">
            <v> i | 1 | 3 </v>
          </cell>
          <cell r="E341">
            <v>8.6</v>
          </cell>
          <cell r="F341">
            <v>0</v>
          </cell>
          <cell r="G341">
            <v>14700</v>
          </cell>
          <cell r="H341">
            <v>126</v>
          </cell>
          <cell r="I341">
            <v>4909</v>
          </cell>
          <cell r="J341">
            <v>11.8</v>
          </cell>
          <cell r="K341">
            <v>1.1100000000000001</v>
          </cell>
          <cell r="L341">
            <v>2.33</v>
          </cell>
          <cell r="M341">
            <v>0.1</v>
          </cell>
          <cell r="N341">
            <v>0.73</v>
          </cell>
          <cell r="O341">
            <v>3.34</v>
          </cell>
          <cell r="P341">
            <v>9.68</v>
          </cell>
          <cell r="Q341">
            <v>15.41</v>
          </cell>
          <cell r="R341">
            <v>10</v>
          </cell>
          <cell r="S341">
            <v>16.75</v>
          </cell>
          <cell r="U341">
            <v>379</v>
          </cell>
          <cell r="V341">
            <v>529</v>
          </cell>
          <cell r="W341">
            <v>-0.42</v>
          </cell>
        </row>
        <row r="342">
          <cell r="A342" t="str">
            <v>MC</v>
          </cell>
          <cell r="B342">
            <v>340</v>
          </cell>
          <cell r="C342" t="str">
            <v> i | 1 | 2 | 3 </v>
          </cell>
          <cell r="E342">
            <v>10.5</v>
          </cell>
          <cell r="F342">
            <v>-1.87</v>
          </cell>
          <cell r="G342">
            <v>681800</v>
          </cell>
          <cell r="H342">
            <v>7263</v>
          </cell>
          <cell r="I342">
            <v>8400</v>
          </cell>
          <cell r="J342">
            <v>18.600000000000001</v>
          </cell>
          <cell r="K342">
            <v>2.27</v>
          </cell>
          <cell r="L342">
            <v>0.47</v>
          </cell>
          <cell r="M342">
            <v>0.2</v>
          </cell>
          <cell r="N342">
            <v>0.56999999999999995</v>
          </cell>
          <cell r="O342">
            <v>10.6</v>
          </cell>
          <cell r="P342">
            <v>12.14</v>
          </cell>
          <cell r="Q342">
            <v>13.84</v>
          </cell>
          <cell r="R342">
            <v>5.24</v>
          </cell>
          <cell r="S342">
            <v>42.76</v>
          </cell>
          <cell r="U342">
            <v>455</v>
          </cell>
          <cell r="V342">
            <v>400</v>
          </cell>
          <cell r="W342">
            <v>-0.67</v>
          </cell>
        </row>
        <row r="343">
          <cell r="A343" t="str">
            <v>MCOT</v>
          </cell>
          <cell r="B343">
            <v>341</v>
          </cell>
          <cell r="C343" t="str">
            <v> i | 1 | 3 </v>
          </cell>
          <cell r="E343">
            <v>4.92</v>
          </cell>
          <cell r="F343">
            <v>3.8</v>
          </cell>
          <cell r="G343">
            <v>2227100</v>
          </cell>
          <cell r="H343">
            <v>11194</v>
          </cell>
          <cell r="I343">
            <v>3381</v>
          </cell>
          <cell r="K343">
            <v>1.66</v>
          </cell>
          <cell r="L343">
            <v>0.84</v>
          </cell>
          <cell r="N343">
            <v>0</v>
          </cell>
          <cell r="O343">
            <v>-26.3</v>
          </cell>
          <cell r="P343">
            <v>-59.47</v>
          </cell>
          <cell r="Q343">
            <v>-97.95</v>
          </cell>
          <cell r="S343">
            <v>22.71</v>
          </cell>
        </row>
        <row r="344">
          <cell r="A344" t="str">
            <v>MCS</v>
          </cell>
          <cell r="B344">
            <v>342</v>
          </cell>
          <cell r="C344" t="str">
            <v> i | 1 | 2 | 3 </v>
          </cell>
          <cell r="E344">
            <v>12.9</v>
          </cell>
          <cell r="F344">
            <v>-1.53</v>
          </cell>
          <cell r="G344">
            <v>1030300</v>
          </cell>
          <cell r="H344">
            <v>13304</v>
          </cell>
          <cell r="I344">
            <v>6153</v>
          </cell>
          <cell r="J344">
            <v>6.57</v>
          </cell>
          <cell r="K344">
            <v>1.75</v>
          </cell>
          <cell r="L344">
            <v>0.64</v>
          </cell>
          <cell r="M344">
            <v>0.4</v>
          </cell>
          <cell r="N344">
            <v>1.99</v>
          </cell>
          <cell r="O344">
            <v>20.84</v>
          </cell>
          <cell r="P344">
            <v>29.08</v>
          </cell>
          <cell r="Q344">
            <v>20.75</v>
          </cell>
          <cell r="R344">
            <v>5.04</v>
          </cell>
          <cell r="S344">
            <v>76.63</v>
          </cell>
          <cell r="U344">
            <v>47</v>
          </cell>
          <cell r="V344">
            <v>42</v>
          </cell>
          <cell r="W344">
            <v>0.38</v>
          </cell>
        </row>
        <row r="345">
          <cell r="A345" t="str">
            <v>MDX</v>
          </cell>
          <cell r="B345">
            <v>343</v>
          </cell>
          <cell r="C345" t="str">
            <v> i | 1 | 3 </v>
          </cell>
          <cell r="E345">
            <v>2.54</v>
          </cell>
          <cell r="F345">
            <v>-1.55</v>
          </cell>
          <cell r="G345">
            <v>782400</v>
          </cell>
          <cell r="H345">
            <v>2005</v>
          </cell>
          <cell r="I345">
            <v>1208</v>
          </cell>
          <cell r="J345">
            <v>17.57</v>
          </cell>
          <cell r="K345">
            <v>0.34</v>
          </cell>
          <cell r="L345">
            <v>0.18</v>
          </cell>
          <cell r="N345">
            <v>0.14000000000000001</v>
          </cell>
          <cell r="O345">
            <v>1.89</v>
          </cell>
          <cell r="P345">
            <v>2.4</v>
          </cell>
          <cell r="Q345">
            <v>19.52</v>
          </cell>
          <cell r="S345">
            <v>71.37</v>
          </cell>
          <cell r="U345">
            <v>699</v>
          </cell>
          <cell r="V345">
            <v>703</v>
          </cell>
          <cell r="W345">
            <v>0.34</v>
          </cell>
        </row>
        <row r="346">
          <cell r="A346" t="str">
            <v>MEGA</v>
          </cell>
          <cell r="B346">
            <v>344</v>
          </cell>
          <cell r="C346" t="str">
            <v> i | 1 | 2 | 3 </v>
          </cell>
          <cell r="E346">
            <v>35.5</v>
          </cell>
          <cell r="F346">
            <v>-1.39</v>
          </cell>
          <cell r="G346">
            <v>1412100</v>
          </cell>
          <cell r="H346">
            <v>50459</v>
          </cell>
          <cell r="I346">
            <v>30951</v>
          </cell>
          <cell r="J346">
            <v>23.62</v>
          </cell>
          <cell r="K346">
            <v>4.8</v>
          </cell>
          <cell r="L346">
            <v>0.76</v>
          </cell>
          <cell r="M346">
            <v>0.36</v>
          </cell>
          <cell r="N346">
            <v>1.55</v>
          </cell>
          <cell r="O346">
            <v>14.84</v>
          </cell>
          <cell r="P346">
            <v>21.69</v>
          </cell>
          <cell r="Q346">
            <v>10.54</v>
          </cell>
          <cell r="R346">
            <v>2.0299999999999998</v>
          </cell>
          <cell r="S346">
            <v>38.75</v>
          </cell>
          <cell r="U346">
            <v>391</v>
          </cell>
          <cell r="V346">
            <v>387</v>
          </cell>
          <cell r="W346">
            <v>1.61</v>
          </cell>
        </row>
        <row r="347">
          <cell r="A347" t="str">
            <v>META</v>
          </cell>
          <cell r="B347">
            <v>345</v>
          </cell>
          <cell r="C347" t="str">
            <v> i | 1 | 2 | 3 </v>
          </cell>
          <cell r="E347">
            <v>0.48</v>
          </cell>
          <cell r="F347">
            <v>26.32</v>
          </cell>
          <cell r="G347">
            <v>80864700</v>
          </cell>
          <cell r="H347">
            <v>36521</v>
          </cell>
          <cell r="I347">
            <v>612</v>
          </cell>
          <cell r="K347">
            <v>0.32</v>
          </cell>
          <cell r="L347">
            <v>1.57</v>
          </cell>
          <cell r="N347">
            <v>0</v>
          </cell>
          <cell r="O347">
            <v>-1.1200000000000001</v>
          </cell>
          <cell r="P347">
            <v>-4.93</v>
          </cell>
          <cell r="Q347">
            <v>-68.67</v>
          </cell>
          <cell r="S347">
            <v>65.94</v>
          </cell>
        </row>
        <row r="348">
          <cell r="A348" t="str">
            <v>METCO</v>
          </cell>
          <cell r="B348">
            <v>346</v>
          </cell>
          <cell r="C348" t="str">
            <v> i | 1 | 2 | 3 </v>
          </cell>
          <cell r="E348">
            <v>195</v>
          </cell>
          <cell r="F348">
            <v>2.63</v>
          </cell>
          <cell r="G348">
            <v>13800</v>
          </cell>
          <cell r="H348">
            <v>2646</v>
          </cell>
          <cell r="I348">
            <v>4075</v>
          </cell>
          <cell r="J348">
            <v>16.62</v>
          </cell>
          <cell r="K348">
            <v>0.75</v>
          </cell>
          <cell r="L348">
            <v>0.42</v>
          </cell>
          <cell r="M348">
            <v>10</v>
          </cell>
          <cell r="N348">
            <v>11.97</v>
          </cell>
          <cell r="O348">
            <v>3.79</v>
          </cell>
          <cell r="P348">
            <v>4.55</v>
          </cell>
          <cell r="Q348">
            <v>2.13</v>
          </cell>
          <cell r="R348">
            <v>5.13</v>
          </cell>
          <cell r="S348">
            <v>22.81</v>
          </cell>
          <cell r="U348">
            <v>613</v>
          </cell>
          <cell r="V348">
            <v>603</v>
          </cell>
          <cell r="W348">
            <v>-0.19</v>
          </cell>
        </row>
        <row r="349">
          <cell r="A349" t="str">
            <v>MFC</v>
          </cell>
          <cell r="B349">
            <v>347</v>
          </cell>
          <cell r="C349" t="str">
            <v> i | 1 | 3 </v>
          </cell>
          <cell r="E349">
            <v>14.1</v>
          </cell>
          <cell r="F349">
            <v>-0.7</v>
          </cell>
          <cell r="G349">
            <v>7800</v>
          </cell>
          <cell r="H349">
            <v>109</v>
          </cell>
          <cell r="I349">
            <v>1771</v>
          </cell>
          <cell r="J349">
            <v>13.4</v>
          </cell>
          <cell r="K349">
            <v>1.74</v>
          </cell>
          <cell r="L349">
            <v>0.36</v>
          </cell>
          <cell r="M349">
            <v>1</v>
          </cell>
          <cell r="N349">
            <v>1.05</v>
          </cell>
          <cell r="O349">
            <v>12.32</v>
          </cell>
          <cell r="P349">
            <v>12.58</v>
          </cell>
          <cell r="Q349">
            <v>16.079999999999998</v>
          </cell>
          <cell r="R349">
            <v>7.09</v>
          </cell>
          <cell r="S349">
            <v>34.119999999999997</v>
          </cell>
          <cell r="U349">
            <v>358</v>
          </cell>
          <cell r="V349">
            <v>280</v>
          </cell>
          <cell r="W349">
            <v>-1.85</v>
          </cell>
        </row>
        <row r="350">
          <cell r="A350" t="str">
            <v>MFEC</v>
          </cell>
          <cell r="B350">
            <v>348</v>
          </cell>
          <cell r="C350" t="str">
            <v> i | 1 | 2 | 3 </v>
          </cell>
          <cell r="E350">
            <v>4.9800000000000004</v>
          </cell>
          <cell r="F350">
            <v>0.4</v>
          </cell>
          <cell r="G350">
            <v>84000</v>
          </cell>
          <cell r="H350">
            <v>416</v>
          </cell>
          <cell r="I350">
            <v>2198</v>
          </cell>
          <cell r="J350">
            <v>8.67</v>
          </cell>
          <cell r="K350">
            <v>1.21</v>
          </cell>
          <cell r="L350">
            <v>1.17</v>
          </cell>
          <cell r="M350">
            <v>0.35</v>
          </cell>
          <cell r="N350">
            <v>0.56999999999999995</v>
          </cell>
          <cell r="O350">
            <v>8.91</v>
          </cell>
          <cell r="P350">
            <v>14.33</v>
          </cell>
          <cell r="Q350">
            <v>4.7</v>
          </cell>
          <cell r="R350">
            <v>7.03</v>
          </cell>
          <cell r="S350">
            <v>68.459999999999994</v>
          </cell>
          <cell r="U350">
            <v>207</v>
          </cell>
          <cell r="V350">
            <v>222</v>
          </cell>
          <cell r="W350">
            <v>-0.08</v>
          </cell>
        </row>
        <row r="351">
          <cell r="A351" t="str">
            <v>MGT</v>
          </cell>
          <cell r="B351">
            <v>349</v>
          </cell>
          <cell r="C351" t="str">
            <v> i | 1 | 3 </v>
          </cell>
          <cell r="E351">
            <v>2.2599999999999998</v>
          </cell>
          <cell r="F351">
            <v>-0.88</v>
          </cell>
          <cell r="G351">
            <v>1787300</v>
          </cell>
          <cell r="H351">
            <v>4017</v>
          </cell>
          <cell r="I351">
            <v>904</v>
          </cell>
          <cell r="J351">
            <v>8.66</v>
          </cell>
          <cell r="K351">
            <v>1.95</v>
          </cell>
          <cell r="L351">
            <v>0.17</v>
          </cell>
          <cell r="M351">
            <v>0.03</v>
          </cell>
          <cell r="N351">
            <v>0.26</v>
          </cell>
          <cell r="O351">
            <v>23.99</v>
          </cell>
          <cell r="P351">
            <v>24.03</v>
          </cell>
          <cell r="Q351">
            <v>13.74</v>
          </cell>
          <cell r="R351">
            <v>3.98</v>
          </cell>
          <cell r="S351">
            <v>24.95</v>
          </cell>
          <cell r="U351">
            <v>112</v>
          </cell>
          <cell r="V351">
            <v>75</v>
          </cell>
          <cell r="W351">
            <v>0.28000000000000003</v>
          </cell>
        </row>
        <row r="352">
          <cell r="A352" t="str">
            <v>MICRO</v>
          </cell>
          <cell r="B352">
            <v>350</v>
          </cell>
          <cell r="C352" t="str">
            <v> i </v>
          </cell>
          <cell r="E352">
            <v>4.96</v>
          </cell>
          <cell r="F352">
            <v>-1.78</v>
          </cell>
          <cell r="G352">
            <v>13121000</v>
          </cell>
          <cell r="H352">
            <v>66319</v>
          </cell>
          <cell r="I352">
            <v>4638</v>
          </cell>
          <cell r="J352">
            <v>38.14</v>
          </cell>
          <cell r="L352">
            <v>0.68</v>
          </cell>
          <cell r="N352">
            <v>0.14000000000000001</v>
          </cell>
          <cell r="S352">
            <v>34.229999999999997</v>
          </cell>
        </row>
        <row r="353">
          <cell r="A353" t="str">
            <v>MIDA</v>
          </cell>
          <cell r="B353">
            <v>351</v>
          </cell>
          <cell r="C353" t="str">
            <v> i | 1 | 2 | 3 </v>
          </cell>
          <cell r="E353">
            <v>0.51</v>
          </cell>
          <cell r="F353">
            <v>2</v>
          </cell>
          <cell r="G353">
            <v>328800</v>
          </cell>
          <cell r="H353">
            <v>164</v>
          </cell>
          <cell r="I353">
            <v>1277</v>
          </cell>
          <cell r="K353">
            <v>0.33</v>
          </cell>
          <cell r="L353">
            <v>1.46</v>
          </cell>
          <cell r="N353">
            <v>0</v>
          </cell>
          <cell r="O353">
            <v>2.72</v>
          </cell>
          <cell r="P353">
            <v>-2.37</v>
          </cell>
          <cell r="Q353">
            <v>-4.93</v>
          </cell>
          <cell r="S353">
            <v>54.52</v>
          </cell>
        </row>
        <row r="354">
          <cell r="A354" t="str">
            <v>MILL</v>
          </cell>
          <cell r="B354">
            <v>352</v>
          </cell>
          <cell r="C354" t="str">
            <v> i | 1 | 2 | 3 </v>
          </cell>
          <cell r="E354">
            <v>0.7</v>
          </cell>
          <cell r="F354">
            <v>0</v>
          </cell>
          <cell r="G354">
            <v>420200</v>
          </cell>
          <cell r="H354">
            <v>294</v>
          </cell>
          <cell r="I354">
            <v>3168</v>
          </cell>
          <cell r="J354">
            <v>21.42</v>
          </cell>
          <cell r="K354">
            <v>0.53</v>
          </cell>
          <cell r="L354">
            <v>2.95</v>
          </cell>
          <cell r="M354">
            <v>0.02</v>
          </cell>
          <cell r="N354">
            <v>0.03</v>
          </cell>
          <cell r="O354">
            <v>3.46</v>
          </cell>
          <cell r="P354">
            <v>2.48</v>
          </cell>
          <cell r="Q354">
            <v>0.64</v>
          </cell>
          <cell r="R354">
            <v>2.86</v>
          </cell>
          <cell r="S354">
            <v>29.38</v>
          </cell>
          <cell r="U354">
            <v>743</v>
          </cell>
          <cell r="V354">
            <v>687</v>
          </cell>
          <cell r="W354">
            <v>-0.15</v>
          </cell>
        </row>
        <row r="355">
          <cell r="A355" t="str">
            <v>MINT</v>
          </cell>
          <cell r="B355">
            <v>353</v>
          </cell>
          <cell r="C355" t="str">
            <v> i | 1 | 2 | 3 </v>
          </cell>
          <cell r="E355">
            <v>26</v>
          </cell>
          <cell r="F355">
            <v>1.96</v>
          </cell>
          <cell r="G355">
            <v>71070100</v>
          </cell>
          <cell r="H355">
            <v>1834978</v>
          </cell>
          <cell r="I355">
            <v>134741</v>
          </cell>
          <cell r="K355">
            <v>1.86</v>
          </cell>
          <cell r="L355">
            <v>4.03</v>
          </cell>
          <cell r="N355">
            <v>0</v>
          </cell>
          <cell r="O355">
            <v>-2.2599999999999998</v>
          </cell>
          <cell r="P355">
            <v>-16.54</v>
          </cell>
          <cell r="Q355">
            <v>-35.229999999999997</v>
          </cell>
          <cell r="S355">
            <v>61.55</v>
          </cell>
        </row>
        <row r="356">
          <cell r="A356" t="str">
            <v>MITSIB</v>
          </cell>
          <cell r="B356">
            <v>354</v>
          </cell>
          <cell r="C356" t="str">
            <v> i | 1 | 3 </v>
          </cell>
          <cell r="E356">
            <v>0.99</v>
          </cell>
          <cell r="F356">
            <v>-1.98</v>
          </cell>
          <cell r="G356">
            <v>60700</v>
          </cell>
          <cell r="H356">
            <v>61</v>
          </cell>
          <cell r="I356">
            <v>707</v>
          </cell>
          <cell r="J356">
            <v>37.42</v>
          </cell>
          <cell r="K356">
            <v>0.99</v>
          </cell>
          <cell r="L356">
            <v>1.02</v>
          </cell>
          <cell r="N356">
            <v>0.03</v>
          </cell>
          <cell r="O356">
            <v>2.17</v>
          </cell>
          <cell r="P356">
            <v>2.67</v>
          </cell>
          <cell r="Q356">
            <v>2.21</v>
          </cell>
          <cell r="R356">
            <v>0.37</v>
          </cell>
          <cell r="S356">
            <v>81.93</v>
          </cell>
          <cell r="U356">
            <v>830</v>
          </cell>
          <cell r="V356">
            <v>834</v>
          </cell>
          <cell r="W356">
            <v>2.2599999999999998</v>
          </cell>
        </row>
        <row r="357">
          <cell r="A357" t="str">
            <v>MJD</v>
          </cell>
          <cell r="B357">
            <v>355</v>
          </cell>
          <cell r="C357" t="str">
            <v> i | 1 | 2 | 3 </v>
          </cell>
          <cell r="E357">
            <v>1.69</v>
          </cell>
          <cell r="F357">
            <v>-0.59</v>
          </cell>
          <cell r="G357">
            <v>808300</v>
          </cell>
          <cell r="H357">
            <v>1364</v>
          </cell>
          <cell r="I357">
            <v>1454</v>
          </cell>
          <cell r="J357">
            <v>15.74</v>
          </cell>
          <cell r="K357">
            <v>0.27</v>
          </cell>
          <cell r="L357">
            <v>2.21</v>
          </cell>
          <cell r="N357">
            <v>0.11</v>
          </cell>
          <cell r="O357">
            <v>3.4</v>
          </cell>
          <cell r="P357">
            <v>1.71</v>
          </cell>
          <cell r="Q357">
            <v>2.0499999999999998</v>
          </cell>
          <cell r="S357">
            <v>32.54</v>
          </cell>
          <cell r="U357">
            <v>683</v>
          </cell>
          <cell r="V357">
            <v>605</v>
          </cell>
          <cell r="W357">
            <v>-0.13</v>
          </cell>
        </row>
        <row r="358">
          <cell r="A358" t="str">
            <v>MK</v>
          </cell>
          <cell r="B358">
            <v>356</v>
          </cell>
          <cell r="C358" t="str">
            <v> i | 1 | 2 | 3 </v>
          </cell>
          <cell r="E358">
            <v>3.1</v>
          </cell>
          <cell r="F358">
            <v>0.65</v>
          </cell>
          <cell r="G358">
            <v>81900</v>
          </cell>
          <cell r="H358">
            <v>254</v>
          </cell>
          <cell r="I358">
            <v>3383</v>
          </cell>
          <cell r="K358">
            <v>0.49</v>
          </cell>
          <cell r="L358">
            <v>1.51</v>
          </cell>
          <cell r="M358">
            <v>0.11</v>
          </cell>
          <cell r="N358">
            <v>0</v>
          </cell>
          <cell r="O358">
            <v>2.46</v>
          </cell>
          <cell r="P358">
            <v>-0.37</v>
          </cell>
          <cell r="Q358">
            <v>1.17</v>
          </cell>
          <cell r="S358">
            <v>57.75</v>
          </cell>
        </row>
        <row r="359">
          <cell r="A359" t="str">
            <v>ML</v>
          </cell>
          <cell r="B359">
            <v>357</v>
          </cell>
          <cell r="C359" t="str">
            <v> i | 1 | 2 | 3 </v>
          </cell>
          <cell r="E359">
            <v>0.85</v>
          </cell>
          <cell r="F359">
            <v>0</v>
          </cell>
          <cell r="G359">
            <v>33400</v>
          </cell>
          <cell r="H359">
            <v>28</v>
          </cell>
          <cell r="I359">
            <v>905</v>
          </cell>
          <cell r="J359">
            <v>7.92</v>
          </cell>
          <cell r="K359">
            <v>0.46</v>
          </cell>
          <cell r="L359">
            <v>0.95</v>
          </cell>
          <cell r="M359">
            <v>0.03</v>
          </cell>
          <cell r="N359">
            <v>0.11</v>
          </cell>
          <cell r="O359">
            <v>3.87</v>
          </cell>
          <cell r="P359">
            <v>5.98</v>
          </cell>
          <cell r="Q359">
            <v>18.350000000000001</v>
          </cell>
          <cell r="R359">
            <v>3.53</v>
          </cell>
          <cell r="S359">
            <v>44.64</v>
          </cell>
          <cell r="U359">
            <v>377</v>
          </cell>
          <cell r="V359">
            <v>400</v>
          </cell>
          <cell r="W359">
            <v>-19.440000000000001</v>
          </cell>
        </row>
        <row r="360">
          <cell r="A360" t="str">
            <v>MM</v>
          </cell>
          <cell r="B360">
            <v>358</v>
          </cell>
          <cell r="C360" t="str">
            <v> i | 1 | 3 </v>
          </cell>
          <cell r="E360">
            <v>2.02</v>
          </cell>
          <cell r="F360">
            <v>0</v>
          </cell>
          <cell r="G360">
            <v>0</v>
          </cell>
          <cell r="H360">
            <v>0</v>
          </cell>
          <cell r="I360">
            <v>2131</v>
          </cell>
          <cell r="K360">
            <v>0.84</v>
          </cell>
          <cell r="L360">
            <v>1.04</v>
          </cell>
          <cell r="M360">
            <v>0.06</v>
          </cell>
          <cell r="N360">
            <v>0</v>
          </cell>
          <cell r="O360">
            <v>-1.1499999999999999</v>
          </cell>
          <cell r="P360">
            <v>-3.98</v>
          </cell>
          <cell r="Q360">
            <v>-6.97</v>
          </cell>
          <cell r="R360">
            <v>2.97</v>
          </cell>
          <cell r="S360">
            <v>19.84</v>
          </cell>
        </row>
        <row r="361">
          <cell r="A361" t="str">
            <v>MODERN</v>
          </cell>
          <cell r="B361">
            <v>359</v>
          </cell>
          <cell r="C361" t="str">
            <v> i | 1 | 2 | 3 </v>
          </cell>
          <cell r="E361">
            <v>2.76</v>
          </cell>
          <cell r="F361">
            <v>0</v>
          </cell>
          <cell r="G361">
            <v>229700</v>
          </cell>
          <cell r="H361">
            <v>631</v>
          </cell>
          <cell r="I361">
            <v>2070</v>
          </cell>
          <cell r="J361">
            <v>15.74</v>
          </cell>
          <cell r="K361">
            <v>0.92</v>
          </cell>
          <cell r="L361">
            <v>0.51</v>
          </cell>
          <cell r="M361">
            <v>0.05</v>
          </cell>
          <cell r="N361">
            <v>0.18</v>
          </cell>
          <cell r="O361">
            <v>5.19</v>
          </cell>
          <cell r="P361">
            <v>5.76</v>
          </cell>
          <cell r="Q361">
            <v>4.1900000000000004</v>
          </cell>
          <cell r="R361">
            <v>6.16</v>
          </cell>
          <cell r="S361">
            <v>70.7</v>
          </cell>
          <cell r="U361">
            <v>575</v>
          </cell>
          <cell r="V361">
            <v>531</v>
          </cell>
          <cell r="W361">
            <v>-0.67</v>
          </cell>
        </row>
        <row r="362">
          <cell r="A362" t="str">
            <v>MONO</v>
          </cell>
          <cell r="B362">
            <v>360</v>
          </cell>
          <cell r="C362" t="str">
            <v> i | 1 | 2 | 3 </v>
          </cell>
          <cell r="E362">
            <v>2.48</v>
          </cell>
          <cell r="F362">
            <v>-0.8</v>
          </cell>
          <cell r="G362">
            <v>1215200</v>
          </cell>
          <cell r="H362">
            <v>3015</v>
          </cell>
          <cell r="I362">
            <v>8608</v>
          </cell>
          <cell r="K362">
            <v>6.41</v>
          </cell>
          <cell r="L362">
            <v>2.2200000000000002</v>
          </cell>
          <cell r="N362">
            <v>0</v>
          </cell>
          <cell r="O362">
            <v>-18.53</v>
          </cell>
          <cell r="P362">
            <v>-50.28</v>
          </cell>
          <cell r="Q362">
            <v>-58.34</v>
          </cell>
          <cell r="S362">
            <v>27.3</v>
          </cell>
        </row>
        <row r="363">
          <cell r="A363" t="str">
            <v>MOONG</v>
          </cell>
          <cell r="B363">
            <v>361</v>
          </cell>
          <cell r="C363" t="str">
            <v> i | 1 | 2 | 3 </v>
          </cell>
          <cell r="E363">
            <v>4.0999999999999996</v>
          </cell>
          <cell r="F363">
            <v>-0.97</v>
          </cell>
          <cell r="G363">
            <v>102500</v>
          </cell>
          <cell r="H363">
            <v>422</v>
          </cell>
          <cell r="I363">
            <v>692</v>
          </cell>
          <cell r="J363">
            <v>10.16</v>
          </cell>
          <cell r="K363">
            <v>0.89</v>
          </cell>
          <cell r="L363">
            <v>0.3</v>
          </cell>
          <cell r="M363">
            <v>0.26</v>
          </cell>
          <cell r="N363">
            <v>0.4</v>
          </cell>
          <cell r="O363">
            <v>7.24</v>
          </cell>
          <cell r="P363">
            <v>8.8800000000000008</v>
          </cell>
          <cell r="Q363">
            <v>6.78</v>
          </cell>
          <cell r="R363">
            <v>6.34</v>
          </cell>
          <cell r="S363">
            <v>31.47</v>
          </cell>
          <cell r="U363">
            <v>337</v>
          </cell>
          <cell r="V363">
            <v>313</v>
          </cell>
          <cell r="W363">
            <v>1.07</v>
          </cell>
        </row>
        <row r="364">
          <cell r="A364" t="str">
            <v>MORE</v>
          </cell>
          <cell r="B364">
            <v>362</v>
          </cell>
          <cell r="C364" t="str">
            <v> i | 1 | 2 | 3 </v>
          </cell>
          <cell r="E364">
            <v>0.76</v>
          </cell>
          <cell r="F364">
            <v>0</v>
          </cell>
          <cell r="G364">
            <v>25242500</v>
          </cell>
          <cell r="H364">
            <v>19444</v>
          </cell>
          <cell r="I364">
            <v>4963</v>
          </cell>
          <cell r="K364">
            <v>19.25</v>
          </cell>
          <cell r="L364">
            <v>0.64</v>
          </cell>
          <cell r="N364">
            <v>0</v>
          </cell>
          <cell r="O364">
            <v>-7.39</v>
          </cell>
          <cell r="P364">
            <v>-11.91</v>
          </cell>
          <cell r="Q364">
            <v>-125.39</v>
          </cell>
          <cell r="S364">
            <v>50.74</v>
          </cell>
        </row>
        <row r="365">
          <cell r="A365" t="str">
            <v>MPG</v>
          </cell>
          <cell r="B365">
            <v>363</v>
          </cell>
          <cell r="C365" t="str">
            <v> i | 1 | 2 | 3 </v>
          </cell>
          <cell r="D365" t="str">
            <v>C</v>
          </cell>
          <cell r="E365">
            <v>0.3</v>
          </cell>
          <cell r="F365">
            <v>-3.23</v>
          </cell>
          <cell r="G365">
            <v>883200</v>
          </cell>
          <cell r="H365">
            <v>258</v>
          </cell>
          <cell r="I365">
            <v>293</v>
          </cell>
          <cell r="L365">
            <v>-5.0599999999999996</v>
          </cell>
          <cell r="N365">
            <v>0</v>
          </cell>
          <cell r="O365">
            <v>-26.16</v>
          </cell>
          <cell r="Q365">
            <v>-29.93</v>
          </cell>
          <cell r="S365">
            <v>53.79</v>
          </cell>
        </row>
        <row r="366">
          <cell r="A366" t="str">
            <v>MPIC</v>
          </cell>
          <cell r="B366">
            <v>364</v>
          </cell>
          <cell r="C366" t="str">
            <v> i | 1 | 2 | 3 </v>
          </cell>
          <cell r="E366">
            <v>1.7</v>
          </cell>
          <cell r="F366">
            <v>0</v>
          </cell>
          <cell r="G366">
            <v>0</v>
          </cell>
          <cell r="H366">
            <v>0</v>
          </cell>
          <cell r="I366">
            <v>2210</v>
          </cell>
          <cell r="K366">
            <v>5.31</v>
          </cell>
          <cell r="L366">
            <v>0.43</v>
          </cell>
          <cell r="N366">
            <v>0</v>
          </cell>
          <cell r="O366">
            <v>-13.28</v>
          </cell>
          <cell r="P366">
            <v>-20.54</v>
          </cell>
          <cell r="Q366">
            <v>-76.14</v>
          </cell>
          <cell r="S366">
            <v>7.54</v>
          </cell>
        </row>
        <row r="367">
          <cell r="A367" t="str">
            <v>MSC</v>
          </cell>
          <cell r="B367">
            <v>365</v>
          </cell>
          <cell r="C367" t="str">
            <v> i | 1 | 3 </v>
          </cell>
          <cell r="E367">
            <v>6.35</v>
          </cell>
          <cell r="F367">
            <v>-2.31</v>
          </cell>
          <cell r="G367">
            <v>158100</v>
          </cell>
          <cell r="H367">
            <v>984</v>
          </cell>
          <cell r="I367">
            <v>2286</v>
          </cell>
          <cell r="J367">
            <v>11.06</v>
          </cell>
          <cell r="K367">
            <v>1.24</v>
          </cell>
          <cell r="L367">
            <v>0.69</v>
          </cell>
          <cell r="M367">
            <v>0.45</v>
          </cell>
          <cell r="N367">
            <v>0.57999999999999996</v>
          </cell>
          <cell r="O367">
            <v>8.4499999999999993</v>
          </cell>
          <cell r="P367">
            <v>11.26</v>
          </cell>
          <cell r="Q367">
            <v>2.3199999999999998</v>
          </cell>
          <cell r="R367">
            <v>7.09</v>
          </cell>
          <cell r="S367">
            <v>35.590000000000003</v>
          </cell>
          <cell r="U367">
            <v>321</v>
          </cell>
          <cell r="V367">
            <v>300</v>
          </cell>
          <cell r="W367">
            <v>3.02</v>
          </cell>
        </row>
        <row r="368">
          <cell r="A368" t="str">
            <v>MTC</v>
          </cell>
          <cell r="B368">
            <v>366</v>
          </cell>
          <cell r="C368" t="str">
            <v> i | 1 | 2 | 3 </v>
          </cell>
          <cell r="E368">
            <v>53.75</v>
          </cell>
          <cell r="F368">
            <v>-0.92</v>
          </cell>
          <cell r="G368">
            <v>9801700</v>
          </cell>
          <cell r="H368">
            <v>528743</v>
          </cell>
          <cell r="I368">
            <v>113950</v>
          </cell>
          <cell r="J368">
            <v>23.02</v>
          </cell>
          <cell r="K368">
            <v>5.93</v>
          </cell>
          <cell r="L368">
            <v>2.77</v>
          </cell>
          <cell r="M368">
            <v>0.3</v>
          </cell>
          <cell r="N368">
            <v>2.35</v>
          </cell>
          <cell r="O368">
            <v>9.4</v>
          </cell>
          <cell r="P368">
            <v>29.12</v>
          </cell>
          <cell r="Q368">
            <v>35.450000000000003</v>
          </cell>
          <cell r="R368">
            <v>0.56000000000000005</v>
          </cell>
          <cell r="S368">
            <v>32.11</v>
          </cell>
          <cell r="U368">
            <v>353</v>
          </cell>
          <cell r="V368">
            <v>477</v>
          </cell>
          <cell r="W368">
            <v>0.43</v>
          </cell>
        </row>
        <row r="369">
          <cell r="A369" t="str">
            <v>MTI</v>
          </cell>
          <cell r="B369">
            <v>367</v>
          </cell>
          <cell r="C369" t="str">
            <v> i | 1 | 2 | 3 </v>
          </cell>
          <cell r="E369">
            <v>85</v>
          </cell>
          <cell r="F369">
            <v>-0.87</v>
          </cell>
          <cell r="G369">
            <v>12900</v>
          </cell>
          <cell r="H369">
            <v>1097</v>
          </cell>
          <cell r="I369">
            <v>5015</v>
          </cell>
          <cell r="J369">
            <v>7.77</v>
          </cell>
          <cell r="K369">
            <v>1</v>
          </cell>
          <cell r="L369">
            <v>3.91</v>
          </cell>
          <cell r="M369">
            <v>2.9</v>
          </cell>
          <cell r="N369">
            <v>10.81</v>
          </cell>
          <cell r="O369">
            <v>3.42</v>
          </cell>
          <cell r="P369">
            <v>12.14</v>
          </cell>
          <cell r="Q369">
            <v>8.3800000000000008</v>
          </cell>
          <cell r="R369">
            <v>3.41</v>
          </cell>
          <cell r="S369">
            <v>47.5</v>
          </cell>
          <cell r="U369">
            <v>220</v>
          </cell>
          <cell r="V369">
            <v>415</v>
          </cell>
          <cell r="W369">
            <v>-0.49</v>
          </cell>
        </row>
        <row r="370">
          <cell r="A370" t="str">
            <v>MVP</v>
          </cell>
          <cell r="B370">
            <v>368</v>
          </cell>
          <cell r="C370" t="str">
            <v> i | 1 | 2 | 3 </v>
          </cell>
          <cell r="E370">
            <v>1.18</v>
          </cell>
          <cell r="F370">
            <v>0</v>
          </cell>
          <cell r="G370">
            <v>331900</v>
          </cell>
          <cell r="H370">
            <v>384</v>
          </cell>
          <cell r="I370">
            <v>236</v>
          </cell>
          <cell r="K370">
            <v>1.59</v>
          </cell>
          <cell r="L370">
            <v>1.1200000000000001</v>
          </cell>
          <cell r="N370">
            <v>0</v>
          </cell>
          <cell r="O370">
            <v>-1.37</v>
          </cell>
          <cell r="P370">
            <v>-7.45</v>
          </cell>
          <cell r="Q370">
            <v>-12.37</v>
          </cell>
          <cell r="S370">
            <v>30.07</v>
          </cell>
        </row>
        <row r="371">
          <cell r="A371" t="str">
            <v>NBC</v>
          </cell>
          <cell r="B371">
            <v>369</v>
          </cell>
          <cell r="C371" t="str">
            <v> i | 1 | 2 | 3 </v>
          </cell>
          <cell r="E371">
            <v>0.51</v>
          </cell>
          <cell r="F371">
            <v>2</v>
          </cell>
          <cell r="G371">
            <v>38800</v>
          </cell>
          <cell r="H371">
            <v>19</v>
          </cell>
          <cell r="I371">
            <v>410</v>
          </cell>
          <cell r="K371">
            <v>0.72</v>
          </cell>
          <cell r="L371">
            <v>0.77</v>
          </cell>
          <cell r="N371">
            <v>0</v>
          </cell>
          <cell r="O371">
            <v>-3.24</v>
          </cell>
          <cell r="P371">
            <v>-6.39</v>
          </cell>
          <cell r="Q371">
            <v>-0.83</v>
          </cell>
          <cell r="S371">
            <v>28.55</v>
          </cell>
        </row>
        <row r="372">
          <cell r="A372" t="str">
            <v>NC</v>
          </cell>
          <cell r="B372">
            <v>370</v>
          </cell>
          <cell r="C372" t="str">
            <v> i | 1 | 2 | 3 </v>
          </cell>
          <cell r="E372">
            <v>11.5</v>
          </cell>
          <cell r="F372">
            <v>0</v>
          </cell>
          <cell r="G372">
            <v>0</v>
          </cell>
          <cell r="H372">
            <v>0</v>
          </cell>
          <cell r="I372">
            <v>172</v>
          </cell>
          <cell r="K372">
            <v>0.37</v>
          </cell>
          <cell r="L372">
            <v>0.89</v>
          </cell>
          <cell r="M372">
            <v>0.1</v>
          </cell>
          <cell r="N372">
            <v>0</v>
          </cell>
          <cell r="O372">
            <v>0.82</v>
          </cell>
          <cell r="P372">
            <v>-0.9</v>
          </cell>
          <cell r="Q372">
            <v>-2.91</v>
          </cell>
          <cell r="R372">
            <v>0.87</v>
          </cell>
          <cell r="S372">
            <v>28.07</v>
          </cell>
        </row>
        <row r="373">
          <cell r="A373" t="str">
            <v>NCAP</v>
          </cell>
          <cell r="B373">
            <v>371</v>
          </cell>
          <cell r="C373" t="str">
            <v> i </v>
          </cell>
          <cell r="E373">
            <v>5.25</v>
          </cell>
          <cell r="F373">
            <v>0</v>
          </cell>
          <cell r="G373">
            <v>21560100</v>
          </cell>
          <cell r="H373">
            <v>114294</v>
          </cell>
          <cell r="I373">
            <v>4725</v>
          </cell>
          <cell r="J373">
            <v>26.82</v>
          </cell>
          <cell r="L373">
            <v>3.01</v>
          </cell>
          <cell r="N373">
            <v>0.2</v>
          </cell>
          <cell r="S373">
            <v>33.57</v>
          </cell>
        </row>
        <row r="374">
          <cell r="A374" t="str">
            <v>NCH</v>
          </cell>
          <cell r="B374">
            <v>372</v>
          </cell>
          <cell r="C374" t="str">
            <v> i | 1 | 3 </v>
          </cell>
          <cell r="E374">
            <v>0.81</v>
          </cell>
          <cell r="F374">
            <v>0</v>
          </cell>
          <cell r="G374">
            <v>156400</v>
          </cell>
          <cell r="H374">
            <v>125</v>
          </cell>
          <cell r="I374">
            <v>1009</v>
          </cell>
          <cell r="J374">
            <v>19.47</v>
          </cell>
          <cell r="K374">
            <v>0.38</v>
          </cell>
          <cell r="L374">
            <v>0.48</v>
          </cell>
          <cell r="N374">
            <v>0.04</v>
          </cell>
          <cell r="O374">
            <v>2.41</v>
          </cell>
          <cell r="P374">
            <v>1.98</v>
          </cell>
          <cell r="Q374">
            <v>5.68</v>
          </cell>
          <cell r="S374">
            <v>37.99</v>
          </cell>
          <cell r="U374">
            <v>733</v>
          </cell>
          <cell r="V374">
            <v>710</v>
          </cell>
          <cell r="W374">
            <v>0.32</v>
          </cell>
        </row>
        <row r="375">
          <cell r="A375" t="str">
            <v>NCL</v>
          </cell>
          <cell r="B375">
            <v>373</v>
          </cell>
          <cell r="C375" t="str">
            <v> i | 1 | 2 | 3 </v>
          </cell>
          <cell r="E375">
            <v>0.6</v>
          </cell>
          <cell r="F375">
            <v>1.69</v>
          </cell>
          <cell r="G375">
            <v>69400</v>
          </cell>
          <cell r="H375">
            <v>41</v>
          </cell>
          <cell r="I375">
            <v>272</v>
          </cell>
          <cell r="K375">
            <v>1.02</v>
          </cell>
          <cell r="L375">
            <v>2.11</v>
          </cell>
          <cell r="N375">
            <v>0</v>
          </cell>
          <cell r="O375">
            <v>0.15</v>
          </cell>
          <cell r="P375">
            <v>-5.76</v>
          </cell>
          <cell r="Q375">
            <v>-2.76</v>
          </cell>
          <cell r="S375">
            <v>34.909999999999997</v>
          </cell>
        </row>
        <row r="376">
          <cell r="A376" t="str">
            <v>NDR</v>
          </cell>
          <cell r="B376">
            <v>374</v>
          </cell>
          <cell r="C376" t="str">
            <v> i | 1 | 2 | 3 </v>
          </cell>
          <cell r="E376">
            <v>1.49</v>
          </cell>
          <cell r="F376">
            <v>-1.32</v>
          </cell>
          <cell r="G376">
            <v>239900</v>
          </cell>
          <cell r="H376">
            <v>361</v>
          </cell>
          <cell r="I376">
            <v>470</v>
          </cell>
          <cell r="J376">
            <v>37.28</v>
          </cell>
          <cell r="K376">
            <v>0.64</v>
          </cell>
          <cell r="L376">
            <v>0.44</v>
          </cell>
          <cell r="N376">
            <v>0.04</v>
          </cell>
          <cell r="O376">
            <v>2.06</v>
          </cell>
          <cell r="P376">
            <v>1.74</v>
          </cell>
          <cell r="Q376">
            <v>4.4000000000000004</v>
          </cell>
          <cell r="S376">
            <v>23.1</v>
          </cell>
          <cell r="U376">
            <v>859</v>
          </cell>
          <cell r="V376">
            <v>844</v>
          </cell>
          <cell r="W376">
            <v>-1.42</v>
          </cell>
        </row>
        <row r="377">
          <cell r="A377" t="str">
            <v>NEP</v>
          </cell>
          <cell r="B377">
            <v>375</v>
          </cell>
          <cell r="C377" t="str">
            <v> i | 1 | 2 | 3 </v>
          </cell>
          <cell r="D377" t="str">
            <v>C</v>
          </cell>
          <cell r="E377">
            <v>0.25</v>
          </cell>
          <cell r="F377">
            <v>0</v>
          </cell>
          <cell r="G377">
            <v>0</v>
          </cell>
          <cell r="H377">
            <v>0</v>
          </cell>
          <cell r="I377">
            <v>581</v>
          </cell>
          <cell r="K377">
            <v>0.81</v>
          </cell>
          <cell r="L377">
            <v>0.12</v>
          </cell>
          <cell r="N377">
            <v>0</v>
          </cell>
          <cell r="O377">
            <v>-3.71</v>
          </cell>
          <cell r="P377">
            <v>-4.25</v>
          </cell>
          <cell r="Q377">
            <v>-4.63</v>
          </cell>
          <cell r="S377">
            <v>41.49</v>
          </cell>
        </row>
        <row r="378">
          <cell r="A378" t="str">
            <v>NER</v>
          </cell>
          <cell r="B378">
            <v>376</v>
          </cell>
          <cell r="C378" t="str">
            <v> i | 1 | 3 </v>
          </cell>
          <cell r="E378">
            <v>4.26</v>
          </cell>
          <cell r="F378">
            <v>-0.47</v>
          </cell>
          <cell r="G378">
            <v>23041500</v>
          </cell>
          <cell r="H378">
            <v>98730</v>
          </cell>
          <cell r="I378">
            <v>6560</v>
          </cell>
          <cell r="J378">
            <v>11.74</v>
          </cell>
          <cell r="K378">
            <v>2.04</v>
          </cell>
          <cell r="L378">
            <v>1.79</v>
          </cell>
          <cell r="M378">
            <v>0.14000000000000001</v>
          </cell>
          <cell r="N378">
            <v>0.36</v>
          </cell>
          <cell r="O378">
            <v>9.58</v>
          </cell>
          <cell r="P378">
            <v>18.34</v>
          </cell>
          <cell r="Q378">
            <v>4.37</v>
          </cell>
          <cell r="R378">
            <v>3.29</v>
          </cell>
          <cell r="S378">
            <v>38.19</v>
          </cell>
          <cell r="U378">
            <v>243</v>
          </cell>
          <cell r="V378">
            <v>291</v>
          </cell>
          <cell r="W378">
            <v>1.0900000000000001</v>
          </cell>
        </row>
        <row r="379">
          <cell r="A379" t="str">
            <v>NETBAY</v>
          </cell>
          <cell r="B379">
            <v>377</v>
          </cell>
          <cell r="C379" t="str">
            <v> i | 1 | 2 | 3 </v>
          </cell>
          <cell r="E379">
            <v>27.25</v>
          </cell>
          <cell r="F379">
            <v>0</v>
          </cell>
          <cell r="G379">
            <v>381100</v>
          </cell>
          <cell r="H379">
            <v>10523</v>
          </cell>
          <cell r="I379">
            <v>5450</v>
          </cell>
          <cell r="J379">
            <v>35.229999999999997</v>
          </cell>
          <cell r="K379">
            <v>13.35</v>
          </cell>
          <cell r="L379">
            <v>0.36</v>
          </cell>
          <cell r="N379">
            <v>0.78</v>
          </cell>
          <cell r="O379">
            <v>27.17</v>
          </cell>
          <cell r="P379">
            <v>35.85</v>
          </cell>
          <cell r="Q379">
            <v>38.299999999999997</v>
          </cell>
          <cell r="R379">
            <v>3.58</v>
          </cell>
          <cell r="S379">
            <v>49</v>
          </cell>
          <cell r="U379">
            <v>403</v>
          </cell>
          <cell r="V379">
            <v>398</v>
          </cell>
          <cell r="W379">
            <v>1.21</v>
          </cell>
        </row>
        <row r="380">
          <cell r="A380" t="str">
            <v>NEW</v>
          </cell>
          <cell r="B380">
            <v>378</v>
          </cell>
          <cell r="C380" t="str">
            <v> i | 1 | 3 </v>
          </cell>
          <cell r="E380">
            <v>48</v>
          </cell>
          <cell r="F380">
            <v>0</v>
          </cell>
          <cell r="G380">
            <v>0</v>
          </cell>
          <cell r="H380">
            <v>0</v>
          </cell>
          <cell r="I380">
            <v>480</v>
          </cell>
          <cell r="J380">
            <v>36.200000000000003</v>
          </cell>
          <cell r="K380">
            <v>1.37</v>
          </cell>
          <cell r="L380">
            <v>0.54</v>
          </cell>
          <cell r="M380">
            <v>0.2</v>
          </cell>
          <cell r="N380">
            <v>1.33</v>
          </cell>
          <cell r="O380">
            <v>2.15</v>
          </cell>
          <cell r="P380">
            <v>1.71</v>
          </cell>
          <cell r="Q380">
            <v>-0.28000000000000003</v>
          </cell>
          <cell r="R380">
            <v>0.43</v>
          </cell>
          <cell r="S380">
            <v>18.309999999999999</v>
          </cell>
          <cell r="U380">
            <v>852</v>
          </cell>
          <cell r="V380">
            <v>830</v>
          </cell>
          <cell r="W380">
            <v>3.1</v>
          </cell>
        </row>
        <row r="381">
          <cell r="A381" t="str">
            <v>NEWS</v>
          </cell>
          <cell r="B381">
            <v>379</v>
          </cell>
          <cell r="C381" t="str">
            <v> i | 1 | 2 | 3 </v>
          </cell>
          <cell r="D381" t="str">
            <v>C</v>
          </cell>
          <cell r="E381">
            <v>0.01</v>
          </cell>
          <cell r="F381">
            <v>0</v>
          </cell>
          <cell r="G381">
            <v>2332200</v>
          </cell>
          <cell r="H381">
            <v>23</v>
          </cell>
          <cell r="I381">
            <v>746</v>
          </cell>
          <cell r="K381">
            <v>1</v>
          </cell>
          <cell r="L381">
            <v>0.17</v>
          </cell>
          <cell r="N381">
            <v>0</v>
          </cell>
          <cell r="O381">
            <v>-12.76</v>
          </cell>
          <cell r="P381">
            <v>-15.89</v>
          </cell>
          <cell r="Q381">
            <v>-35.44</v>
          </cell>
          <cell r="S381">
            <v>53.81</v>
          </cell>
        </row>
        <row r="382">
          <cell r="A382" t="str">
            <v>NEX</v>
          </cell>
          <cell r="B382">
            <v>380</v>
          </cell>
          <cell r="C382" t="str">
            <v> i | 1 | 2 | 3 </v>
          </cell>
          <cell r="E382">
            <v>4.4800000000000004</v>
          </cell>
          <cell r="F382">
            <v>-1.32</v>
          </cell>
          <cell r="G382">
            <v>7773000</v>
          </cell>
          <cell r="H382">
            <v>34852</v>
          </cell>
          <cell r="I382">
            <v>7502</v>
          </cell>
          <cell r="K382">
            <v>2.4300000000000002</v>
          </cell>
          <cell r="L382">
            <v>0.14000000000000001</v>
          </cell>
          <cell r="N382">
            <v>0</v>
          </cell>
          <cell r="O382">
            <v>-5</v>
          </cell>
          <cell r="P382">
            <v>-8.5399999999999991</v>
          </cell>
          <cell r="Q382">
            <v>-5.43</v>
          </cell>
          <cell r="S382">
            <v>71.459999999999994</v>
          </cell>
        </row>
        <row r="383">
          <cell r="A383" t="str">
            <v>NFC</v>
          </cell>
          <cell r="B383">
            <v>381</v>
          </cell>
          <cell r="C383" t="str">
            <v> i | 1 | 2 | 3 </v>
          </cell>
          <cell r="E383">
            <v>4.0199999999999996</v>
          </cell>
          <cell r="F383">
            <v>-23.43</v>
          </cell>
          <cell r="G383">
            <v>1042600</v>
          </cell>
          <cell r="H383">
            <v>4663</v>
          </cell>
          <cell r="I383">
            <v>4373</v>
          </cell>
          <cell r="K383">
            <v>4.07</v>
          </cell>
          <cell r="L383">
            <v>1.1299999999999999</v>
          </cell>
          <cell r="N383">
            <v>0</v>
          </cell>
          <cell r="O383">
            <v>-0.6</v>
          </cell>
          <cell r="P383">
            <v>-1.56</v>
          </cell>
          <cell r="Q383">
            <v>-2.97</v>
          </cell>
          <cell r="S383">
            <v>11.92</v>
          </cell>
        </row>
        <row r="384">
          <cell r="A384" t="str">
            <v>NINE</v>
          </cell>
          <cell r="B384">
            <v>382</v>
          </cell>
          <cell r="C384" t="str">
            <v> i | 1 | 2 | 3 </v>
          </cell>
          <cell r="E384">
            <v>1.54</v>
          </cell>
          <cell r="F384">
            <v>0</v>
          </cell>
          <cell r="G384">
            <v>75700</v>
          </cell>
          <cell r="H384">
            <v>116</v>
          </cell>
          <cell r="I384">
            <v>563</v>
          </cell>
          <cell r="K384">
            <v>2.11</v>
          </cell>
          <cell r="L384">
            <v>0.25</v>
          </cell>
          <cell r="N384">
            <v>0</v>
          </cell>
          <cell r="O384">
            <v>12.41</v>
          </cell>
          <cell r="P384">
            <v>-21.11</v>
          </cell>
          <cell r="Q384">
            <v>-45.9</v>
          </cell>
          <cell r="S384">
            <v>19.079999999999998</v>
          </cell>
        </row>
        <row r="385">
          <cell r="A385" t="str">
            <v>NKI</v>
          </cell>
          <cell r="B385">
            <v>383</v>
          </cell>
          <cell r="C385" t="str">
            <v> i | 1 | 2 | 3 </v>
          </cell>
          <cell r="E385">
            <v>46.75</v>
          </cell>
          <cell r="F385">
            <v>0</v>
          </cell>
          <cell r="G385">
            <v>0</v>
          </cell>
          <cell r="H385">
            <v>0</v>
          </cell>
          <cell r="I385">
            <v>1636</v>
          </cell>
          <cell r="J385">
            <v>32.68</v>
          </cell>
          <cell r="K385">
            <v>0.8</v>
          </cell>
          <cell r="L385">
            <v>1.89</v>
          </cell>
          <cell r="M385">
            <v>1.29</v>
          </cell>
          <cell r="N385">
            <v>1.44</v>
          </cell>
          <cell r="O385">
            <v>1.01</v>
          </cell>
          <cell r="P385">
            <v>2.42</v>
          </cell>
          <cell r="Q385">
            <v>1.78</v>
          </cell>
          <cell r="R385">
            <v>2.75</v>
          </cell>
          <cell r="S385">
            <v>56.9</v>
          </cell>
          <cell r="U385">
            <v>814</v>
          </cell>
          <cell r="V385">
            <v>857</v>
          </cell>
          <cell r="W385">
            <v>1.22</v>
          </cell>
        </row>
        <row r="386">
          <cell r="A386" t="str">
            <v>NMG</v>
          </cell>
          <cell r="B386">
            <v>384</v>
          </cell>
          <cell r="C386" t="str">
            <v> i | 1 | 2 | 3 </v>
          </cell>
          <cell r="D386" t="str">
            <v>SPC</v>
          </cell>
          <cell r="E386">
            <v>0.17</v>
          </cell>
          <cell r="F386">
            <v>0</v>
          </cell>
          <cell r="G386">
            <v>0</v>
          </cell>
          <cell r="H386">
            <v>0</v>
          </cell>
          <cell r="I386">
            <v>692</v>
          </cell>
          <cell r="L386">
            <v>8.36</v>
          </cell>
          <cell r="N386">
            <v>0</v>
          </cell>
          <cell r="O386">
            <v>3.04</v>
          </cell>
          <cell r="P386">
            <v>33.200000000000003</v>
          </cell>
          <cell r="Q386">
            <v>-23.39</v>
          </cell>
          <cell r="S386">
            <v>52.97</v>
          </cell>
        </row>
        <row r="387">
          <cell r="A387" t="str">
            <v>NNCL</v>
          </cell>
          <cell r="B387">
            <v>385</v>
          </cell>
          <cell r="C387" t="str">
            <v> i | 1 | 2 | 3 </v>
          </cell>
          <cell r="E387">
            <v>1.92</v>
          </cell>
          <cell r="F387">
            <v>0</v>
          </cell>
          <cell r="G387">
            <v>403000</v>
          </cell>
          <cell r="H387">
            <v>772</v>
          </cell>
          <cell r="I387">
            <v>3933</v>
          </cell>
          <cell r="J387">
            <v>10.88</v>
          </cell>
          <cell r="K387">
            <v>1.22</v>
          </cell>
          <cell r="L387">
            <v>0.37</v>
          </cell>
          <cell r="N387">
            <v>0.18</v>
          </cell>
          <cell r="O387">
            <v>8.5</v>
          </cell>
          <cell r="P387">
            <v>11.3</v>
          </cell>
          <cell r="Q387">
            <v>29.91</v>
          </cell>
          <cell r="R387">
            <v>4.17</v>
          </cell>
          <cell r="S387">
            <v>27.55</v>
          </cell>
          <cell r="U387">
            <v>319</v>
          </cell>
          <cell r="V387">
            <v>296</v>
          </cell>
          <cell r="W387">
            <v>-0.32</v>
          </cell>
        </row>
        <row r="388">
          <cell r="A388" t="str">
            <v>NOBLE</v>
          </cell>
          <cell r="B388">
            <v>386</v>
          </cell>
          <cell r="C388" t="str">
            <v> i | 1 | 2 | 3 </v>
          </cell>
          <cell r="E388">
            <v>21.9</v>
          </cell>
          <cell r="F388">
            <v>8.42</v>
          </cell>
          <cell r="G388">
            <v>12801000</v>
          </cell>
          <cell r="H388">
            <v>272528</v>
          </cell>
          <cell r="I388">
            <v>9997</v>
          </cell>
          <cell r="J388">
            <v>6.46</v>
          </cell>
          <cell r="K388">
            <v>2.08</v>
          </cell>
          <cell r="L388">
            <v>2.87</v>
          </cell>
          <cell r="M388">
            <v>1.1000000000000001</v>
          </cell>
          <cell r="N388">
            <v>3.69</v>
          </cell>
          <cell r="O388">
            <v>10.32</v>
          </cell>
          <cell r="P388">
            <v>32.81</v>
          </cell>
          <cell r="Q388">
            <v>16.5</v>
          </cell>
          <cell r="R388">
            <v>33.79</v>
          </cell>
          <cell r="S388">
            <v>31.22</v>
          </cell>
          <cell r="U388">
            <v>31</v>
          </cell>
          <cell r="V388">
            <v>146</v>
          </cell>
          <cell r="W388">
            <v>0.21</v>
          </cell>
        </row>
        <row r="389">
          <cell r="A389" t="str">
            <v>NOK</v>
          </cell>
          <cell r="B389">
            <v>387</v>
          </cell>
          <cell r="C389" t="str">
            <v> i | 1 | 2 | 3 </v>
          </cell>
          <cell r="D389" t="str">
            <v>CNP</v>
          </cell>
          <cell r="E389">
            <v>0.66</v>
          </cell>
          <cell r="F389">
            <v>-1.49</v>
          </cell>
          <cell r="G389">
            <v>456800</v>
          </cell>
          <cell r="H389">
            <v>298</v>
          </cell>
          <cell r="I389">
            <v>2461</v>
          </cell>
          <cell r="L389">
            <v>-5.81</v>
          </cell>
          <cell r="N389">
            <v>0</v>
          </cell>
          <cell r="O389">
            <v>-25.68</v>
          </cell>
          <cell r="Q389">
            <v>-81.53</v>
          </cell>
          <cell r="S389">
            <v>11.75</v>
          </cell>
        </row>
        <row r="390">
          <cell r="A390" t="str">
            <v>NPK</v>
          </cell>
          <cell r="B390">
            <v>388</v>
          </cell>
          <cell r="C390" t="str">
            <v> i | 1 | 3 </v>
          </cell>
          <cell r="E390">
            <v>15.5</v>
          </cell>
          <cell r="F390">
            <v>0</v>
          </cell>
          <cell r="G390">
            <v>0</v>
          </cell>
          <cell r="H390">
            <v>0</v>
          </cell>
          <cell r="I390">
            <v>155</v>
          </cell>
          <cell r="J390">
            <v>19.55</v>
          </cell>
          <cell r="K390">
            <v>0.36</v>
          </cell>
          <cell r="L390">
            <v>0.14000000000000001</v>
          </cell>
          <cell r="M390">
            <v>0.2</v>
          </cell>
          <cell r="N390">
            <v>0.79</v>
          </cell>
          <cell r="O390">
            <v>2.12</v>
          </cell>
          <cell r="P390">
            <v>1.85</v>
          </cell>
          <cell r="Q390">
            <v>2.3199999999999998</v>
          </cell>
          <cell r="R390">
            <v>1.33</v>
          </cell>
          <cell r="S390">
            <v>23.98</v>
          </cell>
          <cell r="U390">
            <v>739</v>
          </cell>
          <cell r="V390">
            <v>724</v>
          </cell>
          <cell r="W390">
            <v>-3.91</v>
          </cell>
        </row>
        <row r="391">
          <cell r="A391" t="str">
            <v>NRF</v>
          </cell>
          <cell r="B391">
            <v>389</v>
          </cell>
          <cell r="C391" t="str">
            <v> i </v>
          </cell>
          <cell r="E391">
            <v>6.8</v>
          </cell>
          <cell r="F391">
            <v>-2.16</v>
          </cell>
          <cell r="G391">
            <v>42874800</v>
          </cell>
          <cell r="H391">
            <v>300082</v>
          </cell>
          <cell r="I391">
            <v>9219</v>
          </cell>
          <cell r="J391">
            <v>99.54</v>
          </cell>
          <cell r="L391">
            <v>1.28</v>
          </cell>
          <cell r="N391">
            <v>7.0000000000000007E-2</v>
          </cell>
          <cell r="S391">
            <v>27.54</v>
          </cell>
        </row>
        <row r="392">
          <cell r="A392" t="str">
            <v>NSI</v>
          </cell>
          <cell r="B392">
            <v>390</v>
          </cell>
          <cell r="C392" t="str">
            <v> i | 1 | 2 | 3 </v>
          </cell>
          <cell r="E392">
            <v>75.25</v>
          </cell>
          <cell r="F392">
            <v>0</v>
          </cell>
          <cell r="G392">
            <v>900</v>
          </cell>
          <cell r="H392">
            <v>68</v>
          </cell>
          <cell r="I392">
            <v>1046</v>
          </cell>
          <cell r="J392">
            <v>7.15</v>
          </cell>
          <cell r="K392">
            <v>0.76</v>
          </cell>
          <cell r="L392">
            <v>1.8</v>
          </cell>
          <cell r="M392">
            <v>4.5</v>
          </cell>
          <cell r="N392">
            <v>10.52</v>
          </cell>
          <cell r="O392">
            <v>4.6100000000000003</v>
          </cell>
          <cell r="P392">
            <v>10.71</v>
          </cell>
          <cell r="Q392">
            <v>8.69</v>
          </cell>
          <cell r="R392">
            <v>9.57</v>
          </cell>
          <cell r="S392">
            <v>37.5</v>
          </cell>
          <cell r="U392">
            <v>233</v>
          </cell>
          <cell r="V392">
            <v>347</v>
          </cell>
          <cell r="W392">
            <v>-0.73</v>
          </cell>
        </row>
        <row r="393">
          <cell r="A393" t="str">
            <v>NTV</v>
          </cell>
          <cell r="B393">
            <v>391</v>
          </cell>
          <cell r="C393" t="str">
            <v> i | 1 | 2 | 3 </v>
          </cell>
          <cell r="E393">
            <v>43.5</v>
          </cell>
          <cell r="F393">
            <v>0</v>
          </cell>
          <cell r="G393">
            <v>1800</v>
          </cell>
          <cell r="H393">
            <v>79</v>
          </cell>
          <cell r="I393">
            <v>6960</v>
          </cell>
          <cell r="J393">
            <v>27.34</v>
          </cell>
          <cell r="K393">
            <v>3.29</v>
          </cell>
          <cell r="L393">
            <v>0.12</v>
          </cell>
          <cell r="M393">
            <v>1.58</v>
          </cell>
          <cell r="N393">
            <v>1.6</v>
          </cell>
          <cell r="O393">
            <v>12.85</v>
          </cell>
          <cell r="P393">
            <v>12.04</v>
          </cell>
          <cell r="Q393">
            <v>11.4</v>
          </cell>
          <cell r="R393">
            <v>3.63</v>
          </cell>
          <cell r="S393">
            <v>36.08</v>
          </cell>
          <cell r="U393">
            <v>538</v>
          </cell>
          <cell r="V393">
            <v>435</v>
          </cell>
          <cell r="W393">
            <v>3.02</v>
          </cell>
        </row>
        <row r="394">
          <cell r="A394" t="str">
            <v>NUSA</v>
          </cell>
          <cell r="B394">
            <v>392</v>
          </cell>
          <cell r="C394" t="str">
            <v> i | 1 | 2 | 3 </v>
          </cell>
          <cell r="E394">
            <v>0.25</v>
          </cell>
          <cell r="F394">
            <v>4.17</v>
          </cell>
          <cell r="G394">
            <v>2530100</v>
          </cell>
          <cell r="H394">
            <v>621</v>
          </cell>
          <cell r="I394">
            <v>1910</v>
          </cell>
          <cell r="K394">
            <v>0.36</v>
          </cell>
          <cell r="L394">
            <v>1.0900000000000001</v>
          </cell>
          <cell r="N394">
            <v>0</v>
          </cell>
          <cell r="O394">
            <v>-5.6</v>
          </cell>
          <cell r="P394">
            <v>-17.2</v>
          </cell>
          <cell r="Q394">
            <v>-162.88</v>
          </cell>
          <cell r="S394">
            <v>70.239999999999995</v>
          </cell>
        </row>
        <row r="395">
          <cell r="A395" t="str">
            <v>NVD</v>
          </cell>
          <cell r="B395">
            <v>393</v>
          </cell>
          <cell r="C395" t="str">
            <v> i | 1 | 2 | 3 </v>
          </cell>
          <cell r="E395">
            <v>2.2400000000000002</v>
          </cell>
          <cell r="F395">
            <v>0</v>
          </cell>
          <cell r="G395">
            <v>3756300</v>
          </cell>
          <cell r="H395">
            <v>8507</v>
          </cell>
          <cell r="I395">
            <v>3093</v>
          </cell>
          <cell r="K395">
            <v>0.68</v>
          </cell>
          <cell r="L395">
            <v>1.79</v>
          </cell>
          <cell r="M395">
            <v>0.04</v>
          </cell>
          <cell r="N395">
            <v>0</v>
          </cell>
          <cell r="O395">
            <v>1.1000000000000001</v>
          </cell>
          <cell r="P395">
            <v>-0.67</v>
          </cell>
          <cell r="Q395">
            <v>1.3</v>
          </cell>
          <cell r="R395">
            <v>1.79</v>
          </cell>
          <cell r="S395">
            <v>32.840000000000003</v>
          </cell>
        </row>
        <row r="396">
          <cell r="A396" t="str">
            <v>NWR</v>
          </cell>
          <cell r="B396">
            <v>394</v>
          </cell>
          <cell r="C396" t="str">
            <v> i | 1 | 2 | 3 </v>
          </cell>
          <cell r="E396">
            <v>0.6</v>
          </cell>
          <cell r="F396">
            <v>0</v>
          </cell>
          <cell r="G396">
            <v>9943100</v>
          </cell>
          <cell r="H396">
            <v>6050</v>
          </cell>
          <cell r="I396">
            <v>1551</v>
          </cell>
          <cell r="K396">
            <v>0.48</v>
          </cell>
          <cell r="L396">
            <v>3.38</v>
          </cell>
          <cell r="N396">
            <v>0</v>
          </cell>
          <cell r="O396">
            <v>0.37</v>
          </cell>
          <cell r="P396">
            <v>-6.46</v>
          </cell>
          <cell r="Q396">
            <v>0.71</v>
          </cell>
          <cell r="S396">
            <v>89.34</v>
          </cell>
        </row>
        <row r="397">
          <cell r="A397" t="str">
            <v>NYT</v>
          </cell>
          <cell r="B397">
            <v>395</v>
          </cell>
          <cell r="C397" t="str">
            <v> i | 1 | 2 | 3 </v>
          </cell>
          <cell r="E397">
            <v>3.6</v>
          </cell>
          <cell r="F397">
            <v>-0.55000000000000004</v>
          </cell>
          <cell r="G397">
            <v>5266200</v>
          </cell>
          <cell r="H397">
            <v>19379</v>
          </cell>
          <cell r="I397">
            <v>4464</v>
          </cell>
          <cell r="J397">
            <v>20.89</v>
          </cell>
          <cell r="K397">
            <v>1.42</v>
          </cell>
          <cell r="L397">
            <v>0.72</v>
          </cell>
          <cell r="M397">
            <v>0.5</v>
          </cell>
          <cell r="N397">
            <v>0.17</v>
          </cell>
          <cell r="O397">
            <v>7.12</v>
          </cell>
          <cell r="P397">
            <v>6.28</v>
          </cell>
          <cell r="Q397">
            <v>15.25</v>
          </cell>
          <cell r="R397">
            <v>13.89</v>
          </cell>
          <cell r="S397">
            <v>40.67</v>
          </cell>
          <cell r="U397">
            <v>626</v>
          </cell>
          <cell r="V397">
            <v>528</v>
          </cell>
          <cell r="W397">
            <v>-5.35</v>
          </cell>
        </row>
        <row r="398">
          <cell r="A398" t="str">
            <v>OCC</v>
          </cell>
          <cell r="B398">
            <v>396</v>
          </cell>
          <cell r="C398" t="str">
            <v> i | 1 | 2 | 3 </v>
          </cell>
          <cell r="E398">
            <v>9.35</v>
          </cell>
          <cell r="F398">
            <v>0</v>
          </cell>
          <cell r="G398">
            <v>0</v>
          </cell>
          <cell r="H398">
            <v>0</v>
          </cell>
          <cell r="I398">
            <v>561</v>
          </cell>
          <cell r="J398">
            <v>297</v>
          </cell>
          <cell r="K398">
            <v>0.55000000000000004</v>
          </cell>
          <cell r="L398">
            <v>0.24</v>
          </cell>
          <cell r="M398">
            <v>0.25</v>
          </cell>
          <cell r="N398">
            <v>0.03</v>
          </cell>
          <cell r="O398">
            <v>0.2</v>
          </cell>
          <cell r="P398">
            <v>0.18</v>
          </cell>
          <cell r="Q398">
            <v>-1.55</v>
          </cell>
          <cell r="R398">
            <v>2.67</v>
          </cell>
          <cell r="S398">
            <v>36.9</v>
          </cell>
          <cell r="U398">
            <v>962</v>
          </cell>
          <cell r="V398">
            <v>996</v>
          </cell>
          <cell r="W398">
            <v>20.77</v>
          </cell>
        </row>
        <row r="399">
          <cell r="A399" t="str">
            <v>OCEAN</v>
          </cell>
          <cell r="B399">
            <v>397</v>
          </cell>
          <cell r="C399" t="str">
            <v> i | 1 | 2 | 3 </v>
          </cell>
          <cell r="E399">
            <v>0.71</v>
          </cell>
          <cell r="F399">
            <v>-1.39</v>
          </cell>
          <cell r="G399">
            <v>229700</v>
          </cell>
          <cell r="H399">
            <v>165</v>
          </cell>
          <cell r="I399">
            <v>857</v>
          </cell>
          <cell r="K399">
            <v>1.85</v>
          </cell>
          <cell r="L399">
            <v>1.45</v>
          </cell>
          <cell r="N399">
            <v>0</v>
          </cell>
          <cell r="O399">
            <v>-7.52</v>
          </cell>
          <cell r="P399">
            <v>-7.09</v>
          </cell>
          <cell r="Q399">
            <v>0.28000000000000003</v>
          </cell>
          <cell r="S399">
            <v>46.22</v>
          </cell>
        </row>
        <row r="400">
          <cell r="A400" t="str">
            <v>OGC</v>
          </cell>
          <cell r="B400">
            <v>398</v>
          </cell>
          <cell r="C400" t="str">
            <v> i | 1 | 2 | 3 </v>
          </cell>
          <cell r="E400">
            <v>22.8</v>
          </cell>
          <cell r="F400">
            <v>0.88</v>
          </cell>
          <cell r="G400">
            <v>500</v>
          </cell>
          <cell r="H400">
            <v>11</v>
          </cell>
          <cell r="I400">
            <v>486</v>
          </cell>
          <cell r="K400">
            <v>0.26</v>
          </cell>
          <cell r="L400">
            <v>0.96</v>
          </cell>
          <cell r="N400">
            <v>0</v>
          </cell>
          <cell r="O400">
            <v>-4.8899999999999997</v>
          </cell>
          <cell r="P400">
            <v>-8.23</v>
          </cell>
          <cell r="Q400">
            <v>-27.79</v>
          </cell>
          <cell r="R400">
            <v>2.52</v>
          </cell>
          <cell r="S400">
            <v>36.51</v>
          </cell>
        </row>
        <row r="401">
          <cell r="A401" t="str">
            <v>OHTL</v>
          </cell>
          <cell r="B401">
            <v>399</v>
          </cell>
          <cell r="C401" t="str">
            <v> i | 1 | 2 | 3 </v>
          </cell>
          <cell r="E401">
            <v>330</v>
          </cell>
          <cell r="F401">
            <v>0</v>
          </cell>
          <cell r="G401">
            <v>300</v>
          </cell>
          <cell r="H401">
            <v>99</v>
          </cell>
          <cell r="I401">
            <v>4982</v>
          </cell>
          <cell r="K401">
            <v>2.2599999999999998</v>
          </cell>
          <cell r="L401">
            <v>2.04</v>
          </cell>
          <cell r="N401">
            <v>0</v>
          </cell>
          <cell r="O401">
            <v>-11.2</v>
          </cell>
          <cell r="P401">
            <v>-34.97</v>
          </cell>
          <cell r="Q401">
            <v>-60.4</v>
          </cell>
          <cell r="S401">
            <v>21.1</v>
          </cell>
        </row>
        <row r="402">
          <cell r="A402" t="str">
            <v>OISHI</v>
          </cell>
          <cell r="B402">
            <v>400</v>
          </cell>
          <cell r="C402" t="str">
            <v> i | 1 | 3 </v>
          </cell>
          <cell r="E402">
            <v>43</v>
          </cell>
          <cell r="F402">
            <v>0</v>
          </cell>
          <cell r="G402">
            <v>16500</v>
          </cell>
          <cell r="H402">
            <v>713</v>
          </cell>
          <cell r="I402">
            <v>16125</v>
          </cell>
          <cell r="J402">
            <v>15.08</v>
          </cell>
          <cell r="K402">
            <v>2.3199999999999998</v>
          </cell>
          <cell r="L402">
            <v>0.23</v>
          </cell>
          <cell r="M402">
            <v>0.94</v>
          </cell>
          <cell r="N402">
            <v>2.85</v>
          </cell>
          <cell r="O402">
            <v>11.94</v>
          </cell>
          <cell r="P402">
            <v>15.73</v>
          </cell>
          <cell r="Q402">
            <v>9.41</v>
          </cell>
          <cell r="R402">
            <v>3.37</v>
          </cell>
          <cell r="S402">
            <v>20.34</v>
          </cell>
          <cell r="U402">
            <v>347</v>
          </cell>
          <cell r="V402">
            <v>323</v>
          </cell>
          <cell r="W402">
            <v>0.76</v>
          </cell>
        </row>
        <row r="403">
          <cell r="A403" t="str">
            <v>ORI</v>
          </cell>
          <cell r="B403">
            <v>401</v>
          </cell>
          <cell r="C403" t="str">
            <v> i | 1 | 2 | 3 </v>
          </cell>
          <cell r="E403">
            <v>7.75</v>
          </cell>
          <cell r="F403">
            <v>-1.27</v>
          </cell>
          <cell r="G403">
            <v>8901900</v>
          </cell>
          <cell r="H403">
            <v>69870</v>
          </cell>
          <cell r="I403">
            <v>19010</v>
          </cell>
          <cell r="J403">
            <v>6.63</v>
          </cell>
          <cell r="K403">
            <v>1.76</v>
          </cell>
          <cell r="L403">
            <v>2.02</v>
          </cell>
          <cell r="M403">
            <v>0.28999999999999998</v>
          </cell>
          <cell r="N403">
            <v>1.18</v>
          </cell>
          <cell r="O403">
            <v>12.43</v>
          </cell>
          <cell r="P403">
            <v>29.4</v>
          </cell>
          <cell r="Q403">
            <v>23.24</v>
          </cell>
          <cell r="R403">
            <v>6.38</v>
          </cell>
          <cell r="S403">
            <v>30.8</v>
          </cell>
          <cell r="U403">
            <v>47</v>
          </cell>
          <cell r="V403">
            <v>108</v>
          </cell>
          <cell r="W403">
            <v>0.08</v>
          </cell>
        </row>
        <row r="404">
          <cell r="A404" t="str">
            <v>OSP</v>
          </cell>
          <cell r="B404">
            <v>402</v>
          </cell>
          <cell r="C404" t="str">
            <v> i | 1 | 3 </v>
          </cell>
          <cell r="E404">
            <v>36.5</v>
          </cell>
          <cell r="F404">
            <v>0</v>
          </cell>
          <cell r="G404">
            <v>5255600</v>
          </cell>
          <cell r="H404">
            <v>192999</v>
          </cell>
          <cell r="I404">
            <v>109637</v>
          </cell>
          <cell r="J404">
            <v>31.97</v>
          </cell>
          <cell r="K404">
            <v>6.01</v>
          </cell>
          <cell r="L404">
            <v>0.37</v>
          </cell>
          <cell r="M404">
            <v>0.45</v>
          </cell>
          <cell r="N404">
            <v>1.1599999999999999</v>
          </cell>
          <cell r="O404">
            <v>17.04</v>
          </cell>
          <cell r="P404">
            <v>19.39</v>
          </cell>
          <cell r="Q404">
            <v>13.31</v>
          </cell>
          <cell r="R404">
            <v>2.74</v>
          </cell>
          <cell r="S404">
            <v>45.1</v>
          </cell>
          <cell r="U404">
            <v>462</v>
          </cell>
          <cell r="V404">
            <v>418</v>
          </cell>
          <cell r="W404">
            <v>3.74</v>
          </cell>
        </row>
        <row r="405">
          <cell r="A405" t="str">
            <v>OTO</v>
          </cell>
          <cell r="B405">
            <v>403</v>
          </cell>
          <cell r="C405" t="str">
            <v> i | 1 | 2 | 3 </v>
          </cell>
          <cell r="E405">
            <v>5.45</v>
          </cell>
          <cell r="F405">
            <v>7.92</v>
          </cell>
          <cell r="G405">
            <v>5177000</v>
          </cell>
          <cell r="H405">
            <v>27692</v>
          </cell>
          <cell r="I405">
            <v>1526</v>
          </cell>
          <cell r="J405">
            <v>2776.53</v>
          </cell>
          <cell r="K405">
            <v>1.92</v>
          </cell>
          <cell r="L405">
            <v>0.18</v>
          </cell>
          <cell r="M405">
            <v>0.8</v>
          </cell>
          <cell r="N405">
            <v>0</v>
          </cell>
          <cell r="O405">
            <v>0.32</v>
          </cell>
          <cell r="P405">
            <v>7.0000000000000007E-2</v>
          </cell>
          <cell r="Q405">
            <v>0.38</v>
          </cell>
          <cell r="R405">
            <v>2.39</v>
          </cell>
          <cell r="S405">
            <v>30.37</v>
          </cell>
          <cell r="U405">
            <v>971</v>
          </cell>
          <cell r="V405">
            <v>999</v>
          </cell>
          <cell r="W405">
            <v>-836.11</v>
          </cell>
        </row>
        <row r="406">
          <cell r="A406" t="str">
            <v>PACE</v>
          </cell>
          <cell r="B406">
            <v>404</v>
          </cell>
          <cell r="C406" t="str">
            <v> i | 1 | 2 | 3 </v>
          </cell>
          <cell r="D406" t="str">
            <v>SPNPNC</v>
          </cell>
          <cell r="E406">
            <v>0.03</v>
          </cell>
          <cell r="F406">
            <v>0</v>
          </cell>
          <cell r="G406">
            <v>0</v>
          </cell>
          <cell r="H406">
            <v>0</v>
          </cell>
          <cell r="I406">
            <v>431</v>
          </cell>
          <cell r="K406">
            <v>1.5</v>
          </cell>
          <cell r="L406">
            <v>-15.97</v>
          </cell>
          <cell r="N406">
            <v>0</v>
          </cell>
          <cell r="O406">
            <v>-8.6</v>
          </cell>
          <cell r="Q406">
            <v>-330.27</v>
          </cell>
          <cell r="S406">
            <v>51.31</v>
          </cell>
        </row>
        <row r="407">
          <cell r="A407" t="str">
            <v>PAE</v>
          </cell>
          <cell r="B407">
            <v>405</v>
          </cell>
          <cell r="C407" t="str">
            <v> i | 1 | 2 | 3 </v>
          </cell>
          <cell r="D407" t="str">
            <v>SPNPNC</v>
          </cell>
          <cell r="E407">
            <v>7.0000000000000007E-2</v>
          </cell>
          <cell r="F407">
            <v>0</v>
          </cell>
          <cell r="G407">
            <v>0</v>
          </cell>
          <cell r="H407">
            <v>0</v>
          </cell>
          <cell r="I407">
            <v>194</v>
          </cell>
          <cell r="L407">
            <v>-1.73</v>
          </cell>
          <cell r="N407">
            <v>0</v>
          </cell>
          <cell r="O407">
            <v>-2.7</v>
          </cell>
          <cell r="Q407">
            <v>-14.11</v>
          </cell>
          <cell r="S407">
            <v>100</v>
          </cell>
        </row>
        <row r="408">
          <cell r="A408" t="str">
            <v>PAF</v>
          </cell>
          <cell r="B408">
            <v>406</v>
          </cell>
          <cell r="C408" t="str">
            <v> i | 1 | 2 | 3 </v>
          </cell>
          <cell r="E408">
            <v>0.52</v>
          </cell>
          <cell r="F408">
            <v>0</v>
          </cell>
          <cell r="G408">
            <v>50500</v>
          </cell>
          <cell r="H408">
            <v>26</v>
          </cell>
          <cell r="I408">
            <v>281</v>
          </cell>
          <cell r="K408">
            <v>0.56000000000000005</v>
          </cell>
          <cell r="L408">
            <v>0.51</v>
          </cell>
          <cell r="M408">
            <v>0.01</v>
          </cell>
          <cell r="N408">
            <v>0</v>
          </cell>
          <cell r="O408">
            <v>0.11</v>
          </cell>
          <cell r="P408">
            <v>-1.87</v>
          </cell>
          <cell r="Q408">
            <v>-1.1499999999999999</v>
          </cell>
          <cell r="R408">
            <v>1.96</v>
          </cell>
          <cell r="S408">
            <v>57.25</v>
          </cell>
        </row>
        <row r="409">
          <cell r="A409" t="str">
            <v>PAP</v>
          </cell>
          <cell r="B409">
            <v>407</v>
          </cell>
          <cell r="C409" t="str">
            <v> i | 1 | 2 | 3 </v>
          </cell>
          <cell r="E409">
            <v>2.86</v>
          </cell>
          <cell r="F409">
            <v>0</v>
          </cell>
          <cell r="G409">
            <v>182800</v>
          </cell>
          <cell r="H409">
            <v>518</v>
          </cell>
          <cell r="I409">
            <v>1888</v>
          </cell>
          <cell r="J409">
            <v>11.98</v>
          </cell>
          <cell r="K409">
            <v>0.78</v>
          </cell>
          <cell r="L409">
            <v>0.81</v>
          </cell>
          <cell r="M409">
            <v>0.27</v>
          </cell>
          <cell r="N409">
            <v>0.24</v>
          </cell>
          <cell r="O409">
            <v>5.21</v>
          </cell>
          <cell r="P409">
            <v>6.46</v>
          </cell>
          <cell r="Q409">
            <v>2.27</v>
          </cell>
          <cell r="R409">
            <v>9.44</v>
          </cell>
          <cell r="S409">
            <v>25.57</v>
          </cell>
          <cell r="U409">
            <v>475</v>
          </cell>
          <cell r="V409">
            <v>454</v>
          </cell>
          <cell r="W409">
            <v>-0.03</v>
          </cell>
        </row>
        <row r="410">
          <cell r="A410" t="str">
            <v>PATO</v>
          </cell>
          <cell r="B410">
            <v>408</v>
          </cell>
          <cell r="C410" t="str">
            <v> i | 1 | 2 | 3 </v>
          </cell>
          <cell r="E410">
            <v>10.5</v>
          </cell>
          <cell r="F410">
            <v>-0.94</v>
          </cell>
          <cell r="G410">
            <v>24200</v>
          </cell>
          <cell r="H410">
            <v>256</v>
          </cell>
          <cell r="I410">
            <v>1495</v>
          </cell>
          <cell r="J410">
            <v>18.850000000000001</v>
          </cell>
          <cell r="K410">
            <v>2.98</v>
          </cell>
          <cell r="L410">
            <v>0.24</v>
          </cell>
          <cell r="M410">
            <v>0.6</v>
          </cell>
          <cell r="N410">
            <v>0.56000000000000005</v>
          </cell>
          <cell r="O410">
            <v>15.96</v>
          </cell>
          <cell r="P410">
            <v>15.54</v>
          </cell>
          <cell r="Q410">
            <v>14.56</v>
          </cell>
          <cell r="R410">
            <v>5.66</v>
          </cell>
          <cell r="S410">
            <v>47.46</v>
          </cell>
          <cell r="U410">
            <v>408</v>
          </cell>
          <cell r="V410">
            <v>329</v>
          </cell>
          <cell r="W410">
            <v>4.8899999999999997</v>
          </cell>
        </row>
        <row r="411">
          <cell r="A411" t="str">
            <v>PB</v>
          </cell>
          <cell r="B411">
            <v>409</v>
          </cell>
          <cell r="C411" t="str">
            <v> i | 1 | 2 | 3 </v>
          </cell>
          <cell r="E411">
            <v>70</v>
          </cell>
          <cell r="F411">
            <v>-0.36</v>
          </cell>
          <cell r="G411">
            <v>5200</v>
          </cell>
          <cell r="H411">
            <v>364</v>
          </cell>
          <cell r="I411">
            <v>31500</v>
          </cell>
          <cell r="J411">
            <v>18.059999999999999</v>
          </cell>
          <cell r="K411">
            <v>3.58</v>
          </cell>
          <cell r="L411">
            <v>0.11</v>
          </cell>
          <cell r="M411">
            <v>0.96</v>
          </cell>
          <cell r="N411">
            <v>3.89</v>
          </cell>
          <cell r="O411">
            <v>20.83</v>
          </cell>
          <cell r="P411">
            <v>20.89</v>
          </cell>
          <cell r="Q411">
            <v>23.46</v>
          </cell>
          <cell r="R411">
            <v>2.71</v>
          </cell>
          <cell r="S411">
            <v>18.37</v>
          </cell>
          <cell r="U411">
            <v>340</v>
          </cell>
          <cell r="V411">
            <v>296</v>
          </cell>
          <cell r="W411">
            <v>2.4500000000000002</v>
          </cell>
        </row>
        <row r="412">
          <cell r="A412" t="str">
            <v>PCSGH</v>
          </cell>
          <cell r="B412">
            <v>410</v>
          </cell>
          <cell r="C412" t="str">
            <v> i | 1 | 2 | 3 </v>
          </cell>
          <cell r="E412">
            <v>4.74</v>
          </cell>
          <cell r="F412">
            <v>0</v>
          </cell>
          <cell r="G412">
            <v>23800</v>
          </cell>
          <cell r="H412">
            <v>113</v>
          </cell>
          <cell r="I412">
            <v>7229</v>
          </cell>
          <cell r="J412">
            <v>65.97</v>
          </cell>
          <cell r="K412">
            <v>1.59</v>
          </cell>
          <cell r="L412">
            <v>0.21</v>
          </cell>
          <cell r="N412">
            <v>7.0000000000000007E-2</v>
          </cell>
          <cell r="O412">
            <v>2.35</v>
          </cell>
          <cell r="P412">
            <v>2.37</v>
          </cell>
          <cell r="Q412">
            <v>3.38</v>
          </cell>
          <cell r="R412">
            <v>8.44</v>
          </cell>
          <cell r="S412">
            <v>20.14</v>
          </cell>
          <cell r="U412">
            <v>889</v>
          </cell>
          <cell r="V412">
            <v>875</v>
          </cell>
          <cell r="W412">
            <v>-3.04</v>
          </cell>
        </row>
        <row r="413">
          <cell r="A413" t="str">
            <v>PDG</v>
          </cell>
          <cell r="B413">
            <v>411</v>
          </cell>
          <cell r="C413" t="str">
            <v> i | 1 | 3 </v>
          </cell>
          <cell r="E413">
            <v>3.34</v>
          </cell>
          <cell r="F413">
            <v>-0.6</v>
          </cell>
          <cell r="G413">
            <v>336500</v>
          </cell>
          <cell r="H413">
            <v>1134</v>
          </cell>
          <cell r="I413">
            <v>902</v>
          </cell>
          <cell r="J413">
            <v>10.61</v>
          </cell>
          <cell r="K413">
            <v>1.53</v>
          </cell>
          <cell r="L413">
            <v>0.13</v>
          </cell>
          <cell r="M413">
            <v>0.1</v>
          </cell>
          <cell r="N413">
            <v>0.32</v>
          </cell>
          <cell r="O413">
            <v>15.88</v>
          </cell>
          <cell r="P413">
            <v>14.8</v>
          </cell>
          <cell r="Q413">
            <v>15.99</v>
          </cell>
          <cell r="R413">
            <v>5.99</v>
          </cell>
          <cell r="S413">
            <v>45.68</v>
          </cell>
          <cell r="U413">
            <v>242</v>
          </cell>
          <cell r="V413">
            <v>156</v>
          </cell>
          <cell r="W413">
            <v>-2.77</v>
          </cell>
        </row>
        <row r="414">
          <cell r="A414" t="str">
            <v>PDI</v>
          </cell>
          <cell r="B414">
            <v>412</v>
          </cell>
          <cell r="C414" t="str">
            <v> i | 1 | 3 </v>
          </cell>
          <cell r="E414">
            <v>9.1</v>
          </cell>
          <cell r="F414">
            <v>2.82</v>
          </cell>
          <cell r="G414">
            <v>800200</v>
          </cell>
          <cell r="H414">
            <v>7230</v>
          </cell>
          <cell r="I414">
            <v>2057</v>
          </cell>
          <cell r="J414">
            <v>17.59</v>
          </cell>
          <cell r="K414">
            <v>0.44</v>
          </cell>
          <cell r="L414">
            <v>0.54</v>
          </cell>
          <cell r="N414">
            <v>0.52</v>
          </cell>
          <cell r="O414">
            <v>1.71</v>
          </cell>
          <cell r="P414">
            <v>2.5099999999999998</v>
          </cell>
          <cell r="Q414">
            <v>22.11</v>
          </cell>
          <cell r="S414">
            <v>61.19</v>
          </cell>
          <cell r="U414">
            <v>688</v>
          </cell>
          <cell r="V414">
            <v>710</v>
          </cell>
          <cell r="W414">
            <v>0.6</v>
          </cell>
        </row>
        <row r="415">
          <cell r="A415" t="str">
            <v>PDJ</v>
          </cell>
          <cell r="B415">
            <v>413</v>
          </cell>
          <cell r="C415" t="str">
            <v> i | 1 | 2 | 3 </v>
          </cell>
          <cell r="E415">
            <v>1.41</v>
          </cell>
          <cell r="F415">
            <v>1.44</v>
          </cell>
          <cell r="G415">
            <v>205800</v>
          </cell>
          <cell r="H415">
            <v>288</v>
          </cell>
          <cell r="I415">
            <v>693</v>
          </cell>
          <cell r="K415">
            <v>0.32</v>
          </cell>
          <cell r="L415">
            <v>1.03</v>
          </cell>
          <cell r="N415">
            <v>0</v>
          </cell>
          <cell r="O415">
            <v>0.65</v>
          </cell>
          <cell r="P415">
            <v>-2.3199999999999998</v>
          </cell>
          <cell r="Q415">
            <v>-5.5</v>
          </cell>
          <cell r="S415">
            <v>58.92</v>
          </cell>
        </row>
        <row r="416">
          <cell r="A416" t="str">
            <v>PE</v>
          </cell>
          <cell r="B416">
            <v>414</v>
          </cell>
          <cell r="C416" t="str">
            <v> i | 1 | 2 | 3 </v>
          </cell>
          <cell r="D416" t="str">
            <v>SPNPNC</v>
          </cell>
          <cell r="E416">
            <v>0.03</v>
          </cell>
          <cell r="F416">
            <v>0</v>
          </cell>
          <cell r="G416">
            <v>0</v>
          </cell>
          <cell r="H416">
            <v>0</v>
          </cell>
          <cell r="I416">
            <v>24</v>
          </cell>
          <cell r="J416">
            <v>0.86</v>
          </cell>
          <cell r="K416">
            <v>0.18</v>
          </cell>
          <cell r="L416">
            <v>8.51</v>
          </cell>
          <cell r="N416">
            <v>0.04</v>
          </cell>
          <cell r="O416">
            <v>1.32</v>
          </cell>
          <cell r="P416">
            <v>14.29</v>
          </cell>
          <cell r="Q416">
            <v>1.85</v>
          </cell>
          <cell r="S416">
            <v>40.06</v>
          </cell>
          <cell r="U416">
            <v>144</v>
          </cell>
          <cell r="V416">
            <v>457</v>
          </cell>
          <cell r="W416">
            <v>-0.02</v>
          </cell>
        </row>
        <row r="417">
          <cell r="A417" t="str">
            <v>PERM</v>
          </cell>
          <cell r="B417">
            <v>415</v>
          </cell>
          <cell r="C417" t="str">
            <v> i | 1 | 2 | 3 </v>
          </cell>
          <cell r="E417">
            <v>0.8</v>
          </cell>
          <cell r="F417">
            <v>2.56</v>
          </cell>
          <cell r="G417">
            <v>92900</v>
          </cell>
          <cell r="H417">
            <v>73</v>
          </cell>
          <cell r="I417">
            <v>600</v>
          </cell>
          <cell r="K417">
            <v>0.56999999999999995</v>
          </cell>
          <cell r="L417">
            <v>2.12</v>
          </cell>
          <cell r="N417">
            <v>0</v>
          </cell>
          <cell r="O417">
            <v>1.04</v>
          </cell>
          <cell r="P417">
            <v>-6.89</v>
          </cell>
          <cell r="Q417">
            <v>-1.1399999999999999</v>
          </cell>
          <cell r="S417">
            <v>48.21</v>
          </cell>
        </row>
        <row r="418">
          <cell r="A418" t="str">
            <v>PF</v>
          </cell>
          <cell r="B418">
            <v>416</v>
          </cell>
          <cell r="C418" t="str">
            <v> i | 1 | 2 | 3 </v>
          </cell>
          <cell r="E418">
            <v>0.38</v>
          </cell>
          <cell r="F418">
            <v>0</v>
          </cell>
          <cell r="G418">
            <v>10607300</v>
          </cell>
          <cell r="H418">
            <v>4017</v>
          </cell>
          <cell r="I418">
            <v>3623</v>
          </cell>
          <cell r="K418">
            <v>0.28999999999999998</v>
          </cell>
          <cell r="L418">
            <v>3.17</v>
          </cell>
          <cell r="M418">
            <v>0.01</v>
          </cell>
          <cell r="N418">
            <v>0</v>
          </cell>
          <cell r="O418">
            <v>-0.12</v>
          </cell>
          <cell r="P418">
            <v>-6</v>
          </cell>
          <cell r="Q418">
            <v>-4.5599999999999996</v>
          </cell>
          <cell r="R418">
            <v>2.66</v>
          </cell>
          <cell r="S418">
            <v>74.88</v>
          </cell>
        </row>
        <row r="419">
          <cell r="A419" t="str">
            <v>PG</v>
          </cell>
          <cell r="B419">
            <v>417</v>
          </cell>
          <cell r="C419" t="str">
            <v> i | 1 | 2 | 3 </v>
          </cell>
          <cell r="E419">
            <v>4.7</v>
          </cell>
          <cell r="F419">
            <v>0</v>
          </cell>
          <cell r="G419">
            <v>0</v>
          </cell>
          <cell r="H419">
            <v>0</v>
          </cell>
          <cell r="I419">
            <v>451</v>
          </cell>
          <cell r="K419">
            <v>0.33</v>
          </cell>
          <cell r="L419">
            <v>0.15</v>
          </cell>
          <cell r="N419">
            <v>0</v>
          </cell>
          <cell r="O419">
            <v>-2.79</v>
          </cell>
          <cell r="P419">
            <v>-3.46</v>
          </cell>
          <cell r="Q419">
            <v>-11.19</v>
          </cell>
          <cell r="R419">
            <v>4.26</v>
          </cell>
          <cell r="S419">
            <v>33.72</v>
          </cell>
        </row>
        <row r="420">
          <cell r="A420" t="str">
            <v>PHOL</v>
          </cell>
          <cell r="B420">
            <v>418</v>
          </cell>
          <cell r="C420" t="str">
            <v> i | 1 | 2 | 3 </v>
          </cell>
          <cell r="E420">
            <v>2.48</v>
          </cell>
          <cell r="F420">
            <v>1.64</v>
          </cell>
          <cell r="G420">
            <v>1449000</v>
          </cell>
          <cell r="H420">
            <v>3607</v>
          </cell>
          <cell r="I420">
            <v>502</v>
          </cell>
          <cell r="J420">
            <v>6.57</v>
          </cell>
          <cell r="K420">
            <v>1.58</v>
          </cell>
          <cell r="L420">
            <v>0.91</v>
          </cell>
          <cell r="M420">
            <v>0.15</v>
          </cell>
          <cell r="N420">
            <v>0.37</v>
          </cell>
          <cell r="O420">
            <v>16.22</v>
          </cell>
          <cell r="P420">
            <v>25.05</v>
          </cell>
          <cell r="Q420">
            <v>7.66</v>
          </cell>
          <cell r="R420">
            <v>6.05</v>
          </cell>
          <cell r="S420">
            <v>44.88</v>
          </cell>
          <cell r="U420">
            <v>64</v>
          </cell>
          <cell r="V420">
            <v>68</v>
          </cell>
          <cell r="W420">
            <v>0.06</v>
          </cell>
        </row>
        <row r="421">
          <cell r="A421" t="str">
            <v>PICO</v>
          </cell>
          <cell r="B421">
            <v>419</v>
          </cell>
          <cell r="C421" t="str">
            <v> i | 1 | 2 | 3 </v>
          </cell>
          <cell r="E421">
            <v>3.68</v>
          </cell>
          <cell r="F421">
            <v>3.95</v>
          </cell>
          <cell r="G421">
            <v>9600</v>
          </cell>
          <cell r="H421">
            <v>35</v>
          </cell>
          <cell r="I421">
            <v>792</v>
          </cell>
          <cell r="K421">
            <v>2.11</v>
          </cell>
          <cell r="L421">
            <v>0.74</v>
          </cell>
          <cell r="M421">
            <v>0.25</v>
          </cell>
          <cell r="N421">
            <v>0</v>
          </cell>
          <cell r="O421">
            <v>-3.13</v>
          </cell>
          <cell r="P421">
            <v>-5.78</v>
          </cell>
          <cell r="Q421">
            <v>-7.83</v>
          </cell>
          <cell r="R421">
            <v>6.79</v>
          </cell>
          <cell r="S421">
            <v>13.81</v>
          </cell>
        </row>
        <row r="422">
          <cell r="A422" t="str">
            <v>PIMO</v>
          </cell>
          <cell r="B422">
            <v>420</v>
          </cell>
          <cell r="C422" t="str">
            <v> i | 1 | 2 | 3 </v>
          </cell>
          <cell r="E422">
            <v>2.46</v>
          </cell>
          <cell r="F422">
            <v>0.82</v>
          </cell>
          <cell r="G422">
            <v>1318600</v>
          </cell>
          <cell r="H422">
            <v>3246</v>
          </cell>
          <cell r="I422">
            <v>1517</v>
          </cell>
          <cell r="J422">
            <v>22.15</v>
          </cell>
          <cell r="K422">
            <v>3.08</v>
          </cell>
          <cell r="L422">
            <v>0.5</v>
          </cell>
          <cell r="M422">
            <v>0.02</v>
          </cell>
          <cell r="N422">
            <v>0.11</v>
          </cell>
          <cell r="O422">
            <v>9.86</v>
          </cell>
          <cell r="P422">
            <v>14.46</v>
          </cell>
          <cell r="Q422">
            <v>10.67</v>
          </cell>
          <cell r="R422">
            <v>0.73</v>
          </cell>
          <cell r="S422">
            <v>27.66</v>
          </cell>
          <cell r="U422">
            <v>460</v>
          </cell>
          <cell r="V422">
            <v>458</v>
          </cell>
          <cell r="W422">
            <v>1.3</v>
          </cell>
        </row>
        <row r="423">
          <cell r="A423" t="str">
            <v>PJW</v>
          </cell>
          <cell r="B423">
            <v>421</v>
          </cell>
          <cell r="C423" t="str">
            <v> i | 1 | 2 | 3 </v>
          </cell>
          <cell r="E423">
            <v>1.39</v>
          </cell>
          <cell r="F423">
            <v>0.72</v>
          </cell>
          <cell r="G423">
            <v>201200</v>
          </cell>
          <cell r="H423">
            <v>279</v>
          </cell>
          <cell r="I423">
            <v>798</v>
          </cell>
          <cell r="J423">
            <v>7.75</v>
          </cell>
          <cell r="K423">
            <v>0.76</v>
          </cell>
          <cell r="L423">
            <v>1.77</v>
          </cell>
          <cell r="M423">
            <v>7.0000000000000007E-2</v>
          </cell>
          <cell r="N423">
            <v>0.18</v>
          </cell>
          <cell r="O423">
            <v>5.72</v>
          </cell>
          <cell r="P423">
            <v>10.14</v>
          </cell>
          <cell r="Q423">
            <v>2.7</v>
          </cell>
          <cell r="R423">
            <v>5.04</v>
          </cell>
          <cell r="S423">
            <v>41.14</v>
          </cell>
          <cell r="U423">
            <v>263</v>
          </cell>
          <cell r="V423">
            <v>315</v>
          </cell>
          <cell r="W423">
            <v>-0.04</v>
          </cell>
        </row>
        <row r="424">
          <cell r="A424" t="str">
            <v>PK</v>
          </cell>
          <cell r="B424">
            <v>422</v>
          </cell>
          <cell r="C424" t="str">
            <v> i | 1 | 2 | 3 </v>
          </cell>
          <cell r="E424">
            <v>1.73</v>
          </cell>
          <cell r="F424">
            <v>-1.1399999999999999</v>
          </cell>
          <cell r="G424">
            <v>209000</v>
          </cell>
          <cell r="H424">
            <v>364</v>
          </cell>
          <cell r="I424">
            <v>717</v>
          </cell>
          <cell r="J424">
            <v>222.84</v>
          </cell>
          <cell r="K424">
            <v>0.59</v>
          </cell>
          <cell r="L424">
            <v>1.42</v>
          </cell>
          <cell r="N424">
            <v>0.01</v>
          </cell>
          <cell r="O424">
            <v>1.41</v>
          </cell>
          <cell r="P424">
            <v>0.28000000000000003</v>
          </cell>
          <cell r="Q424">
            <v>0.48</v>
          </cell>
          <cell r="S424">
            <v>34.17</v>
          </cell>
          <cell r="U424">
            <v>958</v>
          </cell>
          <cell r="V424">
            <v>936</v>
          </cell>
          <cell r="W424">
            <v>0.88</v>
          </cell>
        </row>
        <row r="425">
          <cell r="A425" t="str">
            <v>PL</v>
          </cell>
          <cell r="B425">
            <v>423</v>
          </cell>
          <cell r="C425" t="str">
            <v> i | 1 | 2 | 3 </v>
          </cell>
          <cell r="E425">
            <v>2.08</v>
          </cell>
          <cell r="F425">
            <v>-0.95</v>
          </cell>
          <cell r="G425">
            <v>104900</v>
          </cell>
          <cell r="H425">
            <v>221</v>
          </cell>
          <cell r="I425">
            <v>1241</v>
          </cell>
          <cell r="J425">
            <v>13.59</v>
          </cell>
          <cell r="K425">
            <v>0.42</v>
          </cell>
          <cell r="L425">
            <v>3.24</v>
          </cell>
          <cell r="M425">
            <v>0.15</v>
          </cell>
          <cell r="N425">
            <v>0.16</v>
          </cell>
          <cell r="O425">
            <v>0.42</v>
          </cell>
          <cell r="P425">
            <v>3.11</v>
          </cell>
          <cell r="Q425">
            <v>1.93</v>
          </cell>
          <cell r="R425">
            <v>7.21</v>
          </cell>
          <cell r="S425">
            <v>62.45</v>
          </cell>
          <cell r="U425">
            <v>597</v>
          </cell>
          <cell r="V425">
            <v>690</v>
          </cell>
          <cell r="W425">
            <v>8.18</v>
          </cell>
        </row>
        <row r="426">
          <cell r="A426" t="str">
            <v>PLANB</v>
          </cell>
          <cell r="B426">
            <v>424</v>
          </cell>
          <cell r="C426" t="str">
            <v> i | 1 | 2 | 3 </v>
          </cell>
          <cell r="E426">
            <v>6.35</v>
          </cell>
          <cell r="F426">
            <v>-0.78</v>
          </cell>
          <cell r="G426">
            <v>65589400</v>
          </cell>
          <cell r="H426">
            <v>425130</v>
          </cell>
          <cell r="I426">
            <v>24654</v>
          </cell>
          <cell r="J426">
            <v>112.25</v>
          </cell>
          <cell r="K426">
            <v>4.6100000000000003</v>
          </cell>
          <cell r="L426">
            <v>1.21</v>
          </cell>
          <cell r="M426">
            <v>0.08</v>
          </cell>
          <cell r="N426">
            <v>0.06</v>
          </cell>
          <cell r="O426">
            <v>3.59</v>
          </cell>
          <cell r="P426">
            <v>3.85</v>
          </cell>
          <cell r="R426">
            <v>2.41</v>
          </cell>
          <cell r="S426">
            <v>48.29</v>
          </cell>
          <cell r="U426">
            <v>863</v>
          </cell>
          <cell r="V426">
            <v>839</v>
          </cell>
          <cell r="W426">
            <v>5.97</v>
          </cell>
        </row>
        <row r="427">
          <cell r="A427" t="str">
            <v>PLANET</v>
          </cell>
          <cell r="B427">
            <v>425</v>
          </cell>
          <cell r="C427" t="str">
            <v> i | 1 | 2 | 3 </v>
          </cell>
          <cell r="E427">
            <v>1.1599999999999999</v>
          </cell>
          <cell r="F427">
            <v>-1.69</v>
          </cell>
          <cell r="G427">
            <v>563100</v>
          </cell>
          <cell r="H427">
            <v>662</v>
          </cell>
          <cell r="I427">
            <v>290</v>
          </cell>
          <cell r="K427">
            <v>0.7</v>
          </cell>
          <cell r="L427">
            <v>1.27</v>
          </cell>
          <cell r="N427">
            <v>0</v>
          </cell>
          <cell r="O427">
            <v>1.79</v>
          </cell>
          <cell r="P427">
            <v>-2.33</v>
          </cell>
          <cell r="Q427">
            <v>0.15</v>
          </cell>
          <cell r="S427">
            <v>34.69</v>
          </cell>
        </row>
        <row r="428">
          <cell r="A428" t="str">
            <v>PLAT</v>
          </cell>
          <cell r="B428">
            <v>426</v>
          </cell>
          <cell r="C428" t="str">
            <v> i | 1 | 2 | 3 </v>
          </cell>
          <cell r="E428">
            <v>2.4</v>
          </cell>
          <cell r="F428">
            <v>-1.64</v>
          </cell>
          <cell r="G428">
            <v>1515300</v>
          </cell>
          <cell r="H428">
            <v>3634</v>
          </cell>
          <cell r="I428">
            <v>6720</v>
          </cell>
          <cell r="J428">
            <v>137.34</v>
          </cell>
          <cell r="K428">
            <v>0.79</v>
          </cell>
          <cell r="L428">
            <v>0.4</v>
          </cell>
          <cell r="N428">
            <v>0.02</v>
          </cell>
          <cell r="O428">
            <v>1.75</v>
          </cell>
          <cell r="P428">
            <v>0.56000000000000005</v>
          </cell>
          <cell r="Q428">
            <v>-16.3</v>
          </cell>
          <cell r="R428">
            <v>8.33</v>
          </cell>
          <cell r="S428">
            <v>33.049999999999997</v>
          </cell>
          <cell r="U428">
            <v>945</v>
          </cell>
          <cell r="V428">
            <v>924</v>
          </cell>
          <cell r="W428">
            <v>38.85</v>
          </cell>
        </row>
        <row r="429">
          <cell r="A429" t="str">
            <v>PLE</v>
          </cell>
          <cell r="B429">
            <v>427</v>
          </cell>
          <cell r="C429" t="str">
            <v> i | 1 | 2 | 3 </v>
          </cell>
          <cell r="E429">
            <v>0.73</v>
          </cell>
          <cell r="F429">
            <v>0</v>
          </cell>
          <cell r="G429">
            <v>719500</v>
          </cell>
          <cell r="H429">
            <v>526</v>
          </cell>
          <cell r="I429">
            <v>994</v>
          </cell>
          <cell r="K429">
            <v>0.37</v>
          </cell>
          <cell r="L429">
            <v>3.16</v>
          </cell>
          <cell r="M429">
            <v>7.0000000000000007E-2</v>
          </cell>
          <cell r="N429">
            <v>0</v>
          </cell>
          <cell r="O429">
            <v>0.36</v>
          </cell>
          <cell r="P429">
            <v>-5.31</v>
          </cell>
          <cell r="Q429">
            <v>-3.29</v>
          </cell>
          <cell r="R429">
            <v>9.59</v>
          </cell>
          <cell r="S429">
            <v>66.53</v>
          </cell>
        </row>
        <row r="430">
          <cell r="A430" t="str">
            <v>PM</v>
          </cell>
          <cell r="B430">
            <v>428</v>
          </cell>
          <cell r="C430" t="str">
            <v> i | 1 | 2 | 3 </v>
          </cell>
          <cell r="E430">
            <v>8.35</v>
          </cell>
          <cell r="F430">
            <v>-1.18</v>
          </cell>
          <cell r="G430">
            <v>563000</v>
          </cell>
          <cell r="H430">
            <v>4735</v>
          </cell>
          <cell r="I430">
            <v>4995</v>
          </cell>
          <cell r="J430">
            <v>12.38</v>
          </cell>
          <cell r="K430">
            <v>3.53</v>
          </cell>
          <cell r="L430">
            <v>0.73</v>
          </cell>
          <cell r="M430">
            <v>0.1</v>
          </cell>
          <cell r="N430">
            <v>0.68</v>
          </cell>
          <cell r="O430">
            <v>19.510000000000002</v>
          </cell>
          <cell r="P430">
            <v>25.92</v>
          </cell>
          <cell r="Q430">
            <v>9.92</v>
          </cell>
          <cell r="R430">
            <v>9.3699999999999992</v>
          </cell>
          <cell r="S430">
            <v>38.83</v>
          </cell>
          <cell r="U430">
            <v>201</v>
          </cell>
          <cell r="V430">
            <v>193</v>
          </cell>
          <cell r="W430">
            <v>-1.91</v>
          </cell>
        </row>
        <row r="431">
          <cell r="A431" t="str">
            <v>PMTA</v>
          </cell>
          <cell r="B431">
            <v>429</v>
          </cell>
          <cell r="C431" t="str">
            <v> i | 1 | 2 | 3 </v>
          </cell>
          <cell r="E431">
            <v>8.9</v>
          </cell>
          <cell r="F431">
            <v>-1.1100000000000001</v>
          </cell>
          <cell r="G431">
            <v>4300</v>
          </cell>
          <cell r="H431">
            <v>38</v>
          </cell>
          <cell r="I431">
            <v>901</v>
          </cell>
          <cell r="J431">
            <v>8.23</v>
          </cell>
          <cell r="K431">
            <v>0.61</v>
          </cell>
          <cell r="L431">
            <v>0.45</v>
          </cell>
          <cell r="N431">
            <v>1.08</v>
          </cell>
          <cell r="O431">
            <v>7.75</v>
          </cell>
          <cell r="P431">
            <v>7.66</v>
          </cell>
          <cell r="Q431">
            <v>2.56</v>
          </cell>
          <cell r="R431">
            <v>5.62</v>
          </cell>
          <cell r="S431">
            <v>20.72</v>
          </cell>
          <cell r="U431">
            <v>331</v>
          </cell>
          <cell r="V431">
            <v>242</v>
          </cell>
          <cell r="W431">
            <v>-0.44</v>
          </cell>
        </row>
        <row r="432">
          <cell r="A432" t="str">
            <v>POLAR</v>
          </cell>
          <cell r="B432">
            <v>430</v>
          </cell>
          <cell r="C432" t="str">
            <v> i | 1 | 2 | 3 </v>
          </cell>
          <cell r="D432" t="str">
            <v>SPNPNC</v>
          </cell>
          <cell r="E432">
            <v>0.09</v>
          </cell>
          <cell r="F432">
            <v>0</v>
          </cell>
          <cell r="G432">
            <v>0</v>
          </cell>
          <cell r="H432">
            <v>0</v>
          </cell>
          <cell r="I432">
            <v>766</v>
          </cell>
          <cell r="K432">
            <v>0.17</v>
          </cell>
          <cell r="L432">
            <v>0.1</v>
          </cell>
          <cell r="N432">
            <v>0</v>
          </cell>
          <cell r="O432">
            <v>-12.76</v>
          </cell>
          <cell r="P432">
            <v>-14.96</v>
          </cell>
          <cell r="Q432">
            <v>-259.77999999999997</v>
          </cell>
          <cell r="S432">
            <v>99.77</v>
          </cell>
        </row>
        <row r="433">
          <cell r="A433" t="str">
            <v>PORT</v>
          </cell>
          <cell r="B433">
            <v>431</v>
          </cell>
          <cell r="C433" t="str">
            <v> i | 1 | 3 </v>
          </cell>
          <cell r="E433">
            <v>2.8</v>
          </cell>
          <cell r="F433">
            <v>-1.41</v>
          </cell>
          <cell r="G433">
            <v>2768700</v>
          </cell>
          <cell r="H433">
            <v>7831</v>
          </cell>
          <cell r="I433">
            <v>1700</v>
          </cell>
          <cell r="J433">
            <v>31.58</v>
          </cell>
          <cell r="K433">
            <v>1.28</v>
          </cell>
          <cell r="L433">
            <v>1.68</v>
          </cell>
          <cell r="N433">
            <v>0.09</v>
          </cell>
          <cell r="O433">
            <v>3.84</v>
          </cell>
          <cell r="P433">
            <v>4.08</v>
          </cell>
          <cell r="Q433">
            <v>3.69</v>
          </cell>
          <cell r="R433">
            <v>2.66</v>
          </cell>
          <cell r="S433">
            <v>42.84</v>
          </cell>
          <cell r="U433">
            <v>752</v>
          </cell>
          <cell r="V433">
            <v>727</v>
          </cell>
          <cell r="W433">
            <v>0.62</v>
          </cell>
        </row>
        <row r="434">
          <cell r="A434" t="str">
            <v>POST</v>
          </cell>
          <cell r="B434">
            <v>432</v>
          </cell>
          <cell r="C434" t="str">
            <v> i | 1 | 2 | 3 </v>
          </cell>
          <cell r="D434" t="str">
            <v>C</v>
          </cell>
          <cell r="E434">
            <v>1.26</v>
          </cell>
          <cell r="F434">
            <v>0</v>
          </cell>
          <cell r="G434">
            <v>0</v>
          </cell>
          <cell r="H434">
            <v>0</v>
          </cell>
          <cell r="I434">
            <v>630</v>
          </cell>
          <cell r="K434">
            <v>12.6</v>
          </cell>
          <cell r="L434">
            <v>42.92</v>
          </cell>
          <cell r="N434">
            <v>0</v>
          </cell>
          <cell r="O434">
            <v>-17.21</v>
          </cell>
          <cell r="P434">
            <v>-596.91</v>
          </cell>
          <cell r="Q434">
            <v>-74.39</v>
          </cell>
          <cell r="S434">
            <v>30.5</v>
          </cell>
        </row>
        <row r="435">
          <cell r="A435" t="str">
            <v>PPM</v>
          </cell>
          <cell r="B435">
            <v>433</v>
          </cell>
          <cell r="C435" t="str">
            <v> i | 1 | 2 | 3 </v>
          </cell>
          <cell r="E435">
            <v>0.85</v>
          </cell>
          <cell r="F435">
            <v>-1.1599999999999999</v>
          </cell>
          <cell r="G435">
            <v>3500</v>
          </cell>
          <cell r="H435">
            <v>3</v>
          </cell>
          <cell r="I435">
            <v>359</v>
          </cell>
          <cell r="K435">
            <v>0.42</v>
          </cell>
          <cell r="L435">
            <v>0.7</v>
          </cell>
          <cell r="M435">
            <v>0.02</v>
          </cell>
          <cell r="N435">
            <v>0</v>
          </cell>
          <cell r="O435">
            <v>-0.21</v>
          </cell>
          <cell r="P435">
            <v>-1.19</v>
          </cell>
          <cell r="Q435">
            <v>-0.31</v>
          </cell>
          <cell r="R435">
            <v>2.09</v>
          </cell>
          <cell r="S435">
            <v>32.78</v>
          </cell>
        </row>
        <row r="436">
          <cell r="A436" t="str">
            <v>PPP</v>
          </cell>
          <cell r="B436">
            <v>434</v>
          </cell>
          <cell r="C436" t="str">
            <v> i | 1 | 3 </v>
          </cell>
          <cell r="E436">
            <v>2</v>
          </cell>
          <cell r="F436">
            <v>0</v>
          </cell>
          <cell r="G436">
            <v>50500</v>
          </cell>
          <cell r="H436">
            <v>101</v>
          </cell>
          <cell r="I436">
            <v>600</v>
          </cell>
          <cell r="J436">
            <v>7.88</v>
          </cell>
          <cell r="K436">
            <v>0.62</v>
          </cell>
          <cell r="L436">
            <v>0.5</v>
          </cell>
          <cell r="N436">
            <v>0.25</v>
          </cell>
          <cell r="O436">
            <v>7.77</v>
          </cell>
          <cell r="P436">
            <v>7.92</v>
          </cell>
          <cell r="Q436">
            <v>0.92</v>
          </cell>
          <cell r="R436">
            <v>10</v>
          </cell>
          <cell r="S436">
            <v>39.64</v>
          </cell>
          <cell r="U436">
            <v>317</v>
          </cell>
          <cell r="V436">
            <v>233</v>
          </cell>
          <cell r="W436">
            <v>0.6</v>
          </cell>
        </row>
        <row r="437">
          <cell r="A437" t="str">
            <v>PPPM</v>
          </cell>
          <cell r="B437">
            <v>435</v>
          </cell>
          <cell r="C437" t="str">
            <v> i | 1 | 2 | 3 </v>
          </cell>
          <cell r="D437" t="str">
            <v>NP</v>
          </cell>
          <cell r="E437">
            <v>0.4</v>
          </cell>
          <cell r="F437">
            <v>5.26</v>
          </cell>
          <cell r="G437">
            <v>19000</v>
          </cell>
          <cell r="H437">
            <v>8</v>
          </cell>
          <cell r="I437">
            <v>275</v>
          </cell>
          <cell r="K437">
            <v>0.8</v>
          </cell>
          <cell r="L437">
            <v>5.68</v>
          </cell>
          <cell r="N437">
            <v>0</v>
          </cell>
          <cell r="O437">
            <v>-25.03</v>
          </cell>
          <cell r="P437">
            <v>-129.36000000000001</v>
          </cell>
          <cell r="Q437">
            <v>-4.5199999999999996</v>
          </cell>
          <cell r="S437">
            <v>69.489999999999995</v>
          </cell>
        </row>
        <row r="438">
          <cell r="A438" t="str">
            <v>PPS</v>
          </cell>
          <cell r="B438">
            <v>436</v>
          </cell>
          <cell r="C438" t="str">
            <v> i | 1 | 2 | 3 </v>
          </cell>
          <cell r="E438">
            <v>0.39</v>
          </cell>
          <cell r="F438">
            <v>5.41</v>
          </cell>
          <cell r="G438">
            <v>3090500</v>
          </cell>
          <cell r="H438">
            <v>1179</v>
          </cell>
          <cell r="I438">
            <v>335</v>
          </cell>
          <cell r="K438">
            <v>1.21</v>
          </cell>
          <cell r="L438">
            <v>1.1000000000000001</v>
          </cell>
          <cell r="N438">
            <v>0</v>
          </cell>
          <cell r="O438">
            <v>-4.3899999999999997</v>
          </cell>
          <cell r="P438">
            <v>-9.9499999999999993</v>
          </cell>
          <cell r="Q438">
            <v>-7.22</v>
          </cell>
          <cell r="S438">
            <v>57.55</v>
          </cell>
        </row>
        <row r="439">
          <cell r="A439" t="str">
            <v>PR9</v>
          </cell>
          <cell r="B439">
            <v>437</v>
          </cell>
          <cell r="C439" t="str">
            <v> i | 1 | 3 </v>
          </cell>
          <cell r="E439">
            <v>9.5</v>
          </cell>
          <cell r="F439">
            <v>-2.06</v>
          </cell>
          <cell r="G439">
            <v>861000</v>
          </cell>
          <cell r="H439">
            <v>8290</v>
          </cell>
          <cell r="I439">
            <v>7470</v>
          </cell>
          <cell r="J439">
            <v>38.35</v>
          </cell>
          <cell r="K439">
            <v>1.84</v>
          </cell>
          <cell r="L439">
            <v>0.16</v>
          </cell>
          <cell r="N439">
            <v>0.25</v>
          </cell>
          <cell r="O439">
            <v>4.83</v>
          </cell>
          <cell r="P439">
            <v>4.8499999999999996</v>
          </cell>
          <cell r="Q439">
            <v>6.39</v>
          </cell>
          <cell r="R439">
            <v>1.47</v>
          </cell>
          <cell r="S439">
            <v>58.66</v>
          </cell>
          <cell r="U439">
            <v>775</v>
          </cell>
          <cell r="V439">
            <v>725</v>
          </cell>
          <cell r="W439">
            <v>0.47</v>
          </cell>
        </row>
        <row r="440">
          <cell r="A440" t="str">
            <v>PRAKIT</v>
          </cell>
          <cell r="B440">
            <v>438</v>
          </cell>
          <cell r="C440" t="str">
            <v> i | 1 | 2 | 3 </v>
          </cell>
          <cell r="E440">
            <v>7.9</v>
          </cell>
          <cell r="F440">
            <v>0</v>
          </cell>
          <cell r="G440">
            <v>8400</v>
          </cell>
          <cell r="H440">
            <v>66</v>
          </cell>
          <cell r="I440">
            <v>478</v>
          </cell>
          <cell r="J440">
            <v>17.329999999999998</v>
          </cell>
          <cell r="K440">
            <v>0.56000000000000005</v>
          </cell>
          <cell r="L440">
            <v>0.43</v>
          </cell>
          <cell r="M440">
            <v>0.6</v>
          </cell>
          <cell r="N440">
            <v>0.46</v>
          </cell>
          <cell r="O440">
            <v>2.8</v>
          </cell>
          <cell r="P440">
            <v>3.15</v>
          </cell>
          <cell r="Q440">
            <v>2.74</v>
          </cell>
          <cell r="R440">
            <v>7.59</v>
          </cell>
          <cell r="S440">
            <v>58.38</v>
          </cell>
          <cell r="U440">
            <v>668</v>
          </cell>
          <cell r="V440">
            <v>659</v>
          </cell>
          <cell r="W440">
            <v>-1.49</v>
          </cell>
        </row>
        <row r="441">
          <cell r="A441" t="str">
            <v>PRAPAT</v>
          </cell>
          <cell r="B441">
            <v>439</v>
          </cell>
          <cell r="C441" t="str">
            <v> i </v>
          </cell>
          <cell r="E441">
            <v>1.24</v>
          </cell>
          <cell r="F441">
            <v>-0.8</v>
          </cell>
          <cell r="G441">
            <v>2121000</v>
          </cell>
          <cell r="H441">
            <v>2632</v>
          </cell>
          <cell r="I441">
            <v>422</v>
          </cell>
          <cell r="J441">
            <v>21.4</v>
          </cell>
          <cell r="L441">
            <v>1.83</v>
          </cell>
          <cell r="N441">
            <v>0.06</v>
          </cell>
          <cell r="S441">
            <v>54.2</v>
          </cell>
        </row>
        <row r="442">
          <cell r="A442" t="str">
            <v>PREB</v>
          </cell>
          <cell r="B442">
            <v>440</v>
          </cell>
          <cell r="C442" t="str">
            <v> i | 1 | 2 | 3 </v>
          </cell>
          <cell r="E442">
            <v>6.8</v>
          </cell>
          <cell r="F442">
            <v>0</v>
          </cell>
          <cell r="G442">
            <v>373300</v>
          </cell>
          <cell r="H442">
            <v>2534</v>
          </cell>
          <cell r="I442">
            <v>2099</v>
          </cell>
          <cell r="J442">
            <v>12.31</v>
          </cell>
          <cell r="K442">
            <v>0.98</v>
          </cell>
          <cell r="L442">
            <v>1.78</v>
          </cell>
          <cell r="M442">
            <v>0.6</v>
          </cell>
          <cell r="N442">
            <v>0.55000000000000004</v>
          </cell>
          <cell r="O442">
            <v>4.2</v>
          </cell>
          <cell r="P442">
            <v>7.85</v>
          </cell>
          <cell r="Q442">
            <v>3.57</v>
          </cell>
          <cell r="R442">
            <v>11.76</v>
          </cell>
          <cell r="S442">
            <v>68.52</v>
          </cell>
          <cell r="U442">
            <v>439</v>
          </cell>
          <cell r="V442">
            <v>504</v>
          </cell>
          <cell r="W442">
            <v>0.66</v>
          </cell>
        </row>
        <row r="443">
          <cell r="A443" t="str">
            <v>PRECHA</v>
          </cell>
          <cell r="B443">
            <v>441</v>
          </cell>
          <cell r="C443" t="str">
            <v> i | 1 | 3 </v>
          </cell>
          <cell r="E443">
            <v>0.84</v>
          </cell>
          <cell r="F443">
            <v>0</v>
          </cell>
          <cell r="G443">
            <v>12700</v>
          </cell>
          <cell r="H443">
            <v>11</v>
          </cell>
          <cell r="I443">
            <v>282</v>
          </cell>
          <cell r="K443">
            <v>0.66</v>
          </cell>
          <cell r="L443">
            <v>0.23</v>
          </cell>
          <cell r="N443">
            <v>0</v>
          </cell>
          <cell r="O443">
            <v>-3.76</v>
          </cell>
          <cell r="P443">
            <v>-5.15</v>
          </cell>
          <cell r="Q443">
            <v>-38.14</v>
          </cell>
          <cell r="S443">
            <v>57.05</v>
          </cell>
        </row>
        <row r="444">
          <cell r="A444" t="str">
            <v>PRG</v>
          </cell>
          <cell r="B444">
            <v>442</v>
          </cell>
          <cell r="C444" t="str">
            <v> i | 1 | 2 | 3 </v>
          </cell>
          <cell r="E444">
            <v>10.8</v>
          </cell>
          <cell r="F444">
            <v>-0.92</v>
          </cell>
          <cell r="G444">
            <v>1200</v>
          </cell>
          <cell r="H444">
            <v>13</v>
          </cell>
          <cell r="I444">
            <v>6480</v>
          </cell>
          <cell r="J444">
            <v>29.62</v>
          </cell>
          <cell r="K444">
            <v>1.2</v>
          </cell>
          <cell r="L444">
            <v>0.33</v>
          </cell>
          <cell r="N444">
            <v>0.36</v>
          </cell>
          <cell r="O444">
            <v>2.29</v>
          </cell>
          <cell r="P444">
            <v>2.9</v>
          </cell>
          <cell r="Q444">
            <v>13.62</v>
          </cell>
          <cell r="R444">
            <v>5.96</v>
          </cell>
          <cell r="S444">
            <v>5.74</v>
          </cell>
          <cell r="U444">
            <v>787</v>
          </cell>
          <cell r="V444">
            <v>792</v>
          </cell>
          <cell r="W444">
            <v>5.82</v>
          </cell>
        </row>
        <row r="445">
          <cell r="A445" t="str">
            <v>PRIME</v>
          </cell>
          <cell r="B445">
            <v>443</v>
          </cell>
          <cell r="C445" t="str">
            <v> i | 1 | 2 | 3 </v>
          </cell>
          <cell r="E445">
            <v>0.48</v>
          </cell>
          <cell r="F445">
            <v>0</v>
          </cell>
          <cell r="G445">
            <v>6115200</v>
          </cell>
          <cell r="H445">
            <v>2942</v>
          </cell>
          <cell r="I445">
            <v>8169</v>
          </cell>
          <cell r="J445">
            <v>26.67</v>
          </cell>
          <cell r="K445">
            <v>3</v>
          </cell>
          <cell r="L445">
            <v>1.08</v>
          </cell>
          <cell r="N445">
            <v>0.02</v>
          </cell>
          <cell r="O445">
            <v>7.45</v>
          </cell>
          <cell r="P445">
            <v>12.51</v>
          </cell>
          <cell r="Q445">
            <v>43.58</v>
          </cell>
          <cell r="S445">
            <v>15.29</v>
          </cell>
          <cell r="U445">
            <v>523</v>
          </cell>
          <cell r="V445">
            <v>558</v>
          </cell>
          <cell r="W445">
            <v>-4.29</v>
          </cell>
        </row>
        <row r="446">
          <cell r="A446" t="str">
            <v>PRIN</v>
          </cell>
          <cell r="B446">
            <v>444</v>
          </cell>
          <cell r="C446" t="str">
            <v> i | 1 | 3 </v>
          </cell>
          <cell r="E446">
            <v>1.76</v>
          </cell>
          <cell r="F446">
            <v>0</v>
          </cell>
          <cell r="G446">
            <v>88800</v>
          </cell>
          <cell r="H446">
            <v>156</v>
          </cell>
          <cell r="I446">
            <v>2147</v>
          </cell>
          <cell r="J446">
            <v>8.7100000000000009</v>
          </cell>
          <cell r="K446">
            <v>0.48</v>
          </cell>
          <cell r="L446">
            <v>1.07</v>
          </cell>
          <cell r="M446">
            <v>0.03</v>
          </cell>
          <cell r="N446">
            <v>0.21</v>
          </cell>
          <cell r="O446">
            <v>4.08</v>
          </cell>
          <cell r="P446">
            <v>5.66</v>
          </cell>
          <cell r="Q446">
            <v>11.53</v>
          </cell>
          <cell r="R446">
            <v>1.7</v>
          </cell>
          <cell r="S446">
            <v>46.6</v>
          </cell>
          <cell r="U446">
            <v>401</v>
          </cell>
          <cell r="V446">
            <v>405</v>
          </cell>
          <cell r="W446">
            <v>0.17</v>
          </cell>
        </row>
        <row r="447">
          <cell r="A447" t="str">
            <v>PRINC</v>
          </cell>
          <cell r="B447">
            <v>445</v>
          </cell>
          <cell r="C447" t="str">
            <v> i | 1 | 2 | 3 </v>
          </cell>
          <cell r="E447">
            <v>3.44</v>
          </cell>
          <cell r="F447">
            <v>-1.71</v>
          </cell>
          <cell r="G447">
            <v>5338000</v>
          </cell>
          <cell r="H447">
            <v>18380</v>
          </cell>
          <cell r="I447">
            <v>11910</v>
          </cell>
          <cell r="K447">
            <v>1.4</v>
          </cell>
          <cell r="L447">
            <v>0.68</v>
          </cell>
          <cell r="N447">
            <v>0</v>
          </cell>
          <cell r="O447">
            <v>-3.13</v>
          </cell>
          <cell r="P447">
            <v>-7.24</v>
          </cell>
          <cell r="Q447">
            <v>-21.72</v>
          </cell>
          <cell r="S447">
            <v>11.7</v>
          </cell>
        </row>
        <row r="448">
          <cell r="A448" t="str">
            <v>PRM</v>
          </cell>
          <cell r="B448">
            <v>446</v>
          </cell>
          <cell r="C448" t="str">
            <v> i | 1 | 3 </v>
          </cell>
          <cell r="E448">
            <v>7.75</v>
          </cell>
          <cell r="F448">
            <v>0.65</v>
          </cell>
          <cell r="G448">
            <v>16035600</v>
          </cell>
          <cell r="H448">
            <v>124570</v>
          </cell>
          <cell r="I448">
            <v>19375</v>
          </cell>
          <cell r="J448">
            <v>13.98</v>
          </cell>
          <cell r="K448">
            <v>2.4900000000000002</v>
          </cell>
          <cell r="L448">
            <v>0.73</v>
          </cell>
          <cell r="M448">
            <v>7.0000000000000007E-2</v>
          </cell>
          <cell r="N448">
            <v>0.55000000000000004</v>
          </cell>
          <cell r="O448">
            <v>14.72</v>
          </cell>
          <cell r="P448">
            <v>19.02</v>
          </cell>
          <cell r="Q448">
            <v>24.16</v>
          </cell>
          <cell r="R448">
            <v>2.58</v>
          </cell>
          <cell r="S448">
            <v>29.39</v>
          </cell>
          <cell r="U448">
            <v>291</v>
          </cell>
          <cell r="V448">
            <v>263</v>
          </cell>
          <cell r="W448">
            <v>2.4</v>
          </cell>
        </row>
        <row r="449">
          <cell r="A449" t="str">
            <v>PRO</v>
          </cell>
          <cell r="B449">
            <v>447</v>
          </cell>
          <cell r="C449" t="str">
            <v> i | 1 | 2 | 3 </v>
          </cell>
          <cell r="D449" t="str">
            <v>SPNC</v>
          </cell>
          <cell r="E449">
            <v>0.35</v>
          </cell>
          <cell r="F449">
            <v>0</v>
          </cell>
          <cell r="G449">
            <v>0</v>
          </cell>
          <cell r="H449">
            <v>0</v>
          </cell>
          <cell r="I449">
            <v>709</v>
          </cell>
          <cell r="K449">
            <v>2.06</v>
          </cell>
          <cell r="L449">
            <v>0.41</v>
          </cell>
          <cell r="N449">
            <v>0</v>
          </cell>
          <cell r="O449">
            <v>13.31</v>
          </cell>
          <cell r="P449">
            <v>18.3</v>
          </cell>
          <cell r="Q449">
            <v>-7.99</v>
          </cell>
          <cell r="S449">
            <v>64.790000000000006</v>
          </cell>
        </row>
        <row r="450">
          <cell r="A450" t="str">
            <v>PROUD</v>
          </cell>
          <cell r="B450">
            <v>448</v>
          </cell>
          <cell r="C450" t="str">
            <v> i | 1 | 3 </v>
          </cell>
          <cell r="E450">
            <v>0.98</v>
          </cell>
          <cell r="F450">
            <v>0</v>
          </cell>
          <cell r="G450">
            <v>16100</v>
          </cell>
          <cell r="H450">
            <v>16</v>
          </cell>
          <cell r="I450">
            <v>629</v>
          </cell>
          <cell r="K450">
            <v>0.89</v>
          </cell>
          <cell r="L450">
            <v>1.7</v>
          </cell>
          <cell r="N450">
            <v>0</v>
          </cell>
          <cell r="O450">
            <v>-2.5299999999999998</v>
          </cell>
          <cell r="P450">
            <v>-6.18</v>
          </cell>
          <cell r="Q450">
            <v>-16.170000000000002</v>
          </cell>
          <cell r="S450">
            <v>19.84</v>
          </cell>
        </row>
        <row r="451">
          <cell r="A451" t="str">
            <v>PSH</v>
          </cell>
          <cell r="B451">
            <v>449</v>
          </cell>
          <cell r="C451" t="str">
            <v> i | 1 | 2 | 3 </v>
          </cell>
          <cell r="E451">
            <v>12.4</v>
          </cell>
          <cell r="F451">
            <v>0.81</v>
          </cell>
          <cell r="G451">
            <v>1600000</v>
          </cell>
          <cell r="H451">
            <v>19933</v>
          </cell>
          <cell r="I451">
            <v>27137</v>
          </cell>
          <cell r="J451">
            <v>7.2</v>
          </cell>
          <cell r="K451">
            <v>0.64</v>
          </cell>
          <cell r="L451">
            <v>0.93</v>
          </cell>
          <cell r="M451">
            <v>0.31</v>
          </cell>
          <cell r="N451">
            <v>1.72</v>
          </cell>
          <cell r="O451">
            <v>6.47</v>
          </cell>
          <cell r="P451">
            <v>9.0299999999999994</v>
          </cell>
          <cell r="Q451">
            <v>9.81</v>
          </cell>
          <cell r="R451">
            <v>12.5</v>
          </cell>
          <cell r="S451">
            <v>28.26</v>
          </cell>
          <cell r="U451">
            <v>265</v>
          </cell>
          <cell r="V451">
            <v>270</v>
          </cell>
          <cell r="W451">
            <v>-2.46</v>
          </cell>
        </row>
        <row r="452">
          <cell r="A452" t="str">
            <v>PSL</v>
          </cell>
          <cell r="B452">
            <v>450</v>
          </cell>
          <cell r="C452" t="str">
            <v> i | 1 | 2 | 3 </v>
          </cell>
          <cell r="E452">
            <v>6</v>
          </cell>
          <cell r="F452">
            <v>0</v>
          </cell>
          <cell r="G452">
            <v>7906300</v>
          </cell>
          <cell r="H452">
            <v>47465</v>
          </cell>
          <cell r="I452">
            <v>9356</v>
          </cell>
          <cell r="K452">
            <v>0.89</v>
          </cell>
          <cell r="L452">
            <v>1.18</v>
          </cell>
          <cell r="N452">
            <v>0</v>
          </cell>
          <cell r="O452">
            <v>-2.75</v>
          </cell>
          <cell r="P452">
            <v>-11.58</v>
          </cell>
          <cell r="Q452">
            <v>-48.48</v>
          </cell>
          <cell r="S452">
            <v>46.81</v>
          </cell>
        </row>
        <row r="453">
          <cell r="A453" t="str">
            <v>PSTC</v>
          </cell>
          <cell r="B453">
            <v>451</v>
          </cell>
          <cell r="C453" t="str">
            <v> i | 1 | 2 | 3 </v>
          </cell>
          <cell r="E453">
            <v>1.96</v>
          </cell>
          <cell r="F453">
            <v>0</v>
          </cell>
          <cell r="G453">
            <v>13854200</v>
          </cell>
          <cell r="H453">
            <v>27232</v>
          </cell>
          <cell r="I453">
            <v>4649</v>
          </cell>
          <cell r="K453">
            <v>0.81</v>
          </cell>
          <cell r="L453">
            <v>0.51</v>
          </cell>
          <cell r="M453">
            <v>0.01</v>
          </cell>
          <cell r="N453">
            <v>0</v>
          </cell>
          <cell r="O453">
            <v>-9.56</v>
          </cell>
          <cell r="P453">
            <v>-16.34</v>
          </cell>
          <cell r="Q453">
            <v>-60.5</v>
          </cell>
          <cell r="R453">
            <v>2.5499999999999998</v>
          </cell>
          <cell r="S453">
            <v>55.56</v>
          </cell>
        </row>
        <row r="454">
          <cell r="A454" t="str">
            <v>PT</v>
          </cell>
          <cell r="B454">
            <v>452</v>
          </cell>
          <cell r="C454" t="str">
            <v> i | 1 | 2 | 3 </v>
          </cell>
          <cell r="E454">
            <v>5.8</v>
          </cell>
          <cell r="F454">
            <v>0</v>
          </cell>
          <cell r="G454">
            <v>152800</v>
          </cell>
          <cell r="H454">
            <v>882</v>
          </cell>
          <cell r="I454">
            <v>1647</v>
          </cell>
          <cell r="J454">
            <v>9</v>
          </cell>
          <cell r="K454">
            <v>2.64</v>
          </cell>
          <cell r="L454">
            <v>1.5</v>
          </cell>
          <cell r="M454">
            <v>0.1</v>
          </cell>
          <cell r="N454">
            <v>0.64</v>
          </cell>
          <cell r="O454">
            <v>14.64</v>
          </cell>
          <cell r="P454">
            <v>30.18</v>
          </cell>
          <cell r="Q454">
            <v>5.2</v>
          </cell>
          <cell r="R454">
            <v>8.9700000000000006</v>
          </cell>
          <cell r="S454">
            <v>41.74</v>
          </cell>
          <cell r="U454">
            <v>93</v>
          </cell>
          <cell r="V454">
            <v>131</v>
          </cell>
          <cell r="W454">
            <v>0.97</v>
          </cell>
        </row>
        <row r="455">
          <cell r="A455" t="str">
            <v>PTG</v>
          </cell>
          <cell r="B455">
            <v>453</v>
          </cell>
          <cell r="C455" t="str">
            <v> i | 1 | 2 | 3 </v>
          </cell>
          <cell r="E455">
            <v>18.3</v>
          </cell>
          <cell r="F455">
            <v>1.67</v>
          </cell>
          <cell r="G455">
            <v>23784600</v>
          </cell>
          <cell r="H455">
            <v>434327</v>
          </cell>
          <cell r="I455">
            <v>30561</v>
          </cell>
          <cell r="J455">
            <v>19.36</v>
          </cell>
          <cell r="K455">
            <v>4.04</v>
          </cell>
          <cell r="L455">
            <v>4.3600000000000003</v>
          </cell>
          <cell r="M455">
            <v>0.2</v>
          </cell>
          <cell r="N455">
            <v>0.95</v>
          </cell>
          <cell r="O455">
            <v>9.3000000000000007</v>
          </cell>
          <cell r="P455">
            <v>22.78</v>
          </cell>
          <cell r="Q455">
            <v>1.59</v>
          </cell>
          <cell r="R455">
            <v>2.19</v>
          </cell>
          <cell r="S455">
            <v>51.94</v>
          </cell>
          <cell r="U455">
            <v>339</v>
          </cell>
          <cell r="V455">
            <v>440</v>
          </cell>
          <cell r="W455">
            <v>0.46</v>
          </cell>
        </row>
        <row r="456">
          <cell r="A456" t="str">
            <v>PTL</v>
          </cell>
          <cell r="B456">
            <v>454</v>
          </cell>
          <cell r="C456" t="str">
            <v> i | 1 | 3 </v>
          </cell>
          <cell r="E456">
            <v>22.5</v>
          </cell>
          <cell r="F456">
            <v>0</v>
          </cell>
          <cell r="G456">
            <v>1653600</v>
          </cell>
          <cell r="H456">
            <v>37289</v>
          </cell>
          <cell r="I456">
            <v>20250</v>
          </cell>
          <cell r="J456">
            <v>10.5</v>
          </cell>
          <cell r="K456">
            <v>1.41</v>
          </cell>
          <cell r="L456">
            <v>0.28999999999999998</v>
          </cell>
          <cell r="M456">
            <v>0.54</v>
          </cell>
          <cell r="N456">
            <v>2.15</v>
          </cell>
          <cell r="O456">
            <v>13.08</v>
          </cell>
          <cell r="P456">
            <v>14.67</v>
          </cell>
          <cell r="Q456">
            <v>20.059999999999999</v>
          </cell>
          <cell r="R456">
            <v>2.89</v>
          </cell>
          <cell r="S456">
            <v>48.96</v>
          </cell>
          <cell r="U456">
            <v>241</v>
          </cell>
          <cell r="V456">
            <v>180</v>
          </cell>
          <cell r="W456">
            <v>-0.03</v>
          </cell>
        </row>
        <row r="457">
          <cell r="A457" t="str">
            <v>PTT</v>
          </cell>
          <cell r="B457">
            <v>455</v>
          </cell>
          <cell r="C457" t="str">
            <v> i | 1 | 2 | 3 </v>
          </cell>
          <cell r="E457">
            <v>41</v>
          </cell>
          <cell r="F457">
            <v>0</v>
          </cell>
          <cell r="G457">
            <v>73399900</v>
          </cell>
          <cell r="H457">
            <v>3006560</v>
          </cell>
          <cell r="I457">
            <v>1171083</v>
          </cell>
          <cell r="J457">
            <v>27.84</v>
          </cell>
          <cell r="K457">
            <v>1.33</v>
          </cell>
          <cell r="L457">
            <v>1.45</v>
          </cell>
          <cell r="M457">
            <v>0.18</v>
          </cell>
          <cell r="N457">
            <v>1.47</v>
          </cell>
          <cell r="O457">
            <v>3.81</v>
          </cell>
          <cell r="P457">
            <v>4.83</v>
          </cell>
          <cell r="Q457">
            <v>2</v>
          </cell>
          <cell r="R457">
            <v>4.88</v>
          </cell>
          <cell r="S457">
            <v>48.88</v>
          </cell>
          <cell r="U457">
            <v>725</v>
          </cell>
          <cell r="V457">
            <v>720</v>
          </cell>
          <cell r="W457">
            <v>0.28999999999999998</v>
          </cell>
        </row>
        <row r="458">
          <cell r="A458" t="str">
            <v>PTTEP</v>
          </cell>
          <cell r="B458">
            <v>456</v>
          </cell>
          <cell r="C458" t="str">
            <v> i | 1 | 2 | 3 </v>
          </cell>
          <cell r="E458">
            <v>98.5</v>
          </cell>
          <cell r="F458">
            <v>0</v>
          </cell>
          <cell r="G458">
            <v>20436400</v>
          </cell>
          <cell r="H458">
            <v>2002726</v>
          </cell>
          <cell r="I458">
            <v>391044</v>
          </cell>
          <cell r="J458">
            <v>12.28</v>
          </cell>
          <cell r="K458">
            <v>1.05</v>
          </cell>
          <cell r="L458">
            <v>0.87</v>
          </cell>
          <cell r="M458">
            <v>1.5</v>
          </cell>
          <cell r="N458">
            <v>8</v>
          </cell>
          <cell r="O458">
            <v>9.4700000000000006</v>
          </cell>
          <cell r="P458">
            <v>8.6300000000000008</v>
          </cell>
          <cell r="Q458">
            <v>15.62</v>
          </cell>
          <cell r="R458">
            <v>6.09</v>
          </cell>
          <cell r="S458">
            <v>35.19</v>
          </cell>
          <cell r="U458">
            <v>419</v>
          </cell>
          <cell r="V458">
            <v>314</v>
          </cell>
          <cell r="W458">
            <v>1.64</v>
          </cell>
        </row>
        <row r="459">
          <cell r="A459" t="str">
            <v>PTTGC</v>
          </cell>
          <cell r="B459">
            <v>457</v>
          </cell>
          <cell r="C459" t="str">
            <v> i | 1 | 2 | 3 </v>
          </cell>
          <cell r="E459">
            <v>56.75</v>
          </cell>
          <cell r="F459">
            <v>-1.3</v>
          </cell>
          <cell r="G459">
            <v>22450800</v>
          </cell>
          <cell r="H459">
            <v>1279710</v>
          </cell>
          <cell r="I459">
            <v>255877</v>
          </cell>
          <cell r="K459">
            <v>0.93</v>
          </cell>
          <cell r="L459">
            <v>0.63</v>
          </cell>
          <cell r="N459">
            <v>0</v>
          </cell>
          <cell r="O459">
            <v>-0.64</v>
          </cell>
          <cell r="P459">
            <v>-2.08</v>
          </cell>
          <cell r="Q459">
            <v>-2.5299999999999998</v>
          </cell>
          <cell r="R459">
            <v>3.53</v>
          </cell>
          <cell r="S459">
            <v>51.81</v>
          </cell>
        </row>
        <row r="460">
          <cell r="A460" t="str">
            <v>PYLON</v>
          </cell>
          <cell r="B460">
            <v>458</v>
          </cell>
          <cell r="C460" t="str">
            <v> i | 1 | 2 | 3 </v>
          </cell>
          <cell r="E460">
            <v>3.98</v>
          </cell>
          <cell r="F460">
            <v>-1.49</v>
          </cell>
          <cell r="G460">
            <v>3058000</v>
          </cell>
          <cell r="H460">
            <v>12253</v>
          </cell>
          <cell r="I460">
            <v>2984</v>
          </cell>
          <cell r="J460">
            <v>12.11</v>
          </cell>
          <cell r="K460">
            <v>2.94</v>
          </cell>
          <cell r="L460">
            <v>0.27</v>
          </cell>
          <cell r="M460">
            <v>0.27</v>
          </cell>
          <cell r="N460">
            <v>0.33</v>
          </cell>
          <cell r="O460">
            <v>23.57</v>
          </cell>
          <cell r="P460">
            <v>24.8</v>
          </cell>
          <cell r="Q460">
            <v>13.42</v>
          </cell>
          <cell r="R460">
            <v>6.78</v>
          </cell>
          <cell r="S460">
            <v>44.19</v>
          </cell>
          <cell r="U460">
            <v>201</v>
          </cell>
          <cell r="V460">
            <v>168</v>
          </cell>
          <cell r="W460">
            <v>0.56000000000000005</v>
          </cell>
        </row>
        <row r="461">
          <cell r="A461" t="str">
            <v>Q-CON</v>
          </cell>
          <cell r="B461">
            <v>459</v>
          </cell>
          <cell r="C461" t="str">
            <v> i | 1 | 3 </v>
          </cell>
          <cell r="E461">
            <v>4.8600000000000003</v>
          </cell>
          <cell r="F461">
            <v>4.29</v>
          </cell>
          <cell r="G461">
            <v>27100</v>
          </cell>
          <cell r="H461">
            <v>132</v>
          </cell>
          <cell r="I461">
            <v>1944</v>
          </cell>
          <cell r="J461">
            <v>14.41</v>
          </cell>
          <cell r="K461">
            <v>0.96</v>
          </cell>
          <cell r="L461">
            <v>0.15</v>
          </cell>
          <cell r="M461">
            <v>0.18</v>
          </cell>
          <cell r="N461">
            <v>0.34</v>
          </cell>
          <cell r="O461">
            <v>7.12</v>
          </cell>
          <cell r="P461">
            <v>6.78</v>
          </cell>
          <cell r="Q461">
            <v>6.43</v>
          </cell>
          <cell r="R461">
            <v>3.86</v>
          </cell>
          <cell r="S461">
            <v>8.39</v>
          </cell>
          <cell r="U461">
            <v>516</v>
          </cell>
          <cell r="V461">
            <v>433</v>
          </cell>
          <cell r="W461">
            <v>-0.11</v>
          </cell>
        </row>
        <row r="462">
          <cell r="A462" t="str">
            <v>QH</v>
          </cell>
          <cell r="B462">
            <v>460</v>
          </cell>
          <cell r="C462" t="str">
            <v> i | 1 | 2 | 3 </v>
          </cell>
          <cell r="E462">
            <v>2.3199999999999998</v>
          </cell>
          <cell r="F462">
            <v>-0.85</v>
          </cell>
          <cell r="G462">
            <v>22972600</v>
          </cell>
          <cell r="H462">
            <v>53419</v>
          </cell>
          <cell r="I462">
            <v>24857</v>
          </cell>
          <cell r="J462">
            <v>11.2</v>
          </cell>
          <cell r="K462">
            <v>0.95</v>
          </cell>
          <cell r="L462">
            <v>0.91</v>
          </cell>
          <cell r="M462">
            <v>0.04</v>
          </cell>
          <cell r="N462">
            <v>0.21</v>
          </cell>
          <cell r="O462">
            <v>5.67</v>
          </cell>
          <cell r="P462">
            <v>8.4600000000000009</v>
          </cell>
          <cell r="Q462">
            <v>19.190000000000001</v>
          </cell>
          <cell r="R462">
            <v>8.6199999999999992</v>
          </cell>
          <cell r="S462">
            <v>74.86</v>
          </cell>
          <cell r="U462">
            <v>395</v>
          </cell>
          <cell r="V462">
            <v>411</v>
          </cell>
          <cell r="W462">
            <v>-12.48</v>
          </cell>
        </row>
        <row r="463">
          <cell r="A463" t="str">
            <v>QLT</v>
          </cell>
          <cell r="B463">
            <v>461</v>
          </cell>
          <cell r="C463" t="str">
            <v> i | 1 | 2 | 3 </v>
          </cell>
          <cell r="E463">
            <v>4</v>
          </cell>
          <cell r="F463">
            <v>0</v>
          </cell>
          <cell r="G463">
            <v>72200</v>
          </cell>
          <cell r="H463">
            <v>288</v>
          </cell>
          <cell r="I463">
            <v>394</v>
          </cell>
          <cell r="J463">
            <v>13.21</v>
          </cell>
          <cell r="K463">
            <v>0.95</v>
          </cell>
          <cell r="L463">
            <v>0.19</v>
          </cell>
          <cell r="M463">
            <v>0.05</v>
          </cell>
          <cell r="N463">
            <v>0.31</v>
          </cell>
          <cell r="O463">
            <v>6.11</v>
          </cell>
          <cell r="P463">
            <v>7.06</v>
          </cell>
          <cell r="Q463">
            <v>2.89</v>
          </cell>
          <cell r="R463">
            <v>8.75</v>
          </cell>
          <cell r="S463">
            <v>41.87</v>
          </cell>
          <cell r="U463">
            <v>476</v>
          </cell>
          <cell r="V463">
            <v>432</v>
          </cell>
          <cell r="W463">
            <v>0.21</v>
          </cell>
        </row>
        <row r="464">
          <cell r="A464" t="str">
            <v>QTC</v>
          </cell>
          <cell r="B464">
            <v>462</v>
          </cell>
          <cell r="C464" t="str">
            <v> i | 1 | 2 | 3 </v>
          </cell>
          <cell r="E464">
            <v>3.94</v>
          </cell>
          <cell r="F464">
            <v>-0.51</v>
          </cell>
          <cell r="G464">
            <v>78400</v>
          </cell>
          <cell r="H464">
            <v>309</v>
          </cell>
          <cell r="I464">
            <v>1344</v>
          </cell>
          <cell r="J464">
            <v>7.69</v>
          </cell>
          <cell r="K464">
            <v>0.81</v>
          </cell>
          <cell r="L464">
            <v>0.11</v>
          </cell>
          <cell r="M464">
            <v>0.15</v>
          </cell>
          <cell r="N464">
            <v>0.52</v>
          </cell>
          <cell r="O464">
            <v>10.67</v>
          </cell>
          <cell r="P464">
            <v>10.8</v>
          </cell>
          <cell r="Q464">
            <v>17.2</v>
          </cell>
          <cell r="R464">
            <v>3.81</v>
          </cell>
          <cell r="S464">
            <v>37.619999999999997</v>
          </cell>
          <cell r="U464">
            <v>241</v>
          </cell>
          <cell r="V464">
            <v>160</v>
          </cell>
        </row>
        <row r="465">
          <cell r="A465" t="str">
            <v>RAM</v>
          </cell>
          <cell r="B465">
            <v>463</v>
          </cell>
          <cell r="C465" t="str">
            <v> i | 1 | 2 | 3 </v>
          </cell>
          <cell r="E465">
            <v>140.5</v>
          </cell>
          <cell r="F465">
            <v>0</v>
          </cell>
          <cell r="G465">
            <v>5000</v>
          </cell>
          <cell r="H465">
            <v>702</v>
          </cell>
          <cell r="I465">
            <v>33720</v>
          </cell>
          <cell r="J465">
            <v>68.41</v>
          </cell>
          <cell r="K465">
            <v>3.16</v>
          </cell>
          <cell r="L465">
            <v>0.97</v>
          </cell>
          <cell r="M465">
            <v>0.9</v>
          </cell>
          <cell r="N465">
            <v>2.0299999999999998</v>
          </cell>
          <cell r="O465">
            <v>2.4300000000000002</v>
          </cell>
          <cell r="P465">
            <v>4.18</v>
          </cell>
          <cell r="Q465">
            <v>6.51</v>
          </cell>
          <cell r="R465">
            <v>2.56</v>
          </cell>
          <cell r="S465">
            <v>25.76</v>
          </cell>
          <cell r="U465">
            <v>838</v>
          </cell>
          <cell r="V465">
            <v>875</v>
          </cell>
          <cell r="W465">
            <v>5.86</v>
          </cell>
        </row>
        <row r="466">
          <cell r="A466" t="str">
            <v>RATCH</v>
          </cell>
          <cell r="B466">
            <v>464</v>
          </cell>
          <cell r="C466" t="str">
            <v> i | 1 | 2 | 3 </v>
          </cell>
          <cell r="E466">
            <v>55.75</v>
          </cell>
          <cell r="F466">
            <v>0</v>
          </cell>
          <cell r="G466">
            <v>5085600</v>
          </cell>
          <cell r="H466">
            <v>284443</v>
          </cell>
          <cell r="I466">
            <v>80838</v>
          </cell>
          <cell r="J466">
            <v>15.9</v>
          </cell>
          <cell r="K466">
            <v>1.34</v>
          </cell>
          <cell r="L466">
            <v>0.85</v>
          </cell>
          <cell r="M466">
            <v>1.1499999999999999</v>
          </cell>
          <cell r="N466">
            <v>3.49</v>
          </cell>
          <cell r="O466">
            <v>6.8</v>
          </cell>
          <cell r="P466">
            <v>8.5399999999999991</v>
          </cell>
          <cell r="Q466">
            <v>13.65</v>
          </cell>
          <cell r="R466">
            <v>4.3</v>
          </cell>
          <cell r="S466">
            <v>54.99</v>
          </cell>
          <cell r="U466">
            <v>492</v>
          </cell>
          <cell r="V466">
            <v>471</v>
          </cell>
          <cell r="W466">
            <v>0.7</v>
          </cell>
        </row>
        <row r="467">
          <cell r="A467" t="str">
            <v>RBF</v>
          </cell>
          <cell r="B467">
            <v>465</v>
          </cell>
          <cell r="C467" t="str">
            <v> i | 1 | 3 </v>
          </cell>
          <cell r="E467">
            <v>9.25</v>
          </cell>
          <cell r="F467">
            <v>-1.6</v>
          </cell>
          <cell r="G467">
            <v>15231200</v>
          </cell>
          <cell r="H467">
            <v>142274</v>
          </cell>
          <cell r="I467">
            <v>18500</v>
          </cell>
          <cell r="J467">
            <v>37.659999999999997</v>
          </cell>
          <cell r="K467">
            <v>4.7</v>
          </cell>
          <cell r="L467">
            <v>0.2</v>
          </cell>
          <cell r="N467">
            <v>0.25</v>
          </cell>
          <cell r="O467">
            <v>15.47</v>
          </cell>
          <cell r="P467">
            <v>16.36</v>
          </cell>
          <cell r="Q467">
            <v>16.93</v>
          </cell>
          <cell r="R467">
            <v>1.62</v>
          </cell>
          <cell r="S467">
            <v>27.56</v>
          </cell>
          <cell r="U467">
            <v>530</v>
          </cell>
          <cell r="V467">
            <v>466</v>
          </cell>
        </row>
        <row r="468">
          <cell r="A468" t="str">
            <v>RCI</v>
          </cell>
          <cell r="B468">
            <v>466</v>
          </cell>
          <cell r="C468" t="str">
            <v> i | 1 | 2 | 3 </v>
          </cell>
          <cell r="E468">
            <v>3.54</v>
          </cell>
          <cell r="F468">
            <v>0</v>
          </cell>
          <cell r="G468">
            <v>0</v>
          </cell>
          <cell r="H468">
            <v>0</v>
          </cell>
          <cell r="I468">
            <v>2184</v>
          </cell>
          <cell r="J468">
            <v>22.15</v>
          </cell>
          <cell r="K468">
            <v>2.66</v>
          </cell>
          <cell r="L468">
            <v>0.34</v>
          </cell>
          <cell r="N468">
            <v>0.16</v>
          </cell>
          <cell r="O468">
            <v>11.53</v>
          </cell>
          <cell r="P468">
            <v>12.75</v>
          </cell>
          <cell r="Q468">
            <v>7.26</v>
          </cell>
          <cell r="S468">
            <v>8.9600000000000009</v>
          </cell>
          <cell r="U468">
            <v>488</v>
          </cell>
          <cell r="V468">
            <v>431</v>
          </cell>
          <cell r="W468">
            <v>0.18</v>
          </cell>
        </row>
        <row r="469">
          <cell r="A469" t="str">
            <v>RCL</v>
          </cell>
          <cell r="B469">
            <v>467</v>
          </cell>
          <cell r="C469" t="str">
            <v> i | 1 | 2 | 3 </v>
          </cell>
          <cell r="E469">
            <v>10.4</v>
          </cell>
          <cell r="F469">
            <v>4</v>
          </cell>
          <cell r="G469">
            <v>9930300</v>
          </cell>
          <cell r="H469">
            <v>102502</v>
          </cell>
          <cell r="I469">
            <v>8619</v>
          </cell>
          <cell r="J469">
            <v>27.57</v>
          </cell>
          <cell r="K469">
            <v>1.05</v>
          </cell>
          <cell r="L469">
            <v>1.18</v>
          </cell>
          <cell r="N469">
            <v>0.38</v>
          </cell>
          <cell r="O469">
            <v>3.54</v>
          </cell>
          <cell r="P469">
            <v>3.96</v>
          </cell>
          <cell r="Q469">
            <v>3.94</v>
          </cell>
          <cell r="S469">
            <v>47.75</v>
          </cell>
          <cell r="U469">
            <v>744</v>
          </cell>
          <cell r="V469">
            <v>725</v>
          </cell>
          <cell r="W469">
            <v>-0.16</v>
          </cell>
        </row>
        <row r="470">
          <cell r="A470" t="str">
            <v>RICH</v>
          </cell>
          <cell r="B470">
            <v>468</v>
          </cell>
          <cell r="C470" t="str">
            <v> i | 1 | 3 </v>
          </cell>
          <cell r="E470">
            <v>0.01</v>
          </cell>
          <cell r="F470">
            <v>0</v>
          </cell>
          <cell r="G470">
            <v>3919000</v>
          </cell>
          <cell r="H470">
            <v>39</v>
          </cell>
          <cell r="I470">
            <v>31</v>
          </cell>
          <cell r="L470">
            <v>-1.24</v>
          </cell>
          <cell r="N470">
            <v>0</v>
          </cell>
        </row>
        <row r="471">
          <cell r="A471" t="str">
            <v>RICHY</v>
          </cell>
          <cell r="B471">
            <v>469</v>
          </cell>
          <cell r="C471" t="str">
            <v> i | 1 | 2 | 3 </v>
          </cell>
          <cell r="E471">
            <v>0.66</v>
          </cell>
          <cell r="F471">
            <v>0</v>
          </cell>
          <cell r="G471">
            <v>219600</v>
          </cell>
          <cell r="H471">
            <v>146</v>
          </cell>
          <cell r="I471">
            <v>788</v>
          </cell>
          <cell r="J471">
            <v>9.33</v>
          </cell>
          <cell r="K471">
            <v>0.33</v>
          </cell>
          <cell r="L471">
            <v>2.02</v>
          </cell>
          <cell r="M471">
            <v>0.06</v>
          </cell>
          <cell r="N471">
            <v>7.0000000000000007E-2</v>
          </cell>
          <cell r="O471">
            <v>1.86</v>
          </cell>
          <cell r="P471">
            <v>3.5</v>
          </cell>
          <cell r="Q471">
            <v>10.91</v>
          </cell>
          <cell r="R471">
            <v>8.7899999999999991</v>
          </cell>
          <cell r="S471">
            <v>35.93</v>
          </cell>
          <cell r="U471">
            <v>476</v>
          </cell>
          <cell r="V471">
            <v>513</v>
          </cell>
          <cell r="W471">
            <v>0.03</v>
          </cell>
        </row>
        <row r="472">
          <cell r="A472" t="str">
            <v>RJH</v>
          </cell>
          <cell r="B472">
            <v>470</v>
          </cell>
          <cell r="C472" t="str">
            <v> i | 1 | 2 | 3 </v>
          </cell>
          <cell r="E472">
            <v>23.9</v>
          </cell>
          <cell r="F472">
            <v>3.91</v>
          </cell>
          <cell r="G472">
            <v>667700</v>
          </cell>
          <cell r="H472">
            <v>15870</v>
          </cell>
          <cell r="I472">
            <v>7170</v>
          </cell>
          <cell r="J472">
            <v>20.5</v>
          </cell>
          <cell r="K472">
            <v>5.14</v>
          </cell>
          <cell r="L472">
            <v>0.28999999999999998</v>
          </cell>
          <cell r="M472">
            <v>0.15</v>
          </cell>
          <cell r="N472">
            <v>1.17</v>
          </cell>
          <cell r="O472">
            <v>25.85</v>
          </cell>
          <cell r="P472">
            <v>25.78</v>
          </cell>
          <cell r="Q472">
            <v>19.54</v>
          </cell>
          <cell r="R472">
            <v>4.5999999999999996</v>
          </cell>
          <cell r="S472">
            <v>69.95</v>
          </cell>
          <cell r="U472">
            <v>340</v>
          </cell>
          <cell r="V472">
            <v>309</v>
          </cell>
          <cell r="W472">
            <v>0.39</v>
          </cell>
        </row>
        <row r="473">
          <cell r="A473" t="str">
            <v>RML</v>
          </cell>
          <cell r="B473">
            <v>471</v>
          </cell>
          <cell r="C473" t="str">
            <v> i | 1 | 2 | 3 </v>
          </cell>
          <cell r="E473">
            <v>0.62</v>
          </cell>
          <cell r="F473">
            <v>1.64</v>
          </cell>
          <cell r="G473">
            <v>2072500</v>
          </cell>
          <cell r="H473">
            <v>1265</v>
          </cell>
          <cell r="I473">
            <v>2587</v>
          </cell>
          <cell r="K473">
            <v>0.5</v>
          </cell>
          <cell r="L473">
            <v>1.1000000000000001</v>
          </cell>
          <cell r="N473">
            <v>0</v>
          </cell>
          <cell r="O473">
            <v>-4.45</v>
          </cell>
          <cell r="P473">
            <v>-14.1</v>
          </cell>
          <cell r="Q473">
            <v>-26.39</v>
          </cell>
          <cell r="S473">
            <v>47.23</v>
          </cell>
        </row>
        <row r="474">
          <cell r="A474" t="str">
            <v>ROCK</v>
          </cell>
          <cell r="B474">
            <v>472</v>
          </cell>
          <cell r="C474" t="str">
            <v> i | 1 | 2 | 3 </v>
          </cell>
          <cell r="E474">
            <v>10.3</v>
          </cell>
          <cell r="F474">
            <v>0</v>
          </cell>
          <cell r="G474">
            <v>0</v>
          </cell>
          <cell r="H474">
            <v>0</v>
          </cell>
          <cell r="I474">
            <v>206</v>
          </cell>
          <cell r="K474">
            <v>0.48</v>
          </cell>
          <cell r="L474">
            <v>0.79</v>
          </cell>
          <cell r="N474">
            <v>0</v>
          </cell>
          <cell r="O474">
            <v>1.39</v>
          </cell>
          <cell r="P474">
            <v>-1.3</v>
          </cell>
          <cell r="Q474">
            <v>-6.05</v>
          </cell>
          <cell r="S474">
            <v>28.06</v>
          </cell>
        </row>
        <row r="475">
          <cell r="A475" t="str">
            <v>ROH</v>
          </cell>
          <cell r="B475">
            <v>473</v>
          </cell>
          <cell r="C475" t="str">
            <v> i | 1 | 3 </v>
          </cell>
          <cell r="E475">
            <v>38</v>
          </cell>
          <cell r="F475">
            <v>0</v>
          </cell>
          <cell r="G475">
            <v>0</v>
          </cell>
          <cell r="H475">
            <v>0</v>
          </cell>
          <cell r="I475">
            <v>3563</v>
          </cell>
          <cell r="K475">
            <v>5.03</v>
          </cell>
          <cell r="L475">
            <v>0.36</v>
          </cell>
          <cell r="M475">
            <v>1.43</v>
          </cell>
          <cell r="N475">
            <v>0</v>
          </cell>
          <cell r="O475">
            <v>-6.53</v>
          </cell>
          <cell r="P475">
            <v>-7.18</v>
          </cell>
          <cell r="Q475">
            <v>-53.86</v>
          </cell>
          <cell r="R475">
            <v>3.73</v>
          </cell>
          <cell r="S475">
            <v>1.52</v>
          </cell>
        </row>
        <row r="476">
          <cell r="A476" t="str">
            <v>ROJNA</v>
          </cell>
          <cell r="B476">
            <v>474</v>
          </cell>
          <cell r="C476" t="str">
            <v> i | 1 | 2 | 3 </v>
          </cell>
          <cell r="E476">
            <v>4.4400000000000004</v>
          </cell>
          <cell r="F476">
            <v>-0.89</v>
          </cell>
          <cell r="G476">
            <v>1328300</v>
          </cell>
          <cell r="H476">
            <v>5920</v>
          </cell>
          <cell r="I476">
            <v>8971</v>
          </cell>
          <cell r="J476">
            <v>11.03</v>
          </cell>
          <cell r="K476">
            <v>0.64</v>
          </cell>
          <cell r="L476">
            <v>2.14</v>
          </cell>
          <cell r="M476">
            <v>0.2</v>
          </cell>
          <cell r="N476">
            <v>0.4</v>
          </cell>
          <cell r="O476">
            <v>5.04</v>
          </cell>
          <cell r="P476">
            <v>5.83</v>
          </cell>
          <cell r="Q476">
            <v>6.97</v>
          </cell>
          <cell r="R476">
            <v>9.01</v>
          </cell>
          <cell r="S476">
            <v>31.47</v>
          </cell>
          <cell r="U476">
            <v>462</v>
          </cell>
          <cell r="V476">
            <v>427</v>
          </cell>
          <cell r="W476">
            <v>0.04</v>
          </cell>
        </row>
        <row r="477">
          <cell r="A477" t="str">
            <v>RP</v>
          </cell>
          <cell r="B477">
            <v>475</v>
          </cell>
          <cell r="C477" t="str">
            <v> i | 1 | 3 </v>
          </cell>
          <cell r="E477">
            <v>1.25</v>
          </cell>
          <cell r="F477">
            <v>4.17</v>
          </cell>
          <cell r="G477">
            <v>97700</v>
          </cell>
          <cell r="H477">
            <v>122</v>
          </cell>
          <cell r="I477">
            <v>251</v>
          </cell>
          <cell r="K477">
            <v>0.31</v>
          </cell>
          <cell r="L477">
            <v>0.52</v>
          </cell>
          <cell r="M477">
            <v>0.01</v>
          </cell>
          <cell r="N477">
            <v>0</v>
          </cell>
          <cell r="O477">
            <v>-6.12</v>
          </cell>
          <cell r="P477">
            <v>-8.26</v>
          </cell>
          <cell r="Q477">
            <v>-15.58</v>
          </cell>
          <cell r="R477">
            <v>0.44</v>
          </cell>
          <cell r="S477">
            <v>37.19</v>
          </cell>
        </row>
        <row r="478">
          <cell r="A478" t="str">
            <v>RPC</v>
          </cell>
          <cell r="B478">
            <v>476</v>
          </cell>
          <cell r="C478" t="str">
            <v> i | 1 | 3 </v>
          </cell>
          <cell r="E478">
            <v>0.52</v>
          </cell>
          <cell r="F478">
            <v>0</v>
          </cell>
          <cell r="G478">
            <v>1260100</v>
          </cell>
          <cell r="H478">
            <v>664</v>
          </cell>
          <cell r="I478">
            <v>678</v>
          </cell>
          <cell r="J478">
            <v>2.0499999999999998</v>
          </cell>
          <cell r="K478">
            <v>0.41</v>
          </cell>
          <cell r="L478">
            <v>1.66</v>
          </cell>
          <cell r="N478">
            <v>0.26</v>
          </cell>
          <cell r="O478">
            <v>8.81</v>
          </cell>
          <cell r="P478">
            <v>22.24</v>
          </cell>
          <cell r="Q478">
            <v>-0.59</v>
          </cell>
          <cell r="S478">
            <v>72.22</v>
          </cell>
          <cell r="U478">
            <v>57</v>
          </cell>
          <cell r="V478">
            <v>164</v>
          </cell>
        </row>
        <row r="479">
          <cell r="A479" t="str">
            <v>RPH</v>
          </cell>
          <cell r="B479">
            <v>477</v>
          </cell>
          <cell r="C479" t="str">
            <v> i | 1 | 2 | 3 </v>
          </cell>
          <cell r="E479">
            <v>5.8</v>
          </cell>
          <cell r="F479">
            <v>2.65</v>
          </cell>
          <cell r="G479">
            <v>340200</v>
          </cell>
          <cell r="H479">
            <v>1980</v>
          </cell>
          <cell r="I479">
            <v>3167</v>
          </cell>
          <cell r="J479">
            <v>41.72</v>
          </cell>
          <cell r="K479">
            <v>2.41</v>
          </cell>
          <cell r="L479">
            <v>0.34</v>
          </cell>
          <cell r="M479">
            <v>0.03</v>
          </cell>
          <cell r="N479">
            <v>0.14000000000000001</v>
          </cell>
          <cell r="O479">
            <v>5.85</v>
          </cell>
          <cell r="P479">
            <v>5.8</v>
          </cell>
          <cell r="Q479">
            <v>9.23</v>
          </cell>
          <cell r="R479">
            <v>2.41</v>
          </cell>
          <cell r="S479">
            <v>70.17</v>
          </cell>
          <cell r="U479">
            <v>760</v>
          </cell>
          <cell r="V479">
            <v>691</v>
          </cell>
          <cell r="W479">
            <v>1.82</v>
          </cell>
        </row>
        <row r="480">
          <cell r="A480" t="str">
            <v>RS</v>
          </cell>
          <cell r="B480">
            <v>478</v>
          </cell>
          <cell r="C480" t="str">
            <v> i | 1 | 2 | 3 </v>
          </cell>
          <cell r="E480">
            <v>18.399999999999999</v>
          </cell>
          <cell r="F480">
            <v>0</v>
          </cell>
          <cell r="G480">
            <v>12908600</v>
          </cell>
          <cell r="H480">
            <v>238916</v>
          </cell>
          <cell r="I480">
            <v>17894</v>
          </cell>
          <cell r="J480">
            <v>36.04</v>
          </cell>
          <cell r="K480">
            <v>9.34</v>
          </cell>
          <cell r="L480">
            <v>1.26</v>
          </cell>
          <cell r="M480">
            <v>0.1</v>
          </cell>
          <cell r="N480">
            <v>0.51</v>
          </cell>
          <cell r="O480">
            <v>17.47</v>
          </cell>
          <cell r="P480">
            <v>27.62</v>
          </cell>
          <cell r="Q480">
            <v>15.4</v>
          </cell>
          <cell r="R480">
            <v>1.65</v>
          </cell>
          <cell r="S480">
            <v>60.6</v>
          </cell>
          <cell r="U480">
            <v>428</v>
          </cell>
          <cell r="V480">
            <v>434</v>
          </cell>
          <cell r="W480">
            <v>-0.25</v>
          </cell>
        </row>
        <row r="481">
          <cell r="A481" t="str">
            <v>RSP</v>
          </cell>
          <cell r="B481">
            <v>479</v>
          </cell>
          <cell r="C481" t="str">
            <v> i | 1 | 2 | 3 </v>
          </cell>
          <cell r="E481">
            <v>1.72</v>
          </cell>
          <cell r="F481">
            <v>1.18</v>
          </cell>
          <cell r="G481">
            <v>1137300</v>
          </cell>
          <cell r="H481">
            <v>1956</v>
          </cell>
          <cell r="I481">
            <v>1324</v>
          </cell>
          <cell r="K481">
            <v>0.74</v>
          </cell>
          <cell r="L481">
            <v>0.18</v>
          </cell>
          <cell r="M481">
            <v>0.05</v>
          </cell>
          <cell r="N481">
            <v>0</v>
          </cell>
          <cell r="O481">
            <v>0.08</v>
          </cell>
          <cell r="P481">
            <v>-0.24</v>
          </cell>
          <cell r="Q481">
            <v>-3.59</v>
          </cell>
          <cell r="R481">
            <v>2.91</v>
          </cell>
          <cell r="S481">
            <v>28.6</v>
          </cell>
        </row>
        <row r="482">
          <cell r="A482" t="str">
            <v>RT</v>
          </cell>
          <cell r="B482">
            <v>480</v>
          </cell>
          <cell r="C482" t="str">
            <v> i </v>
          </cell>
          <cell r="E482">
            <v>1.94</v>
          </cell>
          <cell r="F482">
            <v>-1.52</v>
          </cell>
          <cell r="G482">
            <v>32843700</v>
          </cell>
          <cell r="H482">
            <v>64180</v>
          </cell>
          <cell r="I482">
            <v>2134</v>
          </cell>
          <cell r="J482">
            <v>8</v>
          </cell>
          <cell r="L482">
            <v>3.76</v>
          </cell>
          <cell r="N482">
            <v>0.24</v>
          </cell>
          <cell r="S482">
            <v>54.89</v>
          </cell>
        </row>
        <row r="483">
          <cell r="A483" t="str">
            <v>RWI</v>
          </cell>
          <cell r="B483">
            <v>481</v>
          </cell>
          <cell r="C483" t="str">
            <v> i | 1 | 3 </v>
          </cell>
          <cell r="E483">
            <v>1.27</v>
          </cell>
          <cell r="F483">
            <v>0</v>
          </cell>
          <cell r="G483">
            <v>23600</v>
          </cell>
          <cell r="H483">
            <v>30</v>
          </cell>
          <cell r="I483">
            <v>808</v>
          </cell>
          <cell r="K483">
            <v>1</v>
          </cell>
          <cell r="L483">
            <v>0.46</v>
          </cell>
          <cell r="N483">
            <v>0</v>
          </cell>
          <cell r="O483">
            <v>-6.92</v>
          </cell>
          <cell r="P483">
            <v>-12.42</v>
          </cell>
          <cell r="Q483">
            <v>6.22</v>
          </cell>
          <cell r="S483">
            <v>30</v>
          </cell>
        </row>
        <row r="484">
          <cell r="A484" t="str">
            <v>S&amp;J</v>
          </cell>
          <cell r="B484">
            <v>482</v>
          </cell>
          <cell r="C484" t="str">
            <v> i </v>
          </cell>
          <cell r="E484">
            <v>25</v>
          </cell>
          <cell r="F484">
            <v>-1.96</v>
          </cell>
          <cell r="G484">
            <v>96800</v>
          </cell>
          <cell r="H484">
            <v>2420</v>
          </cell>
          <cell r="I484">
            <v>0</v>
          </cell>
          <cell r="L484">
            <v>0.27</v>
          </cell>
          <cell r="N484">
            <v>0</v>
          </cell>
          <cell r="O484">
            <v>8.07</v>
          </cell>
          <cell r="P484">
            <v>8.76</v>
          </cell>
          <cell r="Q484">
            <v>6.55</v>
          </cell>
          <cell r="S484">
            <v>36.68</v>
          </cell>
        </row>
        <row r="485">
          <cell r="A485" t="str">
            <v>S</v>
          </cell>
          <cell r="B485">
            <v>483</v>
          </cell>
          <cell r="C485" t="str">
            <v> i | 1 | 2 | 3 </v>
          </cell>
          <cell r="E485">
            <v>1.53</v>
          </cell>
          <cell r="F485">
            <v>0.66</v>
          </cell>
          <cell r="G485">
            <v>2335300</v>
          </cell>
          <cell r="H485">
            <v>3552</v>
          </cell>
          <cell r="I485">
            <v>10486</v>
          </cell>
          <cell r="K485">
            <v>0.6</v>
          </cell>
          <cell r="L485">
            <v>2.4300000000000002</v>
          </cell>
          <cell r="M485">
            <v>0.05</v>
          </cell>
          <cell r="N485">
            <v>0</v>
          </cell>
          <cell r="O485">
            <v>1.25</v>
          </cell>
          <cell r="P485">
            <v>-0.5</v>
          </cell>
          <cell r="Q485">
            <v>-10.28</v>
          </cell>
          <cell r="R485">
            <v>2.94</v>
          </cell>
          <cell r="S485">
            <v>37.590000000000003</v>
          </cell>
        </row>
        <row r="486">
          <cell r="A486" t="str">
            <v>S11</v>
          </cell>
          <cell r="B486">
            <v>484</v>
          </cell>
          <cell r="C486" t="str">
            <v> i | 1 | 2 | 3 </v>
          </cell>
          <cell r="E486">
            <v>6.45</v>
          </cell>
          <cell r="F486">
            <v>0</v>
          </cell>
          <cell r="G486">
            <v>314400</v>
          </cell>
          <cell r="H486">
            <v>2033</v>
          </cell>
          <cell r="I486">
            <v>3954</v>
          </cell>
          <cell r="J486">
            <v>7.47</v>
          </cell>
          <cell r="K486">
            <v>1.41</v>
          </cell>
          <cell r="L486">
            <v>1.39</v>
          </cell>
          <cell r="M486">
            <v>0.1</v>
          </cell>
          <cell r="N486">
            <v>0.86</v>
          </cell>
          <cell r="O486">
            <v>10</v>
          </cell>
          <cell r="P486">
            <v>20.02</v>
          </cell>
          <cell r="Q486">
            <v>25.86</v>
          </cell>
          <cell r="R486">
            <v>6.67</v>
          </cell>
          <cell r="S486">
            <v>30.01</v>
          </cell>
          <cell r="U486">
            <v>114</v>
          </cell>
          <cell r="V486">
            <v>166</v>
          </cell>
          <cell r="W486">
            <v>0.67</v>
          </cell>
        </row>
        <row r="487">
          <cell r="A487" t="str">
            <v>SAAM</v>
          </cell>
          <cell r="B487">
            <v>485</v>
          </cell>
          <cell r="C487" t="str">
            <v> i | 1 | 3 </v>
          </cell>
          <cell r="E487">
            <v>1.06</v>
          </cell>
          <cell r="F487">
            <v>0.95</v>
          </cell>
          <cell r="G487">
            <v>343600</v>
          </cell>
          <cell r="H487">
            <v>363</v>
          </cell>
          <cell r="I487">
            <v>318</v>
          </cell>
          <cell r="J487">
            <v>12.37</v>
          </cell>
          <cell r="K487">
            <v>1.08</v>
          </cell>
          <cell r="L487">
            <v>0.41</v>
          </cell>
          <cell r="M487">
            <v>0.01</v>
          </cell>
          <cell r="N487">
            <v>0.09</v>
          </cell>
          <cell r="O487">
            <v>8.6300000000000008</v>
          </cell>
          <cell r="P487">
            <v>8.76</v>
          </cell>
          <cell r="Q487">
            <v>36.979999999999997</v>
          </cell>
          <cell r="R487">
            <v>7.14</v>
          </cell>
          <cell r="S487">
            <v>23.76</v>
          </cell>
          <cell r="U487">
            <v>412</v>
          </cell>
          <cell r="V487">
            <v>335</v>
          </cell>
          <cell r="W487">
            <v>1.72</v>
          </cell>
        </row>
        <row r="488">
          <cell r="A488" t="str">
            <v>SABINA</v>
          </cell>
          <cell r="B488">
            <v>486</v>
          </cell>
          <cell r="C488" t="str">
            <v> i | 1 | 3 </v>
          </cell>
          <cell r="E488">
            <v>21.4</v>
          </cell>
          <cell r="F488">
            <v>0</v>
          </cell>
          <cell r="G488">
            <v>305800</v>
          </cell>
          <cell r="H488">
            <v>6575</v>
          </cell>
          <cell r="I488">
            <v>7437</v>
          </cell>
          <cell r="J488">
            <v>24.63</v>
          </cell>
          <cell r="K488">
            <v>4.33</v>
          </cell>
          <cell r="L488">
            <v>0.62</v>
          </cell>
          <cell r="M488">
            <v>0.35</v>
          </cell>
          <cell r="N488">
            <v>0.87</v>
          </cell>
          <cell r="O488">
            <v>13.42</v>
          </cell>
          <cell r="P488">
            <v>17.36</v>
          </cell>
          <cell r="Q488">
            <v>9.59</v>
          </cell>
          <cell r="R488">
            <v>5.56</v>
          </cell>
          <cell r="S488">
            <v>41.94</v>
          </cell>
          <cell r="U488">
            <v>448</v>
          </cell>
          <cell r="V488">
            <v>412</v>
          </cell>
          <cell r="W488">
            <v>0.91</v>
          </cell>
        </row>
        <row r="489">
          <cell r="A489" t="str">
            <v>SABUY</v>
          </cell>
          <cell r="B489">
            <v>487</v>
          </cell>
          <cell r="C489" t="str">
            <v> i </v>
          </cell>
          <cell r="E489">
            <v>1.99</v>
          </cell>
          <cell r="F489">
            <v>-1.49</v>
          </cell>
          <cell r="G489">
            <v>41076000</v>
          </cell>
          <cell r="H489">
            <v>83227</v>
          </cell>
          <cell r="I489">
            <v>2000</v>
          </cell>
          <cell r="J489">
            <v>26.4</v>
          </cell>
          <cell r="L489">
            <v>1.04</v>
          </cell>
          <cell r="N489">
            <v>0.08</v>
          </cell>
          <cell r="S489">
            <v>40.53</v>
          </cell>
        </row>
        <row r="490">
          <cell r="A490" t="str">
            <v>SALEE</v>
          </cell>
          <cell r="B490">
            <v>488</v>
          </cell>
          <cell r="C490" t="str">
            <v> i | 1 | 2 | 3 </v>
          </cell>
          <cell r="E490">
            <v>0.71</v>
          </cell>
          <cell r="F490">
            <v>5.97</v>
          </cell>
          <cell r="G490">
            <v>460300</v>
          </cell>
          <cell r="H490">
            <v>321</v>
          </cell>
          <cell r="I490">
            <v>1080</v>
          </cell>
          <cell r="K490">
            <v>0.9</v>
          </cell>
          <cell r="L490">
            <v>0.34</v>
          </cell>
          <cell r="N490">
            <v>0</v>
          </cell>
          <cell r="O490">
            <v>-0.77</v>
          </cell>
          <cell r="P490">
            <v>-1.03</v>
          </cell>
          <cell r="Q490">
            <v>0.14000000000000001</v>
          </cell>
          <cell r="S490">
            <v>55.13</v>
          </cell>
        </row>
        <row r="491">
          <cell r="A491" t="str">
            <v>SAM</v>
          </cell>
          <cell r="B491">
            <v>489</v>
          </cell>
          <cell r="C491" t="str">
            <v> i | 1 | 2 | 3 </v>
          </cell>
          <cell r="E491">
            <v>0.38</v>
          </cell>
          <cell r="F491">
            <v>0</v>
          </cell>
          <cell r="G491">
            <v>4400</v>
          </cell>
          <cell r="H491">
            <v>2</v>
          </cell>
          <cell r="I491">
            <v>397</v>
          </cell>
          <cell r="K491">
            <v>0.23</v>
          </cell>
          <cell r="L491">
            <v>1.05</v>
          </cell>
          <cell r="N491">
            <v>0</v>
          </cell>
          <cell r="O491">
            <v>-2.13</v>
          </cell>
          <cell r="P491">
            <v>-7.23</v>
          </cell>
          <cell r="Q491">
            <v>-1.32</v>
          </cell>
          <cell r="S491">
            <v>31.48</v>
          </cell>
        </row>
        <row r="492">
          <cell r="A492" t="str">
            <v>SAMART</v>
          </cell>
          <cell r="B492">
            <v>490</v>
          </cell>
          <cell r="C492" t="str">
            <v> i | 1 | 2 | 3 </v>
          </cell>
          <cell r="E492">
            <v>5.35</v>
          </cell>
          <cell r="F492">
            <v>-0.93</v>
          </cell>
          <cell r="G492">
            <v>778300</v>
          </cell>
          <cell r="H492">
            <v>4170</v>
          </cell>
          <cell r="I492">
            <v>5385</v>
          </cell>
          <cell r="K492">
            <v>1.62</v>
          </cell>
          <cell r="L492">
            <v>4.2699999999999996</v>
          </cell>
          <cell r="N492">
            <v>0</v>
          </cell>
          <cell r="O492">
            <v>1.0900000000000001</v>
          </cell>
          <cell r="P492">
            <v>-5.13</v>
          </cell>
          <cell r="Q492">
            <v>-3.07</v>
          </cell>
          <cell r="R492">
            <v>2.8</v>
          </cell>
          <cell r="S492">
            <v>57.59</v>
          </cell>
        </row>
        <row r="493">
          <cell r="A493" t="str">
            <v>SAMCO</v>
          </cell>
          <cell r="B493">
            <v>491</v>
          </cell>
          <cell r="C493" t="str">
            <v> i | 1 | 2 | 3 </v>
          </cell>
          <cell r="E493">
            <v>1.18</v>
          </cell>
          <cell r="F493">
            <v>-0.84</v>
          </cell>
          <cell r="G493">
            <v>462900</v>
          </cell>
          <cell r="H493">
            <v>546</v>
          </cell>
          <cell r="I493">
            <v>757</v>
          </cell>
          <cell r="K493">
            <v>0.33</v>
          </cell>
          <cell r="L493">
            <v>1.25</v>
          </cell>
          <cell r="N493">
            <v>0</v>
          </cell>
          <cell r="O493">
            <v>0.16</v>
          </cell>
          <cell r="P493">
            <v>-1.1100000000000001</v>
          </cell>
          <cell r="Q493">
            <v>-1.41</v>
          </cell>
          <cell r="R493">
            <v>7.63</v>
          </cell>
          <cell r="S493">
            <v>47.02</v>
          </cell>
        </row>
        <row r="494">
          <cell r="A494" t="str">
            <v>SAMTEL</v>
          </cell>
          <cell r="B494">
            <v>492</v>
          </cell>
          <cell r="C494" t="str">
            <v> i | 1 | 2 | 3 </v>
          </cell>
          <cell r="E494">
            <v>5.25</v>
          </cell>
          <cell r="F494">
            <v>-2.78</v>
          </cell>
          <cell r="G494">
            <v>604600</v>
          </cell>
          <cell r="H494">
            <v>3183</v>
          </cell>
          <cell r="I494">
            <v>3245</v>
          </cell>
          <cell r="K494">
            <v>0.95</v>
          </cell>
          <cell r="L494">
            <v>1.1299999999999999</v>
          </cell>
          <cell r="N494">
            <v>0</v>
          </cell>
          <cell r="O494">
            <v>-0.76</v>
          </cell>
          <cell r="P494">
            <v>-1.82</v>
          </cell>
          <cell r="Q494">
            <v>-4.92</v>
          </cell>
          <cell r="R494">
            <v>9.9</v>
          </cell>
          <cell r="S494">
            <v>28.3</v>
          </cell>
        </row>
        <row r="495">
          <cell r="A495" t="str">
            <v>SANKO</v>
          </cell>
          <cell r="B495">
            <v>493</v>
          </cell>
          <cell r="C495" t="str">
            <v> i | 1 | 2 | 3 </v>
          </cell>
          <cell r="E495">
            <v>0.94</v>
          </cell>
          <cell r="F495">
            <v>0</v>
          </cell>
          <cell r="G495">
            <v>15500</v>
          </cell>
          <cell r="H495">
            <v>15</v>
          </cell>
          <cell r="I495">
            <v>290</v>
          </cell>
          <cell r="K495">
            <v>1.76</v>
          </cell>
          <cell r="L495">
            <v>1.37</v>
          </cell>
          <cell r="M495">
            <v>0.05</v>
          </cell>
          <cell r="N495">
            <v>0</v>
          </cell>
          <cell r="O495">
            <v>-3.59</v>
          </cell>
          <cell r="P495">
            <v>-11.96</v>
          </cell>
          <cell r="Q495">
            <v>-9.1999999999999993</v>
          </cell>
          <cell r="R495">
            <v>5.26</v>
          </cell>
          <cell r="S495">
            <v>26.34</v>
          </cell>
        </row>
        <row r="496">
          <cell r="A496" t="str">
            <v>SAPPE</v>
          </cell>
          <cell r="B496">
            <v>494</v>
          </cell>
          <cell r="C496" t="str">
            <v> i | 1 | 2 | 3 </v>
          </cell>
          <cell r="E496">
            <v>22.6</v>
          </cell>
          <cell r="F496">
            <v>-0.88</v>
          </cell>
          <cell r="G496">
            <v>165600</v>
          </cell>
          <cell r="H496">
            <v>3739</v>
          </cell>
          <cell r="I496">
            <v>6879</v>
          </cell>
          <cell r="J496">
            <v>19.89</v>
          </cell>
          <cell r="K496">
            <v>2.57</v>
          </cell>
          <cell r="L496">
            <v>0.27</v>
          </cell>
          <cell r="M496">
            <v>0.83</v>
          </cell>
          <cell r="N496">
            <v>1.1399999999999999</v>
          </cell>
          <cell r="O496">
            <v>12.89</v>
          </cell>
          <cell r="P496">
            <v>13.16</v>
          </cell>
          <cell r="Q496">
            <v>11.82</v>
          </cell>
          <cell r="R496">
            <v>3.67</v>
          </cell>
          <cell r="S496">
            <v>24.79</v>
          </cell>
          <cell r="U496">
            <v>458</v>
          </cell>
          <cell r="V496">
            <v>374</v>
          </cell>
          <cell r="W496">
            <v>2.16</v>
          </cell>
        </row>
        <row r="497">
          <cell r="A497" t="str">
            <v>SAT</v>
          </cell>
          <cell r="B497">
            <v>495</v>
          </cell>
          <cell r="C497" t="str">
            <v> i | 1 | 2 | 3 </v>
          </cell>
          <cell r="E497">
            <v>14</v>
          </cell>
          <cell r="F497">
            <v>-2.1</v>
          </cell>
          <cell r="G497">
            <v>2069100</v>
          </cell>
          <cell r="H497">
            <v>29371</v>
          </cell>
          <cell r="I497">
            <v>5953</v>
          </cell>
          <cell r="J497">
            <v>17.43</v>
          </cell>
          <cell r="K497">
            <v>0.87</v>
          </cell>
          <cell r="L497">
            <v>0.25</v>
          </cell>
          <cell r="M497">
            <v>0.12</v>
          </cell>
          <cell r="N497">
            <v>0.8</v>
          </cell>
          <cell r="O497">
            <v>4.54</v>
          </cell>
          <cell r="P497">
            <v>4.95</v>
          </cell>
          <cell r="Q497">
            <v>3.1</v>
          </cell>
          <cell r="R497">
            <v>9.64</v>
          </cell>
          <cell r="S497">
            <v>58.03</v>
          </cell>
          <cell r="U497">
            <v>622</v>
          </cell>
          <cell r="V497">
            <v>589</v>
          </cell>
          <cell r="W497">
            <v>1.8</v>
          </cell>
        </row>
        <row r="498">
          <cell r="A498" t="str">
            <v>SAUCE</v>
          </cell>
          <cell r="B498">
            <v>496</v>
          </cell>
          <cell r="C498" t="str">
            <v> i | 1 | 2 | 3 </v>
          </cell>
          <cell r="E498">
            <v>25.5</v>
          </cell>
          <cell r="F498">
            <v>0</v>
          </cell>
          <cell r="G498">
            <v>200</v>
          </cell>
          <cell r="H498">
            <v>5</v>
          </cell>
          <cell r="I498">
            <v>9180</v>
          </cell>
          <cell r="J498">
            <v>18.02</v>
          </cell>
          <cell r="K498">
            <v>3.72</v>
          </cell>
          <cell r="L498">
            <v>0.11</v>
          </cell>
          <cell r="M498">
            <v>1.1499999999999999</v>
          </cell>
          <cell r="N498">
            <v>1.42</v>
          </cell>
          <cell r="O498">
            <v>23.38</v>
          </cell>
          <cell r="P498">
            <v>21.06</v>
          </cell>
          <cell r="Q498">
            <v>17.920000000000002</v>
          </cell>
          <cell r="R498">
            <v>4.51</v>
          </cell>
          <cell r="S498">
            <v>22.55</v>
          </cell>
          <cell r="U498">
            <v>339</v>
          </cell>
          <cell r="V498">
            <v>287</v>
          </cell>
          <cell r="W498">
            <v>4.09</v>
          </cell>
        </row>
        <row r="499">
          <cell r="A499" t="str">
            <v>SAWAD</v>
          </cell>
          <cell r="B499">
            <v>497</v>
          </cell>
          <cell r="C499" t="str">
            <v> i | 1 | 2 | 3 </v>
          </cell>
          <cell r="E499">
            <v>58.25</v>
          </cell>
          <cell r="F499">
            <v>-0.43</v>
          </cell>
          <cell r="G499">
            <v>9613000</v>
          </cell>
          <cell r="H499">
            <v>563677</v>
          </cell>
          <cell r="I499">
            <v>79986</v>
          </cell>
          <cell r="J499">
            <v>18.55</v>
          </cell>
          <cell r="K499">
            <v>3.84</v>
          </cell>
          <cell r="L499">
            <v>1.36</v>
          </cell>
          <cell r="M499">
            <v>1.4</v>
          </cell>
          <cell r="N499">
            <v>3.14</v>
          </cell>
          <cell r="O499">
            <v>12.35</v>
          </cell>
          <cell r="P499">
            <v>22.96</v>
          </cell>
          <cell r="Q499">
            <v>39.729999999999997</v>
          </cell>
          <cell r="R499">
            <v>2.4</v>
          </cell>
          <cell r="S499">
            <v>45.08</v>
          </cell>
          <cell r="U499">
            <v>329</v>
          </cell>
          <cell r="V499">
            <v>369</v>
          </cell>
          <cell r="W499">
            <v>0.61</v>
          </cell>
        </row>
        <row r="500">
          <cell r="A500" t="str">
            <v>SAWANG</v>
          </cell>
          <cell r="B500">
            <v>498</v>
          </cell>
          <cell r="C500" t="str">
            <v> i | 1 | 2 | 3 </v>
          </cell>
          <cell r="E500">
            <v>11.9</v>
          </cell>
          <cell r="F500">
            <v>0</v>
          </cell>
          <cell r="G500">
            <v>0</v>
          </cell>
          <cell r="H500">
            <v>0</v>
          </cell>
          <cell r="I500">
            <v>286</v>
          </cell>
          <cell r="K500">
            <v>0.74</v>
          </cell>
          <cell r="L500">
            <v>7.0000000000000007E-2</v>
          </cell>
          <cell r="N500">
            <v>0</v>
          </cell>
          <cell r="O500">
            <v>-3.23</v>
          </cell>
          <cell r="P500">
            <v>-3.37</v>
          </cell>
          <cell r="Q500">
            <v>-15.04</v>
          </cell>
          <cell r="S500">
            <v>22.83</v>
          </cell>
        </row>
        <row r="501">
          <cell r="A501" t="str">
            <v>SC</v>
          </cell>
          <cell r="B501">
            <v>499</v>
          </cell>
          <cell r="C501" t="str">
            <v> i | 1 | 2 | 3 </v>
          </cell>
          <cell r="E501">
            <v>2.68</v>
          </cell>
          <cell r="F501">
            <v>-2.9</v>
          </cell>
          <cell r="G501">
            <v>5150300</v>
          </cell>
          <cell r="H501">
            <v>13974</v>
          </cell>
          <cell r="I501">
            <v>11201</v>
          </cell>
          <cell r="J501">
            <v>4.68</v>
          </cell>
          <cell r="K501">
            <v>0.62</v>
          </cell>
          <cell r="L501">
            <v>1.4</v>
          </cell>
          <cell r="M501">
            <v>0.19</v>
          </cell>
          <cell r="N501">
            <v>0.57999999999999996</v>
          </cell>
          <cell r="O501">
            <v>7.07</v>
          </cell>
          <cell r="P501">
            <v>13.94</v>
          </cell>
          <cell r="Q501">
            <v>10.56</v>
          </cell>
          <cell r="R501">
            <v>7.09</v>
          </cell>
          <cell r="S501">
            <v>39.06</v>
          </cell>
          <cell r="U501">
            <v>155</v>
          </cell>
          <cell r="V501">
            <v>235</v>
          </cell>
          <cell r="W501">
            <v>0.8</v>
          </cell>
        </row>
        <row r="502">
          <cell r="A502" t="str">
            <v>SCB</v>
          </cell>
          <cell r="B502">
            <v>500</v>
          </cell>
          <cell r="C502" t="str">
            <v> i | 1 | 2 | 3 </v>
          </cell>
          <cell r="E502">
            <v>89</v>
          </cell>
          <cell r="F502">
            <v>0.85</v>
          </cell>
          <cell r="G502">
            <v>21521900</v>
          </cell>
          <cell r="H502">
            <v>1919432</v>
          </cell>
          <cell r="I502">
            <v>302208</v>
          </cell>
          <cell r="J502">
            <v>10.93</v>
          </cell>
          <cell r="K502">
            <v>0.75</v>
          </cell>
          <cell r="L502">
            <v>6.94</v>
          </cell>
          <cell r="M502">
            <v>4</v>
          </cell>
          <cell r="N502">
            <v>8.17</v>
          </cell>
          <cell r="O502">
            <v>1.1200000000000001</v>
          </cell>
          <cell r="P502">
            <v>6.93</v>
          </cell>
          <cell r="Q502">
            <v>17.96</v>
          </cell>
          <cell r="R502">
            <v>7.02</v>
          </cell>
          <cell r="S502">
            <v>76.430000000000007</v>
          </cell>
          <cell r="U502">
            <v>424</v>
          </cell>
          <cell r="V502">
            <v>588</v>
          </cell>
          <cell r="W502">
            <v>-2.97</v>
          </cell>
        </row>
        <row r="503">
          <cell r="A503" t="str">
            <v>SCC</v>
          </cell>
          <cell r="B503">
            <v>501</v>
          </cell>
          <cell r="C503" t="str">
            <v> i | 1 | 2 | 3 </v>
          </cell>
          <cell r="E503">
            <v>376</v>
          </cell>
          <cell r="F503">
            <v>0.27</v>
          </cell>
          <cell r="G503">
            <v>1557700</v>
          </cell>
          <cell r="H503">
            <v>584448</v>
          </cell>
          <cell r="I503">
            <v>451200</v>
          </cell>
          <cell r="J503">
            <v>13.59</v>
          </cell>
          <cell r="K503">
            <v>1.49</v>
          </cell>
          <cell r="L503">
            <v>1.23</v>
          </cell>
          <cell r="M503">
            <v>5.5</v>
          </cell>
          <cell r="N503">
            <v>27.67</v>
          </cell>
          <cell r="O503">
            <v>7.06</v>
          </cell>
          <cell r="P503">
            <v>11.49</v>
          </cell>
          <cell r="Q503">
            <v>8.3000000000000007</v>
          </cell>
          <cell r="R503">
            <v>3.72</v>
          </cell>
          <cell r="S503">
            <v>66.11</v>
          </cell>
          <cell r="U503">
            <v>387</v>
          </cell>
          <cell r="V503">
            <v>423</v>
          </cell>
          <cell r="W503">
            <v>-2.13</v>
          </cell>
        </row>
        <row r="504">
          <cell r="A504" t="str">
            <v>SCCC</v>
          </cell>
          <cell r="B504">
            <v>502</v>
          </cell>
          <cell r="C504" t="str">
            <v> i | 1 | 2 | 3 </v>
          </cell>
          <cell r="E504">
            <v>136.5</v>
          </cell>
          <cell r="F504">
            <v>0.74</v>
          </cell>
          <cell r="G504">
            <v>203200</v>
          </cell>
          <cell r="H504">
            <v>27613</v>
          </cell>
          <cell r="I504">
            <v>40677</v>
          </cell>
          <cell r="J504">
            <v>12.55</v>
          </cell>
          <cell r="K504">
            <v>1.19</v>
          </cell>
          <cell r="L504">
            <v>1.34</v>
          </cell>
          <cell r="M504">
            <v>4</v>
          </cell>
          <cell r="N504">
            <v>10.83</v>
          </cell>
          <cell r="O504">
            <v>7.08</v>
          </cell>
          <cell r="P504">
            <v>9.82</v>
          </cell>
          <cell r="Q504">
            <v>8.52</v>
          </cell>
          <cell r="R504">
            <v>5.86</v>
          </cell>
          <cell r="S504">
            <v>27.92</v>
          </cell>
          <cell r="U504">
            <v>396</v>
          </cell>
          <cell r="V504">
            <v>397</v>
          </cell>
          <cell r="W504">
            <v>19.309999999999999</v>
          </cell>
        </row>
        <row r="505">
          <cell r="A505" t="str">
            <v>SCG</v>
          </cell>
          <cell r="B505">
            <v>503</v>
          </cell>
          <cell r="C505" t="str">
            <v> i | 1 | 2 | 3 </v>
          </cell>
          <cell r="E505">
            <v>3.54</v>
          </cell>
          <cell r="F505">
            <v>0.56999999999999995</v>
          </cell>
          <cell r="G505">
            <v>13300</v>
          </cell>
          <cell r="H505">
            <v>47</v>
          </cell>
          <cell r="I505">
            <v>3381</v>
          </cell>
          <cell r="J505">
            <v>39.86</v>
          </cell>
          <cell r="K505">
            <v>1.29</v>
          </cell>
          <cell r="L505">
            <v>1.48</v>
          </cell>
          <cell r="M505">
            <v>0.06</v>
          </cell>
          <cell r="N505">
            <v>0.09</v>
          </cell>
          <cell r="O505">
            <v>3.32</v>
          </cell>
          <cell r="P505">
            <v>3.22</v>
          </cell>
          <cell r="Q505">
            <v>2.48</v>
          </cell>
          <cell r="R505">
            <v>1.72</v>
          </cell>
          <cell r="S505">
            <v>28.42</v>
          </cell>
          <cell r="U505">
            <v>823</v>
          </cell>
          <cell r="V505">
            <v>795</v>
          </cell>
          <cell r="W505">
            <v>0.87</v>
          </cell>
        </row>
        <row r="506">
          <cell r="A506" t="str">
            <v>SCGP</v>
          </cell>
          <cell r="B506">
            <v>504</v>
          </cell>
          <cell r="C506" t="str">
            <v> i | 1 | 3 </v>
          </cell>
          <cell r="E506">
            <v>43.25</v>
          </cell>
          <cell r="F506">
            <v>-0.56999999999999995</v>
          </cell>
          <cell r="G506">
            <v>36576700</v>
          </cell>
          <cell r="H506">
            <v>1583206</v>
          </cell>
          <cell r="I506">
            <v>185669</v>
          </cell>
          <cell r="J506">
            <v>30.1</v>
          </cell>
          <cell r="L506">
            <v>1.67</v>
          </cell>
          <cell r="N506">
            <v>1.44</v>
          </cell>
          <cell r="S506">
            <v>29.51</v>
          </cell>
        </row>
        <row r="507">
          <cell r="A507" t="str">
            <v>SCI</v>
          </cell>
          <cell r="B507">
            <v>505</v>
          </cell>
          <cell r="C507" t="str">
            <v> i | 1 | 2 | 3 </v>
          </cell>
          <cell r="E507">
            <v>1.33</v>
          </cell>
          <cell r="F507">
            <v>0</v>
          </cell>
          <cell r="G507">
            <v>380600</v>
          </cell>
          <cell r="H507">
            <v>508</v>
          </cell>
          <cell r="I507">
            <v>998</v>
          </cell>
          <cell r="K507">
            <v>0.61</v>
          </cell>
          <cell r="L507">
            <v>0.98</v>
          </cell>
          <cell r="M507">
            <v>0.02</v>
          </cell>
          <cell r="N507">
            <v>0</v>
          </cell>
          <cell r="O507">
            <v>0.6</v>
          </cell>
          <cell r="P507">
            <v>-0.9</v>
          </cell>
          <cell r="Q507">
            <v>1.81</v>
          </cell>
          <cell r="R507">
            <v>1.5</v>
          </cell>
          <cell r="S507">
            <v>44.64</v>
          </cell>
        </row>
        <row r="508">
          <cell r="A508" t="str">
            <v>SCM</v>
          </cell>
          <cell r="B508">
            <v>506</v>
          </cell>
          <cell r="C508" t="str">
            <v> i </v>
          </cell>
          <cell r="E508">
            <v>1.96</v>
          </cell>
          <cell r="F508">
            <v>0</v>
          </cell>
          <cell r="G508">
            <v>3342300</v>
          </cell>
          <cell r="H508">
            <v>6577</v>
          </cell>
          <cell r="I508">
            <v>1176</v>
          </cell>
          <cell r="J508">
            <v>19.36</v>
          </cell>
          <cell r="K508">
            <v>2.19</v>
          </cell>
          <cell r="L508">
            <v>0.46</v>
          </cell>
          <cell r="N508">
            <v>0.1</v>
          </cell>
          <cell r="O508">
            <v>7.58</v>
          </cell>
          <cell r="P508">
            <v>9.75</v>
          </cell>
          <cell r="Q508">
            <v>5.43</v>
          </cell>
          <cell r="S508">
            <v>32.24</v>
          </cell>
          <cell r="U508">
            <v>513</v>
          </cell>
          <cell r="V508">
            <v>486</v>
          </cell>
        </row>
        <row r="509">
          <cell r="A509" t="str">
            <v>SCN</v>
          </cell>
          <cell r="B509">
            <v>507</v>
          </cell>
          <cell r="C509" t="str">
            <v> i | 1 | 2 | 3 </v>
          </cell>
          <cell r="E509">
            <v>1.83</v>
          </cell>
          <cell r="F509">
            <v>1.1000000000000001</v>
          </cell>
          <cell r="G509">
            <v>1059600</v>
          </cell>
          <cell r="H509">
            <v>1920</v>
          </cell>
          <cell r="I509">
            <v>2196</v>
          </cell>
          <cell r="J509">
            <v>20.63</v>
          </cell>
          <cell r="K509">
            <v>0.83</v>
          </cell>
          <cell r="L509">
            <v>0.96</v>
          </cell>
          <cell r="N509">
            <v>0.09</v>
          </cell>
          <cell r="O509">
            <v>4.04</v>
          </cell>
          <cell r="P509">
            <v>4.03</v>
          </cell>
          <cell r="Q509">
            <v>3.78</v>
          </cell>
          <cell r="R509">
            <v>5.46</v>
          </cell>
          <cell r="S509">
            <v>36.869999999999997</v>
          </cell>
          <cell r="U509">
            <v>688</v>
          </cell>
          <cell r="V509">
            <v>652</v>
          </cell>
          <cell r="W509">
            <v>-84.65</v>
          </cell>
        </row>
        <row r="510">
          <cell r="A510" t="str">
            <v>SCP</v>
          </cell>
          <cell r="B510">
            <v>508</v>
          </cell>
          <cell r="C510" t="str">
            <v> i | 1 | 2 | 3 </v>
          </cell>
          <cell r="E510">
            <v>6.15</v>
          </cell>
          <cell r="F510">
            <v>0</v>
          </cell>
          <cell r="G510">
            <v>181600</v>
          </cell>
          <cell r="H510">
            <v>1108</v>
          </cell>
          <cell r="I510">
            <v>1845</v>
          </cell>
          <cell r="J510">
            <v>7.54</v>
          </cell>
          <cell r="K510">
            <v>0.88</v>
          </cell>
          <cell r="L510">
            <v>0.18</v>
          </cell>
          <cell r="M510">
            <v>0.4</v>
          </cell>
          <cell r="N510">
            <v>0.82</v>
          </cell>
          <cell r="O510">
            <v>12.84</v>
          </cell>
          <cell r="P510">
            <v>11.81</v>
          </cell>
          <cell r="Q510">
            <v>14.13</v>
          </cell>
          <cell r="R510">
            <v>6.71</v>
          </cell>
          <cell r="S510">
            <v>52.66</v>
          </cell>
          <cell r="U510">
            <v>222</v>
          </cell>
          <cell r="V510">
            <v>115</v>
          </cell>
          <cell r="W510">
            <v>-2.25</v>
          </cell>
        </row>
        <row r="511">
          <cell r="A511" t="str">
            <v>SDC</v>
          </cell>
          <cell r="B511">
            <v>509</v>
          </cell>
          <cell r="C511" t="str">
            <v> i | 1 | 2 | 3 </v>
          </cell>
          <cell r="E511">
            <v>0.18</v>
          </cell>
          <cell r="F511">
            <v>0</v>
          </cell>
          <cell r="G511">
            <v>3752700</v>
          </cell>
          <cell r="H511">
            <v>674</v>
          </cell>
          <cell r="I511">
            <v>2038</v>
          </cell>
          <cell r="K511">
            <v>3.6</v>
          </cell>
          <cell r="L511">
            <v>6.52</v>
          </cell>
          <cell r="N511">
            <v>0</v>
          </cell>
          <cell r="O511">
            <v>0.54</v>
          </cell>
          <cell r="P511">
            <v>-23.97</v>
          </cell>
          <cell r="Q511">
            <v>-19.5</v>
          </cell>
          <cell r="S511">
            <v>15.69</v>
          </cell>
        </row>
        <row r="512">
          <cell r="A512" t="str">
            <v>SE</v>
          </cell>
          <cell r="B512">
            <v>510</v>
          </cell>
          <cell r="C512" t="str">
            <v> i | 1 | 2 | 3 </v>
          </cell>
          <cell r="E512">
            <v>1.24</v>
          </cell>
          <cell r="F512">
            <v>-0.8</v>
          </cell>
          <cell r="G512">
            <v>85900</v>
          </cell>
          <cell r="H512">
            <v>107</v>
          </cell>
          <cell r="I512">
            <v>298</v>
          </cell>
          <cell r="J512">
            <v>11.56</v>
          </cell>
          <cell r="K512">
            <v>0.9</v>
          </cell>
          <cell r="L512">
            <v>0.3</v>
          </cell>
          <cell r="M512">
            <v>0.05</v>
          </cell>
          <cell r="N512">
            <v>0.11</v>
          </cell>
          <cell r="O512">
            <v>7.05</v>
          </cell>
          <cell r="P512">
            <v>7.96</v>
          </cell>
          <cell r="Q512">
            <v>7.06</v>
          </cell>
          <cell r="R512">
            <v>4.03</v>
          </cell>
          <cell r="S512">
            <v>27.88</v>
          </cell>
          <cell r="U512">
            <v>404</v>
          </cell>
          <cell r="V512">
            <v>362</v>
          </cell>
          <cell r="W512">
            <v>0.8</v>
          </cell>
        </row>
        <row r="513">
          <cell r="A513" t="str">
            <v>SE-ED</v>
          </cell>
          <cell r="B513">
            <v>511</v>
          </cell>
          <cell r="C513" t="str">
            <v> i | 1 | 2 | 3 </v>
          </cell>
          <cell r="E513">
            <v>1.51</v>
          </cell>
          <cell r="F513">
            <v>-2.58</v>
          </cell>
          <cell r="G513">
            <v>2700</v>
          </cell>
          <cell r="H513">
            <v>4</v>
          </cell>
          <cell r="I513">
            <v>592</v>
          </cell>
          <cell r="K513">
            <v>0.51</v>
          </cell>
          <cell r="L513">
            <v>1.43</v>
          </cell>
          <cell r="N513">
            <v>0</v>
          </cell>
          <cell r="O513">
            <v>0.66</v>
          </cell>
          <cell r="P513">
            <v>-0.66</v>
          </cell>
          <cell r="Q513">
            <v>-0.26</v>
          </cell>
          <cell r="S513">
            <v>29.24</v>
          </cell>
        </row>
        <row r="514">
          <cell r="A514" t="str">
            <v>SEAFCO</v>
          </cell>
          <cell r="B514">
            <v>512</v>
          </cell>
          <cell r="C514" t="str">
            <v> i | 1 | 2 | 3 </v>
          </cell>
          <cell r="E514">
            <v>4.84</v>
          </cell>
          <cell r="F514">
            <v>-2.81</v>
          </cell>
          <cell r="G514">
            <v>19456500</v>
          </cell>
          <cell r="H514">
            <v>94581</v>
          </cell>
          <cell r="I514">
            <v>3580</v>
          </cell>
          <cell r="J514">
            <v>13.08</v>
          </cell>
          <cell r="K514">
            <v>2.16</v>
          </cell>
          <cell r="L514">
            <v>1.02</v>
          </cell>
          <cell r="M514">
            <v>0.03</v>
          </cell>
          <cell r="N514">
            <v>0.37</v>
          </cell>
          <cell r="O514">
            <v>11.3</v>
          </cell>
          <cell r="P514">
            <v>16.86</v>
          </cell>
          <cell r="Q514">
            <v>8.84</v>
          </cell>
          <cell r="R514">
            <v>5.37</v>
          </cell>
          <cell r="S514">
            <v>74.010000000000005</v>
          </cell>
          <cell r="U514">
            <v>294</v>
          </cell>
          <cell r="V514">
            <v>297</v>
          </cell>
          <cell r="W514">
            <v>0.42</v>
          </cell>
        </row>
        <row r="515">
          <cell r="A515" t="str">
            <v>SEAOIL</v>
          </cell>
          <cell r="B515">
            <v>513</v>
          </cell>
          <cell r="C515" t="str">
            <v> i | 1 | 2 | 3 </v>
          </cell>
          <cell r="E515">
            <v>2.5</v>
          </cell>
          <cell r="F515">
            <v>-0.79</v>
          </cell>
          <cell r="G515">
            <v>1077000</v>
          </cell>
          <cell r="H515">
            <v>2715</v>
          </cell>
          <cell r="I515">
            <v>1522</v>
          </cell>
          <cell r="J515">
            <v>31.57</v>
          </cell>
          <cell r="K515">
            <v>1.06</v>
          </cell>
          <cell r="L515">
            <v>0.52</v>
          </cell>
          <cell r="M515">
            <v>0.01</v>
          </cell>
          <cell r="N515">
            <v>0.08</v>
          </cell>
          <cell r="O515">
            <v>3.87</v>
          </cell>
          <cell r="P515">
            <v>3.41</v>
          </cell>
          <cell r="Q515">
            <v>1.25</v>
          </cell>
          <cell r="R515">
            <v>0.4</v>
          </cell>
          <cell r="S515">
            <v>39.299999999999997</v>
          </cell>
          <cell r="U515">
            <v>781</v>
          </cell>
          <cell r="V515">
            <v>732</v>
          </cell>
          <cell r="W515">
            <v>-0.01</v>
          </cell>
        </row>
        <row r="516">
          <cell r="A516" t="str">
            <v>SEG</v>
          </cell>
          <cell r="B516">
            <v>514</v>
          </cell>
          <cell r="C516" t="str">
            <v> i | 1 | 3 </v>
          </cell>
          <cell r="E516">
            <v>31</v>
          </cell>
          <cell r="F516">
            <v>-0.8</v>
          </cell>
          <cell r="G516">
            <v>400</v>
          </cell>
          <cell r="H516">
            <v>12</v>
          </cell>
          <cell r="I516">
            <v>23315</v>
          </cell>
          <cell r="K516">
            <v>1.75</v>
          </cell>
          <cell r="L516">
            <v>5.86</v>
          </cell>
          <cell r="N516">
            <v>0</v>
          </cell>
          <cell r="O516">
            <v>-0.43</v>
          </cell>
          <cell r="P516">
            <v>-2.33</v>
          </cell>
          <cell r="Q516">
            <v>4.43</v>
          </cell>
          <cell r="S516">
            <v>19.16</v>
          </cell>
        </row>
        <row r="517">
          <cell r="A517" t="str">
            <v>SELIC</v>
          </cell>
          <cell r="B517">
            <v>515</v>
          </cell>
          <cell r="C517" t="str">
            <v> i | 1 | 2 | 3 </v>
          </cell>
          <cell r="E517">
            <v>2.08</v>
          </cell>
          <cell r="F517">
            <v>-0.95</v>
          </cell>
          <cell r="G517">
            <v>262600</v>
          </cell>
          <cell r="H517">
            <v>545</v>
          </cell>
          <cell r="I517">
            <v>686</v>
          </cell>
          <cell r="J517">
            <v>8.58</v>
          </cell>
          <cell r="K517">
            <v>1.38</v>
          </cell>
          <cell r="L517">
            <v>2.25</v>
          </cell>
          <cell r="M517">
            <v>0.01</v>
          </cell>
          <cell r="N517">
            <v>0.24</v>
          </cell>
          <cell r="O517">
            <v>8.0399999999999991</v>
          </cell>
          <cell r="P517">
            <v>17.46</v>
          </cell>
          <cell r="Q517">
            <v>7.09</v>
          </cell>
          <cell r="R517">
            <v>0.32</v>
          </cell>
          <cell r="S517">
            <v>31.39</v>
          </cell>
          <cell r="U517">
            <v>164</v>
          </cell>
          <cell r="V517">
            <v>246</v>
          </cell>
          <cell r="W517">
            <v>-0.02</v>
          </cell>
        </row>
        <row r="518">
          <cell r="A518" t="str">
            <v>SENA</v>
          </cell>
          <cell r="B518">
            <v>516</v>
          </cell>
          <cell r="C518" t="str">
            <v> i | 1 | 3 </v>
          </cell>
          <cell r="E518">
            <v>3.36</v>
          </cell>
          <cell r="F518">
            <v>-1.18</v>
          </cell>
          <cell r="G518">
            <v>1024500</v>
          </cell>
          <cell r="H518">
            <v>3432</v>
          </cell>
          <cell r="I518">
            <v>4784</v>
          </cell>
          <cell r="J518">
            <v>3.87</v>
          </cell>
          <cell r="K518">
            <v>0.75</v>
          </cell>
          <cell r="L518">
            <v>1.52</v>
          </cell>
          <cell r="M518">
            <v>0.13</v>
          </cell>
          <cell r="N518">
            <v>0.87</v>
          </cell>
          <cell r="O518">
            <v>10.86</v>
          </cell>
          <cell r="P518">
            <v>20.64</v>
          </cell>
          <cell r="Q518">
            <v>23.63</v>
          </cell>
          <cell r="R518">
            <v>7.44</v>
          </cell>
          <cell r="S518">
            <v>38.15</v>
          </cell>
          <cell r="U518">
            <v>75</v>
          </cell>
          <cell r="V518">
            <v>124</v>
          </cell>
          <cell r="W518">
            <v>7.0000000000000007E-2</v>
          </cell>
        </row>
        <row r="519">
          <cell r="A519" t="str">
            <v>SF</v>
          </cell>
          <cell r="B519">
            <v>517</v>
          </cell>
          <cell r="C519" t="str">
            <v> i | 1 | 2 | 3 </v>
          </cell>
          <cell r="E519">
            <v>4.92</v>
          </cell>
          <cell r="F519">
            <v>-0.81</v>
          </cell>
          <cell r="G519">
            <v>2976500</v>
          </cell>
          <cell r="H519">
            <v>14737</v>
          </cell>
          <cell r="I519">
            <v>10489</v>
          </cell>
          <cell r="J519">
            <v>5.22</v>
          </cell>
          <cell r="K519">
            <v>0.76</v>
          </cell>
          <cell r="L519">
            <v>0.61</v>
          </cell>
          <cell r="M519">
            <v>0.22</v>
          </cell>
          <cell r="N519">
            <v>0.95</v>
          </cell>
          <cell r="O519">
            <v>10.55</v>
          </cell>
          <cell r="P519">
            <v>15.48</v>
          </cell>
          <cell r="Q519">
            <v>56.7</v>
          </cell>
          <cell r="R519">
            <v>4.47</v>
          </cell>
          <cell r="S519">
            <v>44.52</v>
          </cell>
          <cell r="U519">
            <v>141</v>
          </cell>
          <cell r="V519">
            <v>137</v>
          </cell>
          <cell r="W519">
            <v>0.28999999999999998</v>
          </cell>
        </row>
        <row r="520">
          <cell r="A520" t="str">
            <v>SFLEX</v>
          </cell>
          <cell r="B520">
            <v>518</v>
          </cell>
          <cell r="C520" t="str">
            <v> i </v>
          </cell>
          <cell r="E520">
            <v>5.3</v>
          </cell>
          <cell r="F520">
            <v>-0.93</v>
          </cell>
          <cell r="G520">
            <v>2643600</v>
          </cell>
          <cell r="H520">
            <v>14037</v>
          </cell>
          <cell r="I520">
            <v>4346</v>
          </cell>
          <cell r="J520">
            <v>32.58</v>
          </cell>
          <cell r="K520">
            <v>5.25</v>
          </cell>
          <cell r="L520">
            <v>0.5</v>
          </cell>
          <cell r="M520">
            <v>0.08</v>
          </cell>
          <cell r="N520">
            <v>0.16</v>
          </cell>
          <cell r="O520">
            <v>15.57</v>
          </cell>
          <cell r="P520">
            <v>21.94</v>
          </cell>
          <cell r="Q520">
            <v>9.82</v>
          </cell>
          <cell r="R520">
            <v>1.42</v>
          </cell>
          <cell r="S520">
            <v>31.68</v>
          </cell>
          <cell r="U520">
            <v>443</v>
          </cell>
          <cell r="V520">
            <v>436</v>
          </cell>
        </row>
        <row r="521">
          <cell r="A521" t="str">
            <v>SFP</v>
          </cell>
          <cell r="B521">
            <v>519</v>
          </cell>
          <cell r="C521" t="str">
            <v> i | 1 | 2 | 3 </v>
          </cell>
          <cell r="E521">
            <v>129.5</v>
          </cell>
          <cell r="F521">
            <v>0</v>
          </cell>
          <cell r="G521">
            <v>0</v>
          </cell>
          <cell r="H521">
            <v>0</v>
          </cell>
          <cell r="I521">
            <v>2720</v>
          </cell>
          <cell r="K521">
            <v>1.83</v>
          </cell>
          <cell r="L521">
            <v>0.22</v>
          </cell>
          <cell r="N521">
            <v>0</v>
          </cell>
          <cell r="O521">
            <v>-15.61</v>
          </cell>
          <cell r="P521">
            <v>-15.43</v>
          </cell>
          <cell r="Q521">
            <v>-11.47</v>
          </cell>
          <cell r="S521">
            <v>28.73</v>
          </cell>
        </row>
        <row r="522">
          <cell r="A522" t="str">
            <v>SFT</v>
          </cell>
          <cell r="B522">
            <v>520</v>
          </cell>
          <cell r="C522" t="str">
            <v> i </v>
          </cell>
          <cell r="E522">
            <v>4.88</v>
          </cell>
          <cell r="F522">
            <v>0.41</v>
          </cell>
          <cell r="G522">
            <v>27766300</v>
          </cell>
          <cell r="H522">
            <v>134925</v>
          </cell>
          <cell r="I522">
            <v>2147</v>
          </cell>
          <cell r="J522">
            <v>32.01</v>
          </cell>
          <cell r="L522">
            <v>1.9</v>
          </cell>
          <cell r="N522">
            <v>0.15</v>
          </cell>
          <cell r="S522">
            <v>29.98</v>
          </cell>
        </row>
        <row r="523">
          <cell r="A523" t="str">
            <v>SGF</v>
          </cell>
          <cell r="B523">
            <v>521</v>
          </cell>
          <cell r="C523" t="str">
            <v> i | 1 | 2 | 3 </v>
          </cell>
          <cell r="E523">
            <v>0.57999999999999996</v>
          </cell>
          <cell r="F523">
            <v>1.75</v>
          </cell>
          <cell r="G523">
            <v>17790000</v>
          </cell>
          <cell r="H523">
            <v>10515</v>
          </cell>
          <cell r="I523">
            <v>760</v>
          </cell>
          <cell r="K523">
            <v>0.46</v>
          </cell>
          <cell r="L523">
            <v>0.35</v>
          </cell>
          <cell r="N523">
            <v>0</v>
          </cell>
          <cell r="O523">
            <v>-0.81</v>
          </cell>
          <cell r="P523">
            <v>-0.83</v>
          </cell>
          <cell r="Q523">
            <v>5.17</v>
          </cell>
          <cell r="S523">
            <v>85.86</v>
          </cell>
        </row>
        <row r="524">
          <cell r="A524" t="str">
            <v>SGP</v>
          </cell>
          <cell r="B524">
            <v>522</v>
          </cell>
          <cell r="C524" t="str">
            <v> i | 1 | 2 | 3 </v>
          </cell>
          <cell r="E524">
            <v>10.199999999999999</v>
          </cell>
          <cell r="F524">
            <v>-1.92</v>
          </cell>
          <cell r="G524">
            <v>2137500</v>
          </cell>
          <cell r="H524">
            <v>21859</v>
          </cell>
          <cell r="I524">
            <v>18746</v>
          </cell>
          <cell r="J524">
            <v>8.5</v>
          </cell>
          <cell r="K524">
            <v>1.6</v>
          </cell>
          <cell r="L524">
            <v>2.5</v>
          </cell>
          <cell r="M524">
            <v>0.1</v>
          </cell>
          <cell r="N524">
            <v>1.19</v>
          </cell>
          <cell r="O524">
            <v>7.55</v>
          </cell>
          <cell r="P524">
            <v>20.100000000000001</v>
          </cell>
          <cell r="Q524">
            <v>2.5499999999999998</v>
          </cell>
          <cell r="R524">
            <v>3.43</v>
          </cell>
          <cell r="S524">
            <v>18.52</v>
          </cell>
          <cell r="U524">
            <v>141</v>
          </cell>
          <cell r="V524">
            <v>263</v>
          </cell>
          <cell r="W524">
            <v>0.25</v>
          </cell>
        </row>
        <row r="525">
          <cell r="A525" t="str">
            <v>SHANG</v>
          </cell>
          <cell r="B525">
            <v>523</v>
          </cell>
          <cell r="C525" t="str">
            <v> i | 1 | 3 </v>
          </cell>
          <cell r="E525">
            <v>54.75</v>
          </cell>
          <cell r="F525">
            <v>0.46</v>
          </cell>
          <cell r="G525">
            <v>2800</v>
          </cell>
          <cell r="H525">
            <v>153</v>
          </cell>
          <cell r="I525">
            <v>7118</v>
          </cell>
          <cell r="K525">
            <v>0.87</v>
          </cell>
          <cell r="L525">
            <v>0.04</v>
          </cell>
          <cell r="M525">
            <v>2.25</v>
          </cell>
          <cell r="N525">
            <v>0</v>
          </cell>
          <cell r="O525">
            <v>-0.1</v>
          </cell>
          <cell r="P525">
            <v>-0.19</v>
          </cell>
          <cell r="Q525">
            <v>-28.31</v>
          </cell>
          <cell r="R525">
            <v>4.13</v>
          </cell>
          <cell r="S525">
            <v>15.84</v>
          </cell>
        </row>
        <row r="526">
          <cell r="A526" t="str">
            <v>SHR</v>
          </cell>
          <cell r="B526">
            <v>524</v>
          </cell>
          <cell r="C526" t="str">
            <v> i | 1 | 3 </v>
          </cell>
          <cell r="E526">
            <v>2.4</v>
          </cell>
          <cell r="F526">
            <v>-1.64</v>
          </cell>
          <cell r="G526">
            <v>31160800</v>
          </cell>
          <cell r="H526">
            <v>75577</v>
          </cell>
          <cell r="I526">
            <v>8625</v>
          </cell>
          <cell r="K526">
            <v>0.52</v>
          </cell>
          <cell r="L526">
            <v>0.67</v>
          </cell>
          <cell r="N526">
            <v>0</v>
          </cell>
          <cell r="O526">
            <v>-3.09</v>
          </cell>
          <cell r="P526">
            <v>-9.5</v>
          </cell>
          <cell r="Q526">
            <v>-63.74</v>
          </cell>
          <cell r="S526">
            <v>37.75</v>
          </cell>
        </row>
        <row r="527">
          <cell r="A527" t="str">
            <v>SIAM</v>
          </cell>
          <cell r="B527">
            <v>525</v>
          </cell>
          <cell r="C527" t="str">
            <v> i | 1 | 3 </v>
          </cell>
          <cell r="E527">
            <v>1.36</v>
          </cell>
          <cell r="F527">
            <v>-0.73</v>
          </cell>
          <cell r="G527">
            <v>7300</v>
          </cell>
          <cell r="H527">
            <v>10</v>
          </cell>
          <cell r="I527">
            <v>807</v>
          </cell>
          <cell r="K527">
            <v>0.33</v>
          </cell>
          <cell r="L527">
            <v>1.1000000000000001</v>
          </cell>
          <cell r="M527">
            <v>0.05</v>
          </cell>
          <cell r="N527">
            <v>0</v>
          </cell>
          <cell r="O527">
            <v>-0.31</v>
          </cell>
          <cell r="P527">
            <v>-2.88</v>
          </cell>
          <cell r="Q527">
            <v>-2.23</v>
          </cell>
          <cell r="R527">
            <v>3.65</v>
          </cell>
          <cell r="S527">
            <v>38.54</v>
          </cell>
        </row>
        <row r="528">
          <cell r="A528" t="str">
            <v>SICT</v>
          </cell>
          <cell r="B528">
            <v>526</v>
          </cell>
          <cell r="C528" t="str">
            <v> i </v>
          </cell>
          <cell r="E528">
            <v>4.5</v>
          </cell>
          <cell r="F528">
            <v>6.13</v>
          </cell>
          <cell r="G528">
            <v>27738300</v>
          </cell>
          <cell r="H528">
            <v>122543</v>
          </cell>
          <cell r="I528">
            <v>1800</v>
          </cell>
          <cell r="J528">
            <v>51.48</v>
          </cell>
          <cell r="K528">
            <v>5.21</v>
          </cell>
          <cell r="L528">
            <v>0.24</v>
          </cell>
          <cell r="N528">
            <v>0.09</v>
          </cell>
          <cell r="O528">
            <v>8.23</v>
          </cell>
          <cell r="P528">
            <v>10.15</v>
          </cell>
          <cell r="Q528">
            <v>11.41</v>
          </cell>
          <cell r="S528">
            <v>30.91</v>
          </cell>
          <cell r="U528">
            <v>656</v>
          </cell>
          <cell r="V528">
            <v>613</v>
          </cell>
        </row>
        <row r="529">
          <cell r="A529" t="str">
            <v>SIMAT</v>
          </cell>
          <cell r="B529">
            <v>527</v>
          </cell>
          <cell r="C529" t="str">
            <v> i | 1 | 2 | 3 </v>
          </cell>
          <cell r="E529">
            <v>3.4</v>
          </cell>
          <cell r="F529">
            <v>-1.1599999999999999</v>
          </cell>
          <cell r="G529">
            <v>735400</v>
          </cell>
          <cell r="H529">
            <v>2502</v>
          </cell>
          <cell r="I529">
            <v>1791</v>
          </cell>
          <cell r="J529">
            <v>40.72</v>
          </cell>
          <cell r="K529">
            <v>3.43</v>
          </cell>
          <cell r="L529">
            <v>2.52</v>
          </cell>
          <cell r="N529">
            <v>0.08</v>
          </cell>
          <cell r="O529">
            <v>4.6399999999999997</v>
          </cell>
          <cell r="P529">
            <v>8.89</v>
          </cell>
          <cell r="Q529">
            <v>4.4400000000000004</v>
          </cell>
          <cell r="S529">
            <v>61.22</v>
          </cell>
          <cell r="U529">
            <v>661</v>
          </cell>
          <cell r="V529">
            <v>740</v>
          </cell>
        </row>
        <row r="530">
          <cell r="A530" t="str">
            <v>SINGER</v>
          </cell>
          <cell r="B530">
            <v>528</v>
          </cell>
          <cell r="C530" t="str">
            <v> i | 1 | 2 | 3 </v>
          </cell>
          <cell r="E530">
            <v>17.100000000000001</v>
          </cell>
          <cell r="F530">
            <v>0</v>
          </cell>
          <cell r="G530">
            <v>5196400</v>
          </cell>
          <cell r="H530">
            <v>89576</v>
          </cell>
          <cell r="I530">
            <v>7054</v>
          </cell>
          <cell r="J530">
            <v>19.55</v>
          </cell>
          <cell r="K530">
            <v>2.92</v>
          </cell>
          <cell r="L530">
            <v>2.37</v>
          </cell>
          <cell r="M530">
            <v>0.1</v>
          </cell>
          <cell r="N530">
            <v>0.87</v>
          </cell>
          <cell r="O530">
            <v>8.07</v>
          </cell>
          <cell r="P530">
            <v>15.39</v>
          </cell>
          <cell r="Q530">
            <v>12.32</v>
          </cell>
          <cell r="R530">
            <v>0.56999999999999995</v>
          </cell>
          <cell r="S530">
            <v>69.39</v>
          </cell>
          <cell r="U530">
            <v>423</v>
          </cell>
          <cell r="V530">
            <v>475</v>
          </cell>
          <cell r="W530">
            <v>0.26</v>
          </cell>
        </row>
        <row r="531">
          <cell r="A531" t="str">
            <v>SIRI</v>
          </cell>
          <cell r="B531">
            <v>529</v>
          </cell>
          <cell r="C531" t="str">
            <v> i | 1 | 2 | 3 </v>
          </cell>
          <cell r="E531">
            <v>0.81</v>
          </cell>
          <cell r="F531">
            <v>1.25</v>
          </cell>
          <cell r="G531">
            <v>75425600</v>
          </cell>
          <cell r="H531">
            <v>60660</v>
          </cell>
          <cell r="I531">
            <v>12039</v>
          </cell>
          <cell r="J531">
            <v>5.15</v>
          </cell>
          <cell r="K531">
            <v>0.34</v>
          </cell>
          <cell r="L531">
            <v>2.06</v>
          </cell>
          <cell r="N531">
            <v>0.16</v>
          </cell>
          <cell r="O531">
            <v>3.65</v>
          </cell>
          <cell r="P531">
            <v>7.16</v>
          </cell>
          <cell r="Q531">
            <v>4.04</v>
          </cell>
          <cell r="R531">
            <v>9.4</v>
          </cell>
          <cell r="S531">
            <v>73.19</v>
          </cell>
          <cell r="U531">
            <v>307</v>
          </cell>
          <cell r="V531">
            <v>375</v>
          </cell>
          <cell r="W531">
            <v>-0.67</v>
          </cell>
        </row>
        <row r="532">
          <cell r="A532" t="str">
            <v>SIS</v>
          </cell>
          <cell r="B532">
            <v>530</v>
          </cell>
          <cell r="C532" t="str">
            <v> i | 1 | 2 | 3 </v>
          </cell>
          <cell r="E532">
            <v>18.3</v>
          </cell>
          <cell r="F532">
            <v>-2.66</v>
          </cell>
          <cell r="G532">
            <v>1517200</v>
          </cell>
          <cell r="H532">
            <v>27979</v>
          </cell>
          <cell r="I532">
            <v>6409</v>
          </cell>
          <cell r="J532">
            <v>11.45</v>
          </cell>
          <cell r="K532">
            <v>2.46</v>
          </cell>
          <cell r="L532">
            <v>1.82</v>
          </cell>
          <cell r="M532">
            <v>0.55000000000000004</v>
          </cell>
          <cell r="N532">
            <v>1.62</v>
          </cell>
          <cell r="O532">
            <v>9.9499999999999993</v>
          </cell>
          <cell r="P532">
            <v>23.04</v>
          </cell>
          <cell r="Q532">
            <v>2.37</v>
          </cell>
          <cell r="R532">
            <v>3.01</v>
          </cell>
          <cell r="S532">
            <v>34.270000000000003</v>
          </cell>
          <cell r="U532">
            <v>190</v>
          </cell>
          <cell r="V532">
            <v>277</v>
          </cell>
          <cell r="W532">
            <v>0.4</v>
          </cell>
        </row>
        <row r="533">
          <cell r="A533" t="str">
            <v>SISB</v>
          </cell>
          <cell r="B533">
            <v>531</v>
          </cell>
          <cell r="C533" t="str">
            <v> i | 1 | 3 </v>
          </cell>
          <cell r="E533">
            <v>9.0500000000000007</v>
          </cell>
          <cell r="F533">
            <v>0</v>
          </cell>
          <cell r="G533">
            <v>2220400</v>
          </cell>
          <cell r="H533">
            <v>20195</v>
          </cell>
          <cell r="I533">
            <v>8507</v>
          </cell>
          <cell r="J533">
            <v>53.9</v>
          </cell>
          <cell r="K533">
            <v>4.6900000000000004</v>
          </cell>
          <cell r="L533">
            <v>0.69</v>
          </cell>
          <cell r="M533">
            <v>0.1</v>
          </cell>
          <cell r="N533">
            <v>0.17</v>
          </cell>
          <cell r="O533">
            <v>6.2</v>
          </cell>
          <cell r="P533">
            <v>8.85</v>
          </cell>
          <cell r="Q533">
            <v>11.74</v>
          </cell>
          <cell r="R533">
            <v>1.1000000000000001</v>
          </cell>
          <cell r="S533">
            <v>19.32</v>
          </cell>
          <cell r="U533">
            <v>681</v>
          </cell>
          <cell r="V533">
            <v>688</v>
          </cell>
          <cell r="W533">
            <v>0.48</v>
          </cell>
        </row>
        <row r="534">
          <cell r="A534" t="str">
            <v>SITHAI</v>
          </cell>
          <cell r="B534">
            <v>532</v>
          </cell>
          <cell r="C534" t="str">
            <v> i | 1 | 2 | 3 </v>
          </cell>
          <cell r="E534">
            <v>0.67</v>
          </cell>
          <cell r="F534">
            <v>-1.47</v>
          </cell>
          <cell r="G534">
            <v>3141200</v>
          </cell>
          <cell r="H534">
            <v>2106</v>
          </cell>
          <cell r="I534">
            <v>1816</v>
          </cell>
          <cell r="K534">
            <v>0.5</v>
          </cell>
          <cell r="L534">
            <v>1.1000000000000001</v>
          </cell>
          <cell r="N534">
            <v>0</v>
          </cell>
          <cell r="O534">
            <v>-1.1499999999999999</v>
          </cell>
          <cell r="P534">
            <v>-4.38</v>
          </cell>
          <cell r="Q534">
            <v>-1.02</v>
          </cell>
          <cell r="S534">
            <v>66.69</v>
          </cell>
        </row>
        <row r="535">
          <cell r="A535" t="str">
            <v>SK</v>
          </cell>
          <cell r="B535">
            <v>533</v>
          </cell>
          <cell r="C535" t="str">
            <v> i </v>
          </cell>
          <cell r="E535">
            <v>0.9</v>
          </cell>
          <cell r="F535">
            <v>0</v>
          </cell>
          <cell r="G535">
            <v>3322400</v>
          </cell>
          <cell r="H535">
            <v>3038</v>
          </cell>
          <cell r="I535">
            <v>414</v>
          </cell>
          <cell r="J535">
            <v>14.35</v>
          </cell>
          <cell r="L535">
            <v>0.71</v>
          </cell>
          <cell r="N535">
            <v>0.06</v>
          </cell>
          <cell r="S535">
            <v>59.11</v>
          </cell>
        </row>
        <row r="536">
          <cell r="A536" t="str">
            <v>SKE</v>
          </cell>
          <cell r="B536">
            <v>534</v>
          </cell>
          <cell r="C536" t="str">
            <v> i | 1 | 3 </v>
          </cell>
          <cell r="E536">
            <v>0.61</v>
          </cell>
          <cell r="F536">
            <v>1.67</v>
          </cell>
          <cell r="G536">
            <v>8489700</v>
          </cell>
          <cell r="H536">
            <v>5281</v>
          </cell>
          <cell r="I536">
            <v>567</v>
          </cell>
          <cell r="J536">
            <v>14.85</v>
          </cell>
          <cell r="K536">
            <v>0.63</v>
          </cell>
          <cell r="L536">
            <v>0.69</v>
          </cell>
          <cell r="N536">
            <v>0.04</v>
          </cell>
          <cell r="O536">
            <v>4.3099999999999996</v>
          </cell>
          <cell r="P536">
            <v>4.2300000000000004</v>
          </cell>
          <cell r="Q536">
            <v>7.9</v>
          </cell>
          <cell r="R536">
            <v>4.0999999999999996</v>
          </cell>
          <cell r="S536">
            <v>26.61</v>
          </cell>
          <cell r="U536">
            <v>590</v>
          </cell>
          <cell r="V536">
            <v>549</v>
          </cell>
          <cell r="W536">
            <v>-0.4</v>
          </cell>
        </row>
        <row r="537">
          <cell r="A537" t="str">
            <v>SKN</v>
          </cell>
          <cell r="B537">
            <v>535</v>
          </cell>
          <cell r="C537" t="str">
            <v> i | 1 | 3 </v>
          </cell>
          <cell r="E537">
            <v>2.2599999999999998</v>
          </cell>
          <cell r="F537">
            <v>-2.59</v>
          </cell>
          <cell r="G537">
            <v>6877100</v>
          </cell>
          <cell r="H537">
            <v>15940</v>
          </cell>
          <cell r="I537">
            <v>1808</v>
          </cell>
          <cell r="J537">
            <v>12.96</v>
          </cell>
          <cell r="K537">
            <v>0.74</v>
          </cell>
          <cell r="L537">
            <v>0.42</v>
          </cell>
          <cell r="M537">
            <v>0.17</v>
          </cell>
          <cell r="N537">
            <v>0.18</v>
          </cell>
          <cell r="O537">
            <v>4.91</v>
          </cell>
          <cell r="P537">
            <v>5.8</v>
          </cell>
          <cell r="Q537">
            <v>6.88</v>
          </cell>
          <cell r="R537">
            <v>1.35</v>
          </cell>
          <cell r="S537">
            <v>31.72</v>
          </cell>
          <cell r="U537">
            <v>514</v>
          </cell>
          <cell r="V537">
            <v>486</v>
          </cell>
          <cell r="W537">
            <v>-0.41</v>
          </cell>
        </row>
        <row r="538">
          <cell r="A538" t="str">
            <v>SKR</v>
          </cell>
          <cell r="B538">
            <v>536</v>
          </cell>
          <cell r="C538" t="str">
            <v> i | 1 | 2 | 3 </v>
          </cell>
          <cell r="E538">
            <v>6.8</v>
          </cell>
          <cell r="F538">
            <v>-0.73</v>
          </cell>
          <cell r="G538">
            <v>248700</v>
          </cell>
          <cell r="H538">
            <v>1691</v>
          </cell>
          <cell r="I538">
            <v>13595</v>
          </cell>
          <cell r="J538">
            <v>45.45</v>
          </cell>
          <cell r="K538">
            <v>3.43</v>
          </cell>
          <cell r="L538">
            <v>0.53</v>
          </cell>
          <cell r="M538">
            <v>7.0000000000000007E-2</v>
          </cell>
          <cell r="N538">
            <v>0.15</v>
          </cell>
          <cell r="O538">
            <v>6.78</v>
          </cell>
          <cell r="P538">
            <v>7.72</v>
          </cell>
          <cell r="Q538">
            <v>9.0399999999999991</v>
          </cell>
          <cell r="R538">
            <v>1.03</v>
          </cell>
          <cell r="S538">
            <v>48.88</v>
          </cell>
          <cell r="U538">
            <v>704</v>
          </cell>
          <cell r="V538">
            <v>662</v>
          </cell>
          <cell r="W538">
            <v>1.83</v>
          </cell>
        </row>
        <row r="539">
          <cell r="A539" t="str">
            <v>SKY</v>
          </cell>
          <cell r="B539">
            <v>537</v>
          </cell>
          <cell r="C539" t="str">
            <v> i | 1 | 2 | 3 </v>
          </cell>
          <cell r="E539">
            <v>12.4</v>
          </cell>
          <cell r="F539">
            <v>0.81</v>
          </cell>
          <cell r="G539">
            <v>226000</v>
          </cell>
          <cell r="H539">
            <v>2775</v>
          </cell>
          <cell r="I539">
            <v>7502</v>
          </cell>
          <cell r="J539">
            <v>216.63</v>
          </cell>
          <cell r="K539">
            <v>3.92</v>
          </cell>
          <cell r="L539">
            <v>2.52</v>
          </cell>
          <cell r="N539">
            <v>0.06</v>
          </cell>
          <cell r="O539">
            <v>2.5</v>
          </cell>
          <cell r="P539">
            <v>2.09</v>
          </cell>
          <cell r="Q539">
            <v>2.72</v>
          </cell>
          <cell r="S539">
            <v>63.34</v>
          </cell>
          <cell r="U539">
            <v>921</v>
          </cell>
          <cell r="V539">
            <v>897</v>
          </cell>
          <cell r="W539">
            <v>0.4</v>
          </cell>
        </row>
        <row r="540">
          <cell r="A540" t="str">
            <v>SLM</v>
          </cell>
          <cell r="B540">
            <v>538</v>
          </cell>
          <cell r="C540" t="str">
            <v> i | 1 | 2 | 3 </v>
          </cell>
          <cell r="D540" t="str">
            <v>SPNPNC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L540">
            <v>-4.8499999999999996</v>
          </cell>
          <cell r="N540">
            <v>0</v>
          </cell>
          <cell r="O540">
            <v>-67.03</v>
          </cell>
          <cell r="Q540">
            <v>-36.630000000000003</v>
          </cell>
          <cell r="S540">
            <v>45.51</v>
          </cell>
        </row>
        <row r="541">
          <cell r="A541" t="str">
            <v>SLP</v>
          </cell>
          <cell r="B541">
            <v>539</v>
          </cell>
          <cell r="C541" t="str">
            <v> i | 1 | 2 | 3 </v>
          </cell>
          <cell r="E541">
            <v>0.43</v>
          </cell>
          <cell r="F541">
            <v>2.38</v>
          </cell>
          <cell r="G541">
            <v>85400</v>
          </cell>
          <cell r="H541">
            <v>36</v>
          </cell>
          <cell r="I541">
            <v>516</v>
          </cell>
          <cell r="K541">
            <v>0.56999999999999995</v>
          </cell>
          <cell r="L541">
            <v>0.1</v>
          </cell>
          <cell r="N541">
            <v>0</v>
          </cell>
          <cell r="O541">
            <v>-3.75</v>
          </cell>
          <cell r="P541">
            <v>-3.6</v>
          </cell>
          <cell r="Q541">
            <v>-3.28</v>
          </cell>
          <cell r="S541">
            <v>31.02</v>
          </cell>
        </row>
        <row r="542">
          <cell r="A542" t="str">
            <v>SMART</v>
          </cell>
          <cell r="B542">
            <v>540</v>
          </cell>
          <cell r="C542" t="str">
            <v> i | 1 | 2 | 3 </v>
          </cell>
          <cell r="E542">
            <v>1.02</v>
          </cell>
          <cell r="F542">
            <v>-0.97</v>
          </cell>
          <cell r="G542">
            <v>368100</v>
          </cell>
          <cell r="H542">
            <v>372</v>
          </cell>
          <cell r="I542">
            <v>469</v>
          </cell>
          <cell r="J542">
            <v>9.11</v>
          </cell>
          <cell r="K542">
            <v>0.93</v>
          </cell>
          <cell r="L542">
            <v>0.21</v>
          </cell>
          <cell r="M542">
            <v>0.05</v>
          </cell>
          <cell r="N542">
            <v>0.11</v>
          </cell>
          <cell r="O542">
            <v>8.2799999999999994</v>
          </cell>
          <cell r="P542">
            <v>10.5</v>
          </cell>
          <cell r="Q542">
            <v>9.67</v>
          </cell>
          <cell r="R542">
            <v>4.9000000000000004</v>
          </cell>
          <cell r="S542">
            <v>19.21</v>
          </cell>
          <cell r="U542">
            <v>286</v>
          </cell>
          <cell r="V542">
            <v>250</v>
          </cell>
          <cell r="W542">
            <v>-0.4</v>
          </cell>
        </row>
        <row r="543">
          <cell r="A543" t="str">
            <v>SMIT</v>
          </cell>
          <cell r="B543">
            <v>541</v>
          </cell>
          <cell r="C543" t="str">
            <v> i | 1 | 2 | 3 </v>
          </cell>
          <cell r="E543">
            <v>3.68</v>
          </cell>
          <cell r="F543">
            <v>-0.54</v>
          </cell>
          <cell r="G543">
            <v>228000</v>
          </cell>
          <cell r="H543">
            <v>840</v>
          </cell>
          <cell r="I543">
            <v>1950</v>
          </cell>
          <cell r="J543">
            <v>13.28</v>
          </cell>
          <cell r="K543">
            <v>0.88</v>
          </cell>
          <cell r="L543">
            <v>0.1</v>
          </cell>
          <cell r="M543">
            <v>0.1</v>
          </cell>
          <cell r="N543">
            <v>0.28000000000000003</v>
          </cell>
          <cell r="O543">
            <v>7.4</v>
          </cell>
          <cell r="P543">
            <v>6.61</v>
          </cell>
          <cell r="Q543">
            <v>9.24</v>
          </cell>
          <cell r="R543">
            <v>8.65</v>
          </cell>
          <cell r="S543">
            <v>50.74</v>
          </cell>
          <cell r="U543">
            <v>499</v>
          </cell>
          <cell r="V543">
            <v>391</v>
          </cell>
          <cell r="W543">
            <v>2.16</v>
          </cell>
        </row>
        <row r="544">
          <cell r="A544" t="str">
            <v>SMK</v>
          </cell>
          <cell r="B544">
            <v>542</v>
          </cell>
          <cell r="C544" t="str">
            <v> i | 1 | 2 | 3 </v>
          </cell>
          <cell r="E544">
            <v>38</v>
          </cell>
          <cell r="F544">
            <v>0</v>
          </cell>
          <cell r="G544">
            <v>4500</v>
          </cell>
          <cell r="H544">
            <v>170</v>
          </cell>
          <cell r="I544">
            <v>7600</v>
          </cell>
          <cell r="J544">
            <v>9.8800000000000008</v>
          </cell>
          <cell r="K544">
            <v>1.1499999999999999</v>
          </cell>
          <cell r="L544">
            <v>1.35</v>
          </cell>
          <cell r="N544">
            <v>3.87</v>
          </cell>
          <cell r="O544">
            <v>5.91</v>
          </cell>
          <cell r="P544">
            <v>11.68</v>
          </cell>
          <cell r="Q544">
            <v>7.23</v>
          </cell>
          <cell r="R544">
            <v>5.34</v>
          </cell>
          <cell r="S544">
            <v>15.89</v>
          </cell>
          <cell r="U544">
            <v>277</v>
          </cell>
          <cell r="V544">
            <v>351</v>
          </cell>
          <cell r="W544">
            <v>-1.61</v>
          </cell>
        </row>
        <row r="545">
          <cell r="A545" t="str">
            <v>SMPC</v>
          </cell>
          <cell r="B545">
            <v>543</v>
          </cell>
          <cell r="C545" t="str">
            <v> i | 1 | 2 | 3 </v>
          </cell>
          <cell r="E545">
            <v>11.2</v>
          </cell>
          <cell r="F545">
            <v>-0.88</v>
          </cell>
          <cell r="G545">
            <v>1592700</v>
          </cell>
          <cell r="H545">
            <v>17754</v>
          </cell>
          <cell r="I545">
            <v>5998</v>
          </cell>
          <cell r="J545">
            <v>10.4</v>
          </cell>
          <cell r="K545">
            <v>2.98</v>
          </cell>
          <cell r="L545">
            <v>0.56000000000000005</v>
          </cell>
          <cell r="M545">
            <v>0.37</v>
          </cell>
          <cell r="N545">
            <v>1.1000000000000001</v>
          </cell>
          <cell r="O545">
            <v>25.71</v>
          </cell>
          <cell r="P545">
            <v>30.91</v>
          </cell>
          <cell r="Q545">
            <v>16.07</v>
          </cell>
          <cell r="R545">
            <v>3.75</v>
          </cell>
          <cell r="S545">
            <v>39.26</v>
          </cell>
          <cell r="U545">
            <v>118</v>
          </cell>
          <cell r="V545">
            <v>108</v>
          </cell>
          <cell r="W545">
            <v>-4.8</v>
          </cell>
        </row>
        <row r="546">
          <cell r="A546" t="str">
            <v>SMT</v>
          </cell>
          <cell r="B546">
            <v>544</v>
          </cell>
          <cell r="C546" t="str">
            <v> i | 1 | 2 | 3 </v>
          </cell>
          <cell r="E546">
            <v>2.72</v>
          </cell>
          <cell r="F546">
            <v>-2.16</v>
          </cell>
          <cell r="G546">
            <v>5823600</v>
          </cell>
          <cell r="H546">
            <v>15986</v>
          </cell>
          <cell r="I546">
            <v>2275</v>
          </cell>
          <cell r="J546">
            <v>78.34</v>
          </cell>
          <cell r="K546">
            <v>1.78</v>
          </cell>
          <cell r="L546">
            <v>1.03</v>
          </cell>
          <cell r="N546">
            <v>0.04</v>
          </cell>
          <cell r="O546">
            <v>2.75</v>
          </cell>
          <cell r="P546">
            <v>2.29</v>
          </cell>
          <cell r="Q546">
            <v>3.48</v>
          </cell>
          <cell r="S546">
            <v>79.05</v>
          </cell>
          <cell r="U546">
            <v>900</v>
          </cell>
          <cell r="V546">
            <v>866</v>
          </cell>
          <cell r="W546">
            <v>-7.0000000000000007E-2</v>
          </cell>
        </row>
        <row r="547">
          <cell r="A547" t="str">
            <v>SNC</v>
          </cell>
          <cell r="B547">
            <v>545</v>
          </cell>
          <cell r="C547" t="str">
            <v> i | 1 | 2 | 3 </v>
          </cell>
          <cell r="E547">
            <v>12.8</v>
          </cell>
          <cell r="F547">
            <v>0.79</v>
          </cell>
          <cell r="G547">
            <v>259400</v>
          </cell>
          <cell r="H547">
            <v>3303</v>
          </cell>
          <cell r="I547">
            <v>3684</v>
          </cell>
          <cell r="J547">
            <v>11.08</v>
          </cell>
          <cell r="K547">
            <v>1.1000000000000001</v>
          </cell>
          <cell r="L547">
            <v>0.96</v>
          </cell>
          <cell r="M547">
            <v>0.35</v>
          </cell>
          <cell r="N547">
            <v>1.1499999999999999</v>
          </cell>
          <cell r="O547">
            <v>7</v>
          </cell>
          <cell r="P547">
            <v>10.16</v>
          </cell>
          <cell r="Q547">
            <v>4.01</v>
          </cell>
          <cell r="R547">
            <v>6.64</v>
          </cell>
          <cell r="S547">
            <v>58.82</v>
          </cell>
          <cell r="U547">
            <v>353</v>
          </cell>
          <cell r="V547">
            <v>364</v>
          </cell>
          <cell r="W547">
            <v>0.61</v>
          </cell>
        </row>
        <row r="548">
          <cell r="A548" t="str">
            <v>SNP</v>
          </cell>
          <cell r="B548">
            <v>546</v>
          </cell>
          <cell r="C548" t="str">
            <v> i | 1 | 2 | 3 </v>
          </cell>
          <cell r="E548">
            <v>11.6</v>
          </cell>
          <cell r="F548">
            <v>-4.13</v>
          </cell>
          <cell r="G548">
            <v>76200</v>
          </cell>
          <cell r="H548">
            <v>897</v>
          </cell>
          <cell r="I548">
            <v>5689</v>
          </cell>
          <cell r="J548">
            <v>35.43</v>
          </cell>
          <cell r="K548">
            <v>2.5299999999999998</v>
          </cell>
          <cell r="L548">
            <v>1.45</v>
          </cell>
          <cell r="M548">
            <v>0.05</v>
          </cell>
          <cell r="N548">
            <v>0.33</v>
          </cell>
          <cell r="O548">
            <v>4.96</v>
          </cell>
          <cell r="P548">
            <v>6.93</v>
          </cell>
          <cell r="Q548">
            <v>1.96</v>
          </cell>
          <cell r="R548">
            <v>4.83</v>
          </cell>
          <cell r="S548">
            <v>21.24</v>
          </cell>
          <cell r="U548">
            <v>695</v>
          </cell>
          <cell r="V548">
            <v>699</v>
          </cell>
          <cell r="W548">
            <v>-2.5099999999999998</v>
          </cell>
        </row>
        <row r="549">
          <cell r="A549" t="str">
            <v>SO</v>
          </cell>
          <cell r="B549">
            <v>547</v>
          </cell>
          <cell r="C549" t="str">
            <v> i </v>
          </cell>
          <cell r="E549">
            <v>9.1</v>
          </cell>
          <cell r="F549">
            <v>-3.19</v>
          </cell>
          <cell r="G549">
            <v>1608300</v>
          </cell>
          <cell r="H549">
            <v>14784</v>
          </cell>
          <cell r="I549">
            <v>2821</v>
          </cell>
          <cell r="J549">
            <v>21.47</v>
          </cell>
          <cell r="L549">
            <v>3.04</v>
          </cell>
          <cell r="M549">
            <v>0.16</v>
          </cell>
          <cell r="N549">
            <v>0.43</v>
          </cell>
          <cell r="S549">
            <v>25.01</v>
          </cell>
        </row>
        <row r="550">
          <cell r="A550" t="str">
            <v>SOLAR</v>
          </cell>
          <cell r="B550">
            <v>548</v>
          </cell>
          <cell r="C550" t="str">
            <v> i | 1 | 2 | 3 </v>
          </cell>
          <cell r="E550">
            <v>0.92</v>
          </cell>
          <cell r="F550">
            <v>-1.08</v>
          </cell>
          <cell r="G550">
            <v>414700</v>
          </cell>
          <cell r="H550">
            <v>382</v>
          </cell>
          <cell r="I550">
            <v>501</v>
          </cell>
          <cell r="K550">
            <v>0.64</v>
          </cell>
          <cell r="L550">
            <v>1.81</v>
          </cell>
          <cell r="N550">
            <v>0</v>
          </cell>
          <cell r="O550">
            <v>-7.02</v>
          </cell>
          <cell r="P550">
            <v>-28.53</v>
          </cell>
          <cell r="Q550">
            <v>-68.650000000000006</v>
          </cell>
          <cell r="S550">
            <v>59.08</v>
          </cell>
        </row>
        <row r="551">
          <cell r="A551" t="str">
            <v>SONIC</v>
          </cell>
          <cell r="B551">
            <v>549</v>
          </cell>
          <cell r="C551" t="str">
            <v> i | 1 | 3 </v>
          </cell>
          <cell r="E551">
            <v>1.32</v>
          </cell>
          <cell r="F551">
            <v>0</v>
          </cell>
          <cell r="G551">
            <v>1826900</v>
          </cell>
          <cell r="H551">
            <v>2432</v>
          </cell>
          <cell r="I551">
            <v>726</v>
          </cell>
          <cell r="J551">
            <v>16.309999999999999</v>
          </cell>
          <cell r="K551">
            <v>1.19</v>
          </cell>
          <cell r="L551">
            <v>0.45</v>
          </cell>
          <cell r="M551">
            <v>0.05</v>
          </cell>
          <cell r="N551">
            <v>0.08</v>
          </cell>
          <cell r="O551">
            <v>7.59</v>
          </cell>
          <cell r="P551">
            <v>7.44</v>
          </cell>
          <cell r="Q551">
            <v>3.5</v>
          </cell>
          <cell r="R551">
            <v>3.79</v>
          </cell>
          <cell r="S551">
            <v>28.32</v>
          </cell>
          <cell r="U551">
            <v>524</v>
          </cell>
          <cell r="V551">
            <v>437</v>
          </cell>
          <cell r="W551">
            <v>-77.099999999999994</v>
          </cell>
        </row>
        <row r="552">
          <cell r="A552" t="str">
            <v>SORKON</v>
          </cell>
          <cell r="B552">
            <v>550</v>
          </cell>
          <cell r="C552" t="str">
            <v> i | 1 | 2 | 3 </v>
          </cell>
          <cell r="E552">
            <v>5.65</v>
          </cell>
          <cell r="F552">
            <v>0.89</v>
          </cell>
          <cell r="G552">
            <v>26000</v>
          </cell>
          <cell r="H552">
            <v>145</v>
          </cell>
          <cell r="I552">
            <v>1827</v>
          </cell>
          <cell r="J552">
            <v>11.78</v>
          </cell>
          <cell r="K552">
            <v>1.63</v>
          </cell>
          <cell r="L552">
            <v>1.28</v>
          </cell>
          <cell r="N552">
            <v>0.48</v>
          </cell>
          <cell r="O552">
            <v>8.85</v>
          </cell>
          <cell r="P552">
            <v>14.39</v>
          </cell>
          <cell r="Q552">
            <v>4.9400000000000004</v>
          </cell>
          <cell r="R552">
            <v>3.54</v>
          </cell>
          <cell r="S552">
            <v>41.18</v>
          </cell>
          <cell r="U552">
            <v>292</v>
          </cell>
          <cell r="V552">
            <v>311</v>
          </cell>
          <cell r="W552">
            <v>3.87</v>
          </cell>
        </row>
        <row r="553">
          <cell r="A553" t="str">
            <v>SPA</v>
          </cell>
          <cell r="B553">
            <v>551</v>
          </cell>
          <cell r="C553" t="str">
            <v> i | 1 | 2 | 3 </v>
          </cell>
          <cell r="E553">
            <v>6.95</v>
          </cell>
          <cell r="F553">
            <v>-1.42</v>
          </cell>
          <cell r="G553">
            <v>3316300</v>
          </cell>
          <cell r="H553">
            <v>23449</v>
          </cell>
          <cell r="I553">
            <v>5942</v>
          </cell>
          <cell r="K553">
            <v>6.09</v>
          </cell>
          <cell r="L553">
            <v>1.54</v>
          </cell>
          <cell r="M553">
            <v>0.03</v>
          </cell>
          <cell r="N553">
            <v>0</v>
          </cell>
          <cell r="O553">
            <v>-1.42</v>
          </cell>
          <cell r="P553">
            <v>-6.09</v>
          </cell>
          <cell r="Q553">
            <v>-37.24</v>
          </cell>
          <cell r="R553">
            <v>0.28999999999999998</v>
          </cell>
          <cell r="S553">
            <v>55.8</v>
          </cell>
        </row>
        <row r="554">
          <cell r="A554" t="str">
            <v>SPACK</v>
          </cell>
          <cell r="B554">
            <v>552</v>
          </cell>
          <cell r="C554" t="str">
            <v> i | 1 | 2 | 3 </v>
          </cell>
          <cell r="E554">
            <v>2.42</v>
          </cell>
          <cell r="F554">
            <v>1.68</v>
          </cell>
          <cell r="G554">
            <v>423700</v>
          </cell>
          <cell r="H554">
            <v>1015</v>
          </cell>
          <cell r="I554">
            <v>726</v>
          </cell>
          <cell r="J554">
            <v>10.95</v>
          </cell>
          <cell r="K554">
            <v>1.42</v>
          </cell>
          <cell r="L554">
            <v>1.53</v>
          </cell>
          <cell r="N554">
            <v>0.22</v>
          </cell>
          <cell r="O554">
            <v>7.24</v>
          </cell>
          <cell r="P554">
            <v>13.88</v>
          </cell>
          <cell r="Q554">
            <v>6.21</v>
          </cell>
          <cell r="S554">
            <v>24.28</v>
          </cell>
          <cell r="U554">
            <v>280</v>
          </cell>
          <cell r="V554">
            <v>349</v>
          </cell>
          <cell r="W554">
            <v>0.11</v>
          </cell>
        </row>
        <row r="555">
          <cell r="A555" t="str">
            <v>SPALI</v>
          </cell>
          <cell r="B555">
            <v>553</v>
          </cell>
          <cell r="C555" t="str">
            <v> i | 1 | 2 | 3 </v>
          </cell>
          <cell r="E555">
            <v>18.2</v>
          </cell>
          <cell r="F555">
            <v>0</v>
          </cell>
          <cell r="G555">
            <v>2518900</v>
          </cell>
          <cell r="H555">
            <v>45902</v>
          </cell>
          <cell r="I555">
            <v>39004</v>
          </cell>
          <cell r="J555">
            <v>8.34</v>
          </cell>
          <cell r="K555">
            <v>1.02</v>
          </cell>
          <cell r="L555">
            <v>0.97</v>
          </cell>
          <cell r="M555">
            <v>0.5</v>
          </cell>
          <cell r="N555">
            <v>2.17</v>
          </cell>
          <cell r="O555">
            <v>8.65</v>
          </cell>
          <cell r="P555">
            <v>12.13</v>
          </cell>
          <cell r="Q555">
            <v>18.27</v>
          </cell>
          <cell r="R555">
            <v>5.76</v>
          </cell>
          <cell r="S555">
            <v>60.75</v>
          </cell>
          <cell r="U555">
            <v>236</v>
          </cell>
          <cell r="V555">
            <v>223</v>
          </cell>
          <cell r="W555">
            <v>1.39</v>
          </cell>
        </row>
        <row r="556">
          <cell r="A556" t="str">
            <v>SPC</v>
          </cell>
          <cell r="B556">
            <v>554</v>
          </cell>
          <cell r="C556" t="str">
            <v> i | 1 | 2 | 3 </v>
          </cell>
          <cell r="E556">
            <v>69.75</v>
          </cell>
          <cell r="F556">
            <v>1.0900000000000001</v>
          </cell>
          <cell r="G556">
            <v>2400</v>
          </cell>
          <cell r="H556">
            <v>167</v>
          </cell>
          <cell r="I556">
            <v>23018</v>
          </cell>
          <cell r="J556">
            <v>13.85</v>
          </cell>
          <cell r="K556">
            <v>1.04</v>
          </cell>
          <cell r="L556">
            <v>0.39</v>
          </cell>
          <cell r="M556">
            <v>1</v>
          </cell>
          <cell r="N556">
            <v>5.09</v>
          </cell>
          <cell r="O556">
            <v>7.28</v>
          </cell>
          <cell r="P556">
            <v>8.35</v>
          </cell>
          <cell r="Q556">
            <v>4.96</v>
          </cell>
          <cell r="R556">
            <v>2.31</v>
          </cell>
          <cell r="S556">
            <v>38.1</v>
          </cell>
          <cell r="U556">
            <v>460</v>
          </cell>
          <cell r="V556">
            <v>413</v>
          </cell>
          <cell r="W556">
            <v>2.5499999999999998</v>
          </cell>
        </row>
        <row r="557">
          <cell r="A557" t="str">
            <v>SPCG</v>
          </cell>
          <cell r="B557">
            <v>555</v>
          </cell>
          <cell r="C557" t="str">
            <v> i | 1 | 2 | 3 </v>
          </cell>
          <cell r="E557">
            <v>21</v>
          </cell>
          <cell r="F557">
            <v>0</v>
          </cell>
          <cell r="G557">
            <v>2341100</v>
          </cell>
          <cell r="H557">
            <v>49026</v>
          </cell>
          <cell r="I557">
            <v>20454</v>
          </cell>
          <cell r="J557">
            <v>7.19</v>
          </cell>
          <cell r="K557">
            <v>1.4</v>
          </cell>
          <cell r="L557">
            <v>0.44</v>
          </cell>
          <cell r="M557">
            <v>0.55000000000000004</v>
          </cell>
          <cell r="N557">
            <v>2.92</v>
          </cell>
          <cell r="O557">
            <v>15.49</v>
          </cell>
          <cell r="P557">
            <v>20.57</v>
          </cell>
          <cell r="Q557">
            <v>53.91</v>
          </cell>
          <cell r="R557">
            <v>5.81</v>
          </cell>
          <cell r="S557">
            <v>34.619999999999997</v>
          </cell>
          <cell r="U557">
            <v>100</v>
          </cell>
          <cell r="V557">
            <v>81</v>
          </cell>
          <cell r="W557">
            <v>1.41</v>
          </cell>
        </row>
        <row r="558">
          <cell r="A558" t="str">
            <v>SPG</v>
          </cell>
          <cell r="B558">
            <v>556</v>
          </cell>
          <cell r="C558" t="str">
            <v> i | 1 | 3 </v>
          </cell>
          <cell r="E558">
            <v>14.3</v>
          </cell>
          <cell r="F558">
            <v>0</v>
          </cell>
          <cell r="G558">
            <v>0</v>
          </cell>
          <cell r="H558">
            <v>0</v>
          </cell>
          <cell r="I558">
            <v>4934</v>
          </cell>
          <cell r="J558">
            <v>13.01</v>
          </cell>
          <cell r="K558">
            <v>0.96</v>
          </cell>
          <cell r="L558">
            <v>0.11</v>
          </cell>
          <cell r="N558">
            <v>1.1000000000000001</v>
          </cell>
          <cell r="O558">
            <v>8.6</v>
          </cell>
          <cell r="P558">
            <v>7.5</v>
          </cell>
          <cell r="Q558">
            <v>13.9</v>
          </cell>
          <cell r="R558">
            <v>4.79</v>
          </cell>
          <cell r="S558">
            <v>15</v>
          </cell>
          <cell r="U558">
            <v>464</v>
          </cell>
          <cell r="V558">
            <v>350</v>
          </cell>
          <cell r="W558">
            <v>-1.33</v>
          </cell>
        </row>
        <row r="559">
          <cell r="A559" t="str">
            <v>SPI</v>
          </cell>
          <cell r="B559">
            <v>557</v>
          </cell>
          <cell r="C559" t="str">
            <v> i | 1 | 2 | 3 </v>
          </cell>
          <cell r="E559">
            <v>60</v>
          </cell>
          <cell r="F559">
            <v>0</v>
          </cell>
          <cell r="G559">
            <v>78500</v>
          </cell>
          <cell r="H559">
            <v>4710</v>
          </cell>
          <cell r="I559">
            <v>34313</v>
          </cell>
          <cell r="J559">
            <v>15.07</v>
          </cell>
          <cell r="K559">
            <v>0.9</v>
          </cell>
          <cell r="L559">
            <v>0.33</v>
          </cell>
          <cell r="M559">
            <v>0.2</v>
          </cell>
          <cell r="N559">
            <v>3.98</v>
          </cell>
          <cell r="O559">
            <v>5.46</v>
          </cell>
          <cell r="P559">
            <v>6.64</v>
          </cell>
          <cell r="Q559">
            <v>45.36</v>
          </cell>
          <cell r="R559">
            <v>1.17</v>
          </cell>
          <cell r="S559">
            <v>59.08</v>
          </cell>
          <cell r="U559">
            <v>535</v>
          </cell>
          <cell r="V559">
            <v>507</v>
          </cell>
          <cell r="W559">
            <v>0.71</v>
          </cell>
        </row>
        <row r="560">
          <cell r="A560" t="str">
            <v>SPRC</v>
          </cell>
          <cell r="B560">
            <v>558</v>
          </cell>
          <cell r="C560" t="str">
            <v> i | 1 | 2 | 3 </v>
          </cell>
          <cell r="E560">
            <v>7.65</v>
          </cell>
          <cell r="F560">
            <v>2</v>
          </cell>
          <cell r="G560">
            <v>48756900</v>
          </cell>
          <cell r="H560">
            <v>372680</v>
          </cell>
          <cell r="I560">
            <v>33170</v>
          </cell>
          <cell r="K560">
            <v>1.23</v>
          </cell>
          <cell r="L560">
            <v>0.73</v>
          </cell>
          <cell r="N560">
            <v>0</v>
          </cell>
          <cell r="O560">
            <v>-25.08</v>
          </cell>
          <cell r="P560">
            <v>-31.3</v>
          </cell>
          <cell r="Q560">
            <v>-7.02</v>
          </cell>
          <cell r="R560">
            <v>2.39</v>
          </cell>
          <cell r="S560">
            <v>39.380000000000003</v>
          </cell>
        </row>
        <row r="561">
          <cell r="A561" t="str">
            <v>SPVI</v>
          </cell>
          <cell r="B561">
            <v>559</v>
          </cell>
          <cell r="C561" t="str">
            <v> i | 1 | 2 | 3 </v>
          </cell>
          <cell r="E561">
            <v>3.22</v>
          </cell>
          <cell r="F561">
            <v>-0.62</v>
          </cell>
          <cell r="G561">
            <v>3238800</v>
          </cell>
          <cell r="H561">
            <v>10568</v>
          </cell>
          <cell r="I561">
            <v>1288</v>
          </cell>
          <cell r="J561">
            <v>20.54</v>
          </cell>
          <cell r="K561">
            <v>3.51</v>
          </cell>
          <cell r="L561">
            <v>0.67</v>
          </cell>
          <cell r="M561">
            <v>0.1</v>
          </cell>
          <cell r="N561">
            <v>0.16</v>
          </cell>
          <cell r="O561">
            <v>14.37</v>
          </cell>
          <cell r="P561">
            <v>17.649999999999999</v>
          </cell>
          <cell r="Q561">
            <v>1.47</v>
          </cell>
          <cell r="R561">
            <v>3.11</v>
          </cell>
          <cell r="S561">
            <v>38.14</v>
          </cell>
          <cell r="U561">
            <v>401</v>
          </cell>
          <cell r="V561">
            <v>362</v>
          </cell>
          <cell r="W561">
            <v>0.14000000000000001</v>
          </cell>
        </row>
        <row r="562">
          <cell r="A562" t="str">
            <v>SQ</v>
          </cell>
          <cell r="B562">
            <v>560</v>
          </cell>
          <cell r="C562" t="str">
            <v> i | 1 | 2 | 3 </v>
          </cell>
          <cell r="E562">
            <v>1.85</v>
          </cell>
          <cell r="F562">
            <v>-1.07</v>
          </cell>
          <cell r="G562">
            <v>2522900</v>
          </cell>
          <cell r="H562">
            <v>4713</v>
          </cell>
          <cell r="I562">
            <v>2112</v>
          </cell>
          <cell r="J562">
            <v>7.58</v>
          </cell>
          <cell r="K562">
            <v>0.93</v>
          </cell>
          <cell r="L562">
            <v>3.37</v>
          </cell>
          <cell r="N562">
            <v>0.25</v>
          </cell>
          <cell r="O562">
            <v>5.93</v>
          </cell>
          <cell r="P562">
            <v>13.04</v>
          </cell>
          <cell r="Q562">
            <v>4.8</v>
          </cell>
          <cell r="S562">
            <v>59.36</v>
          </cell>
          <cell r="U562">
            <v>197</v>
          </cell>
          <cell r="V562">
            <v>296</v>
          </cell>
          <cell r="W562">
            <v>-0.08</v>
          </cell>
        </row>
        <row r="563">
          <cell r="A563" t="str">
            <v>SR</v>
          </cell>
          <cell r="B563">
            <v>561</v>
          </cell>
          <cell r="C563" t="str">
            <v> i | 1 | 2 | 3 </v>
          </cell>
          <cell r="E563">
            <v>0.6</v>
          </cell>
          <cell r="F563">
            <v>-3.23</v>
          </cell>
          <cell r="G563">
            <v>109700</v>
          </cell>
          <cell r="H563">
            <v>66</v>
          </cell>
          <cell r="I563">
            <v>406</v>
          </cell>
          <cell r="K563">
            <v>0.41</v>
          </cell>
          <cell r="L563">
            <v>1.38</v>
          </cell>
          <cell r="M563">
            <v>0.03</v>
          </cell>
          <cell r="N563">
            <v>0</v>
          </cell>
          <cell r="O563">
            <v>-5.33</v>
          </cell>
          <cell r="P563">
            <v>-11.54</v>
          </cell>
          <cell r="Q563">
            <v>-10.25</v>
          </cell>
          <cell r="R563">
            <v>4.84</v>
          </cell>
          <cell r="S563">
            <v>32.94</v>
          </cell>
        </row>
        <row r="564">
          <cell r="A564" t="str">
            <v>SRICHA</v>
          </cell>
          <cell r="B564">
            <v>562</v>
          </cell>
          <cell r="C564" t="str">
            <v> i | 1 | 2 | 3 </v>
          </cell>
          <cell r="E564">
            <v>10.4</v>
          </cell>
          <cell r="F564">
            <v>0</v>
          </cell>
          <cell r="G564">
            <v>2398800</v>
          </cell>
          <cell r="H564">
            <v>25663</v>
          </cell>
          <cell r="I564">
            <v>3223</v>
          </cell>
          <cell r="J564">
            <v>49</v>
          </cell>
          <cell r="K564">
            <v>2.0499999999999998</v>
          </cell>
          <cell r="L564">
            <v>0.31</v>
          </cell>
          <cell r="N564">
            <v>0.21</v>
          </cell>
          <cell r="O564">
            <v>4.66</v>
          </cell>
          <cell r="P564">
            <v>4.2699999999999996</v>
          </cell>
          <cell r="Q564">
            <v>7.03</v>
          </cell>
          <cell r="S564">
            <v>42.87</v>
          </cell>
          <cell r="U564">
            <v>807</v>
          </cell>
          <cell r="V564">
            <v>750</v>
          </cell>
          <cell r="W564">
            <v>-1.26</v>
          </cell>
        </row>
        <row r="565">
          <cell r="A565" t="str">
            <v>SSC</v>
          </cell>
          <cell r="B565">
            <v>563</v>
          </cell>
          <cell r="C565" t="str">
            <v> i | 1 | 3 </v>
          </cell>
          <cell r="E565">
            <v>34.75</v>
          </cell>
          <cell r="F565">
            <v>3.73</v>
          </cell>
          <cell r="G565">
            <v>1000</v>
          </cell>
          <cell r="H565">
            <v>35</v>
          </cell>
          <cell r="I565">
            <v>9240</v>
          </cell>
          <cell r="J565">
            <v>55.02</v>
          </cell>
          <cell r="K565">
            <v>1.05</v>
          </cell>
          <cell r="L565">
            <v>0.4</v>
          </cell>
          <cell r="M565">
            <v>0.32</v>
          </cell>
          <cell r="N565">
            <v>0.64</v>
          </cell>
          <cell r="O565">
            <v>1.28</v>
          </cell>
          <cell r="P565">
            <v>1.92</v>
          </cell>
          <cell r="Q565">
            <v>1.51</v>
          </cell>
          <cell r="R565">
            <v>0.92</v>
          </cell>
          <cell r="S565">
            <v>14.19</v>
          </cell>
          <cell r="U565">
            <v>888</v>
          </cell>
          <cell r="V565">
            <v>904</v>
          </cell>
          <cell r="W565">
            <v>1.27</v>
          </cell>
        </row>
        <row r="566">
          <cell r="A566" t="str">
            <v>SSF</v>
          </cell>
          <cell r="B566">
            <v>564</v>
          </cell>
          <cell r="C566" t="str">
            <v> i | 1 | 2 | 3 </v>
          </cell>
          <cell r="E566">
            <v>7.5</v>
          </cell>
          <cell r="F566">
            <v>7.14</v>
          </cell>
          <cell r="G566">
            <v>800</v>
          </cell>
          <cell r="H566">
            <v>6</v>
          </cell>
          <cell r="I566">
            <v>2025</v>
          </cell>
          <cell r="J566">
            <v>15.18</v>
          </cell>
          <cell r="K566">
            <v>1.23</v>
          </cell>
          <cell r="L566">
            <v>1.21</v>
          </cell>
          <cell r="N566">
            <v>0.49</v>
          </cell>
          <cell r="O566">
            <v>10.39</v>
          </cell>
          <cell r="P566">
            <v>8.2799999999999994</v>
          </cell>
          <cell r="Q566">
            <v>2</v>
          </cell>
          <cell r="R566">
            <v>2.95</v>
          </cell>
          <cell r="S566">
            <v>24</v>
          </cell>
          <cell r="U566">
            <v>490</v>
          </cell>
          <cell r="V566">
            <v>356</v>
          </cell>
          <cell r="W566">
            <v>0.18</v>
          </cell>
        </row>
        <row r="567">
          <cell r="A567" t="str">
            <v>SSI</v>
          </cell>
          <cell r="B567">
            <v>565</v>
          </cell>
          <cell r="C567" t="str">
            <v> i | 1 | 2 | 3 </v>
          </cell>
          <cell r="E567">
            <v>0.04</v>
          </cell>
          <cell r="F567">
            <v>33.33</v>
          </cell>
          <cell r="G567">
            <v>131234200</v>
          </cell>
          <cell r="H567">
            <v>4322</v>
          </cell>
          <cell r="I567">
            <v>445</v>
          </cell>
          <cell r="L567">
            <v>-1.51</v>
          </cell>
          <cell r="N567">
            <v>0</v>
          </cell>
        </row>
        <row r="568">
          <cell r="A568" t="str">
            <v>SSP</v>
          </cell>
          <cell r="B568">
            <v>566</v>
          </cell>
          <cell r="C568" t="str">
            <v> i | 1 | 2 | 3 </v>
          </cell>
          <cell r="E568">
            <v>11</v>
          </cell>
          <cell r="F568">
            <v>0</v>
          </cell>
          <cell r="G568">
            <v>12289600</v>
          </cell>
          <cell r="H568">
            <v>136400</v>
          </cell>
          <cell r="I568">
            <v>10142</v>
          </cell>
          <cell r="J568">
            <v>14.38</v>
          </cell>
          <cell r="K568">
            <v>2.34</v>
          </cell>
          <cell r="L568">
            <v>2.7</v>
          </cell>
          <cell r="M568">
            <v>0.11</v>
          </cell>
          <cell r="N568">
            <v>0.77</v>
          </cell>
          <cell r="O568">
            <v>6.9</v>
          </cell>
          <cell r="P568">
            <v>17.670000000000002</v>
          </cell>
          <cell r="Q568">
            <v>40.44</v>
          </cell>
          <cell r="R568">
            <v>1</v>
          </cell>
          <cell r="S568">
            <v>32.549999999999997</v>
          </cell>
          <cell r="U568">
            <v>307</v>
          </cell>
          <cell r="V568">
            <v>437</v>
          </cell>
          <cell r="W568">
            <v>1.39</v>
          </cell>
        </row>
        <row r="569">
          <cell r="A569" t="str">
            <v>SSSC</v>
          </cell>
          <cell r="B569">
            <v>567</v>
          </cell>
          <cell r="C569" t="str">
            <v> i | 1 | 3 </v>
          </cell>
          <cell r="E569">
            <v>2.08</v>
          </cell>
          <cell r="F569">
            <v>-1.89</v>
          </cell>
          <cell r="G569">
            <v>58600</v>
          </cell>
          <cell r="H569">
            <v>123</v>
          </cell>
          <cell r="I569">
            <v>1331</v>
          </cell>
          <cell r="J569">
            <v>17.440000000000001</v>
          </cell>
          <cell r="K569">
            <v>0.47</v>
          </cell>
          <cell r="L569">
            <v>0.15</v>
          </cell>
          <cell r="M569">
            <v>0.17</v>
          </cell>
          <cell r="N569">
            <v>0.12</v>
          </cell>
          <cell r="O569">
            <v>2.99</v>
          </cell>
          <cell r="P569">
            <v>2.7</v>
          </cell>
          <cell r="Q569">
            <v>1.65</v>
          </cell>
          <cell r="R569">
            <v>7.78</v>
          </cell>
          <cell r="S569">
            <v>42.32</v>
          </cell>
          <cell r="U569">
            <v>686</v>
          </cell>
          <cell r="V569">
            <v>660</v>
          </cell>
          <cell r="W569">
            <v>-2.13</v>
          </cell>
        </row>
        <row r="570">
          <cell r="A570" t="str">
            <v>SST</v>
          </cell>
          <cell r="B570">
            <v>568</v>
          </cell>
          <cell r="C570" t="str">
            <v> i | 1 | 2 | 3 </v>
          </cell>
          <cell r="E570">
            <v>2.2200000000000002</v>
          </cell>
          <cell r="F570">
            <v>0</v>
          </cell>
          <cell r="G570">
            <v>24500</v>
          </cell>
          <cell r="H570">
            <v>55</v>
          </cell>
          <cell r="I570">
            <v>1113</v>
          </cell>
          <cell r="K570">
            <v>0.5</v>
          </cell>
          <cell r="L570">
            <v>1.98</v>
          </cell>
          <cell r="M570">
            <v>0.01</v>
          </cell>
          <cell r="N570">
            <v>0</v>
          </cell>
          <cell r="O570">
            <v>-7.0000000000000007E-2</v>
          </cell>
          <cell r="P570">
            <v>-3.64</v>
          </cell>
          <cell r="Q570">
            <v>-2.84</v>
          </cell>
          <cell r="R570">
            <v>0.45</v>
          </cell>
          <cell r="S570">
            <v>33.72</v>
          </cell>
        </row>
        <row r="571">
          <cell r="A571" t="str">
            <v>STA</v>
          </cell>
          <cell r="B571">
            <v>569</v>
          </cell>
          <cell r="C571" t="str">
            <v> i | 1 | 2 | 3 </v>
          </cell>
          <cell r="E571">
            <v>26</v>
          </cell>
          <cell r="F571">
            <v>-1.89</v>
          </cell>
          <cell r="G571">
            <v>11160000</v>
          </cell>
          <cell r="H571">
            <v>292851</v>
          </cell>
          <cell r="I571">
            <v>39936</v>
          </cell>
          <cell r="J571">
            <v>9.82</v>
          </cell>
          <cell r="K571">
            <v>1.2</v>
          </cell>
          <cell r="L571">
            <v>0.83</v>
          </cell>
          <cell r="M571">
            <v>0.5</v>
          </cell>
          <cell r="N571">
            <v>2.67</v>
          </cell>
          <cell r="O571">
            <v>11.76</v>
          </cell>
          <cell r="P571">
            <v>14.25</v>
          </cell>
          <cell r="Q571">
            <v>8.09</v>
          </cell>
          <cell r="R571">
            <v>1.35</v>
          </cell>
          <cell r="S571">
            <v>54.63</v>
          </cell>
          <cell r="U571">
            <v>229</v>
          </cell>
          <cell r="V571">
            <v>187</v>
          </cell>
          <cell r="W571">
            <v>-0.09</v>
          </cell>
        </row>
        <row r="572">
          <cell r="A572" t="str">
            <v>STANLY</v>
          </cell>
          <cell r="B572">
            <v>570</v>
          </cell>
          <cell r="C572" t="str">
            <v> i | 1 | 2 | 3 </v>
          </cell>
          <cell r="E572">
            <v>159</v>
          </cell>
          <cell r="F572">
            <v>-1.55</v>
          </cell>
          <cell r="G572">
            <v>36400</v>
          </cell>
          <cell r="H572">
            <v>5824</v>
          </cell>
          <cell r="I572">
            <v>12183</v>
          </cell>
          <cell r="J572">
            <v>10.81</v>
          </cell>
          <cell r="K572">
            <v>0.69</v>
          </cell>
          <cell r="L572">
            <v>0.13</v>
          </cell>
          <cell r="M572">
            <v>8.25</v>
          </cell>
          <cell r="N572">
            <v>14.8</v>
          </cell>
          <cell r="O572">
            <v>7.11</v>
          </cell>
          <cell r="P572">
            <v>6.69</v>
          </cell>
          <cell r="Q572">
            <v>1.58</v>
          </cell>
          <cell r="R572">
            <v>5.19</v>
          </cell>
          <cell r="S572">
            <v>34.369999999999997</v>
          </cell>
          <cell r="U572">
            <v>425</v>
          </cell>
          <cell r="V572">
            <v>340</v>
          </cell>
          <cell r="W572">
            <v>0.68</v>
          </cell>
        </row>
        <row r="573">
          <cell r="A573" t="str">
            <v>STAR</v>
          </cell>
          <cell r="B573">
            <v>571</v>
          </cell>
          <cell r="C573" t="str">
            <v> i | 1 | 2 | 3 </v>
          </cell>
          <cell r="E573">
            <v>2.04</v>
          </cell>
          <cell r="F573">
            <v>2</v>
          </cell>
          <cell r="G573">
            <v>37500</v>
          </cell>
          <cell r="H573">
            <v>77</v>
          </cell>
          <cell r="I573">
            <v>553</v>
          </cell>
          <cell r="K573">
            <v>3.31</v>
          </cell>
          <cell r="L573">
            <v>1.91</v>
          </cell>
          <cell r="N573">
            <v>0</v>
          </cell>
          <cell r="O573">
            <v>-28.93</v>
          </cell>
          <cell r="P573">
            <v>-64.12</v>
          </cell>
          <cell r="Q573">
            <v>-724.13</v>
          </cell>
          <cell r="S573">
            <v>63.39</v>
          </cell>
        </row>
        <row r="574">
          <cell r="A574" t="str">
            <v>STARK</v>
          </cell>
          <cell r="B574">
            <v>572</v>
          </cell>
          <cell r="C574" t="str">
            <v> i | 1 | 2 | 3 </v>
          </cell>
          <cell r="E574">
            <v>1.83</v>
          </cell>
          <cell r="F574">
            <v>0.55000000000000004</v>
          </cell>
          <cell r="G574">
            <v>90540700</v>
          </cell>
          <cell r="H574">
            <v>166277</v>
          </cell>
          <cell r="I574">
            <v>43577</v>
          </cell>
          <cell r="J574">
            <v>35.44</v>
          </cell>
          <cell r="K574">
            <v>13.14</v>
          </cell>
          <cell r="L574">
            <v>6.63</v>
          </cell>
          <cell r="N574">
            <v>0.05</v>
          </cell>
          <cell r="O574">
            <v>12.06</v>
          </cell>
          <cell r="P574">
            <v>40.049999999999997</v>
          </cell>
          <cell r="Q574">
            <v>9.4700000000000006</v>
          </cell>
          <cell r="S574">
            <v>20.84</v>
          </cell>
          <cell r="U574">
            <v>405</v>
          </cell>
          <cell r="V574">
            <v>488</v>
          </cell>
          <cell r="W574">
            <v>0.56999999999999995</v>
          </cell>
        </row>
        <row r="575">
          <cell r="A575" t="str">
            <v>STC</v>
          </cell>
          <cell r="B575">
            <v>573</v>
          </cell>
          <cell r="C575" t="str">
            <v> i </v>
          </cell>
          <cell r="E575">
            <v>0.66</v>
          </cell>
          <cell r="F575">
            <v>0</v>
          </cell>
          <cell r="G575">
            <v>247600</v>
          </cell>
          <cell r="H575">
            <v>165</v>
          </cell>
          <cell r="I575">
            <v>375</v>
          </cell>
          <cell r="J575">
            <v>18.48</v>
          </cell>
          <cell r="K575">
            <v>1.03</v>
          </cell>
          <cell r="L575">
            <v>0.46</v>
          </cell>
          <cell r="M575">
            <v>0.1</v>
          </cell>
          <cell r="N575">
            <v>0.04</v>
          </cell>
          <cell r="O575">
            <v>5.33</v>
          </cell>
          <cell r="P575">
            <v>6.39</v>
          </cell>
          <cell r="Q575">
            <v>4.2</v>
          </cell>
          <cell r="R575">
            <v>15.15</v>
          </cell>
          <cell r="S575">
            <v>25.3</v>
          </cell>
          <cell r="U575">
            <v>591</v>
          </cell>
          <cell r="V575">
            <v>564</v>
          </cell>
        </row>
        <row r="576">
          <cell r="A576" t="str">
            <v>STEC</v>
          </cell>
          <cell r="B576">
            <v>574</v>
          </cell>
          <cell r="C576" t="str">
            <v> i | 1 | 3 </v>
          </cell>
          <cell r="E576">
            <v>13.2</v>
          </cell>
          <cell r="F576">
            <v>-1.49</v>
          </cell>
          <cell r="G576">
            <v>6664500</v>
          </cell>
          <cell r="H576">
            <v>88690</v>
          </cell>
          <cell r="I576">
            <v>20131</v>
          </cell>
          <cell r="J576">
            <v>16.55</v>
          </cell>
          <cell r="K576">
            <v>1.53</v>
          </cell>
          <cell r="L576">
            <v>2.4500000000000002</v>
          </cell>
          <cell r="N576">
            <v>0.8</v>
          </cell>
          <cell r="O576">
            <v>3.29</v>
          </cell>
          <cell r="P576">
            <v>9.1</v>
          </cell>
          <cell r="Q576">
            <v>2.2999999999999998</v>
          </cell>
          <cell r="R576">
            <v>2.27</v>
          </cell>
          <cell r="S576">
            <v>65.17</v>
          </cell>
          <cell r="U576">
            <v>484</v>
          </cell>
          <cell r="V576">
            <v>629</v>
          </cell>
          <cell r="W576">
            <v>-0.12</v>
          </cell>
        </row>
        <row r="577">
          <cell r="A577" t="str">
            <v>STGT</v>
          </cell>
          <cell r="B577">
            <v>575</v>
          </cell>
          <cell r="C577" t="str">
            <v> i </v>
          </cell>
          <cell r="E577">
            <v>75</v>
          </cell>
          <cell r="F577">
            <v>1.01</v>
          </cell>
          <cell r="G577">
            <v>14793300</v>
          </cell>
          <cell r="H577">
            <v>1109441</v>
          </cell>
          <cell r="I577">
            <v>107159</v>
          </cell>
          <cell r="J577">
            <v>17.62</v>
          </cell>
          <cell r="K577">
            <v>4.28</v>
          </cell>
          <cell r="L577">
            <v>0.32</v>
          </cell>
          <cell r="M577">
            <v>1.25</v>
          </cell>
          <cell r="N577">
            <v>4.24</v>
          </cell>
          <cell r="O577">
            <v>20.61</v>
          </cell>
          <cell r="P577">
            <v>24.18</v>
          </cell>
          <cell r="Q577">
            <v>34.369999999999997</v>
          </cell>
          <cell r="S577">
            <v>38.01</v>
          </cell>
          <cell r="U577">
            <v>314</v>
          </cell>
          <cell r="V577">
            <v>292</v>
          </cell>
        </row>
        <row r="578">
          <cell r="A578" t="str">
            <v>STHAI</v>
          </cell>
          <cell r="B578">
            <v>576</v>
          </cell>
          <cell r="C578" t="str">
            <v> i | 1 | 2 | 3 </v>
          </cell>
          <cell r="D578" t="str">
            <v>SPNPNC</v>
          </cell>
          <cell r="E578">
            <v>0.01</v>
          </cell>
          <cell r="F578">
            <v>0</v>
          </cell>
          <cell r="G578">
            <v>0</v>
          </cell>
          <cell r="H578">
            <v>0</v>
          </cell>
          <cell r="I578">
            <v>160</v>
          </cell>
          <cell r="K578">
            <v>0.14000000000000001</v>
          </cell>
          <cell r="L578">
            <v>0.18</v>
          </cell>
          <cell r="N578">
            <v>0</v>
          </cell>
          <cell r="O578">
            <v>-1.31</v>
          </cell>
          <cell r="P578">
            <v>-1.54</v>
          </cell>
          <cell r="Q578">
            <v>21.64</v>
          </cell>
          <cell r="S578">
            <v>74.47</v>
          </cell>
        </row>
        <row r="579">
          <cell r="A579" t="str">
            <v>STI</v>
          </cell>
          <cell r="B579">
            <v>577</v>
          </cell>
          <cell r="C579" t="str">
            <v> i | 1 | 3 </v>
          </cell>
          <cell r="E579">
            <v>6.8</v>
          </cell>
          <cell r="F579">
            <v>-0.73</v>
          </cell>
          <cell r="G579">
            <v>264000</v>
          </cell>
          <cell r="H579">
            <v>1802</v>
          </cell>
          <cell r="I579">
            <v>1822</v>
          </cell>
          <cell r="J579">
            <v>13.68</v>
          </cell>
          <cell r="K579">
            <v>2.73</v>
          </cell>
          <cell r="L579">
            <v>1.51</v>
          </cell>
          <cell r="M579">
            <v>0.25</v>
          </cell>
          <cell r="N579">
            <v>0.5</v>
          </cell>
          <cell r="O579">
            <v>15.68</v>
          </cell>
          <cell r="P579">
            <v>20.85</v>
          </cell>
          <cell r="Q579">
            <v>9.89</v>
          </cell>
          <cell r="R579">
            <v>3.68</v>
          </cell>
          <cell r="S579">
            <v>20.34</v>
          </cell>
          <cell r="U579">
            <v>266</v>
          </cell>
          <cell r="V579">
            <v>250</v>
          </cell>
          <cell r="W579">
            <v>0.8</v>
          </cell>
        </row>
        <row r="580">
          <cell r="A580" t="str">
            <v>STPI</v>
          </cell>
          <cell r="B580">
            <v>578</v>
          </cell>
          <cell r="C580" t="str">
            <v> i | 1 | 3 </v>
          </cell>
          <cell r="E580">
            <v>4.08</v>
          </cell>
          <cell r="F580">
            <v>5.15</v>
          </cell>
          <cell r="G580">
            <v>21308100</v>
          </cell>
          <cell r="H580">
            <v>85700</v>
          </cell>
          <cell r="I580">
            <v>6629</v>
          </cell>
          <cell r="K580">
            <v>0.83</v>
          </cell>
          <cell r="L580">
            <v>0.64</v>
          </cell>
          <cell r="N580">
            <v>0</v>
          </cell>
          <cell r="O580">
            <v>-3.02</v>
          </cell>
          <cell r="P580">
            <v>-5.35</v>
          </cell>
          <cell r="Q580">
            <v>-17.489999999999998</v>
          </cell>
          <cell r="R580">
            <v>9.9600000000000009</v>
          </cell>
          <cell r="S580">
            <v>74.459999999999994</v>
          </cell>
        </row>
        <row r="581">
          <cell r="A581" t="str">
            <v>SUC</v>
          </cell>
          <cell r="B581">
            <v>579</v>
          </cell>
          <cell r="C581" t="str">
            <v> i | 1 | 2 | 3 </v>
          </cell>
          <cell r="E581">
            <v>34.5</v>
          </cell>
          <cell r="F581">
            <v>0</v>
          </cell>
          <cell r="G581">
            <v>10700</v>
          </cell>
          <cell r="H581">
            <v>369</v>
          </cell>
          <cell r="I581">
            <v>10350</v>
          </cell>
          <cell r="J581">
            <v>15.08</v>
          </cell>
          <cell r="K581">
            <v>0.5</v>
          </cell>
          <cell r="L581">
            <v>0.14000000000000001</v>
          </cell>
          <cell r="M581">
            <v>1.5</v>
          </cell>
          <cell r="N581">
            <v>2.29</v>
          </cell>
          <cell r="O581">
            <v>3.66</v>
          </cell>
          <cell r="P581">
            <v>3.38</v>
          </cell>
          <cell r="Q581">
            <v>6.14</v>
          </cell>
          <cell r="R581">
            <v>4.3499999999999996</v>
          </cell>
          <cell r="S581">
            <v>57.4</v>
          </cell>
          <cell r="U581">
            <v>629</v>
          </cell>
          <cell r="V581">
            <v>588</v>
          </cell>
          <cell r="W581">
            <v>1.94</v>
          </cell>
        </row>
        <row r="582">
          <cell r="A582" t="str">
            <v>SUN</v>
          </cell>
          <cell r="B582">
            <v>580</v>
          </cell>
          <cell r="C582" t="str">
            <v> i | 1 | 2 | 3 </v>
          </cell>
          <cell r="E582">
            <v>4.0999999999999996</v>
          </cell>
          <cell r="F582">
            <v>-0.49</v>
          </cell>
          <cell r="G582">
            <v>1337000</v>
          </cell>
          <cell r="H582">
            <v>5519</v>
          </cell>
          <cell r="I582">
            <v>1763</v>
          </cell>
          <cell r="J582">
            <v>12.31</v>
          </cell>
          <cell r="K582">
            <v>1.81</v>
          </cell>
          <cell r="L582">
            <v>0.36</v>
          </cell>
          <cell r="M582">
            <v>0.05</v>
          </cell>
          <cell r="N582">
            <v>0.33</v>
          </cell>
          <cell r="O582">
            <v>11.71</v>
          </cell>
          <cell r="P582">
            <v>15.65</v>
          </cell>
          <cell r="Q582">
            <v>7.73</v>
          </cell>
          <cell r="S582">
            <v>27.1</v>
          </cell>
          <cell r="U582">
            <v>285</v>
          </cell>
          <cell r="V582">
            <v>266</v>
          </cell>
          <cell r="W582">
            <v>-0.11</v>
          </cell>
        </row>
        <row r="583">
          <cell r="A583" t="str">
            <v>SUPER</v>
          </cell>
          <cell r="B583">
            <v>581</v>
          </cell>
          <cell r="C583" t="str">
            <v> i | 1 | 2 | 3 </v>
          </cell>
          <cell r="E583">
            <v>0.91</v>
          </cell>
          <cell r="F583">
            <v>0</v>
          </cell>
          <cell r="G583">
            <v>241626500</v>
          </cell>
          <cell r="H583">
            <v>222799</v>
          </cell>
          <cell r="I583">
            <v>24888</v>
          </cell>
          <cell r="J583">
            <v>15.28</v>
          </cell>
          <cell r="K583">
            <v>1.48</v>
          </cell>
          <cell r="L583">
            <v>2.4700000000000002</v>
          </cell>
          <cell r="N583">
            <v>0.06</v>
          </cell>
          <cell r="O583">
            <v>5.87</v>
          </cell>
          <cell r="P583">
            <v>10.16</v>
          </cell>
          <cell r="Q583">
            <v>24.38</v>
          </cell>
          <cell r="R583">
            <v>1.21</v>
          </cell>
          <cell r="S583">
            <v>59.87</v>
          </cell>
          <cell r="U583">
            <v>444</v>
          </cell>
          <cell r="V583">
            <v>494</v>
          </cell>
          <cell r="W583">
            <v>0.32</v>
          </cell>
        </row>
        <row r="584">
          <cell r="A584" t="str">
            <v>SUSCO</v>
          </cell>
          <cell r="B584">
            <v>582</v>
          </cell>
          <cell r="C584" t="str">
            <v> i | 1 | 2 | 3 </v>
          </cell>
          <cell r="E584">
            <v>2.76</v>
          </cell>
          <cell r="F584">
            <v>-0.72</v>
          </cell>
          <cell r="G584">
            <v>834900</v>
          </cell>
          <cell r="H584">
            <v>2318</v>
          </cell>
          <cell r="I584">
            <v>3036</v>
          </cell>
          <cell r="J584">
            <v>16.649999999999999</v>
          </cell>
          <cell r="K584">
            <v>0.86</v>
          </cell>
          <cell r="L584">
            <v>0.75</v>
          </cell>
          <cell r="M584">
            <v>0.02</v>
          </cell>
          <cell r="N584">
            <v>0.17</v>
          </cell>
          <cell r="O584">
            <v>4.46</v>
          </cell>
          <cell r="P584">
            <v>4.9000000000000004</v>
          </cell>
          <cell r="Q584">
            <v>0.92</v>
          </cell>
          <cell r="R584">
            <v>7.12</v>
          </cell>
          <cell r="S584">
            <v>60.09</v>
          </cell>
          <cell r="U584">
            <v>605</v>
          </cell>
          <cell r="V584">
            <v>572</v>
          </cell>
          <cell r="W584">
            <v>0.52</v>
          </cell>
        </row>
        <row r="585">
          <cell r="A585" t="str">
            <v>SUTHA</v>
          </cell>
          <cell r="B585">
            <v>583</v>
          </cell>
          <cell r="C585" t="str">
            <v> i | 1 | 2 | 3 </v>
          </cell>
          <cell r="E585">
            <v>4.0199999999999996</v>
          </cell>
          <cell r="F585">
            <v>1.52</v>
          </cell>
          <cell r="G585">
            <v>128600</v>
          </cell>
          <cell r="H585">
            <v>515</v>
          </cell>
          <cell r="I585">
            <v>1206</v>
          </cell>
          <cell r="J585">
            <v>6.59</v>
          </cell>
          <cell r="K585">
            <v>1.85</v>
          </cell>
          <cell r="L585">
            <v>2.42</v>
          </cell>
          <cell r="M585">
            <v>0.21</v>
          </cell>
          <cell r="N585">
            <v>0.62</v>
          </cell>
          <cell r="O585">
            <v>12.47</v>
          </cell>
          <cell r="P585">
            <v>31.63</v>
          </cell>
          <cell r="Q585">
            <v>19.96</v>
          </cell>
          <cell r="R585">
            <v>5.97</v>
          </cell>
          <cell r="S585">
            <v>22.89</v>
          </cell>
          <cell r="U585">
            <v>38</v>
          </cell>
          <cell r="V585">
            <v>106</v>
          </cell>
          <cell r="W585">
            <v>-0.27</v>
          </cell>
        </row>
        <row r="586">
          <cell r="A586" t="str">
            <v>SVH</v>
          </cell>
          <cell r="B586">
            <v>584</v>
          </cell>
          <cell r="C586" t="str">
            <v> i | 1 | 3 </v>
          </cell>
          <cell r="E586">
            <v>398</v>
          </cell>
          <cell r="F586">
            <v>-0.5</v>
          </cell>
          <cell r="G586">
            <v>600</v>
          </cell>
          <cell r="H586">
            <v>239</v>
          </cell>
          <cell r="I586">
            <v>39800</v>
          </cell>
          <cell r="J586">
            <v>25.21</v>
          </cell>
          <cell r="K586">
            <v>4.25</v>
          </cell>
          <cell r="L586">
            <v>0.32</v>
          </cell>
          <cell r="M586">
            <v>10</v>
          </cell>
          <cell r="N586">
            <v>15.79</v>
          </cell>
          <cell r="O586">
            <v>16.21</v>
          </cell>
          <cell r="P586">
            <v>17.37</v>
          </cell>
          <cell r="Q586">
            <v>14.35</v>
          </cell>
          <cell r="R586">
            <v>4.25</v>
          </cell>
          <cell r="S586">
            <v>4.2300000000000004</v>
          </cell>
          <cell r="U586">
            <v>450</v>
          </cell>
          <cell r="V586">
            <v>391</v>
          </cell>
          <cell r="W586">
            <v>2.42</v>
          </cell>
        </row>
        <row r="587">
          <cell r="A587" t="str">
            <v>SVI</v>
          </cell>
          <cell r="B587">
            <v>585</v>
          </cell>
          <cell r="C587" t="str">
            <v> i | 1 | 2 | 3 </v>
          </cell>
          <cell r="E587">
            <v>4.9000000000000004</v>
          </cell>
          <cell r="F587">
            <v>1.24</v>
          </cell>
          <cell r="G587">
            <v>4242200</v>
          </cell>
          <cell r="H587">
            <v>20736</v>
          </cell>
          <cell r="I587">
            <v>11107</v>
          </cell>
          <cell r="J587">
            <v>17.21</v>
          </cell>
          <cell r="K587">
            <v>2.68</v>
          </cell>
          <cell r="L587">
            <v>1.79</v>
          </cell>
          <cell r="M587">
            <v>1.93</v>
          </cell>
          <cell r="N587">
            <v>0.28000000000000003</v>
          </cell>
          <cell r="O587">
            <v>6.55</v>
          </cell>
          <cell r="P587">
            <v>10.57</v>
          </cell>
          <cell r="Q587">
            <v>4.95</v>
          </cell>
          <cell r="R587">
            <v>39.35</v>
          </cell>
          <cell r="S587">
            <v>18.7</v>
          </cell>
          <cell r="U587">
            <v>466</v>
          </cell>
          <cell r="V587">
            <v>495</v>
          </cell>
          <cell r="W587">
            <v>-0.85</v>
          </cell>
        </row>
        <row r="588">
          <cell r="A588" t="str">
            <v>SVOA</v>
          </cell>
          <cell r="B588">
            <v>586</v>
          </cell>
          <cell r="C588" t="str">
            <v> i | 1 | 2 | 3 </v>
          </cell>
          <cell r="E588">
            <v>1.31</v>
          </cell>
          <cell r="F588">
            <v>0</v>
          </cell>
          <cell r="G588">
            <v>3690300</v>
          </cell>
          <cell r="H588">
            <v>4804</v>
          </cell>
          <cell r="I588">
            <v>926</v>
          </cell>
          <cell r="J588">
            <v>13.64</v>
          </cell>
          <cell r="K588">
            <v>0.56000000000000005</v>
          </cell>
          <cell r="L588">
            <v>1.67</v>
          </cell>
          <cell r="M588">
            <v>0.04</v>
          </cell>
          <cell r="N588">
            <v>0.1</v>
          </cell>
          <cell r="O588">
            <v>2.54</v>
          </cell>
          <cell r="P588">
            <v>4.08</v>
          </cell>
          <cell r="Q588">
            <v>1.22</v>
          </cell>
          <cell r="R588">
            <v>3.05</v>
          </cell>
          <cell r="S588">
            <v>63.83</v>
          </cell>
          <cell r="U588">
            <v>578</v>
          </cell>
          <cell r="V588">
            <v>608</v>
          </cell>
          <cell r="W588">
            <v>0.63</v>
          </cell>
        </row>
        <row r="589">
          <cell r="A589" t="str">
            <v>SWC</v>
          </cell>
          <cell r="B589">
            <v>587</v>
          </cell>
          <cell r="C589" t="str">
            <v> i | 1 | 2 | 3 </v>
          </cell>
          <cell r="E589">
            <v>4.72</v>
          </cell>
          <cell r="F589">
            <v>-0.42</v>
          </cell>
          <cell r="G589">
            <v>127100</v>
          </cell>
          <cell r="H589">
            <v>600</v>
          </cell>
          <cell r="I589">
            <v>1504</v>
          </cell>
          <cell r="J589">
            <v>10.68</v>
          </cell>
          <cell r="K589">
            <v>2.31</v>
          </cell>
          <cell r="L589">
            <v>0.95</v>
          </cell>
          <cell r="M589">
            <v>0.13</v>
          </cell>
          <cell r="N589">
            <v>0.43</v>
          </cell>
          <cell r="O589">
            <v>16.39</v>
          </cell>
          <cell r="P589">
            <v>22.47</v>
          </cell>
          <cell r="Q589">
            <v>5.6</v>
          </cell>
          <cell r="R589">
            <v>7.68</v>
          </cell>
          <cell r="S589">
            <v>19.920000000000002</v>
          </cell>
          <cell r="U589">
            <v>176</v>
          </cell>
          <cell r="V589">
            <v>167</v>
          </cell>
          <cell r="W589">
            <v>1.1399999999999999</v>
          </cell>
        </row>
        <row r="590">
          <cell r="A590" t="str">
            <v>SYMC</v>
          </cell>
          <cell r="B590">
            <v>588</v>
          </cell>
          <cell r="C590" t="str">
            <v> i | 1 | 2 | 3 </v>
          </cell>
          <cell r="E590">
            <v>4.16</v>
          </cell>
          <cell r="F590">
            <v>2.97</v>
          </cell>
          <cell r="G590">
            <v>1500</v>
          </cell>
          <cell r="H590">
            <v>6</v>
          </cell>
          <cell r="I590">
            <v>1804</v>
          </cell>
          <cell r="J590">
            <v>18.98</v>
          </cell>
          <cell r="K590">
            <v>0.75</v>
          </cell>
          <cell r="L590">
            <v>0.65</v>
          </cell>
          <cell r="M590">
            <v>0.02</v>
          </cell>
          <cell r="N590">
            <v>0.22</v>
          </cell>
          <cell r="O590">
            <v>4.3499999999999996</v>
          </cell>
          <cell r="P590">
            <v>4.01</v>
          </cell>
          <cell r="Q590">
            <v>7.96</v>
          </cell>
          <cell r="R590">
            <v>0.52</v>
          </cell>
          <cell r="S590">
            <v>30.13</v>
          </cell>
          <cell r="U590">
            <v>667</v>
          </cell>
          <cell r="V590">
            <v>615</v>
          </cell>
          <cell r="W590">
            <v>-0.19</v>
          </cell>
        </row>
        <row r="591">
          <cell r="A591" t="str">
            <v>SYNEX</v>
          </cell>
          <cell r="B591">
            <v>589</v>
          </cell>
          <cell r="C591" t="str">
            <v> i | 1 | 2 | 3 </v>
          </cell>
          <cell r="E591">
            <v>14.9</v>
          </cell>
          <cell r="F591">
            <v>-1.32</v>
          </cell>
          <cell r="G591">
            <v>5690700</v>
          </cell>
          <cell r="H591">
            <v>84164</v>
          </cell>
          <cell r="I591">
            <v>12626</v>
          </cell>
          <cell r="J591">
            <v>21.19</v>
          </cell>
          <cell r="K591">
            <v>3.84</v>
          </cell>
          <cell r="L591">
            <v>1.79</v>
          </cell>
          <cell r="M591">
            <v>0.14000000000000001</v>
          </cell>
          <cell r="N591">
            <v>0.7</v>
          </cell>
          <cell r="O591">
            <v>7.62</v>
          </cell>
          <cell r="P591">
            <v>18.68</v>
          </cell>
          <cell r="Q591">
            <v>1.98</v>
          </cell>
          <cell r="R591">
            <v>3.15</v>
          </cell>
          <cell r="S591">
            <v>25.31</v>
          </cell>
          <cell r="U591">
            <v>404</v>
          </cell>
          <cell r="V591">
            <v>507</v>
          </cell>
          <cell r="W591">
            <v>1.54</v>
          </cell>
        </row>
        <row r="592">
          <cell r="A592" t="str">
            <v>SYNTEC</v>
          </cell>
          <cell r="B592">
            <v>590</v>
          </cell>
          <cell r="C592" t="str">
            <v> i | 1 | 2 | 3 </v>
          </cell>
          <cell r="E592">
            <v>1.5</v>
          </cell>
          <cell r="F592">
            <v>-0.66</v>
          </cell>
          <cell r="G592">
            <v>1607700</v>
          </cell>
          <cell r="H592">
            <v>2425</v>
          </cell>
          <cell r="I592">
            <v>2400</v>
          </cell>
          <cell r="J592">
            <v>15.43</v>
          </cell>
          <cell r="K592">
            <v>0.43</v>
          </cell>
          <cell r="L592">
            <v>0.77</v>
          </cell>
          <cell r="M592">
            <v>0.03</v>
          </cell>
          <cell r="N592">
            <v>0.1</v>
          </cell>
          <cell r="O592">
            <v>2.5499999999999998</v>
          </cell>
          <cell r="P592">
            <v>2.78</v>
          </cell>
          <cell r="Q592">
            <v>2.42</v>
          </cell>
          <cell r="R592">
            <v>6</v>
          </cell>
          <cell r="S592">
            <v>67.400000000000006</v>
          </cell>
          <cell r="U592">
            <v>649</v>
          </cell>
          <cell r="V592">
            <v>640</v>
          </cell>
          <cell r="W592">
            <v>-1.57</v>
          </cell>
        </row>
        <row r="593">
          <cell r="A593" t="str">
            <v>T</v>
          </cell>
          <cell r="B593">
            <v>591</v>
          </cell>
          <cell r="C593" t="str">
            <v> i | 1 | 2 | 3 </v>
          </cell>
          <cell r="D593" t="str">
            <v>C</v>
          </cell>
          <cell r="E593">
            <v>0.04</v>
          </cell>
          <cell r="F593">
            <v>0</v>
          </cell>
          <cell r="G593">
            <v>2800</v>
          </cell>
          <cell r="H593">
            <v>0</v>
          </cell>
          <cell r="I593">
            <v>438</v>
          </cell>
          <cell r="K593">
            <v>1.5</v>
          </cell>
          <cell r="L593">
            <v>0.84</v>
          </cell>
          <cell r="N593">
            <v>0</v>
          </cell>
          <cell r="O593">
            <v>-27.83</v>
          </cell>
          <cell r="P593">
            <v>-60.1</v>
          </cell>
          <cell r="Q593">
            <v>-14.61</v>
          </cell>
          <cell r="S593">
            <v>69.41</v>
          </cell>
        </row>
        <row r="594">
          <cell r="A594" t="str">
            <v>TACC</v>
          </cell>
          <cell r="B594">
            <v>592</v>
          </cell>
          <cell r="C594" t="str">
            <v> i | 1 | 2 | 3 </v>
          </cell>
          <cell r="E594">
            <v>6.45</v>
          </cell>
          <cell r="F594">
            <v>-2.27</v>
          </cell>
          <cell r="G594">
            <v>6383100</v>
          </cell>
          <cell r="H594">
            <v>41519</v>
          </cell>
          <cell r="I594">
            <v>3922</v>
          </cell>
          <cell r="J594">
            <v>21.74</v>
          </cell>
          <cell r="K594">
            <v>5.91</v>
          </cell>
          <cell r="L594">
            <v>0.45</v>
          </cell>
          <cell r="M594">
            <v>0.13</v>
          </cell>
          <cell r="N594">
            <v>0.3</v>
          </cell>
          <cell r="O594">
            <v>23.48</v>
          </cell>
          <cell r="P594">
            <v>27.08</v>
          </cell>
          <cell r="Q594">
            <v>13.7</v>
          </cell>
          <cell r="R594">
            <v>3.72</v>
          </cell>
          <cell r="S594">
            <v>60.96</v>
          </cell>
          <cell r="U594">
            <v>349</v>
          </cell>
          <cell r="V594">
            <v>329</v>
          </cell>
          <cell r="W594">
            <v>0.55000000000000004</v>
          </cell>
        </row>
        <row r="595">
          <cell r="A595" t="str">
            <v>TAE</v>
          </cell>
          <cell r="B595">
            <v>593</v>
          </cell>
          <cell r="C595" t="str">
            <v> i | 1 | 2 | 3 </v>
          </cell>
          <cell r="E595">
            <v>2.38</v>
          </cell>
          <cell r="F595">
            <v>0</v>
          </cell>
          <cell r="G595">
            <v>608200</v>
          </cell>
          <cell r="H595">
            <v>1440</v>
          </cell>
          <cell r="I595">
            <v>2380</v>
          </cell>
          <cell r="J595">
            <v>17.2</v>
          </cell>
          <cell r="K595">
            <v>1.3</v>
          </cell>
          <cell r="L595">
            <v>0.88</v>
          </cell>
          <cell r="M595">
            <v>0.06</v>
          </cell>
          <cell r="N595">
            <v>0.14000000000000001</v>
          </cell>
          <cell r="O595">
            <v>5.55</v>
          </cell>
          <cell r="P595">
            <v>7.42</v>
          </cell>
          <cell r="Q595">
            <v>5.31</v>
          </cell>
          <cell r="R595">
            <v>14.71</v>
          </cell>
          <cell r="S595">
            <v>41.02</v>
          </cell>
          <cell r="U595">
            <v>542</v>
          </cell>
          <cell r="V595">
            <v>534</v>
          </cell>
          <cell r="W595">
            <v>0.14000000000000001</v>
          </cell>
        </row>
        <row r="596">
          <cell r="A596" t="str">
            <v>TAKUNI</v>
          </cell>
          <cell r="B596">
            <v>594</v>
          </cell>
          <cell r="C596" t="str">
            <v> i | 1 | 2 | 3 </v>
          </cell>
          <cell r="E596">
            <v>0.42</v>
          </cell>
          <cell r="F596">
            <v>0</v>
          </cell>
          <cell r="G596">
            <v>872400</v>
          </cell>
          <cell r="H596">
            <v>366</v>
          </cell>
          <cell r="I596">
            <v>336</v>
          </cell>
          <cell r="J596">
            <v>10.74</v>
          </cell>
          <cell r="K596">
            <v>0.39</v>
          </cell>
          <cell r="L596">
            <v>1.18</v>
          </cell>
          <cell r="M596">
            <v>0.03</v>
          </cell>
          <cell r="N596">
            <v>0.04</v>
          </cell>
          <cell r="O596">
            <v>5.22</v>
          </cell>
          <cell r="P596">
            <v>3.61</v>
          </cell>
          <cell r="Q596">
            <v>0.41</v>
          </cell>
          <cell r="R596">
            <v>6.52</v>
          </cell>
          <cell r="S596">
            <v>48.2</v>
          </cell>
          <cell r="U596">
            <v>512</v>
          </cell>
          <cell r="V596">
            <v>411</v>
          </cell>
          <cell r="W596">
            <v>-4.37</v>
          </cell>
        </row>
        <row r="597">
          <cell r="A597" t="str">
            <v>TAPAC</v>
          </cell>
          <cell r="B597">
            <v>595</v>
          </cell>
          <cell r="C597" t="str">
            <v> i | 1 | 2 | 3 </v>
          </cell>
          <cell r="E597">
            <v>3.32</v>
          </cell>
          <cell r="F597">
            <v>-1.78</v>
          </cell>
          <cell r="G597">
            <v>1466600</v>
          </cell>
          <cell r="H597">
            <v>4952</v>
          </cell>
          <cell r="I597">
            <v>1367</v>
          </cell>
          <cell r="J597">
            <v>106.97</v>
          </cell>
          <cell r="K597">
            <v>1.32</v>
          </cell>
          <cell r="L597">
            <v>1.1599999999999999</v>
          </cell>
          <cell r="M597">
            <v>0.06</v>
          </cell>
          <cell r="N597">
            <v>0.03</v>
          </cell>
          <cell r="O597">
            <v>2.17</v>
          </cell>
          <cell r="P597">
            <v>1.25</v>
          </cell>
          <cell r="Q597">
            <v>-0.1</v>
          </cell>
          <cell r="R597">
            <v>1.81</v>
          </cell>
          <cell r="S597">
            <v>36.61</v>
          </cell>
          <cell r="U597">
            <v>929</v>
          </cell>
          <cell r="V597">
            <v>897</v>
          </cell>
          <cell r="W597">
            <v>1.19</v>
          </cell>
        </row>
        <row r="598">
          <cell r="A598" t="str">
            <v>TASCO</v>
          </cell>
          <cell r="B598">
            <v>596</v>
          </cell>
          <cell r="C598" t="str">
            <v> i | 1 | 2 | 3 </v>
          </cell>
          <cell r="E598">
            <v>18.5</v>
          </cell>
          <cell r="F598">
            <v>1.0900000000000001</v>
          </cell>
          <cell r="G598">
            <v>22030600</v>
          </cell>
          <cell r="H598">
            <v>408255</v>
          </cell>
          <cell r="I598">
            <v>29200</v>
          </cell>
          <cell r="J598">
            <v>8.49</v>
          </cell>
          <cell r="K598">
            <v>2.0099999999999998</v>
          </cell>
          <cell r="L598">
            <v>0.61</v>
          </cell>
          <cell r="M598">
            <v>0.3</v>
          </cell>
          <cell r="N598">
            <v>2.1800000000000002</v>
          </cell>
          <cell r="O598">
            <v>18.010000000000002</v>
          </cell>
          <cell r="P598">
            <v>24.98</v>
          </cell>
          <cell r="Q598">
            <v>13.68</v>
          </cell>
          <cell r="R598">
            <v>8.1</v>
          </cell>
          <cell r="S598">
            <v>39.44</v>
          </cell>
          <cell r="U598">
            <v>100</v>
          </cell>
          <cell r="V598">
            <v>92</v>
          </cell>
          <cell r="W598">
            <v>0.11</v>
          </cell>
        </row>
        <row r="599">
          <cell r="A599" t="str">
            <v>TBSP</v>
          </cell>
          <cell r="B599">
            <v>597</v>
          </cell>
          <cell r="C599" t="str">
            <v> i | 1 | 2 | 3 </v>
          </cell>
          <cell r="E599">
            <v>12.6</v>
          </cell>
          <cell r="F599">
            <v>0</v>
          </cell>
          <cell r="G599">
            <v>0</v>
          </cell>
          <cell r="H599">
            <v>0</v>
          </cell>
          <cell r="I599">
            <v>2573</v>
          </cell>
          <cell r="K599">
            <v>2.86</v>
          </cell>
          <cell r="L599">
            <v>1.27</v>
          </cell>
          <cell r="M599">
            <v>0.45</v>
          </cell>
          <cell r="N599">
            <v>0</v>
          </cell>
          <cell r="O599">
            <v>1.31</v>
          </cell>
          <cell r="P599">
            <v>-0.85</v>
          </cell>
          <cell r="Q599">
            <v>-1.53</v>
          </cell>
          <cell r="R599">
            <v>4.95</v>
          </cell>
          <cell r="S599">
            <v>2.77</v>
          </cell>
        </row>
        <row r="600">
          <cell r="A600" t="str">
            <v>TC</v>
          </cell>
          <cell r="B600">
            <v>598</v>
          </cell>
          <cell r="C600" t="str">
            <v> i | 1 | 3 </v>
          </cell>
          <cell r="E600">
            <v>5.15</v>
          </cell>
          <cell r="F600">
            <v>-0.96</v>
          </cell>
          <cell r="G600">
            <v>643900</v>
          </cell>
          <cell r="H600">
            <v>3311</v>
          </cell>
          <cell r="I600">
            <v>1700</v>
          </cell>
          <cell r="J600">
            <v>7.15</v>
          </cell>
          <cell r="K600">
            <v>0.84</v>
          </cell>
          <cell r="L600">
            <v>0.34</v>
          </cell>
          <cell r="M600">
            <v>0.12</v>
          </cell>
          <cell r="N600">
            <v>0.72</v>
          </cell>
          <cell r="O600">
            <v>11.04</v>
          </cell>
          <cell r="P600">
            <v>12.33</v>
          </cell>
          <cell r="Q600">
            <v>6.39</v>
          </cell>
          <cell r="R600">
            <v>2.33</v>
          </cell>
          <cell r="S600">
            <v>44.53</v>
          </cell>
          <cell r="U600">
            <v>198</v>
          </cell>
          <cell r="V600">
            <v>143</v>
          </cell>
          <cell r="W600">
            <v>-0.1</v>
          </cell>
        </row>
        <row r="601">
          <cell r="A601" t="str">
            <v>TCAP</v>
          </cell>
          <cell r="B601">
            <v>599</v>
          </cell>
          <cell r="C601" t="str">
            <v> i | 1 | 2 | 3 </v>
          </cell>
          <cell r="E601">
            <v>34</v>
          </cell>
          <cell r="F601">
            <v>-0.73</v>
          </cell>
          <cell r="G601">
            <v>5255900</v>
          </cell>
          <cell r="H601">
            <v>179609</v>
          </cell>
          <cell r="I601">
            <v>39614</v>
          </cell>
          <cell r="J601">
            <v>3.46</v>
          </cell>
          <cell r="K601">
            <v>0.56999999999999995</v>
          </cell>
          <cell r="L601">
            <v>1.1399999999999999</v>
          </cell>
          <cell r="M601">
            <v>1.2</v>
          </cell>
          <cell r="N601">
            <v>9.91</v>
          </cell>
          <cell r="O601">
            <v>-0.4</v>
          </cell>
          <cell r="P601">
            <v>15.6</v>
          </cell>
          <cell r="Q601">
            <v>54.81</v>
          </cell>
          <cell r="R601">
            <v>22</v>
          </cell>
          <cell r="S601">
            <v>68.540000000000006</v>
          </cell>
          <cell r="U601">
            <v>130</v>
          </cell>
          <cell r="W601">
            <v>0.18</v>
          </cell>
        </row>
        <row r="602">
          <cell r="A602" t="str">
            <v>TCC</v>
          </cell>
          <cell r="B602">
            <v>600</v>
          </cell>
          <cell r="C602" t="str">
            <v> i | 1 | 3 </v>
          </cell>
          <cell r="E602">
            <v>0.19</v>
          </cell>
          <cell r="F602">
            <v>-5</v>
          </cell>
          <cell r="G602">
            <v>366200</v>
          </cell>
          <cell r="H602">
            <v>71</v>
          </cell>
          <cell r="I602">
            <v>243</v>
          </cell>
          <cell r="K602">
            <v>0.33</v>
          </cell>
          <cell r="L602">
            <v>0.21</v>
          </cell>
          <cell r="N602">
            <v>0</v>
          </cell>
          <cell r="O602">
            <v>-1.8</v>
          </cell>
          <cell r="P602">
            <v>-2.4900000000000002</v>
          </cell>
          <cell r="Q602">
            <v>-4.0199999999999996</v>
          </cell>
          <cell r="S602">
            <v>59.33</v>
          </cell>
        </row>
        <row r="603">
          <cell r="A603" t="str">
            <v>TCCC</v>
          </cell>
          <cell r="B603">
            <v>601</v>
          </cell>
          <cell r="C603" t="str">
            <v> i | 1 | 2 | 3 </v>
          </cell>
          <cell r="E603">
            <v>27.75</v>
          </cell>
          <cell r="F603">
            <v>-5.93</v>
          </cell>
          <cell r="G603">
            <v>166400</v>
          </cell>
          <cell r="H603">
            <v>4427</v>
          </cell>
          <cell r="I603">
            <v>16226</v>
          </cell>
          <cell r="J603">
            <v>10.79</v>
          </cell>
          <cell r="K603">
            <v>1.51</v>
          </cell>
          <cell r="L603">
            <v>0.19</v>
          </cell>
          <cell r="M603">
            <v>1.1000000000000001</v>
          </cell>
          <cell r="N603">
            <v>2.5299999999999998</v>
          </cell>
          <cell r="O603">
            <v>15.71</v>
          </cell>
          <cell r="P603">
            <v>14.53</v>
          </cell>
          <cell r="Q603">
            <v>16.64</v>
          </cell>
          <cell r="R603">
            <v>3.96</v>
          </cell>
          <cell r="S603">
            <v>7.56</v>
          </cell>
          <cell r="U603">
            <v>267</v>
          </cell>
          <cell r="V603">
            <v>179</v>
          </cell>
          <cell r="W603">
            <v>-4.8499999999999996</v>
          </cell>
        </row>
        <row r="604">
          <cell r="A604" t="str">
            <v>TCJ</v>
          </cell>
          <cell r="B604">
            <v>602</v>
          </cell>
          <cell r="C604" t="str">
            <v> i | 1 | 2 | 3 </v>
          </cell>
          <cell r="E604">
            <v>3.26</v>
          </cell>
          <cell r="F604">
            <v>0.62</v>
          </cell>
          <cell r="G604">
            <v>500</v>
          </cell>
          <cell r="H604">
            <v>2</v>
          </cell>
          <cell r="I604">
            <v>344</v>
          </cell>
          <cell r="K604">
            <v>0.24</v>
          </cell>
          <cell r="L604">
            <v>0.7</v>
          </cell>
          <cell r="N604">
            <v>0</v>
          </cell>
          <cell r="O604">
            <v>1.21</v>
          </cell>
          <cell r="P604">
            <v>-1.8</v>
          </cell>
          <cell r="Q604">
            <v>1.26</v>
          </cell>
          <cell r="S604">
            <v>68.52</v>
          </cell>
        </row>
        <row r="605">
          <cell r="A605" t="str">
            <v>TCMC</v>
          </cell>
          <cell r="B605">
            <v>603</v>
          </cell>
          <cell r="C605" t="str">
            <v> i | 1 | 2 | 3 </v>
          </cell>
          <cell r="E605">
            <v>1.71</v>
          </cell>
          <cell r="F605">
            <v>-0.57999999999999996</v>
          </cell>
          <cell r="G605">
            <v>4563100</v>
          </cell>
          <cell r="H605">
            <v>7901</v>
          </cell>
          <cell r="I605">
            <v>1305</v>
          </cell>
          <cell r="J605">
            <v>23.97</v>
          </cell>
          <cell r="K605">
            <v>0.56000000000000005</v>
          </cell>
          <cell r="L605">
            <v>2.27</v>
          </cell>
          <cell r="N605">
            <v>7.0000000000000007E-2</v>
          </cell>
          <cell r="O605">
            <v>3.51</v>
          </cell>
          <cell r="P605">
            <v>2.27</v>
          </cell>
          <cell r="Q605">
            <v>-0.05</v>
          </cell>
          <cell r="S605">
            <v>62.92</v>
          </cell>
          <cell r="U605">
            <v>771</v>
          </cell>
          <cell r="V605">
            <v>703</v>
          </cell>
          <cell r="W605">
            <v>-20.09</v>
          </cell>
        </row>
        <row r="606">
          <cell r="A606" t="str">
            <v>TCOAT</v>
          </cell>
          <cell r="B606">
            <v>604</v>
          </cell>
          <cell r="C606" t="str">
            <v> i | 1 | 2 | 3 </v>
          </cell>
          <cell r="E606">
            <v>27</v>
          </cell>
          <cell r="F606">
            <v>14.41</v>
          </cell>
          <cell r="G606">
            <v>500</v>
          </cell>
          <cell r="H606">
            <v>14</v>
          </cell>
          <cell r="I606">
            <v>284</v>
          </cell>
          <cell r="J606">
            <v>22.13</v>
          </cell>
          <cell r="K606">
            <v>0.53</v>
          </cell>
          <cell r="L606">
            <v>0.22</v>
          </cell>
          <cell r="M606">
            <v>0.75</v>
          </cell>
          <cell r="N606">
            <v>1.22</v>
          </cell>
          <cell r="O606">
            <v>2.5099999999999998</v>
          </cell>
          <cell r="P606">
            <v>2.4</v>
          </cell>
          <cell r="Q606">
            <v>2.8</v>
          </cell>
          <cell r="R606">
            <v>3.18</v>
          </cell>
          <cell r="S606">
            <v>26.66</v>
          </cell>
          <cell r="U606">
            <v>751</v>
          </cell>
          <cell r="V606">
            <v>733</v>
          </cell>
          <cell r="W606">
            <v>5.35</v>
          </cell>
        </row>
        <row r="607">
          <cell r="A607" t="str">
            <v>TEAM</v>
          </cell>
          <cell r="B607">
            <v>605</v>
          </cell>
          <cell r="C607" t="str">
            <v> i | 1 | 2 | 3 </v>
          </cell>
          <cell r="E607">
            <v>0.92</v>
          </cell>
          <cell r="F607">
            <v>2.2200000000000002</v>
          </cell>
          <cell r="G607">
            <v>500</v>
          </cell>
          <cell r="H607">
            <v>0</v>
          </cell>
          <cell r="I607">
            <v>586</v>
          </cell>
          <cell r="K607">
            <v>0.81</v>
          </cell>
          <cell r="L607">
            <v>0.9</v>
          </cell>
          <cell r="N607">
            <v>0</v>
          </cell>
          <cell r="O607">
            <v>-6.04</v>
          </cell>
          <cell r="P607">
            <v>-11.36</v>
          </cell>
          <cell r="Q607">
            <v>-5.05</v>
          </cell>
          <cell r="S607">
            <v>26.97</v>
          </cell>
        </row>
        <row r="608">
          <cell r="A608" t="str">
            <v>TEAMG</v>
          </cell>
          <cell r="B608">
            <v>606</v>
          </cell>
          <cell r="C608" t="str">
            <v> i | 1 | 2 | 3 </v>
          </cell>
          <cell r="E608">
            <v>2.12</v>
          </cell>
          <cell r="F608">
            <v>-0.93</v>
          </cell>
          <cell r="G608">
            <v>1672100</v>
          </cell>
          <cell r="H608">
            <v>3555</v>
          </cell>
          <cell r="I608">
            <v>1442</v>
          </cell>
          <cell r="J608">
            <v>11.17</v>
          </cell>
          <cell r="K608">
            <v>1.65</v>
          </cell>
          <cell r="L608">
            <v>1.25</v>
          </cell>
          <cell r="M608">
            <v>0.11</v>
          </cell>
          <cell r="N608">
            <v>0.2</v>
          </cell>
          <cell r="O608">
            <v>8.5299999999999994</v>
          </cell>
          <cell r="P608">
            <v>14.65</v>
          </cell>
          <cell r="Q608">
            <v>7.45</v>
          </cell>
          <cell r="R608">
            <v>5.19</v>
          </cell>
          <cell r="S608">
            <v>53.79</v>
          </cell>
          <cell r="U608">
            <v>259</v>
          </cell>
          <cell r="V608">
            <v>292</v>
          </cell>
          <cell r="W608">
            <v>1.28</v>
          </cell>
        </row>
        <row r="609">
          <cell r="A609" t="str">
            <v>TFG</v>
          </cell>
          <cell r="B609">
            <v>607</v>
          </cell>
          <cell r="C609" t="str">
            <v> i | 1 | 2 | 3 </v>
          </cell>
          <cell r="E609">
            <v>5</v>
          </cell>
          <cell r="F609">
            <v>2.04</v>
          </cell>
          <cell r="G609">
            <v>15097000</v>
          </cell>
          <cell r="H609">
            <v>74547</v>
          </cell>
          <cell r="I609">
            <v>28038</v>
          </cell>
          <cell r="J609">
            <v>12.51</v>
          </cell>
          <cell r="K609">
            <v>2.64</v>
          </cell>
          <cell r="L609">
            <v>1.37</v>
          </cell>
          <cell r="M609">
            <v>0.03</v>
          </cell>
          <cell r="N609">
            <v>0.4</v>
          </cell>
          <cell r="O609">
            <v>13.09</v>
          </cell>
          <cell r="P609">
            <v>22.14</v>
          </cell>
          <cell r="Q609">
            <v>8.9499999999999993</v>
          </cell>
          <cell r="R609">
            <v>5.4</v>
          </cell>
          <cell r="S609">
            <v>17.899999999999999</v>
          </cell>
          <cell r="U609">
            <v>227</v>
          </cell>
          <cell r="V609">
            <v>244</v>
          </cell>
          <cell r="W609">
            <v>-0.41</v>
          </cell>
        </row>
        <row r="610">
          <cell r="A610" t="str">
            <v>TFI</v>
          </cell>
          <cell r="B610">
            <v>608</v>
          </cell>
          <cell r="C610" t="str">
            <v> i | 1 | 3 </v>
          </cell>
          <cell r="D610" t="str">
            <v>CNPXA</v>
          </cell>
          <cell r="E610">
            <v>0.2</v>
          </cell>
          <cell r="F610">
            <v>25</v>
          </cell>
          <cell r="G610">
            <v>7238800</v>
          </cell>
          <cell r="H610">
            <v>1418</v>
          </cell>
          <cell r="I610">
            <v>410</v>
          </cell>
          <cell r="L610">
            <v>-11.65</v>
          </cell>
          <cell r="N610">
            <v>0</v>
          </cell>
          <cell r="O610">
            <v>-13.43</v>
          </cell>
          <cell r="P610">
            <v>-980.09</v>
          </cell>
          <cell r="Q610">
            <v>-4650.75</v>
          </cell>
          <cell r="S610">
            <v>15.86</v>
          </cell>
        </row>
        <row r="611">
          <cell r="A611" t="str">
            <v>TFMAMA</v>
          </cell>
          <cell r="B611">
            <v>609</v>
          </cell>
          <cell r="C611" t="str">
            <v> i | 1 | 2 | 3 </v>
          </cell>
          <cell r="E611">
            <v>193</v>
          </cell>
          <cell r="F611">
            <v>0</v>
          </cell>
          <cell r="G611">
            <v>1600</v>
          </cell>
          <cell r="H611">
            <v>309</v>
          </cell>
          <cell r="I611">
            <v>63633</v>
          </cell>
          <cell r="J611">
            <v>15.24</v>
          </cell>
          <cell r="K611">
            <v>2.5499999999999998</v>
          </cell>
          <cell r="L611">
            <v>0.19</v>
          </cell>
          <cell r="M611">
            <v>2.7</v>
          </cell>
          <cell r="N611">
            <v>12.66</v>
          </cell>
          <cell r="O611">
            <v>17.399999999999999</v>
          </cell>
          <cell r="P611">
            <v>17.63</v>
          </cell>
          <cell r="Q611">
            <v>16.95</v>
          </cell>
          <cell r="R611">
            <v>2.31</v>
          </cell>
          <cell r="S611">
            <v>24.73</v>
          </cell>
          <cell r="U611">
            <v>332</v>
          </cell>
          <cell r="V611">
            <v>266</v>
          </cell>
          <cell r="W611">
            <v>0.87</v>
          </cell>
        </row>
        <row r="612">
          <cell r="A612" t="str">
            <v>TGPRO</v>
          </cell>
          <cell r="B612">
            <v>610</v>
          </cell>
          <cell r="C612" t="str">
            <v> i | 1 | 2 | 3 </v>
          </cell>
          <cell r="E612">
            <v>0.08</v>
          </cell>
          <cell r="F612">
            <v>14.29</v>
          </cell>
          <cell r="G612">
            <v>629700</v>
          </cell>
          <cell r="H612">
            <v>44</v>
          </cell>
          <cell r="I612">
            <v>378</v>
          </cell>
          <cell r="K612">
            <v>0.19</v>
          </cell>
          <cell r="L612">
            <v>0.62</v>
          </cell>
          <cell r="N612">
            <v>0</v>
          </cell>
          <cell r="O612">
            <v>-2.59</v>
          </cell>
          <cell r="P612">
            <v>-5.9</v>
          </cell>
          <cell r="Q612">
            <v>-5.92</v>
          </cell>
          <cell r="S612">
            <v>60.53</v>
          </cell>
        </row>
        <row r="613">
          <cell r="A613" t="str">
            <v>TH</v>
          </cell>
          <cell r="B613">
            <v>611</v>
          </cell>
          <cell r="C613" t="str">
            <v> i | 1 | 2 | 3 </v>
          </cell>
          <cell r="E613">
            <v>0.46</v>
          </cell>
          <cell r="F613">
            <v>-2.13</v>
          </cell>
          <cell r="G613">
            <v>157500</v>
          </cell>
          <cell r="H613">
            <v>72</v>
          </cell>
          <cell r="I613">
            <v>444</v>
          </cell>
          <cell r="J613">
            <v>14.96</v>
          </cell>
          <cell r="K613">
            <v>0.37</v>
          </cell>
          <cell r="L613">
            <v>0.04</v>
          </cell>
          <cell r="N613">
            <v>0.03</v>
          </cell>
          <cell r="O613">
            <v>2.5299999999999998</v>
          </cell>
          <cell r="P613">
            <v>2.5099999999999998</v>
          </cell>
          <cell r="Q613">
            <v>35.200000000000003</v>
          </cell>
          <cell r="S613">
            <v>49.89</v>
          </cell>
          <cell r="U613">
            <v>644</v>
          </cell>
          <cell r="V613">
            <v>632</v>
          </cell>
          <cell r="W613">
            <v>-0.12</v>
          </cell>
        </row>
        <row r="614">
          <cell r="A614" t="str">
            <v>THAI</v>
          </cell>
          <cell r="B614">
            <v>612</v>
          </cell>
          <cell r="C614" t="str">
            <v> i | 1 | 2 | 3 </v>
          </cell>
          <cell r="D614" t="str">
            <v>CNP</v>
          </cell>
          <cell r="E614">
            <v>3</v>
          </cell>
          <cell r="F614">
            <v>0</v>
          </cell>
          <cell r="G614">
            <v>3622600</v>
          </cell>
          <cell r="H614">
            <v>10875</v>
          </cell>
          <cell r="I614">
            <v>6548</v>
          </cell>
          <cell r="L614">
            <v>-8.4700000000000006</v>
          </cell>
          <cell r="N614">
            <v>0</v>
          </cell>
          <cell r="O614">
            <v>-14.18</v>
          </cell>
          <cell r="Q614">
            <v>-111.27</v>
          </cell>
          <cell r="S614">
            <v>52.14</v>
          </cell>
        </row>
        <row r="615">
          <cell r="A615" t="str">
            <v>THANA</v>
          </cell>
          <cell r="B615">
            <v>613</v>
          </cell>
          <cell r="C615" t="str">
            <v> i | 1 | 2 | 3 </v>
          </cell>
          <cell r="E615">
            <v>0.91</v>
          </cell>
          <cell r="F615">
            <v>1.1100000000000001</v>
          </cell>
          <cell r="G615">
            <v>669800</v>
          </cell>
          <cell r="H615">
            <v>640</v>
          </cell>
          <cell r="I615">
            <v>230</v>
          </cell>
          <cell r="K615">
            <v>0.61</v>
          </cell>
          <cell r="L615">
            <v>0.72</v>
          </cell>
          <cell r="N615">
            <v>0</v>
          </cell>
          <cell r="O615">
            <v>-1.84</v>
          </cell>
          <cell r="P615">
            <v>-9.11</v>
          </cell>
          <cell r="Q615">
            <v>-2.85</v>
          </cell>
          <cell r="S615">
            <v>31.09</v>
          </cell>
        </row>
        <row r="616">
          <cell r="A616" t="str">
            <v>THANI</v>
          </cell>
          <cell r="B616">
            <v>614</v>
          </cell>
          <cell r="C616" t="str">
            <v> i | 1 | 2 | 3 </v>
          </cell>
          <cell r="E616">
            <v>3.72</v>
          </cell>
          <cell r="F616">
            <v>0</v>
          </cell>
          <cell r="G616">
            <v>24339600</v>
          </cell>
          <cell r="H616">
            <v>90953</v>
          </cell>
          <cell r="I616">
            <v>21066</v>
          </cell>
          <cell r="J616">
            <v>11.49</v>
          </cell>
          <cell r="K616">
            <v>1.69</v>
          </cell>
          <cell r="L616">
            <v>4.78</v>
          </cell>
          <cell r="M616">
            <v>0.16</v>
          </cell>
          <cell r="N616">
            <v>0.33</v>
          </cell>
          <cell r="O616">
            <v>4.6900000000000004</v>
          </cell>
          <cell r="P616">
            <v>23.82</v>
          </cell>
          <cell r="Q616">
            <v>43.23</v>
          </cell>
          <cell r="R616">
            <v>5.73</v>
          </cell>
          <cell r="S616">
            <v>34.130000000000003</v>
          </cell>
          <cell r="U616">
            <v>188</v>
          </cell>
          <cell r="V616">
            <v>457</v>
          </cell>
          <cell r="W616">
            <v>0.41</v>
          </cell>
        </row>
        <row r="617">
          <cell r="A617" t="str">
            <v>THCOM</v>
          </cell>
          <cell r="B617">
            <v>615</v>
          </cell>
          <cell r="C617" t="str">
            <v> i | 1 | 2 | 3 </v>
          </cell>
          <cell r="E617">
            <v>5.45</v>
          </cell>
          <cell r="F617">
            <v>-0.91</v>
          </cell>
          <cell r="G617">
            <v>3217300</v>
          </cell>
          <cell r="H617">
            <v>17607</v>
          </cell>
          <cell r="I617">
            <v>5974</v>
          </cell>
          <cell r="K617">
            <v>0.52</v>
          </cell>
          <cell r="L617">
            <v>0.48</v>
          </cell>
          <cell r="M617">
            <v>0.2</v>
          </cell>
          <cell r="N617">
            <v>0</v>
          </cell>
          <cell r="O617">
            <v>-4.22</v>
          </cell>
          <cell r="P617">
            <v>-9.83</v>
          </cell>
          <cell r="Q617">
            <v>21.02</v>
          </cell>
          <cell r="R617">
            <v>3.67</v>
          </cell>
          <cell r="S617">
            <v>58.86</v>
          </cell>
        </row>
        <row r="618">
          <cell r="A618" t="str">
            <v>THE</v>
          </cell>
          <cell r="B618">
            <v>616</v>
          </cell>
          <cell r="C618" t="str">
            <v> i | 1 | 2 | 3 </v>
          </cell>
          <cell r="E618">
            <v>1.39</v>
          </cell>
          <cell r="F618">
            <v>-0.71</v>
          </cell>
          <cell r="G618">
            <v>10100</v>
          </cell>
          <cell r="H618">
            <v>14</v>
          </cell>
          <cell r="I618">
            <v>1532</v>
          </cell>
          <cell r="K618">
            <v>0.97</v>
          </cell>
          <cell r="L618">
            <v>1.87</v>
          </cell>
          <cell r="M618">
            <v>0.03</v>
          </cell>
          <cell r="N618">
            <v>0</v>
          </cell>
          <cell r="O618">
            <v>-1.48</v>
          </cell>
          <cell r="P618">
            <v>-9.3800000000000008</v>
          </cell>
          <cell r="Q618">
            <v>-2.99</v>
          </cell>
          <cell r="R618">
            <v>2.14</v>
          </cell>
          <cell r="S618">
            <v>28.99</v>
          </cell>
        </row>
        <row r="619">
          <cell r="A619" t="str">
            <v>THG</v>
          </cell>
          <cell r="B619">
            <v>617</v>
          </cell>
          <cell r="C619" t="str">
            <v> i | 1 | 2 | 3 </v>
          </cell>
          <cell r="E619">
            <v>23.8</v>
          </cell>
          <cell r="F619">
            <v>0.42</v>
          </cell>
          <cell r="G619">
            <v>664200</v>
          </cell>
          <cell r="H619">
            <v>15703</v>
          </cell>
          <cell r="I619">
            <v>20208</v>
          </cell>
          <cell r="J619">
            <v>175.19</v>
          </cell>
          <cell r="K619">
            <v>2.5499999999999998</v>
          </cell>
          <cell r="L619">
            <v>1.6</v>
          </cell>
          <cell r="M619">
            <v>0.3</v>
          </cell>
          <cell r="N619">
            <v>0.14000000000000001</v>
          </cell>
          <cell r="O619">
            <v>1.84</v>
          </cell>
          <cell r="P619">
            <v>1.42</v>
          </cell>
          <cell r="Q619">
            <v>0.56999999999999995</v>
          </cell>
          <cell r="R619">
            <v>1.69</v>
          </cell>
          <cell r="S619">
            <v>53.3</v>
          </cell>
          <cell r="U619">
            <v>932</v>
          </cell>
          <cell r="V619">
            <v>919</v>
          </cell>
          <cell r="W619">
            <v>-83.38</v>
          </cell>
        </row>
        <row r="620">
          <cell r="A620" t="str">
            <v>THIP</v>
          </cell>
          <cell r="B620">
            <v>618</v>
          </cell>
          <cell r="C620" t="str">
            <v> i | 1 | 3 </v>
          </cell>
          <cell r="E620">
            <v>32</v>
          </cell>
          <cell r="F620">
            <v>-3.03</v>
          </cell>
          <cell r="G620">
            <v>43800</v>
          </cell>
          <cell r="H620">
            <v>1414</v>
          </cell>
          <cell r="I620">
            <v>2560</v>
          </cell>
          <cell r="J620">
            <v>7.78</v>
          </cell>
          <cell r="K620">
            <v>1.34</v>
          </cell>
          <cell r="L620">
            <v>0.26</v>
          </cell>
          <cell r="M620">
            <v>0.5</v>
          </cell>
          <cell r="N620">
            <v>4.1100000000000003</v>
          </cell>
          <cell r="O620">
            <v>16.88</v>
          </cell>
          <cell r="P620">
            <v>18.079999999999998</v>
          </cell>
          <cell r="Q620">
            <v>10.44</v>
          </cell>
          <cell r="R620">
            <v>3.79</v>
          </cell>
          <cell r="S620">
            <v>30.85</v>
          </cell>
          <cell r="U620">
            <v>139</v>
          </cell>
          <cell r="V620">
            <v>82</v>
          </cell>
          <cell r="W620">
            <v>4.09</v>
          </cell>
        </row>
        <row r="621">
          <cell r="A621" t="str">
            <v>THL</v>
          </cell>
          <cell r="B621">
            <v>619</v>
          </cell>
          <cell r="C621" t="str">
            <v> i | 1 | 2 | 3 </v>
          </cell>
          <cell r="D621" t="str">
            <v>SPNC</v>
          </cell>
          <cell r="E621">
            <v>0.46</v>
          </cell>
          <cell r="F621">
            <v>0</v>
          </cell>
          <cell r="G621">
            <v>0</v>
          </cell>
          <cell r="H621">
            <v>0</v>
          </cell>
          <cell r="I621">
            <v>348</v>
          </cell>
          <cell r="L621">
            <v>0.18</v>
          </cell>
          <cell r="N621">
            <v>0</v>
          </cell>
          <cell r="O621">
            <v>7.79</v>
          </cell>
          <cell r="P621">
            <v>6.42</v>
          </cell>
          <cell r="Q621">
            <v>18.940000000000001</v>
          </cell>
          <cell r="S621">
            <v>43.46</v>
          </cell>
        </row>
        <row r="622">
          <cell r="A622" t="str">
            <v>THMUI</v>
          </cell>
          <cell r="B622">
            <v>620</v>
          </cell>
          <cell r="C622" t="str">
            <v> i | 1 | 3 </v>
          </cell>
          <cell r="E622">
            <v>0.63</v>
          </cell>
          <cell r="F622">
            <v>3.28</v>
          </cell>
          <cell r="G622">
            <v>54500</v>
          </cell>
          <cell r="H622">
            <v>34</v>
          </cell>
          <cell r="I622">
            <v>214</v>
          </cell>
          <cell r="K622">
            <v>0.56000000000000005</v>
          </cell>
          <cell r="L622">
            <v>0.71</v>
          </cell>
          <cell r="N622">
            <v>0</v>
          </cell>
          <cell r="O622">
            <v>-1.23</v>
          </cell>
          <cell r="P622">
            <v>-3.96</v>
          </cell>
          <cell r="Q622">
            <v>-5.25</v>
          </cell>
          <cell r="R622">
            <v>7.14</v>
          </cell>
          <cell r="S622">
            <v>37.01</v>
          </cell>
        </row>
        <row r="623">
          <cell r="A623" t="str">
            <v>THRE</v>
          </cell>
          <cell r="B623">
            <v>621</v>
          </cell>
          <cell r="C623" t="str">
            <v> i | 1 | 2 | 3 </v>
          </cell>
          <cell r="E623">
            <v>1.28</v>
          </cell>
          <cell r="F623">
            <v>-2.29</v>
          </cell>
          <cell r="G623">
            <v>13357700</v>
          </cell>
          <cell r="H623">
            <v>17268</v>
          </cell>
          <cell r="I623">
            <v>5395</v>
          </cell>
          <cell r="J623">
            <v>30.39</v>
          </cell>
          <cell r="K623">
            <v>1.52</v>
          </cell>
          <cell r="L623">
            <v>1.07</v>
          </cell>
          <cell r="N623">
            <v>0.04</v>
          </cell>
          <cell r="O623">
            <v>2.7</v>
          </cell>
          <cell r="P623">
            <v>4.93</v>
          </cell>
          <cell r="Q623">
            <v>5.17</v>
          </cell>
          <cell r="S623">
            <v>50.6</v>
          </cell>
          <cell r="U623">
            <v>732</v>
          </cell>
          <cell r="V623">
            <v>780</v>
          </cell>
          <cell r="W623">
            <v>0.26</v>
          </cell>
        </row>
        <row r="624">
          <cell r="A624" t="str">
            <v>THREL</v>
          </cell>
          <cell r="B624">
            <v>622</v>
          </cell>
          <cell r="C624" t="str">
            <v> i | 1 | 2 | 3 </v>
          </cell>
          <cell r="E624">
            <v>3.1</v>
          </cell>
          <cell r="F624">
            <v>-1.9</v>
          </cell>
          <cell r="G624">
            <v>2752100</v>
          </cell>
          <cell r="H624">
            <v>8550</v>
          </cell>
          <cell r="I624">
            <v>1860</v>
          </cell>
          <cell r="J624">
            <v>21.09</v>
          </cell>
          <cell r="K624">
            <v>1.42</v>
          </cell>
          <cell r="L624">
            <v>0.8</v>
          </cell>
          <cell r="N624">
            <v>0.15</v>
          </cell>
          <cell r="O624">
            <v>4.13</v>
          </cell>
          <cell r="P624">
            <v>6.31</v>
          </cell>
          <cell r="Q624">
            <v>3.91</v>
          </cell>
          <cell r="R624">
            <v>8.39</v>
          </cell>
          <cell r="S624">
            <v>88.47</v>
          </cell>
          <cell r="U624">
            <v>628</v>
          </cell>
          <cell r="V624">
            <v>651</v>
          </cell>
          <cell r="W624">
            <v>-1.78</v>
          </cell>
        </row>
        <row r="625">
          <cell r="A625" t="str">
            <v>TIGER</v>
          </cell>
          <cell r="B625">
            <v>623</v>
          </cell>
          <cell r="C625" t="str">
            <v> i | 1 | 3 </v>
          </cell>
          <cell r="E625">
            <v>1.75</v>
          </cell>
          <cell r="F625">
            <v>0</v>
          </cell>
          <cell r="G625">
            <v>7400</v>
          </cell>
          <cell r="H625">
            <v>13</v>
          </cell>
          <cell r="I625">
            <v>805</v>
          </cell>
          <cell r="J625">
            <v>11.09</v>
          </cell>
          <cell r="K625">
            <v>1.32</v>
          </cell>
          <cell r="L625">
            <v>0.28999999999999998</v>
          </cell>
          <cell r="M625">
            <v>0.18</v>
          </cell>
          <cell r="N625">
            <v>0.16</v>
          </cell>
          <cell r="O625">
            <v>11.35</v>
          </cell>
          <cell r="P625">
            <v>11.81</v>
          </cell>
          <cell r="Q625">
            <v>6.73</v>
          </cell>
          <cell r="R625">
            <v>10.29</v>
          </cell>
          <cell r="S625">
            <v>27.56</v>
          </cell>
          <cell r="U625">
            <v>317</v>
          </cell>
          <cell r="V625">
            <v>245</v>
          </cell>
          <cell r="W625">
            <v>-1</v>
          </cell>
        </row>
        <row r="626">
          <cell r="A626" t="str">
            <v>TIP</v>
          </cell>
          <cell r="B626">
            <v>624</v>
          </cell>
          <cell r="C626" t="str">
            <v> i | 1 | 3 </v>
          </cell>
          <cell r="E626">
            <v>26.5</v>
          </cell>
          <cell r="F626">
            <v>0</v>
          </cell>
          <cell r="G626">
            <v>353600</v>
          </cell>
          <cell r="H626">
            <v>9442</v>
          </cell>
          <cell r="I626">
            <v>15900</v>
          </cell>
          <cell r="J626">
            <v>7.79</v>
          </cell>
          <cell r="K626">
            <v>2.12</v>
          </cell>
          <cell r="L626">
            <v>4.46</v>
          </cell>
          <cell r="M626">
            <v>0.5</v>
          </cell>
          <cell r="N626">
            <v>3.43</v>
          </cell>
          <cell r="O626">
            <v>6.3</v>
          </cell>
          <cell r="P626">
            <v>26.16</v>
          </cell>
          <cell r="Q626">
            <v>25.66</v>
          </cell>
          <cell r="R626">
            <v>6.04</v>
          </cell>
          <cell r="S626">
            <v>54.5</v>
          </cell>
          <cell r="U626">
            <v>76</v>
          </cell>
          <cell r="V626">
            <v>288</v>
          </cell>
          <cell r="W626">
            <v>1.22</v>
          </cell>
        </row>
        <row r="627">
          <cell r="A627" t="str">
            <v>TIPCO</v>
          </cell>
          <cell r="B627">
            <v>625</v>
          </cell>
          <cell r="C627" t="str">
            <v> i | 1 | 2 | 3 </v>
          </cell>
          <cell r="E627">
            <v>7</v>
          </cell>
          <cell r="F627">
            <v>-1.41</v>
          </cell>
          <cell r="G627">
            <v>1109700</v>
          </cell>
          <cell r="H627">
            <v>7788</v>
          </cell>
          <cell r="I627">
            <v>3378</v>
          </cell>
          <cell r="J627">
            <v>10.11</v>
          </cell>
          <cell r="K627">
            <v>0.81</v>
          </cell>
          <cell r="L627">
            <v>0.52</v>
          </cell>
          <cell r="M627">
            <v>0.25</v>
          </cell>
          <cell r="N627">
            <v>0.7</v>
          </cell>
          <cell r="O627">
            <v>5.95</v>
          </cell>
          <cell r="P627">
            <v>8.2200000000000006</v>
          </cell>
          <cell r="Q627">
            <v>13.47</v>
          </cell>
          <cell r="R627">
            <v>4.8600000000000003</v>
          </cell>
          <cell r="S627">
            <v>49.36</v>
          </cell>
          <cell r="U627">
            <v>356</v>
          </cell>
          <cell r="V627">
            <v>353</v>
          </cell>
          <cell r="W627">
            <v>-0.04</v>
          </cell>
        </row>
        <row r="628">
          <cell r="A628" t="str">
            <v>TISCO</v>
          </cell>
          <cell r="B628">
            <v>626</v>
          </cell>
          <cell r="C628" t="str">
            <v> i | 1 | 2 | 3 </v>
          </cell>
          <cell r="E628">
            <v>81.75</v>
          </cell>
          <cell r="F628">
            <v>1.55</v>
          </cell>
          <cell r="G628">
            <v>5830600</v>
          </cell>
          <cell r="H628">
            <v>475354</v>
          </cell>
          <cell r="I628">
            <v>65453</v>
          </cell>
          <cell r="J628">
            <v>10.5</v>
          </cell>
          <cell r="K628">
            <v>1.75</v>
          </cell>
          <cell r="L628">
            <v>6.29</v>
          </cell>
          <cell r="N628">
            <v>7.86</v>
          </cell>
          <cell r="O628">
            <v>2.8</v>
          </cell>
          <cell r="P628">
            <v>16.73</v>
          </cell>
          <cell r="Q628">
            <v>25.94</v>
          </cell>
          <cell r="R628">
            <v>9.48</v>
          </cell>
          <cell r="S628">
            <v>82.04</v>
          </cell>
          <cell r="U628">
            <v>218</v>
          </cell>
          <cell r="V628">
            <v>502</v>
          </cell>
          <cell r="W628">
            <v>0.71</v>
          </cell>
        </row>
        <row r="629">
          <cell r="A629" t="str">
            <v>TITLE</v>
          </cell>
          <cell r="B629">
            <v>627</v>
          </cell>
          <cell r="C629" t="str">
            <v> i | 1 | 2 | 3 </v>
          </cell>
          <cell r="E629">
            <v>2.88</v>
          </cell>
          <cell r="F629">
            <v>0.7</v>
          </cell>
          <cell r="G629">
            <v>1435300</v>
          </cell>
          <cell r="H629">
            <v>4164</v>
          </cell>
          <cell r="I629">
            <v>2090</v>
          </cell>
          <cell r="K629">
            <v>2.84</v>
          </cell>
          <cell r="L629">
            <v>0.78</v>
          </cell>
          <cell r="M629">
            <v>0.01</v>
          </cell>
          <cell r="N629">
            <v>0</v>
          </cell>
          <cell r="O629">
            <v>-1.59</v>
          </cell>
          <cell r="P629">
            <v>-2.77</v>
          </cell>
          <cell r="Q629">
            <v>-42.91</v>
          </cell>
          <cell r="R629">
            <v>0.18</v>
          </cell>
          <cell r="S629">
            <v>30.4</v>
          </cell>
        </row>
        <row r="630">
          <cell r="A630" t="str">
            <v>TIW</v>
          </cell>
          <cell r="B630">
            <v>628</v>
          </cell>
          <cell r="C630" t="str">
            <v> i | 1 | 2 | 3 </v>
          </cell>
          <cell r="E630">
            <v>188</v>
          </cell>
          <cell r="F630">
            <v>0</v>
          </cell>
          <cell r="G630">
            <v>0</v>
          </cell>
          <cell r="H630">
            <v>0</v>
          </cell>
          <cell r="I630">
            <v>1128</v>
          </cell>
          <cell r="K630">
            <v>1.52</v>
          </cell>
          <cell r="L630">
            <v>1.33</v>
          </cell>
          <cell r="N630">
            <v>0</v>
          </cell>
          <cell r="O630">
            <v>-6.35</v>
          </cell>
          <cell r="P630">
            <v>-13.68</v>
          </cell>
          <cell r="Q630">
            <v>-26.01</v>
          </cell>
          <cell r="S630">
            <v>17.02</v>
          </cell>
        </row>
        <row r="631">
          <cell r="A631" t="str">
            <v>TK</v>
          </cell>
          <cell r="B631">
            <v>629</v>
          </cell>
          <cell r="C631" t="str">
            <v> i | 1 | 2 | 3 </v>
          </cell>
          <cell r="E631">
            <v>8.0500000000000007</v>
          </cell>
          <cell r="F631">
            <v>-1.23</v>
          </cell>
          <cell r="G631">
            <v>482500</v>
          </cell>
          <cell r="H631">
            <v>3888</v>
          </cell>
          <cell r="I631">
            <v>4025</v>
          </cell>
          <cell r="J631">
            <v>10.52</v>
          </cell>
          <cell r="K631">
            <v>0.77</v>
          </cell>
          <cell r="L631">
            <v>0.39</v>
          </cell>
          <cell r="M631">
            <v>0.55000000000000004</v>
          </cell>
          <cell r="N631">
            <v>0.77</v>
          </cell>
          <cell r="O631">
            <v>5.81</v>
          </cell>
          <cell r="P631">
            <v>7.48</v>
          </cell>
          <cell r="Q631">
            <v>12.64</v>
          </cell>
          <cell r="R631">
            <v>6.83</v>
          </cell>
          <cell r="S631">
            <v>25.88</v>
          </cell>
          <cell r="U631">
            <v>389</v>
          </cell>
          <cell r="V631">
            <v>376</v>
          </cell>
          <cell r="W631">
            <v>1.67</v>
          </cell>
        </row>
        <row r="632">
          <cell r="A632" t="str">
            <v>TKN</v>
          </cell>
          <cell r="B632">
            <v>630</v>
          </cell>
          <cell r="C632" t="str">
            <v> i | 1 | 2 | 3 </v>
          </cell>
          <cell r="E632">
            <v>11.3</v>
          </cell>
          <cell r="F632">
            <v>1.8</v>
          </cell>
          <cell r="G632">
            <v>34682700</v>
          </cell>
          <cell r="H632">
            <v>391396</v>
          </cell>
          <cell r="I632">
            <v>15594</v>
          </cell>
          <cell r="J632">
            <v>43.8</v>
          </cell>
          <cell r="K632">
            <v>8.18</v>
          </cell>
          <cell r="L632">
            <v>0.74</v>
          </cell>
          <cell r="M632">
            <v>0.11</v>
          </cell>
          <cell r="N632">
            <v>0.28000000000000003</v>
          </cell>
          <cell r="O632">
            <v>11.65</v>
          </cell>
          <cell r="P632">
            <v>18.739999999999998</v>
          </cell>
          <cell r="Q632">
            <v>8.4600000000000009</v>
          </cell>
          <cell r="R632">
            <v>2.2999999999999998</v>
          </cell>
          <cell r="S632">
            <v>41.16</v>
          </cell>
          <cell r="U632">
            <v>510</v>
          </cell>
          <cell r="V632">
            <v>525</v>
          </cell>
          <cell r="W632">
            <v>5.45</v>
          </cell>
        </row>
        <row r="633">
          <cell r="A633" t="str">
            <v>TKS</v>
          </cell>
          <cell r="B633">
            <v>631</v>
          </cell>
          <cell r="C633" t="str">
            <v> i | 1 | 2 | 3 </v>
          </cell>
          <cell r="E633">
            <v>5.95</v>
          </cell>
          <cell r="F633">
            <v>-2.46</v>
          </cell>
          <cell r="G633">
            <v>1393300</v>
          </cell>
          <cell r="H633">
            <v>8353</v>
          </cell>
          <cell r="I633">
            <v>2750</v>
          </cell>
          <cell r="J633">
            <v>12.93</v>
          </cell>
          <cell r="K633">
            <v>1.1499999999999999</v>
          </cell>
          <cell r="L633">
            <v>0.73</v>
          </cell>
          <cell r="M633">
            <v>0.06</v>
          </cell>
          <cell r="N633">
            <v>0.46</v>
          </cell>
          <cell r="O633">
            <v>6.29</v>
          </cell>
          <cell r="P633">
            <v>8.64</v>
          </cell>
          <cell r="Q633">
            <v>9.5500000000000007</v>
          </cell>
          <cell r="R633">
            <v>10.08</v>
          </cell>
          <cell r="S633">
            <v>59.05</v>
          </cell>
          <cell r="U633">
            <v>426</v>
          </cell>
          <cell r="V633">
            <v>424</v>
          </cell>
          <cell r="W633">
            <v>1.53</v>
          </cell>
        </row>
        <row r="634">
          <cell r="A634" t="str">
            <v>TKT</v>
          </cell>
          <cell r="B634">
            <v>632</v>
          </cell>
          <cell r="C634" t="str">
            <v> i | 1 | 2 | 3 </v>
          </cell>
          <cell r="E634">
            <v>0.94</v>
          </cell>
          <cell r="F634">
            <v>2.17</v>
          </cell>
          <cell r="G634">
            <v>1200</v>
          </cell>
          <cell r="H634">
            <v>1</v>
          </cell>
          <cell r="I634">
            <v>201</v>
          </cell>
          <cell r="K634">
            <v>0.5</v>
          </cell>
          <cell r="L634">
            <v>1.74</v>
          </cell>
          <cell r="N634">
            <v>0</v>
          </cell>
          <cell r="O634">
            <v>-2.54</v>
          </cell>
          <cell r="P634">
            <v>-7.55</v>
          </cell>
          <cell r="Q634">
            <v>-4.6900000000000004</v>
          </cell>
          <cell r="S634">
            <v>47.91</v>
          </cell>
        </row>
        <row r="635">
          <cell r="A635" t="str">
            <v>TM</v>
          </cell>
          <cell r="B635">
            <v>633</v>
          </cell>
          <cell r="C635" t="str">
            <v> i | 1 | 2 | 3 </v>
          </cell>
          <cell r="E635">
            <v>2.3199999999999998</v>
          </cell>
          <cell r="F635">
            <v>-0.85</v>
          </cell>
          <cell r="G635">
            <v>789800</v>
          </cell>
          <cell r="H635">
            <v>1862</v>
          </cell>
          <cell r="I635">
            <v>715</v>
          </cell>
          <cell r="J635">
            <v>17.25</v>
          </cell>
          <cell r="K635">
            <v>1.63</v>
          </cell>
          <cell r="L635">
            <v>0.74</v>
          </cell>
          <cell r="N635">
            <v>0.13</v>
          </cell>
          <cell r="O635">
            <v>8.0500000000000007</v>
          </cell>
          <cell r="P635">
            <v>9.5</v>
          </cell>
          <cell r="Q635">
            <v>6.27</v>
          </cell>
          <cell r="R635">
            <v>5.6</v>
          </cell>
          <cell r="S635">
            <v>39.229999999999997</v>
          </cell>
          <cell r="U635">
            <v>491</v>
          </cell>
          <cell r="V635">
            <v>443</v>
          </cell>
          <cell r="W635">
            <v>0.79</v>
          </cell>
        </row>
        <row r="636">
          <cell r="A636" t="str">
            <v>TMB</v>
          </cell>
          <cell r="B636">
            <v>634</v>
          </cell>
          <cell r="C636" t="str">
            <v> i | 1 | 2 | 3 </v>
          </cell>
          <cell r="E636">
            <v>1.1100000000000001</v>
          </cell>
          <cell r="F636">
            <v>2.78</v>
          </cell>
          <cell r="G636">
            <v>1139020300</v>
          </cell>
          <cell r="H636">
            <v>1261584</v>
          </cell>
          <cell r="I636">
            <v>107014</v>
          </cell>
          <cell r="J636">
            <v>10.199999999999999</v>
          </cell>
          <cell r="K636">
            <v>0.53</v>
          </cell>
          <cell r="L636">
            <v>8.07</v>
          </cell>
          <cell r="M636">
            <v>0.01</v>
          </cell>
          <cell r="N636">
            <v>0.11</v>
          </cell>
          <cell r="O636">
            <v>0.94</v>
          </cell>
          <cell r="P636">
            <v>6.87</v>
          </cell>
          <cell r="Q636">
            <v>13.08</v>
          </cell>
          <cell r="R636">
            <v>2.9</v>
          </cell>
          <cell r="S636">
            <v>29.59</v>
          </cell>
          <cell r="U636">
            <v>400</v>
          </cell>
          <cell r="V636">
            <v>575</v>
          </cell>
          <cell r="W636">
            <v>-3.9</v>
          </cell>
        </row>
        <row r="637">
          <cell r="A637" t="str">
            <v>TMC</v>
          </cell>
          <cell r="B637">
            <v>635</v>
          </cell>
          <cell r="C637" t="str">
            <v> i | 1 | 2 | 3 </v>
          </cell>
          <cell r="E637">
            <v>0.7</v>
          </cell>
          <cell r="F637">
            <v>0</v>
          </cell>
          <cell r="G637">
            <v>8700</v>
          </cell>
          <cell r="H637">
            <v>6</v>
          </cell>
          <cell r="I637">
            <v>321</v>
          </cell>
          <cell r="K637">
            <v>0.89</v>
          </cell>
          <cell r="L637">
            <v>1.2</v>
          </cell>
          <cell r="N637">
            <v>0</v>
          </cell>
          <cell r="O637">
            <v>-8.75</v>
          </cell>
          <cell r="P637">
            <v>-21.18</v>
          </cell>
          <cell r="Q637">
            <v>-33.75</v>
          </cell>
          <cell r="S637">
            <v>69.28</v>
          </cell>
        </row>
        <row r="638">
          <cell r="A638" t="str">
            <v>TMD</v>
          </cell>
          <cell r="B638">
            <v>636</v>
          </cell>
          <cell r="C638" t="str">
            <v> i | 1 | 2 | 3 </v>
          </cell>
          <cell r="E638">
            <v>22.7</v>
          </cell>
          <cell r="F638">
            <v>-0.87</v>
          </cell>
          <cell r="G638">
            <v>5200</v>
          </cell>
          <cell r="H638">
            <v>117</v>
          </cell>
          <cell r="I638">
            <v>3405</v>
          </cell>
          <cell r="J638">
            <v>10.72</v>
          </cell>
          <cell r="K638">
            <v>1.21</v>
          </cell>
          <cell r="L638">
            <v>0.08</v>
          </cell>
          <cell r="M638">
            <v>0.55000000000000004</v>
          </cell>
          <cell r="N638">
            <v>2.12</v>
          </cell>
          <cell r="O638">
            <v>12.74</v>
          </cell>
          <cell r="P638">
            <v>11.77</v>
          </cell>
          <cell r="Q638">
            <v>17.78</v>
          </cell>
          <cell r="R638">
            <v>6.11</v>
          </cell>
          <cell r="S638">
            <v>34.31</v>
          </cell>
          <cell r="U638">
            <v>302</v>
          </cell>
          <cell r="V638">
            <v>196</v>
          </cell>
          <cell r="W638">
            <v>3.14</v>
          </cell>
        </row>
        <row r="639">
          <cell r="A639" t="str">
            <v>TMI</v>
          </cell>
          <cell r="B639">
            <v>637</v>
          </cell>
          <cell r="C639" t="str">
            <v> i | 1 | 3 </v>
          </cell>
          <cell r="E639">
            <v>0.68</v>
          </cell>
          <cell r="F639">
            <v>0</v>
          </cell>
          <cell r="G639">
            <v>1409700</v>
          </cell>
          <cell r="H639">
            <v>966</v>
          </cell>
          <cell r="I639">
            <v>457</v>
          </cell>
          <cell r="J639">
            <v>47.94</v>
          </cell>
          <cell r="K639">
            <v>2.4300000000000002</v>
          </cell>
          <cell r="L639">
            <v>1.4</v>
          </cell>
          <cell r="N639">
            <v>0.01</v>
          </cell>
          <cell r="O639">
            <v>3.6</v>
          </cell>
          <cell r="P639">
            <v>5.17</v>
          </cell>
          <cell r="Q639">
            <v>2.39</v>
          </cell>
          <cell r="S639">
            <v>28.08</v>
          </cell>
          <cell r="U639">
            <v>781</v>
          </cell>
          <cell r="V639">
            <v>795</v>
          </cell>
          <cell r="W639">
            <v>-2.83</v>
          </cell>
        </row>
        <row r="640">
          <cell r="A640" t="str">
            <v>TMILL</v>
          </cell>
          <cell r="B640">
            <v>638</v>
          </cell>
          <cell r="C640" t="str">
            <v> i | 1 | 2 | 3 </v>
          </cell>
          <cell r="E640">
            <v>3.16</v>
          </cell>
          <cell r="F640">
            <v>0.64</v>
          </cell>
          <cell r="G640">
            <v>52600</v>
          </cell>
          <cell r="H640">
            <v>165</v>
          </cell>
          <cell r="I640">
            <v>1260</v>
          </cell>
          <cell r="J640">
            <v>10.06</v>
          </cell>
          <cell r="K640">
            <v>1.21</v>
          </cell>
          <cell r="L640">
            <v>0.56000000000000005</v>
          </cell>
          <cell r="M640">
            <v>0.08</v>
          </cell>
          <cell r="N640">
            <v>0.31</v>
          </cell>
          <cell r="O640">
            <v>10.74</v>
          </cell>
          <cell r="P640">
            <v>12.25</v>
          </cell>
          <cell r="Q640">
            <v>8.68</v>
          </cell>
          <cell r="R640">
            <v>6.05</v>
          </cell>
          <cell r="S640">
            <v>29.54</v>
          </cell>
          <cell r="U640">
            <v>266</v>
          </cell>
          <cell r="V640">
            <v>213</v>
          </cell>
          <cell r="W640">
            <v>0.56999999999999995</v>
          </cell>
        </row>
        <row r="641">
          <cell r="A641" t="str">
            <v>TMT</v>
          </cell>
          <cell r="B641">
            <v>639</v>
          </cell>
          <cell r="C641" t="str">
            <v> i | 1 | 2 | 3 </v>
          </cell>
          <cell r="E641">
            <v>5.6</v>
          </cell>
          <cell r="F641">
            <v>-0.88</v>
          </cell>
          <cell r="G641">
            <v>276300</v>
          </cell>
          <cell r="H641">
            <v>1531</v>
          </cell>
          <cell r="I641">
            <v>4876</v>
          </cell>
          <cell r="J641">
            <v>12.78</v>
          </cell>
          <cell r="K641">
            <v>1.64</v>
          </cell>
          <cell r="L641">
            <v>1.35</v>
          </cell>
          <cell r="M641">
            <v>0.3</v>
          </cell>
          <cell r="N641">
            <v>0.44</v>
          </cell>
          <cell r="O641">
            <v>7.13</v>
          </cell>
          <cell r="P641">
            <v>13.07</v>
          </cell>
          <cell r="Q641">
            <v>3.35</v>
          </cell>
          <cell r="R641">
            <v>5.36</v>
          </cell>
          <cell r="S641">
            <v>26.84</v>
          </cell>
          <cell r="U641">
            <v>337</v>
          </cell>
          <cell r="V641">
            <v>395</v>
          </cell>
          <cell r="W641">
            <v>0.68</v>
          </cell>
        </row>
        <row r="642">
          <cell r="A642" t="str">
            <v>TMW</v>
          </cell>
          <cell r="B642">
            <v>640</v>
          </cell>
          <cell r="C642" t="str">
            <v> i | 1 | 2 | 3 </v>
          </cell>
          <cell r="E642">
            <v>34.75</v>
          </cell>
          <cell r="F642">
            <v>-1.42</v>
          </cell>
          <cell r="G642">
            <v>9200</v>
          </cell>
          <cell r="H642">
            <v>320</v>
          </cell>
          <cell r="I642">
            <v>1387</v>
          </cell>
          <cell r="J642">
            <v>11.26</v>
          </cell>
          <cell r="K642">
            <v>0.59</v>
          </cell>
          <cell r="L642">
            <v>0.32</v>
          </cell>
          <cell r="M642">
            <v>1.78</v>
          </cell>
          <cell r="N642">
            <v>3.15</v>
          </cell>
          <cell r="O642">
            <v>5.0199999999999996</v>
          </cell>
          <cell r="P642">
            <v>5.32</v>
          </cell>
          <cell r="Q642">
            <v>0.28000000000000003</v>
          </cell>
          <cell r="R642">
            <v>5.12</v>
          </cell>
          <cell r="S642">
            <v>21.37</v>
          </cell>
          <cell r="U642">
            <v>476</v>
          </cell>
          <cell r="V642">
            <v>431</v>
          </cell>
          <cell r="W642">
            <v>0.26</v>
          </cell>
        </row>
        <row r="643">
          <cell r="A643" t="str">
            <v>TNDT</v>
          </cell>
          <cell r="B643">
            <v>641</v>
          </cell>
          <cell r="C643" t="str">
            <v> i | 1 | 2 | 3 </v>
          </cell>
          <cell r="E643">
            <v>3.2</v>
          </cell>
          <cell r="F643">
            <v>1.27</v>
          </cell>
          <cell r="G643">
            <v>71700</v>
          </cell>
          <cell r="H643">
            <v>231</v>
          </cell>
          <cell r="I643">
            <v>320</v>
          </cell>
          <cell r="J643">
            <v>22.94</v>
          </cell>
          <cell r="K643">
            <v>0.69</v>
          </cell>
          <cell r="L643">
            <v>1.35</v>
          </cell>
          <cell r="N643">
            <v>0.14000000000000001</v>
          </cell>
          <cell r="O643">
            <v>4.4000000000000004</v>
          </cell>
          <cell r="P643">
            <v>3.08</v>
          </cell>
          <cell r="Q643">
            <v>1.02</v>
          </cell>
          <cell r="S643">
            <v>51.41</v>
          </cell>
          <cell r="U643">
            <v>740</v>
          </cell>
          <cell r="V643">
            <v>658</v>
          </cell>
          <cell r="W643">
            <v>-0.13</v>
          </cell>
        </row>
        <row r="644">
          <cell r="A644" t="str">
            <v>TNH</v>
          </cell>
          <cell r="B644">
            <v>642</v>
          </cell>
          <cell r="C644" t="str">
            <v> i | 1 | 3 </v>
          </cell>
          <cell r="E644">
            <v>32.25</v>
          </cell>
          <cell r="F644">
            <v>-1.53</v>
          </cell>
          <cell r="G644">
            <v>800</v>
          </cell>
          <cell r="H644">
            <v>26</v>
          </cell>
          <cell r="I644">
            <v>5805</v>
          </cell>
          <cell r="J644">
            <v>22.65</v>
          </cell>
          <cell r="K644">
            <v>3.01</v>
          </cell>
          <cell r="L644">
            <v>0.16</v>
          </cell>
          <cell r="M644">
            <v>0.45</v>
          </cell>
          <cell r="N644">
            <v>1.42</v>
          </cell>
          <cell r="O644">
            <v>14.45</v>
          </cell>
          <cell r="P644">
            <v>13.82</v>
          </cell>
          <cell r="Q644">
            <v>12.58</v>
          </cell>
          <cell r="R644">
            <v>1.37</v>
          </cell>
          <cell r="S644">
            <v>43.52</v>
          </cell>
          <cell r="U644">
            <v>471</v>
          </cell>
          <cell r="V644">
            <v>384</v>
          </cell>
          <cell r="W644">
            <v>1.78</v>
          </cell>
        </row>
        <row r="645">
          <cell r="A645" t="str">
            <v>TNITY</v>
          </cell>
          <cell r="B645">
            <v>643</v>
          </cell>
          <cell r="C645" t="str">
            <v> i | 1 | 3 </v>
          </cell>
          <cell r="E645">
            <v>3.68</v>
          </cell>
          <cell r="F645">
            <v>-0.54</v>
          </cell>
          <cell r="G645">
            <v>5300</v>
          </cell>
          <cell r="H645">
            <v>20</v>
          </cell>
          <cell r="I645">
            <v>733</v>
          </cell>
          <cell r="J645">
            <v>11.59</v>
          </cell>
          <cell r="K645">
            <v>0.51</v>
          </cell>
          <cell r="L645">
            <v>2.14</v>
          </cell>
          <cell r="M645">
            <v>0.44</v>
          </cell>
          <cell r="N645">
            <v>0.32</v>
          </cell>
          <cell r="O645">
            <v>1.8</v>
          </cell>
          <cell r="P645">
            <v>4.3</v>
          </cell>
          <cell r="Q645">
            <v>-1.74</v>
          </cell>
          <cell r="R645">
            <v>11.96</v>
          </cell>
          <cell r="S645">
            <v>52.53</v>
          </cell>
          <cell r="U645">
            <v>520</v>
          </cell>
          <cell r="V645">
            <v>588</v>
          </cell>
          <cell r="W645">
            <v>0.43</v>
          </cell>
        </row>
        <row r="646">
          <cell r="A646" t="str">
            <v>TNL</v>
          </cell>
          <cell r="B646">
            <v>644</v>
          </cell>
          <cell r="C646" t="str">
            <v> i | 1 | 2 | 3 </v>
          </cell>
          <cell r="E646">
            <v>20.5</v>
          </cell>
          <cell r="F646">
            <v>29.75</v>
          </cell>
          <cell r="G646">
            <v>100</v>
          </cell>
          <cell r="H646">
            <v>2</v>
          </cell>
          <cell r="I646">
            <v>2460</v>
          </cell>
          <cell r="K646">
            <v>0.68</v>
          </cell>
          <cell r="L646">
            <v>0.12</v>
          </cell>
          <cell r="N646">
            <v>0</v>
          </cell>
          <cell r="O646">
            <v>0.01</v>
          </cell>
          <cell r="Q646">
            <v>1.76</v>
          </cell>
          <cell r="R646">
            <v>3.48</v>
          </cell>
          <cell r="S646">
            <v>25.04</v>
          </cell>
        </row>
        <row r="647">
          <cell r="A647" t="str">
            <v>TNP</v>
          </cell>
          <cell r="B647">
            <v>645</v>
          </cell>
          <cell r="C647" t="str">
            <v> i | 1 | 2 | 3 </v>
          </cell>
          <cell r="E647">
            <v>3.58</v>
          </cell>
          <cell r="F647">
            <v>1.1299999999999999</v>
          </cell>
          <cell r="G647">
            <v>3904500</v>
          </cell>
          <cell r="H647">
            <v>13803</v>
          </cell>
          <cell r="I647">
            <v>2864</v>
          </cell>
          <cell r="J647">
            <v>23.32</v>
          </cell>
          <cell r="K647">
            <v>3.83</v>
          </cell>
          <cell r="L647">
            <v>0.34</v>
          </cell>
          <cell r="M647">
            <v>0.03</v>
          </cell>
          <cell r="N647">
            <v>0.15</v>
          </cell>
          <cell r="O647">
            <v>16.2</v>
          </cell>
          <cell r="P647">
            <v>17.21</v>
          </cell>
          <cell r="Q647">
            <v>5.65</v>
          </cell>
          <cell r="R647">
            <v>1.4</v>
          </cell>
          <cell r="S647">
            <v>27.6</v>
          </cell>
          <cell r="U647">
            <v>439</v>
          </cell>
          <cell r="V647">
            <v>379</v>
          </cell>
          <cell r="W647">
            <v>0.99</v>
          </cell>
        </row>
        <row r="648">
          <cell r="A648" t="str">
            <v>TNPC</v>
          </cell>
          <cell r="B648">
            <v>646</v>
          </cell>
          <cell r="C648" t="str">
            <v> i | 1 | 3 </v>
          </cell>
          <cell r="E648">
            <v>0.71</v>
          </cell>
          <cell r="F648">
            <v>0</v>
          </cell>
          <cell r="G648">
            <v>500</v>
          </cell>
          <cell r="H648">
            <v>0</v>
          </cell>
          <cell r="I648">
            <v>227</v>
          </cell>
          <cell r="K648">
            <v>0.55000000000000004</v>
          </cell>
          <cell r="L648">
            <v>1.21</v>
          </cell>
          <cell r="N648">
            <v>0</v>
          </cell>
          <cell r="O648">
            <v>-7.03</v>
          </cell>
          <cell r="P648">
            <v>-20.239999999999998</v>
          </cell>
          <cell r="Q648">
            <v>-13.73</v>
          </cell>
          <cell r="S648">
            <v>64.52</v>
          </cell>
        </row>
        <row r="649">
          <cell r="A649" t="str">
            <v>TNR</v>
          </cell>
          <cell r="B649">
            <v>647</v>
          </cell>
          <cell r="C649" t="str">
            <v> i | 1 | 2 | 3 </v>
          </cell>
          <cell r="E649">
            <v>13.1</v>
          </cell>
          <cell r="F649">
            <v>0</v>
          </cell>
          <cell r="G649">
            <v>19100</v>
          </cell>
          <cell r="H649">
            <v>252</v>
          </cell>
          <cell r="I649">
            <v>3930</v>
          </cell>
          <cell r="J649">
            <v>30.39</v>
          </cell>
          <cell r="K649">
            <v>3.19</v>
          </cell>
          <cell r="L649">
            <v>0.67</v>
          </cell>
          <cell r="M649">
            <v>0.24</v>
          </cell>
          <cell r="N649">
            <v>0.43</v>
          </cell>
          <cell r="O649">
            <v>7.32</v>
          </cell>
          <cell r="P649">
            <v>10.74</v>
          </cell>
          <cell r="Q649">
            <v>5.57</v>
          </cell>
          <cell r="R649">
            <v>1.83</v>
          </cell>
          <cell r="S649">
            <v>22.53</v>
          </cell>
          <cell r="U649">
            <v>582</v>
          </cell>
          <cell r="V649">
            <v>586</v>
          </cell>
          <cell r="W649">
            <v>3.65</v>
          </cell>
        </row>
        <row r="650">
          <cell r="A650" t="str">
            <v>TOA</v>
          </cell>
          <cell r="B650">
            <v>648</v>
          </cell>
          <cell r="C650" t="str">
            <v> i | 1 | 3 </v>
          </cell>
          <cell r="E650">
            <v>35.25</v>
          </cell>
          <cell r="F650">
            <v>-2.08</v>
          </cell>
          <cell r="G650">
            <v>3036500</v>
          </cell>
          <cell r="H650">
            <v>107687</v>
          </cell>
          <cell r="I650">
            <v>71522</v>
          </cell>
          <cell r="J650">
            <v>35.200000000000003</v>
          </cell>
          <cell r="K650">
            <v>6.53</v>
          </cell>
          <cell r="L650">
            <v>0.48</v>
          </cell>
          <cell r="M650">
            <v>0.27</v>
          </cell>
          <cell r="N650">
            <v>1.01</v>
          </cell>
          <cell r="O650">
            <v>16.8</v>
          </cell>
          <cell r="P650">
            <v>19.28</v>
          </cell>
          <cell r="Q650">
            <v>12.47</v>
          </cell>
          <cell r="R650">
            <v>1.42</v>
          </cell>
          <cell r="S650">
            <v>25.02</v>
          </cell>
          <cell r="U650">
            <v>477</v>
          </cell>
          <cell r="V650">
            <v>436</v>
          </cell>
          <cell r="W650">
            <v>2.77</v>
          </cell>
        </row>
        <row r="651">
          <cell r="A651" t="str">
            <v>TOG</v>
          </cell>
          <cell r="B651">
            <v>649</v>
          </cell>
          <cell r="C651" t="str">
            <v> i | 1 | 2 | 3 </v>
          </cell>
          <cell r="E651">
            <v>3.74</v>
          </cell>
          <cell r="F651">
            <v>-1.58</v>
          </cell>
          <cell r="G651">
            <v>51300</v>
          </cell>
          <cell r="H651">
            <v>194</v>
          </cell>
          <cell r="I651">
            <v>1774</v>
          </cell>
          <cell r="J651">
            <v>96.93</v>
          </cell>
          <cell r="K651">
            <v>1.02</v>
          </cell>
          <cell r="L651">
            <v>0.59</v>
          </cell>
          <cell r="N651">
            <v>0.04</v>
          </cell>
          <cell r="O651">
            <v>-0.13</v>
          </cell>
          <cell r="P651">
            <v>1.03</v>
          </cell>
          <cell r="Q651">
            <v>0.46</v>
          </cell>
          <cell r="R651">
            <v>6.58</v>
          </cell>
          <cell r="S651">
            <v>47.24</v>
          </cell>
          <cell r="U651">
            <v>929</v>
          </cell>
          <cell r="W651">
            <v>-8.14</v>
          </cell>
        </row>
        <row r="652">
          <cell r="A652" t="str">
            <v>TOP</v>
          </cell>
          <cell r="B652">
            <v>650</v>
          </cell>
          <cell r="C652" t="str">
            <v> i | 1 | 2 | 3 </v>
          </cell>
          <cell r="E652">
            <v>49.75</v>
          </cell>
          <cell r="F652">
            <v>0.51</v>
          </cell>
          <cell r="G652">
            <v>19565700</v>
          </cell>
          <cell r="H652">
            <v>964533</v>
          </cell>
          <cell r="I652">
            <v>101491</v>
          </cell>
          <cell r="K652">
            <v>0.95</v>
          </cell>
          <cell r="L652">
            <v>1.76</v>
          </cell>
          <cell r="N652">
            <v>0</v>
          </cell>
          <cell r="O652">
            <v>-2.79</v>
          </cell>
          <cell r="P652">
            <v>-7.58</v>
          </cell>
          <cell r="Q652">
            <v>-5.56</v>
          </cell>
          <cell r="R652">
            <v>3.02</v>
          </cell>
          <cell r="S652">
            <v>51.96</v>
          </cell>
        </row>
        <row r="653">
          <cell r="A653" t="str">
            <v>TOPP</v>
          </cell>
          <cell r="B653">
            <v>651</v>
          </cell>
          <cell r="C653" t="str">
            <v> i | 1 | 3 </v>
          </cell>
          <cell r="E653">
            <v>189</v>
          </cell>
          <cell r="F653">
            <v>0</v>
          </cell>
          <cell r="G653">
            <v>0</v>
          </cell>
          <cell r="H653">
            <v>0</v>
          </cell>
          <cell r="I653">
            <v>1134</v>
          </cell>
          <cell r="J653">
            <v>8.14</v>
          </cell>
          <cell r="K653">
            <v>0.8</v>
          </cell>
          <cell r="L653">
            <v>0.2</v>
          </cell>
          <cell r="M653">
            <v>5.5</v>
          </cell>
          <cell r="N653">
            <v>23.22</v>
          </cell>
          <cell r="O653">
            <v>9.58</v>
          </cell>
          <cell r="P653">
            <v>10.24</v>
          </cell>
          <cell r="Q653">
            <v>9.34</v>
          </cell>
          <cell r="R653">
            <v>2.81</v>
          </cell>
          <cell r="S653">
            <v>25.25</v>
          </cell>
          <cell r="U653">
            <v>264</v>
          </cell>
          <cell r="V653">
            <v>191</v>
          </cell>
          <cell r="W653">
            <v>1.51</v>
          </cell>
        </row>
        <row r="654">
          <cell r="A654" t="str">
            <v>TPA</v>
          </cell>
          <cell r="B654">
            <v>652</v>
          </cell>
          <cell r="C654" t="str">
            <v> i | 1 | 2 | 3 </v>
          </cell>
          <cell r="E654">
            <v>5.4</v>
          </cell>
          <cell r="F654">
            <v>0</v>
          </cell>
          <cell r="G654">
            <v>1600</v>
          </cell>
          <cell r="H654">
            <v>9</v>
          </cell>
          <cell r="I654">
            <v>656</v>
          </cell>
          <cell r="J654">
            <v>11.22</v>
          </cell>
          <cell r="K654">
            <v>1.35</v>
          </cell>
          <cell r="L654">
            <v>0.64</v>
          </cell>
          <cell r="N654">
            <v>0.49</v>
          </cell>
          <cell r="O654">
            <v>9.57</v>
          </cell>
          <cell r="P654">
            <v>12.04</v>
          </cell>
          <cell r="Q654">
            <v>6.29</v>
          </cell>
          <cell r="R654">
            <v>8.33</v>
          </cell>
          <cell r="S654">
            <v>23.55</v>
          </cell>
          <cell r="U654">
            <v>311</v>
          </cell>
          <cell r="V654">
            <v>275</v>
          </cell>
          <cell r="W654">
            <v>-0.13</v>
          </cell>
        </row>
        <row r="655">
          <cell r="A655" t="str">
            <v>TPAC</v>
          </cell>
          <cell r="B655">
            <v>653</v>
          </cell>
          <cell r="C655" t="str">
            <v> i | 1 | 2 | 3 </v>
          </cell>
          <cell r="E655">
            <v>13</v>
          </cell>
          <cell r="F655">
            <v>2.36</v>
          </cell>
          <cell r="G655">
            <v>76200</v>
          </cell>
          <cell r="H655">
            <v>991</v>
          </cell>
          <cell r="I655">
            <v>4245</v>
          </cell>
          <cell r="J655">
            <v>14.06</v>
          </cell>
          <cell r="K655">
            <v>2.08</v>
          </cell>
          <cell r="L655">
            <v>1.26</v>
          </cell>
          <cell r="M655">
            <v>0.13</v>
          </cell>
          <cell r="N655">
            <v>0.93</v>
          </cell>
          <cell r="O655">
            <v>11.04</v>
          </cell>
          <cell r="P655">
            <v>20.14</v>
          </cell>
          <cell r="Q655">
            <v>8.5</v>
          </cell>
          <cell r="R655">
            <v>0.96</v>
          </cell>
          <cell r="S655">
            <v>20.5</v>
          </cell>
          <cell r="U655">
            <v>281</v>
          </cell>
          <cell r="V655">
            <v>318</v>
          </cell>
          <cell r="W655">
            <v>0.2</v>
          </cell>
        </row>
        <row r="656">
          <cell r="A656" t="str">
            <v>TPBI</v>
          </cell>
          <cell r="B656">
            <v>654</v>
          </cell>
          <cell r="C656" t="str">
            <v> i | 1 | 2 | 3 </v>
          </cell>
          <cell r="E656">
            <v>4.88</v>
          </cell>
          <cell r="F656">
            <v>-0.41</v>
          </cell>
          <cell r="G656">
            <v>30600</v>
          </cell>
          <cell r="H656">
            <v>149</v>
          </cell>
          <cell r="I656">
            <v>2034</v>
          </cell>
          <cell r="J656">
            <v>13.36</v>
          </cell>
          <cell r="K656">
            <v>0.85</v>
          </cell>
          <cell r="L656">
            <v>0.95</v>
          </cell>
          <cell r="N656">
            <v>0.37</v>
          </cell>
          <cell r="O656">
            <v>4.3899999999999997</v>
          </cell>
          <cell r="P656">
            <v>6.63</v>
          </cell>
          <cell r="Q656">
            <v>3.91</v>
          </cell>
          <cell r="S656">
            <v>36.6</v>
          </cell>
          <cell r="U656">
            <v>499</v>
          </cell>
          <cell r="V656">
            <v>517</v>
          </cell>
          <cell r="W656">
            <v>-0.17</v>
          </cell>
        </row>
        <row r="657">
          <cell r="A657" t="str">
            <v>TPCH</v>
          </cell>
          <cell r="B657">
            <v>655</v>
          </cell>
          <cell r="C657" t="str">
            <v> i | 1 | 2 | 3 </v>
          </cell>
          <cell r="E657">
            <v>11.8</v>
          </cell>
          <cell r="F657">
            <v>-0.84</v>
          </cell>
          <cell r="G657">
            <v>968500</v>
          </cell>
          <cell r="H657">
            <v>11418</v>
          </cell>
          <cell r="I657">
            <v>4734</v>
          </cell>
          <cell r="J657">
            <v>14.71</v>
          </cell>
          <cell r="K657">
            <v>1.6</v>
          </cell>
          <cell r="L657">
            <v>1.55</v>
          </cell>
          <cell r="M657">
            <v>0.09</v>
          </cell>
          <cell r="N657">
            <v>0.8</v>
          </cell>
          <cell r="O657">
            <v>7.47</v>
          </cell>
          <cell r="P657">
            <v>11.34</v>
          </cell>
          <cell r="Q657">
            <v>18.09</v>
          </cell>
          <cell r="R657">
            <v>1.75</v>
          </cell>
          <cell r="S657">
            <v>57.44</v>
          </cell>
          <cell r="U657">
            <v>411</v>
          </cell>
          <cell r="V657">
            <v>421</v>
          </cell>
          <cell r="W657">
            <v>0.14000000000000001</v>
          </cell>
        </row>
        <row r="658">
          <cell r="A658" t="str">
            <v>TPCORP</v>
          </cell>
          <cell r="B658">
            <v>656</v>
          </cell>
          <cell r="C658" t="str">
            <v> i | 1 | 2 | 3 </v>
          </cell>
          <cell r="E658">
            <v>9.65</v>
          </cell>
          <cell r="F658">
            <v>-1.53</v>
          </cell>
          <cell r="G658">
            <v>600</v>
          </cell>
          <cell r="H658">
            <v>6</v>
          </cell>
          <cell r="I658">
            <v>1042</v>
          </cell>
          <cell r="K658">
            <v>0.45</v>
          </cell>
          <cell r="L658">
            <v>0.11</v>
          </cell>
          <cell r="N658">
            <v>0</v>
          </cell>
          <cell r="O658">
            <v>-2.2999999999999998</v>
          </cell>
          <cell r="P658">
            <v>-1.85</v>
          </cell>
          <cell r="Q658">
            <v>-11.38</v>
          </cell>
          <cell r="R658">
            <v>6.12</v>
          </cell>
          <cell r="S658">
            <v>25.64</v>
          </cell>
        </row>
        <row r="659">
          <cell r="A659" t="str">
            <v>TPIPL</v>
          </cell>
          <cell r="B659">
            <v>657</v>
          </cell>
          <cell r="C659" t="str">
            <v> i | 1 | 2 | 3 </v>
          </cell>
          <cell r="E659">
            <v>1.57</v>
          </cell>
          <cell r="F659">
            <v>0</v>
          </cell>
          <cell r="G659">
            <v>4671600</v>
          </cell>
          <cell r="H659">
            <v>7330</v>
          </cell>
          <cell r="I659">
            <v>30113</v>
          </cell>
          <cell r="J659">
            <v>14.82</v>
          </cell>
          <cell r="K659">
            <v>0.68</v>
          </cell>
          <cell r="L659">
            <v>1.54</v>
          </cell>
          <cell r="M659">
            <v>0.03</v>
          </cell>
          <cell r="N659">
            <v>0.11</v>
          </cell>
          <cell r="O659">
            <v>4.79</v>
          </cell>
          <cell r="P659">
            <v>4.55</v>
          </cell>
          <cell r="Q659">
            <v>6.37</v>
          </cell>
          <cell r="R659">
            <v>3.89</v>
          </cell>
          <cell r="S659">
            <v>39.71</v>
          </cell>
          <cell r="U659">
            <v>588</v>
          </cell>
          <cell r="V659">
            <v>533</v>
          </cell>
          <cell r="W659">
            <v>0.57999999999999996</v>
          </cell>
        </row>
        <row r="660">
          <cell r="A660" t="str">
            <v>TPIPP</v>
          </cell>
          <cell r="B660">
            <v>658</v>
          </cell>
          <cell r="C660" t="str">
            <v> i | 1 | 2 | 3 </v>
          </cell>
          <cell r="E660">
            <v>4.4000000000000004</v>
          </cell>
          <cell r="F660">
            <v>-1.35</v>
          </cell>
          <cell r="G660">
            <v>22844900</v>
          </cell>
          <cell r="H660">
            <v>101075</v>
          </cell>
          <cell r="I660">
            <v>36960</v>
          </cell>
          <cell r="J660">
            <v>8.0399999999999991</v>
          </cell>
          <cell r="K660">
            <v>1.34</v>
          </cell>
          <cell r="L660">
            <v>0.54</v>
          </cell>
          <cell r="M660">
            <v>0.12</v>
          </cell>
          <cell r="N660">
            <v>0.55000000000000004</v>
          </cell>
          <cell r="O660">
            <v>12.4</v>
          </cell>
          <cell r="P660">
            <v>16.96</v>
          </cell>
          <cell r="Q660">
            <v>38.89</v>
          </cell>
          <cell r="R660">
            <v>9.09</v>
          </cell>
          <cell r="S660">
            <v>28.71</v>
          </cell>
          <cell r="U660">
            <v>156</v>
          </cell>
          <cell r="V660">
            <v>135</v>
          </cell>
          <cell r="W660">
            <v>0.22</v>
          </cell>
        </row>
        <row r="661">
          <cell r="A661" t="str">
            <v>TPLAS</v>
          </cell>
          <cell r="B661">
            <v>659</v>
          </cell>
          <cell r="C661" t="str">
            <v> i | 1 | 3 </v>
          </cell>
          <cell r="E661">
            <v>1.67</v>
          </cell>
          <cell r="F661">
            <v>1.83</v>
          </cell>
          <cell r="G661">
            <v>379700</v>
          </cell>
          <cell r="H661">
            <v>638</v>
          </cell>
          <cell r="I661">
            <v>451</v>
          </cell>
          <cell r="J661">
            <v>13.46</v>
          </cell>
          <cell r="K661">
            <v>1.49</v>
          </cell>
          <cell r="L661">
            <v>0.19</v>
          </cell>
          <cell r="N661">
            <v>0.12</v>
          </cell>
          <cell r="O661">
            <v>11.64</v>
          </cell>
          <cell r="P661">
            <v>11.16</v>
          </cell>
          <cell r="Q661">
            <v>6.89</v>
          </cell>
          <cell r="R661">
            <v>5.99</v>
          </cell>
          <cell r="S661">
            <v>25.74</v>
          </cell>
          <cell r="U661">
            <v>395</v>
          </cell>
          <cell r="V661">
            <v>304</v>
          </cell>
          <cell r="W661">
            <v>0.56999999999999995</v>
          </cell>
        </row>
        <row r="662">
          <cell r="A662" t="str">
            <v>TPOLY</v>
          </cell>
          <cell r="B662">
            <v>660</v>
          </cell>
          <cell r="C662" t="str">
            <v> i | 1 | 2 | 3 </v>
          </cell>
          <cell r="E662">
            <v>2.2999999999999998</v>
          </cell>
          <cell r="F662">
            <v>3.6</v>
          </cell>
          <cell r="G662">
            <v>2855000</v>
          </cell>
          <cell r="H662">
            <v>6552</v>
          </cell>
          <cell r="I662">
            <v>1317</v>
          </cell>
          <cell r="J662">
            <v>24.66</v>
          </cell>
          <cell r="K662">
            <v>0.81</v>
          </cell>
          <cell r="L662">
            <v>3.52</v>
          </cell>
          <cell r="M662">
            <v>7.0000000000000007E-2</v>
          </cell>
          <cell r="N662">
            <v>0.09</v>
          </cell>
          <cell r="O662">
            <v>5.49</v>
          </cell>
          <cell r="P662">
            <v>3.31</v>
          </cell>
          <cell r="Q662">
            <v>1.47</v>
          </cell>
          <cell r="R662">
            <v>2.99</v>
          </cell>
          <cell r="S662">
            <v>56.05</v>
          </cell>
          <cell r="U662">
            <v>745</v>
          </cell>
          <cell r="V662">
            <v>620</v>
          </cell>
          <cell r="W662">
            <v>-0.65</v>
          </cell>
        </row>
        <row r="663">
          <cell r="A663" t="str">
            <v>TPP</v>
          </cell>
          <cell r="B663">
            <v>661</v>
          </cell>
          <cell r="C663" t="str">
            <v> i | 1 | 3 </v>
          </cell>
          <cell r="E663">
            <v>12</v>
          </cell>
          <cell r="F663">
            <v>0</v>
          </cell>
          <cell r="G663">
            <v>0</v>
          </cell>
          <cell r="H663">
            <v>0</v>
          </cell>
          <cell r="I663">
            <v>450</v>
          </cell>
          <cell r="K663">
            <v>0.52</v>
          </cell>
          <cell r="L663">
            <v>0.15</v>
          </cell>
          <cell r="M663">
            <v>0.6</v>
          </cell>
          <cell r="N663">
            <v>0</v>
          </cell>
          <cell r="O663">
            <v>-0.56999999999999995</v>
          </cell>
          <cell r="P663">
            <v>-0.68</v>
          </cell>
          <cell r="Q663">
            <v>-4.5999999999999996</v>
          </cell>
          <cell r="R663">
            <v>5.08</v>
          </cell>
          <cell r="S663">
            <v>28.55</v>
          </cell>
        </row>
        <row r="664">
          <cell r="A664" t="str">
            <v>TPS</v>
          </cell>
          <cell r="B664">
            <v>662</v>
          </cell>
          <cell r="C664" t="str">
            <v> i | 1 | 3 </v>
          </cell>
          <cell r="E664">
            <v>2.38</v>
          </cell>
          <cell r="F664">
            <v>0</v>
          </cell>
          <cell r="G664">
            <v>345700</v>
          </cell>
          <cell r="H664">
            <v>827</v>
          </cell>
          <cell r="I664">
            <v>666</v>
          </cell>
          <cell r="J664">
            <v>13.63</v>
          </cell>
          <cell r="K664">
            <v>1.86</v>
          </cell>
          <cell r="L664">
            <v>0.8</v>
          </cell>
          <cell r="N664">
            <v>0.18</v>
          </cell>
          <cell r="O664">
            <v>11.67</v>
          </cell>
          <cell r="P664">
            <v>18.309999999999999</v>
          </cell>
          <cell r="Q664">
            <v>7.28</v>
          </cell>
          <cell r="R664">
            <v>8.4</v>
          </cell>
          <cell r="S664">
            <v>31.67</v>
          </cell>
          <cell r="U664">
            <v>289</v>
          </cell>
          <cell r="V664">
            <v>299</v>
          </cell>
        </row>
        <row r="665">
          <cell r="A665" t="str">
            <v>TQM</v>
          </cell>
          <cell r="B665">
            <v>663</v>
          </cell>
          <cell r="C665" t="str">
            <v> i | 1 | 3 </v>
          </cell>
          <cell r="E665">
            <v>124</v>
          </cell>
          <cell r="F665">
            <v>-0.8</v>
          </cell>
          <cell r="G665">
            <v>776100</v>
          </cell>
          <cell r="H665">
            <v>96168</v>
          </cell>
          <cell r="I665">
            <v>37200</v>
          </cell>
          <cell r="J665">
            <v>56.12</v>
          </cell>
          <cell r="K665">
            <v>16.96</v>
          </cell>
          <cell r="L665">
            <v>1.05</v>
          </cell>
          <cell r="M665">
            <v>1</v>
          </cell>
          <cell r="N665">
            <v>2.21</v>
          </cell>
          <cell r="O665">
            <v>19.7</v>
          </cell>
          <cell r="P665">
            <v>30.03</v>
          </cell>
          <cell r="Q665">
            <v>21.84</v>
          </cell>
          <cell r="R665">
            <v>1.41</v>
          </cell>
          <cell r="S665">
            <v>40.58</v>
          </cell>
          <cell r="U665">
            <v>470</v>
          </cell>
          <cell r="V665">
            <v>473</v>
          </cell>
          <cell r="W665">
            <v>2.2000000000000002</v>
          </cell>
        </row>
        <row r="666">
          <cell r="A666" t="str">
            <v>TR</v>
          </cell>
          <cell r="B666">
            <v>664</v>
          </cell>
          <cell r="C666" t="str">
            <v> i | 1 | 3 </v>
          </cell>
          <cell r="E666">
            <v>27.75</v>
          </cell>
          <cell r="F666">
            <v>0</v>
          </cell>
          <cell r="G666">
            <v>7000</v>
          </cell>
          <cell r="H666">
            <v>196</v>
          </cell>
          <cell r="I666">
            <v>5594</v>
          </cell>
          <cell r="J666">
            <v>70.83</v>
          </cell>
          <cell r="K666">
            <v>0.24</v>
          </cell>
          <cell r="L666">
            <v>0.06</v>
          </cell>
          <cell r="M666">
            <v>0.05</v>
          </cell>
          <cell r="N666">
            <v>0.93</v>
          </cell>
          <cell r="O666">
            <v>0.02</v>
          </cell>
          <cell r="P666">
            <v>0.34</v>
          </cell>
          <cell r="Q666">
            <v>-16.420000000000002</v>
          </cell>
          <cell r="R666">
            <v>0.18</v>
          </cell>
          <cell r="S666">
            <v>43.63</v>
          </cell>
          <cell r="U666">
            <v>932</v>
          </cell>
          <cell r="V666">
            <v>978</v>
          </cell>
          <cell r="W666">
            <v>6.35</v>
          </cell>
        </row>
        <row r="667">
          <cell r="A667" t="str">
            <v>TRC</v>
          </cell>
          <cell r="B667">
            <v>665</v>
          </cell>
          <cell r="C667" t="str">
            <v> i | 1 | 2 | 3 </v>
          </cell>
          <cell r="D667" t="str">
            <v>C</v>
          </cell>
          <cell r="E667">
            <v>0.09</v>
          </cell>
          <cell r="F667">
            <v>0</v>
          </cell>
          <cell r="G667">
            <v>11024900</v>
          </cell>
          <cell r="H667">
            <v>992</v>
          </cell>
          <cell r="I667">
            <v>863</v>
          </cell>
          <cell r="K667">
            <v>2.25</v>
          </cell>
          <cell r="L667">
            <v>8.1300000000000008</v>
          </cell>
          <cell r="N667">
            <v>0</v>
          </cell>
          <cell r="O667">
            <v>-17.100000000000001</v>
          </cell>
          <cell r="P667">
            <v>-85.83</v>
          </cell>
          <cell r="Q667">
            <v>-19.37</v>
          </cell>
          <cell r="S667">
            <v>69.67</v>
          </cell>
        </row>
        <row r="668">
          <cell r="A668" t="str">
            <v>TRITN</v>
          </cell>
          <cell r="B668">
            <v>666</v>
          </cell>
          <cell r="C668" t="str">
            <v> i | 1 | 2 | 3 </v>
          </cell>
          <cell r="E668">
            <v>0.36</v>
          </cell>
          <cell r="F668">
            <v>0</v>
          </cell>
          <cell r="G668">
            <v>32006400</v>
          </cell>
          <cell r="H668">
            <v>11510</v>
          </cell>
          <cell r="I668">
            <v>3468</v>
          </cell>
          <cell r="J668">
            <v>35.32</v>
          </cell>
          <cell r="K668">
            <v>2</v>
          </cell>
          <cell r="L668">
            <v>0.76</v>
          </cell>
          <cell r="N668">
            <v>0.01</v>
          </cell>
          <cell r="O668">
            <v>4.29</v>
          </cell>
          <cell r="P668">
            <v>6.07</v>
          </cell>
          <cell r="Q668">
            <v>4.82</v>
          </cell>
          <cell r="S668">
            <v>65.819999999999993</v>
          </cell>
          <cell r="U668">
            <v>724</v>
          </cell>
          <cell r="V668">
            <v>733</v>
          </cell>
          <cell r="W668">
            <v>-0.06</v>
          </cell>
        </row>
        <row r="669">
          <cell r="A669" t="str">
            <v>TRT</v>
          </cell>
          <cell r="B669">
            <v>667</v>
          </cell>
          <cell r="C669" t="str">
            <v> i | 1 | 2 | 3 </v>
          </cell>
          <cell r="E669">
            <v>1.63</v>
          </cell>
          <cell r="F669">
            <v>0.62</v>
          </cell>
          <cell r="G669">
            <v>500</v>
          </cell>
          <cell r="H669">
            <v>1</v>
          </cell>
          <cell r="I669">
            <v>502</v>
          </cell>
          <cell r="J669">
            <v>17.53</v>
          </cell>
          <cell r="K669">
            <v>0.52</v>
          </cell>
          <cell r="L669">
            <v>2.41</v>
          </cell>
          <cell r="M669">
            <v>0.12</v>
          </cell>
          <cell r="N669">
            <v>0.09</v>
          </cell>
          <cell r="O669">
            <v>4.32</v>
          </cell>
          <cell r="P669">
            <v>2.93</v>
          </cell>
          <cell r="Q669">
            <v>-5.81</v>
          </cell>
          <cell r="R669">
            <v>7.36</v>
          </cell>
          <cell r="S669">
            <v>67.09</v>
          </cell>
          <cell r="U669">
            <v>675</v>
          </cell>
          <cell r="V669">
            <v>594</v>
          </cell>
          <cell r="W669">
            <v>-0.08</v>
          </cell>
        </row>
        <row r="670">
          <cell r="A670" t="str">
            <v>TRU</v>
          </cell>
          <cell r="B670">
            <v>668</v>
          </cell>
          <cell r="C670" t="str">
            <v> i | 1 | 2 | 3 </v>
          </cell>
          <cell r="E670">
            <v>3.7</v>
          </cell>
          <cell r="F670">
            <v>0</v>
          </cell>
          <cell r="G670">
            <v>11700</v>
          </cell>
          <cell r="H670">
            <v>43</v>
          </cell>
          <cell r="I670">
            <v>2186</v>
          </cell>
          <cell r="K670">
            <v>0.68</v>
          </cell>
          <cell r="L670">
            <v>0.13</v>
          </cell>
          <cell r="M670">
            <v>0.12</v>
          </cell>
          <cell r="N670">
            <v>0</v>
          </cell>
          <cell r="O670">
            <v>-1.94</v>
          </cell>
          <cell r="P670">
            <v>-2.56</v>
          </cell>
          <cell r="Q670">
            <v>-7.69</v>
          </cell>
          <cell r="R670">
            <v>3.24</v>
          </cell>
          <cell r="S670">
            <v>26.37</v>
          </cell>
        </row>
        <row r="671">
          <cell r="A671" t="str">
            <v>TRUBB</v>
          </cell>
          <cell r="B671">
            <v>669</v>
          </cell>
          <cell r="C671" t="str">
            <v> i | 1 | 2 | 3 </v>
          </cell>
          <cell r="E671">
            <v>1.85</v>
          </cell>
          <cell r="F671">
            <v>0</v>
          </cell>
          <cell r="G671">
            <v>1366400</v>
          </cell>
          <cell r="H671">
            <v>2519</v>
          </cell>
          <cell r="I671">
            <v>1261</v>
          </cell>
          <cell r="K671">
            <v>0.67</v>
          </cell>
          <cell r="L671">
            <v>2.98</v>
          </cell>
          <cell r="N671">
            <v>0</v>
          </cell>
          <cell r="O671">
            <v>-1.93</v>
          </cell>
          <cell r="P671">
            <v>-10.58</v>
          </cell>
          <cell r="Q671">
            <v>-0.23</v>
          </cell>
          <cell r="S671">
            <v>59.67</v>
          </cell>
        </row>
        <row r="672">
          <cell r="A672" t="b">
            <v>1</v>
          </cell>
          <cell r="B672">
            <v>670</v>
          </cell>
          <cell r="C672" t="str">
            <v> i | 1 | 2 | 3 </v>
          </cell>
          <cell r="E672">
            <v>3.38</v>
          </cell>
          <cell r="F672">
            <v>-1.17</v>
          </cell>
          <cell r="G672">
            <v>160466700</v>
          </cell>
          <cell r="H672">
            <v>546627</v>
          </cell>
          <cell r="I672">
            <v>112785</v>
          </cell>
          <cell r="J672">
            <v>80.09</v>
          </cell>
          <cell r="K672">
            <v>1.33</v>
          </cell>
          <cell r="L672">
            <v>6.21</v>
          </cell>
          <cell r="M672">
            <v>0.09</v>
          </cell>
          <cell r="N672">
            <v>0.04</v>
          </cell>
          <cell r="O672">
            <v>3.14</v>
          </cell>
          <cell r="P672">
            <v>1.34</v>
          </cell>
          <cell r="Q672">
            <v>1.1000000000000001</v>
          </cell>
          <cell r="R672">
            <v>2.66</v>
          </cell>
          <cell r="S672">
            <v>31.86</v>
          </cell>
          <cell r="U672">
            <v>919</v>
          </cell>
          <cell r="V672">
            <v>851</v>
          </cell>
          <cell r="W672">
            <v>-1.95</v>
          </cell>
        </row>
        <row r="673">
          <cell r="A673" t="str">
            <v>TSC</v>
          </cell>
          <cell r="B673">
            <v>671</v>
          </cell>
          <cell r="C673" t="str">
            <v> i | 1 | 2 | 3 </v>
          </cell>
          <cell r="E673">
            <v>11.6</v>
          </cell>
          <cell r="F673">
            <v>0.87</v>
          </cell>
          <cell r="G673">
            <v>11600</v>
          </cell>
          <cell r="H673">
            <v>135</v>
          </cell>
          <cell r="I673">
            <v>3014</v>
          </cell>
          <cell r="J673">
            <v>36.270000000000003</v>
          </cell>
          <cell r="K673">
            <v>1.9</v>
          </cell>
          <cell r="L673">
            <v>0.38</v>
          </cell>
          <cell r="M673">
            <v>0.5</v>
          </cell>
          <cell r="N673">
            <v>0.32</v>
          </cell>
          <cell r="O673">
            <v>3.87</v>
          </cell>
          <cell r="P673">
            <v>5.12</v>
          </cell>
          <cell r="Q673">
            <v>4.0199999999999996</v>
          </cell>
          <cell r="R673">
            <v>4.3099999999999996</v>
          </cell>
          <cell r="S673">
            <v>19.21</v>
          </cell>
          <cell r="U673">
            <v>761</v>
          </cell>
          <cell r="V673">
            <v>759</v>
          </cell>
          <cell r="W673">
            <v>2.74</v>
          </cell>
        </row>
        <row r="674">
          <cell r="A674" t="str">
            <v>TSE</v>
          </cell>
          <cell r="B674">
            <v>672</v>
          </cell>
          <cell r="C674" t="str">
            <v> i | 1 | 2 | 3 </v>
          </cell>
          <cell r="E674">
            <v>2.62</v>
          </cell>
          <cell r="F674">
            <v>-0.76</v>
          </cell>
          <cell r="G674">
            <v>6621400</v>
          </cell>
          <cell r="H674">
            <v>17487</v>
          </cell>
          <cell r="I674">
            <v>5548</v>
          </cell>
          <cell r="J674">
            <v>10.54</v>
          </cell>
          <cell r="K674">
            <v>0.92</v>
          </cell>
          <cell r="L674">
            <v>2.15</v>
          </cell>
          <cell r="N674">
            <v>0.25</v>
          </cell>
          <cell r="O674">
            <v>4.6100000000000003</v>
          </cell>
          <cell r="P674">
            <v>9.6</v>
          </cell>
          <cell r="Q674">
            <v>18.73</v>
          </cell>
          <cell r="R674">
            <v>4.58</v>
          </cell>
          <cell r="S674">
            <v>38.94</v>
          </cell>
          <cell r="U674">
            <v>332</v>
          </cell>
          <cell r="V674">
            <v>422</v>
          </cell>
          <cell r="W674">
            <v>0.15</v>
          </cell>
        </row>
        <row r="675">
          <cell r="A675" t="str">
            <v>TSF</v>
          </cell>
          <cell r="B675">
            <v>673</v>
          </cell>
          <cell r="C675" t="str">
            <v> i | 1 | 2 | 3 </v>
          </cell>
          <cell r="D675" t="str">
            <v>SPNC</v>
          </cell>
          <cell r="E675">
            <v>0.01</v>
          </cell>
          <cell r="F675">
            <v>0</v>
          </cell>
          <cell r="G675">
            <v>0</v>
          </cell>
          <cell r="H675">
            <v>0</v>
          </cell>
          <cell r="I675">
            <v>68</v>
          </cell>
          <cell r="L675">
            <v>-1.19</v>
          </cell>
          <cell r="N675">
            <v>0</v>
          </cell>
          <cell r="O675">
            <v>-52.85</v>
          </cell>
          <cell r="Q675">
            <v>-184.78</v>
          </cell>
          <cell r="S675">
            <v>93.33</v>
          </cell>
        </row>
        <row r="676">
          <cell r="A676" t="str">
            <v>TSI</v>
          </cell>
          <cell r="B676">
            <v>674</v>
          </cell>
          <cell r="C676" t="str">
            <v> i | 1 | 2 | 3 </v>
          </cell>
          <cell r="D676" t="str">
            <v>C</v>
          </cell>
          <cell r="E676">
            <v>0.28000000000000003</v>
          </cell>
          <cell r="F676">
            <v>0</v>
          </cell>
          <cell r="G676">
            <v>84700</v>
          </cell>
          <cell r="H676">
            <v>24</v>
          </cell>
          <cell r="I676">
            <v>533</v>
          </cell>
          <cell r="K676">
            <v>1.17</v>
          </cell>
          <cell r="L676">
            <v>2.0099999999999998</v>
          </cell>
          <cell r="N676">
            <v>0</v>
          </cell>
          <cell r="O676">
            <v>-9.0500000000000007</v>
          </cell>
          <cell r="P676">
            <v>-43.5</v>
          </cell>
          <cell r="Q676">
            <v>-23.31</v>
          </cell>
          <cell r="S676">
            <v>32.65</v>
          </cell>
        </row>
        <row r="677">
          <cell r="A677" t="str">
            <v>TSR</v>
          </cell>
          <cell r="B677">
            <v>675</v>
          </cell>
          <cell r="C677" t="str">
            <v> i | 1 | 2 | 3 </v>
          </cell>
          <cell r="E677">
            <v>3.86</v>
          </cell>
          <cell r="F677">
            <v>2.66</v>
          </cell>
          <cell r="G677">
            <v>5202700</v>
          </cell>
          <cell r="H677">
            <v>20099</v>
          </cell>
          <cell r="I677">
            <v>2122</v>
          </cell>
          <cell r="J677">
            <v>14.34</v>
          </cell>
          <cell r="K677">
            <v>1.69</v>
          </cell>
          <cell r="L677">
            <v>0.34</v>
          </cell>
          <cell r="M677">
            <v>0.09</v>
          </cell>
          <cell r="N677">
            <v>0.27</v>
          </cell>
          <cell r="O677">
            <v>11.97</v>
          </cell>
          <cell r="P677">
            <v>12.02</v>
          </cell>
          <cell r="Q677">
            <v>7.6</v>
          </cell>
          <cell r="R677">
            <v>3.64</v>
          </cell>
          <cell r="S677">
            <v>37.29</v>
          </cell>
          <cell r="U677">
            <v>394</v>
          </cell>
          <cell r="V677">
            <v>307</v>
          </cell>
          <cell r="W677">
            <v>-7.12</v>
          </cell>
        </row>
        <row r="678">
          <cell r="A678" t="str">
            <v>TSTE</v>
          </cell>
          <cell r="B678">
            <v>676</v>
          </cell>
          <cell r="C678" t="str">
            <v> i | 1 | 2 | 3 </v>
          </cell>
          <cell r="E678">
            <v>6.85</v>
          </cell>
          <cell r="F678">
            <v>0.74</v>
          </cell>
          <cell r="G678">
            <v>200</v>
          </cell>
          <cell r="H678">
            <v>1</v>
          </cell>
          <cell r="I678">
            <v>2626</v>
          </cell>
          <cell r="J678">
            <v>20.5</v>
          </cell>
          <cell r="K678">
            <v>0.8</v>
          </cell>
          <cell r="L678">
            <v>0.42</v>
          </cell>
          <cell r="M678">
            <v>0.06</v>
          </cell>
          <cell r="N678">
            <v>0.33</v>
          </cell>
          <cell r="O678">
            <v>4.1399999999999997</v>
          </cell>
          <cell r="P678">
            <v>3.92</v>
          </cell>
          <cell r="Q678">
            <v>6.03</v>
          </cell>
          <cell r="R678">
            <v>2.94</v>
          </cell>
          <cell r="S678">
            <v>25.88</v>
          </cell>
          <cell r="U678">
            <v>690</v>
          </cell>
          <cell r="V678">
            <v>644</v>
          </cell>
          <cell r="W678">
            <v>2.97</v>
          </cell>
        </row>
        <row r="679">
          <cell r="A679" t="str">
            <v>TSTH</v>
          </cell>
          <cell r="B679">
            <v>677</v>
          </cell>
          <cell r="C679" t="str">
            <v> i | 1 | 3 </v>
          </cell>
          <cell r="E679">
            <v>0.4</v>
          </cell>
          <cell r="F679">
            <v>0</v>
          </cell>
          <cell r="G679">
            <v>2201000</v>
          </cell>
          <cell r="H679">
            <v>904</v>
          </cell>
          <cell r="I679">
            <v>3369</v>
          </cell>
          <cell r="J679">
            <v>15.79</v>
          </cell>
          <cell r="K679">
            <v>0.38</v>
          </cell>
          <cell r="L679">
            <v>0.26</v>
          </cell>
          <cell r="N679">
            <v>0.03</v>
          </cell>
          <cell r="O679">
            <v>2.88</v>
          </cell>
          <cell r="P679">
            <v>2.4300000000000002</v>
          </cell>
          <cell r="Q679">
            <v>1.96</v>
          </cell>
          <cell r="S679">
            <v>32.090000000000003</v>
          </cell>
          <cell r="U679">
            <v>650</v>
          </cell>
          <cell r="V679">
            <v>617</v>
          </cell>
          <cell r="W679">
            <v>4.7</v>
          </cell>
        </row>
        <row r="680">
          <cell r="A680" t="str">
            <v>TTA</v>
          </cell>
          <cell r="B680">
            <v>678</v>
          </cell>
          <cell r="C680" t="str">
            <v> i | 1 | 2 | 3 </v>
          </cell>
          <cell r="E680">
            <v>4.2</v>
          </cell>
          <cell r="F680">
            <v>-2.78</v>
          </cell>
          <cell r="G680">
            <v>17582000</v>
          </cell>
          <cell r="H680">
            <v>74732</v>
          </cell>
          <cell r="I680">
            <v>7654</v>
          </cell>
          <cell r="K680">
            <v>0.47</v>
          </cell>
          <cell r="L680">
            <v>0.64</v>
          </cell>
          <cell r="M680">
            <v>0.06</v>
          </cell>
          <cell r="N680">
            <v>0</v>
          </cell>
          <cell r="O680">
            <v>-8.8000000000000007</v>
          </cell>
          <cell r="P680">
            <v>-10.58</v>
          </cell>
          <cell r="Q680">
            <v>-21.19</v>
          </cell>
          <cell r="R680">
            <v>1.43</v>
          </cell>
          <cell r="S680">
            <v>67.48</v>
          </cell>
        </row>
        <row r="681">
          <cell r="A681" t="str">
            <v>TTCL</v>
          </cell>
          <cell r="B681">
            <v>679</v>
          </cell>
          <cell r="C681" t="str">
            <v> i | 1 | 2 | 3 </v>
          </cell>
          <cell r="E681">
            <v>4.4000000000000004</v>
          </cell>
          <cell r="F681">
            <v>-2.2200000000000002</v>
          </cell>
          <cell r="G681">
            <v>4933300</v>
          </cell>
          <cell r="H681">
            <v>21824</v>
          </cell>
          <cell r="I681">
            <v>2710</v>
          </cell>
          <cell r="K681">
            <v>1.04</v>
          </cell>
          <cell r="L681">
            <v>4.28</v>
          </cell>
          <cell r="N681">
            <v>0</v>
          </cell>
          <cell r="O681">
            <v>-0.3</v>
          </cell>
          <cell r="P681">
            <v>-13.5</v>
          </cell>
          <cell r="Q681">
            <v>4.37</v>
          </cell>
          <cell r="R681">
            <v>4.09</v>
          </cell>
          <cell r="S681">
            <v>63</v>
          </cell>
        </row>
        <row r="682">
          <cell r="A682" t="str">
            <v>TTI</v>
          </cell>
          <cell r="B682">
            <v>680</v>
          </cell>
          <cell r="C682" t="str">
            <v> i | 1 | 2 | 3 </v>
          </cell>
          <cell r="E682">
            <v>17.3</v>
          </cell>
          <cell r="F682">
            <v>-2.2599999999999998</v>
          </cell>
          <cell r="G682">
            <v>300</v>
          </cell>
          <cell r="H682">
            <v>5</v>
          </cell>
          <cell r="I682">
            <v>865</v>
          </cell>
          <cell r="K682">
            <v>0.37</v>
          </cell>
          <cell r="L682">
            <v>0.78</v>
          </cell>
          <cell r="N682">
            <v>0</v>
          </cell>
          <cell r="O682">
            <v>-0.32</v>
          </cell>
          <cell r="P682">
            <v>-2.14</v>
          </cell>
          <cell r="Q682">
            <v>-4.17</v>
          </cell>
          <cell r="S682">
            <v>33.65</v>
          </cell>
        </row>
        <row r="683">
          <cell r="A683" t="str">
            <v>TTT</v>
          </cell>
          <cell r="B683">
            <v>681</v>
          </cell>
          <cell r="C683" t="str">
            <v> i | 1 | 3 </v>
          </cell>
          <cell r="E683">
            <v>52.25</v>
          </cell>
          <cell r="F683">
            <v>-0.48</v>
          </cell>
          <cell r="G683">
            <v>1500</v>
          </cell>
          <cell r="H683">
            <v>78</v>
          </cell>
          <cell r="I683">
            <v>3022</v>
          </cell>
          <cell r="K683">
            <v>0.42</v>
          </cell>
          <cell r="L683">
            <v>0.34</v>
          </cell>
          <cell r="M683">
            <v>1.7</v>
          </cell>
          <cell r="N683">
            <v>3.96</v>
          </cell>
          <cell r="O683">
            <v>-2.87</v>
          </cell>
          <cell r="P683">
            <v>-3.27</v>
          </cell>
          <cell r="Q683">
            <v>-12.24</v>
          </cell>
          <cell r="R683">
            <v>6.48</v>
          </cell>
          <cell r="S683">
            <v>30.64</v>
          </cell>
        </row>
        <row r="684">
          <cell r="A684" t="str">
            <v>TTW</v>
          </cell>
          <cell r="B684">
            <v>682</v>
          </cell>
          <cell r="C684" t="str">
            <v> i | 1 | 2 | 3 </v>
          </cell>
          <cell r="E684">
            <v>12.4</v>
          </cell>
          <cell r="F684">
            <v>0</v>
          </cell>
          <cell r="G684">
            <v>8101200</v>
          </cell>
          <cell r="H684">
            <v>101061</v>
          </cell>
          <cell r="I684">
            <v>49476</v>
          </cell>
          <cell r="J684">
            <v>15.6</v>
          </cell>
          <cell r="K684">
            <v>3.88</v>
          </cell>
          <cell r="L684">
            <v>0.71</v>
          </cell>
          <cell r="M684">
            <v>0.3</v>
          </cell>
          <cell r="N684">
            <v>0.8</v>
          </cell>
          <cell r="O684">
            <v>18.93</v>
          </cell>
          <cell r="P684">
            <v>25.58</v>
          </cell>
          <cell r="Q684">
            <v>47.56</v>
          </cell>
          <cell r="R684">
            <v>4.84</v>
          </cell>
          <cell r="S684">
            <v>36.11</v>
          </cell>
          <cell r="U684">
            <v>273</v>
          </cell>
          <cell r="V684">
            <v>263</v>
          </cell>
          <cell r="W684">
            <v>3.71</v>
          </cell>
        </row>
        <row r="685">
          <cell r="A685" t="str">
            <v>TU</v>
          </cell>
          <cell r="B685">
            <v>683</v>
          </cell>
          <cell r="C685" t="str">
            <v> i | 1 | 2 | 3 </v>
          </cell>
          <cell r="E685">
            <v>15</v>
          </cell>
          <cell r="F685">
            <v>-0.66</v>
          </cell>
          <cell r="G685">
            <v>20249000</v>
          </cell>
          <cell r="H685">
            <v>305802</v>
          </cell>
          <cell r="I685">
            <v>71577</v>
          </cell>
          <cell r="J685">
            <v>12.02</v>
          </cell>
          <cell r="K685">
            <v>1.39</v>
          </cell>
          <cell r="L685">
            <v>1.79</v>
          </cell>
          <cell r="M685">
            <v>0.32</v>
          </cell>
          <cell r="N685">
            <v>1.26</v>
          </cell>
          <cell r="O685">
            <v>6.13</v>
          </cell>
          <cell r="P685">
            <v>12.65</v>
          </cell>
          <cell r="Q685">
            <v>4.7699999999999996</v>
          </cell>
          <cell r="R685">
            <v>3.21</v>
          </cell>
          <cell r="S685">
            <v>64.989999999999995</v>
          </cell>
          <cell r="U685">
            <v>323</v>
          </cell>
          <cell r="V685">
            <v>406</v>
          </cell>
          <cell r="W685">
            <v>-3.17</v>
          </cell>
        </row>
        <row r="686">
          <cell r="A686" t="str">
            <v>TVD</v>
          </cell>
          <cell r="B686">
            <v>684</v>
          </cell>
          <cell r="C686" t="str">
            <v> i | 1 | 2 | 3 </v>
          </cell>
          <cell r="E686">
            <v>0.99</v>
          </cell>
          <cell r="F686">
            <v>0</v>
          </cell>
          <cell r="G686">
            <v>1380200</v>
          </cell>
          <cell r="H686">
            <v>1354</v>
          </cell>
          <cell r="I686">
            <v>758</v>
          </cell>
          <cell r="J686">
            <v>24.22</v>
          </cell>
          <cell r="K686">
            <v>1.0900000000000001</v>
          </cell>
          <cell r="L686">
            <v>1.02</v>
          </cell>
          <cell r="M686">
            <v>0.05</v>
          </cell>
          <cell r="N686">
            <v>0.04</v>
          </cell>
          <cell r="O686">
            <v>4.54</v>
          </cell>
          <cell r="P686">
            <v>4.78</v>
          </cell>
          <cell r="Q686">
            <v>1.32</v>
          </cell>
          <cell r="S686">
            <v>59.41</v>
          </cell>
          <cell r="U686">
            <v>702</v>
          </cell>
          <cell r="V686">
            <v>660</v>
          </cell>
          <cell r="W686">
            <v>-0.1</v>
          </cell>
        </row>
        <row r="687">
          <cell r="A687" t="str">
            <v>TVI</v>
          </cell>
          <cell r="B687">
            <v>685</v>
          </cell>
          <cell r="C687" t="str">
            <v> i | 1 | 3 </v>
          </cell>
          <cell r="E687">
            <v>3.78</v>
          </cell>
          <cell r="F687">
            <v>0</v>
          </cell>
          <cell r="G687">
            <v>100</v>
          </cell>
          <cell r="H687">
            <v>0</v>
          </cell>
          <cell r="I687">
            <v>1145</v>
          </cell>
          <cell r="J687">
            <v>36.74</v>
          </cell>
          <cell r="K687">
            <v>0.86</v>
          </cell>
          <cell r="L687">
            <v>4.66</v>
          </cell>
          <cell r="M687">
            <v>0.2</v>
          </cell>
          <cell r="N687">
            <v>0.1</v>
          </cell>
          <cell r="O687">
            <v>0.47</v>
          </cell>
          <cell r="P687">
            <v>2.36</v>
          </cell>
          <cell r="Q687">
            <v>0.21</v>
          </cell>
          <cell r="R687">
            <v>5.29</v>
          </cell>
          <cell r="S687">
            <v>30.24</v>
          </cell>
          <cell r="U687">
            <v>845</v>
          </cell>
          <cell r="V687">
            <v>911</v>
          </cell>
          <cell r="W687">
            <v>0.51</v>
          </cell>
        </row>
        <row r="688">
          <cell r="A688" t="str">
            <v>TVO</v>
          </cell>
          <cell r="B688">
            <v>686</v>
          </cell>
          <cell r="C688" t="str">
            <v> i | 1 | 2 | 3 </v>
          </cell>
          <cell r="E688">
            <v>32</v>
          </cell>
          <cell r="F688">
            <v>-1.54</v>
          </cell>
          <cell r="G688">
            <v>1494600</v>
          </cell>
          <cell r="H688">
            <v>48284</v>
          </cell>
          <cell r="I688">
            <v>25876</v>
          </cell>
          <cell r="J688">
            <v>16.32</v>
          </cell>
          <cell r="K688">
            <v>2.99</v>
          </cell>
          <cell r="L688">
            <v>0.23</v>
          </cell>
          <cell r="M688">
            <v>0.9</v>
          </cell>
          <cell r="N688">
            <v>1.96</v>
          </cell>
          <cell r="O688">
            <v>18.329999999999998</v>
          </cell>
          <cell r="P688">
            <v>18.739999999999998</v>
          </cell>
          <cell r="Q688">
            <v>6.46</v>
          </cell>
          <cell r="R688">
            <v>4.53</v>
          </cell>
          <cell r="S688">
            <v>61.94</v>
          </cell>
          <cell r="U688">
            <v>336</v>
          </cell>
          <cell r="V688">
            <v>278</v>
          </cell>
          <cell r="W688">
            <v>7.08</v>
          </cell>
        </row>
        <row r="689">
          <cell r="A689" t="str">
            <v>TVT</v>
          </cell>
          <cell r="B689">
            <v>687</v>
          </cell>
          <cell r="C689" t="str">
            <v> i | 1 | 2 | 3 </v>
          </cell>
          <cell r="E689">
            <v>0.59</v>
          </cell>
          <cell r="F689">
            <v>1.72</v>
          </cell>
          <cell r="G689">
            <v>34200</v>
          </cell>
          <cell r="H689">
            <v>20</v>
          </cell>
          <cell r="I689">
            <v>472</v>
          </cell>
          <cell r="K689">
            <v>0.79</v>
          </cell>
          <cell r="L689">
            <v>0.17</v>
          </cell>
          <cell r="N689">
            <v>0</v>
          </cell>
          <cell r="O689">
            <v>0.31</v>
          </cell>
          <cell r="P689">
            <v>-0.32</v>
          </cell>
          <cell r="Q689">
            <v>-0.72</v>
          </cell>
          <cell r="S689">
            <v>38.21</v>
          </cell>
        </row>
        <row r="690">
          <cell r="A690" t="str">
            <v>TWP</v>
          </cell>
          <cell r="B690">
            <v>688</v>
          </cell>
          <cell r="C690" t="str">
            <v> i | 1 | 2 | 3 </v>
          </cell>
          <cell r="E690">
            <v>1.81</v>
          </cell>
          <cell r="F690">
            <v>0</v>
          </cell>
          <cell r="G690">
            <v>46600</v>
          </cell>
          <cell r="H690">
            <v>85</v>
          </cell>
          <cell r="I690">
            <v>489</v>
          </cell>
          <cell r="K690">
            <v>0.32</v>
          </cell>
          <cell r="L690">
            <v>0.23</v>
          </cell>
          <cell r="M690">
            <v>7.0000000000000007E-2</v>
          </cell>
          <cell r="N690">
            <v>0</v>
          </cell>
          <cell r="O690">
            <v>-0.24</v>
          </cell>
          <cell r="P690">
            <v>-0.52</v>
          </cell>
          <cell r="Q690">
            <v>-0.14000000000000001</v>
          </cell>
          <cell r="R690">
            <v>12.24</v>
          </cell>
          <cell r="S690">
            <v>53.05</v>
          </cell>
        </row>
        <row r="691">
          <cell r="A691" t="str">
            <v>TWPC</v>
          </cell>
          <cell r="B691">
            <v>689</v>
          </cell>
          <cell r="C691" t="str">
            <v> i | 1 | 2 | 3 </v>
          </cell>
          <cell r="E691">
            <v>3.9</v>
          </cell>
          <cell r="F691">
            <v>2.63</v>
          </cell>
          <cell r="G691">
            <v>4233400</v>
          </cell>
          <cell r="H691">
            <v>16459</v>
          </cell>
          <cell r="I691">
            <v>3434</v>
          </cell>
          <cell r="J691">
            <v>55.56</v>
          </cell>
          <cell r="K691">
            <v>0.72</v>
          </cell>
          <cell r="L691">
            <v>0.53</v>
          </cell>
          <cell r="M691">
            <v>0.13</v>
          </cell>
          <cell r="N691">
            <v>7.0000000000000007E-2</v>
          </cell>
          <cell r="O691">
            <v>1.79</v>
          </cell>
          <cell r="P691">
            <v>1.27</v>
          </cell>
          <cell r="Q691">
            <v>0.56999999999999995</v>
          </cell>
          <cell r="R691">
            <v>3.44</v>
          </cell>
          <cell r="S691">
            <v>50.26</v>
          </cell>
          <cell r="U691">
            <v>896</v>
          </cell>
          <cell r="V691">
            <v>883</v>
          </cell>
          <cell r="W691">
            <v>0.38</v>
          </cell>
        </row>
        <row r="692">
          <cell r="A692" t="str">
            <v>TWZ</v>
          </cell>
          <cell r="B692">
            <v>690</v>
          </cell>
          <cell r="C692" t="str">
            <v> i | 1 | 3 </v>
          </cell>
          <cell r="E692">
            <v>0.09</v>
          </cell>
          <cell r="F692">
            <v>0</v>
          </cell>
          <cell r="G692">
            <v>32970900</v>
          </cell>
          <cell r="H692">
            <v>2970</v>
          </cell>
          <cell r="I692">
            <v>892</v>
          </cell>
          <cell r="J692">
            <v>468.89</v>
          </cell>
          <cell r="K692">
            <v>0.32</v>
          </cell>
          <cell r="L692">
            <v>0.88</v>
          </cell>
          <cell r="N692">
            <v>0</v>
          </cell>
          <cell r="O692">
            <v>2.42</v>
          </cell>
          <cell r="P692">
            <v>7.0000000000000007E-2</v>
          </cell>
          <cell r="Q692">
            <v>-0.21</v>
          </cell>
          <cell r="S692">
            <v>83.23</v>
          </cell>
          <cell r="U692">
            <v>967</v>
          </cell>
          <cell r="V692">
            <v>906</v>
          </cell>
          <cell r="W692">
            <v>-1.03</v>
          </cell>
        </row>
        <row r="693">
          <cell r="A693" t="str">
            <v>TYCN</v>
          </cell>
          <cell r="B693">
            <v>691</v>
          </cell>
          <cell r="C693" t="str">
            <v> i | 1 | 3 </v>
          </cell>
          <cell r="E693">
            <v>1.99</v>
          </cell>
          <cell r="F693">
            <v>0</v>
          </cell>
          <cell r="G693">
            <v>0</v>
          </cell>
          <cell r="H693">
            <v>0</v>
          </cell>
          <cell r="I693">
            <v>1188</v>
          </cell>
          <cell r="K693">
            <v>0.28999999999999998</v>
          </cell>
          <cell r="L693">
            <v>0.61</v>
          </cell>
          <cell r="N693">
            <v>0</v>
          </cell>
          <cell r="O693">
            <v>-12.02</v>
          </cell>
          <cell r="P693">
            <v>-21.41</v>
          </cell>
          <cell r="Q693">
            <v>-4.5999999999999996</v>
          </cell>
          <cell r="S693">
            <v>29.56</v>
          </cell>
        </row>
        <row r="694">
          <cell r="A694" t="str">
            <v>U</v>
          </cell>
          <cell r="B694">
            <v>692</v>
          </cell>
          <cell r="C694" t="str">
            <v> i | 1 | 3 </v>
          </cell>
          <cell r="E694">
            <v>1.29</v>
          </cell>
          <cell r="F694">
            <v>0</v>
          </cell>
          <cell r="G694">
            <v>3232400</v>
          </cell>
          <cell r="H694">
            <v>4140</v>
          </cell>
          <cell r="I694">
            <v>7242</v>
          </cell>
          <cell r="K694">
            <v>0.43</v>
          </cell>
          <cell r="L694">
            <v>1.37</v>
          </cell>
          <cell r="N694">
            <v>0</v>
          </cell>
          <cell r="O694">
            <v>0.19</v>
          </cell>
          <cell r="P694">
            <v>-3.62</v>
          </cell>
          <cell r="Q694">
            <v>-75.13</v>
          </cell>
          <cell r="S694">
            <v>52.99</v>
          </cell>
        </row>
        <row r="695">
          <cell r="A695" t="str">
            <v>UAC</v>
          </cell>
          <cell r="B695">
            <v>693</v>
          </cell>
          <cell r="C695" t="str">
            <v> i | 1 | 2 | 3 </v>
          </cell>
          <cell r="E695">
            <v>3.9</v>
          </cell>
          <cell r="F695">
            <v>1.56</v>
          </cell>
          <cell r="G695">
            <v>705700</v>
          </cell>
          <cell r="H695">
            <v>2759</v>
          </cell>
          <cell r="I695">
            <v>2604</v>
          </cell>
          <cell r="J695">
            <v>11.89</v>
          </cell>
          <cell r="K695">
            <v>1.74</v>
          </cell>
          <cell r="L695">
            <v>1.06</v>
          </cell>
          <cell r="M695">
            <v>0.06</v>
          </cell>
          <cell r="N695">
            <v>0.32</v>
          </cell>
          <cell r="O695">
            <v>8.67</v>
          </cell>
          <cell r="P695">
            <v>15.29</v>
          </cell>
          <cell r="Q695">
            <v>14.16</v>
          </cell>
          <cell r="R695">
            <v>3.46</v>
          </cell>
          <cell r="S695">
            <v>31.76</v>
          </cell>
          <cell r="U695">
            <v>291</v>
          </cell>
          <cell r="V695">
            <v>326</v>
          </cell>
          <cell r="W695">
            <v>0.21</v>
          </cell>
        </row>
        <row r="696">
          <cell r="A696" t="str">
            <v>UBIS</v>
          </cell>
          <cell r="B696">
            <v>694</v>
          </cell>
          <cell r="C696" t="str">
            <v> i | 1 | 2 | 3 </v>
          </cell>
          <cell r="E696">
            <v>5.4</v>
          </cell>
          <cell r="F696">
            <v>-1.82</v>
          </cell>
          <cell r="G696">
            <v>12600</v>
          </cell>
          <cell r="H696">
            <v>68</v>
          </cell>
          <cell r="I696">
            <v>1231</v>
          </cell>
          <cell r="J696">
            <v>9.5500000000000007</v>
          </cell>
          <cell r="K696">
            <v>2.62</v>
          </cell>
          <cell r="L696">
            <v>0.65</v>
          </cell>
          <cell r="M696">
            <v>0.15</v>
          </cell>
          <cell r="N696">
            <v>0.56999999999999995</v>
          </cell>
          <cell r="O696">
            <v>21.16</v>
          </cell>
          <cell r="P696">
            <v>28.36</v>
          </cell>
          <cell r="Q696">
            <v>15.21</v>
          </cell>
          <cell r="R696">
            <v>4.55</v>
          </cell>
          <cell r="S696">
            <v>31.4</v>
          </cell>
          <cell r="U696">
            <v>106</v>
          </cell>
          <cell r="V696">
            <v>97</v>
          </cell>
          <cell r="W696">
            <v>-0.08</v>
          </cell>
        </row>
        <row r="697">
          <cell r="A697" t="str">
            <v>UEC</v>
          </cell>
          <cell r="B697">
            <v>695</v>
          </cell>
          <cell r="C697" t="str">
            <v> i | 1 | 2 | 3 </v>
          </cell>
          <cell r="E697">
            <v>1.01</v>
          </cell>
          <cell r="F697">
            <v>-0.98</v>
          </cell>
          <cell r="G697">
            <v>1050700</v>
          </cell>
          <cell r="H697">
            <v>1055</v>
          </cell>
          <cell r="I697">
            <v>576</v>
          </cell>
          <cell r="J697">
            <v>7.71</v>
          </cell>
          <cell r="K697">
            <v>0.44</v>
          </cell>
          <cell r="L697">
            <v>0.16</v>
          </cell>
          <cell r="M697">
            <v>0.05</v>
          </cell>
          <cell r="N697">
            <v>0.13</v>
          </cell>
          <cell r="O697">
            <v>4.7</v>
          </cell>
          <cell r="P697">
            <v>5.77</v>
          </cell>
          <cell r="Q697">
            <v>5.45</v>
          </cell>
          <cell r="S697">
            <v>71.010000000000005</v>
          </cell>
          <cell r="U697">
            <v>379</v>
          </cell>
          <cell r="V697">
            <v>355</v>
          </cell>
          <cell r="W697">
            <v>-0.15</v>
          </cell>
        </row>
        <row r="698">
          <cell r="A698" t="str">
            <v>UKEM</v>
          </cell>
          <cell r="B698">
            <v>696</v>
          </cell>
          <cell r="C698" t="str">
            <v> i | 1 | 3 </v>
          </cell>
          <cell r="E698">
            <v>0.56000000000000005</v>
          </cell>
          <cell r="F698">
            <v>0</v>
          </cell>
          <cell r="G698">
            <v>4776100</v>
          </cell>
          <cell r="H698">
            <v>2717</v>
          </cell>
          <cell r="I698">
            <v>692</v>
          </cell>
          <cell r="J698">
            <v>8.2899999999999991</v>
          </cell>
          <cell r="K698">
            <v>0.7</v>
          </cell>
          <cell r="L698">
            <v>0.7</v>
          </cell>
          <cell r="N698">
            <v>7.0000000000000007E-2</v>
          </cell>
          <cell r="O698">
            <v>7.34</v>
          </cell>
          <cell r="P698">
            <v>8.51</v>
          </cell>
          <cell r="Q698">
            <v>3.23</v>
          </cell>
          <cell r="R698">
            <v>2.89</v>
          </cell>
          <cell r="S698">
            <v>55.44</v>
          </cell>
          <cell r="U698">
            <v>307</v>
          </cell>
          <cell r="V698">
            <v>259</v>
          </cell>
          <cell r="W698">
            <v>0.33</v>
          </cell>
        </row>
        <row r="699">
          <cell r="A699" t="str">
            <v>UMI</v>
          </cell>
          <cell r="B699">
            <v>697</v>
          </cell>
          <cell r="C699" t="str">
            <v> i | 1 | 3 </v>
          </cell>
          <cell r="E699">
            <v>0.68</v>
          </cell>
          <cell r="F699">
            <v>3.03</v>
          </cell>
          <cell r="G699">
            <v>223100</v>
          </cell>
          <cell r="H699">
            <v>149</v>
          </cell>
          <cell r="I699">
            <v>569</v>
          </cell>
          <cell r="K699">
            <v>0.45</v>
          </cell>
          <cell r="L699">
            <v>1.41</v>
          </cell>
          <cell r="N699">
            <v>0</v>
          </cell>
          <cell r="O699">
            <v>-3.7</v>
          </cell>
          <cell r="P699">
            <v>-10.16</v>
          </cell>
          <cell r="Q699">
            <v>-4.76</v>
          </cell>
          <cell r="S699">
            <v>58.51</v>
          </cell>
        </row>
        <row r="700">
          <cell r="A700" t="str">
            <v>UMS</v>
          </cell>
          <cell r="B700">
            <v>698</v>
          </cell>
          <cell r="C700" t="str">
            <v> i | 1 | 3 </v>
          </cell>
          <cell r="D700" t="str">
            <v>C</v>
          </cell>
          <cell r="E700">
            <v>0.27</v>
          </cell>
          <cell r="F700">
            <v>8</v>
          </cell>
          <cell r="G700">
            <v>135900</v>
          </cell>
          <cell r="H700">
            <v>36</v>
          </cell>
          <cell r="I700">
            <v>190</v>
          </cell>
          <cell r="K700">
            <v>8.67</v>
          </cell>
          <cell r="L700">
            <v>29.4</v>
          </cell>
          <cell r="N700">
            <v>0</v>
          </cell>
          <cell r="O700">
            <v>-4.07</v>
          </cell>
          <cell r="P700">
            <v>-110.67</v>
          </cell>
          <cell r="Q700">
            <v>-43.96</v>
          </cell>
          <cell r="S700">
            <v>6.14</v>
          </cell>
        </row>
        <row r="701">
          <cell r="A701" t="str">
            <v>UNIQ</v>
          </cell>
          <cell r="B701">
            <v>699</v>
          </cell>
          <cell r="C701" t="str">
            <v> i | 1 | 2 | 3 </v>
          </cell>
          <cell r="E701">
            <v>5</v>
          </cell>
          <cell r="F701">
            <v>-0.99</v>
          </cell>
          <cell r="G701">
            <v>1816700</v>
          </cell>
          <cell r="H701">
            <v>9131</v>
          </cell>
          <cell r="I701">
            <v>5405</v>
          </cell>
          <cell r="J701">
            <v>13.28</v>
          </cell>
          <cell r="K701">
            <v>0.68</v>
          </cell>
          <cell r="L701">
            <v>3.21</v>
          </cell>
          <cell r="M701">
            <v>0.27</v>
          </cell>
          <cell r="N701">
            <v>0.38</v>
          </cell>
          <cell r="O701">
            <v>4.13</v>
          </cell>
          <cell r="P701">
            <v>5.13</v>
          </cell>
          <cell r="Q701">
            <v>2.77</v>
          </cell>
          <cell r="R701">
            <v>5.4</v>
          </cell>
          <cell r="S701">
            <v>56.52</v>
          </cell>
          <cell r="U701">
            <v>538</v>
          </cell>
          <cell r="V701">
            <v>527</v>
          </cell>
          <cell r="W701">
            <v>9.0399999999999991</v>
          </cell>
        </row>
        <row r="702">
          <cell r="A702" t="str">
            <v>UOBKH</v>
          </cell>
          <cell r="B702">
            <v>700</v>
          </cell>
          <cell r="C702" t="str">
            <v> i | 1 | 3 </v>
          </cell>
          <cell r="E702">
            <v>3.54</v>
          </cell>
          <cell r="F702">
            <v>-0.56000000000000005</v>
          </cell>
          <cell r="G702">
            <v>7500</v>
          </cell>
          <cell r="H702">
            <v>27</v>
          </cell>
          <cell r="I702">
            <v>1779</v>
          </cell>
          <cell r="J702">
            <v>9.66</v>
          </cell>
          <cell r="K702">
            <v>0.49</v>
          </cell>
          <cell r="L702">
            <v>0.37</v>
          </cell>
          <cell r="M702">
            <v>0.01</v>
          </cell>
          <cell r="N702">
            <v>0.37</v>
          </cell>
          <cell r="O702">
            <v>4.24</v>
          </cell>
          <cell r="P702">
            <v>5.2</v>
          </cell>
          <cell r="Q702">
            <v>17.96</v>
          </cell>
          <cell r="R702">
            <v>0.2</v>
          </cell>
          <cell r="S702">
            <v>12.81</v>
          </cell>
          <cell r="U702">
            <v>433</v>
          </cell>
          <cell r="V702">
            <v>421</v>
          </cell>
          <cell r="W702">
            <v>-0.32</v>
          </cell>
        </row>
        <row r="703">
          <cell r="A703" t="str">
            <v>UP</v>
          </cell>
          <cell r="B703">
            <v>701</v>
          </cell>
          <cell r="C703" t="str">
            <v> i | 1 | 3 </v>
          </cell>
          <cell r="E703">
            <v>13.1</v>
          </cell>
          <cell r="F703">
            <v>0</v>
          </cell>
          <cell r="G703">
            <v>0</v>
          </cell>
          <cell r="H703">
            <v>0</v>
          </cell>
          <cell r="I703">
            <v>328</v>
          </cell>
          <cell r="K703">
            <v>0.69</v>
          </cell>
          <cell r="L703">
            <v>0.26</v>
          </cell>
          <cell r="N703">
            <v>0</v>
          </cell>
          <cell r="O703">
            <v>-6.97</v>
          </cell>
          <cell r="P703">
            <v>-9.1199999999999992</v>
          </cell>
          <cell r="Q703">
            <v>-6.86</v>
          </cell>
          <cell r="S703">
            <v>30.17</v>
          </cell>
        </row>
        <row r="704">
          <cell r="A704" t="str">
            <v>UPA</v>
          </cell>
          <cell r="B704">
            <v>702</v>
          </cell>
          <cell r="C704" t="str">
            <v> i | 1 | 2 | 3 </v>
          </cell>
          <cell r="E704">
            <v>0.24</v>
          </cell>
          <cell r="F704">
            <v>4.3499999999999996</v>
          </cell>
          <cell r="G704">
            <v>321893100</v>
          </cell>
          <cell r="H704">
            <v>77158</v>
          </cell>
          <cell r="I704">
            <v>2431</v>
          </cell>
          <cell r="K704">
            <v>0.68</v>
          </cell>
          <cell r="L704">
            <v>0.06</v>
          </cell>
          <cell r="N704">
            <v>0</v>
          </cell>
          <cell r="O704">
            <v>-1.83</v>
          </cell>
          <cell r="P704">
            <v>-1.95</v>
          </cell>
          <cell r="Q704">
            <v>-34.67</v>
          </cell>
          <cell r="S704">
            <v>63.57</v>
          </cell>
        </row>
        <row r="705">
          <cell r="A705" t="str">
            <v>UPF</v>
          </cell>
          <cell r="B705">
            <v>703</v>
          </cell>
          <cell r="C705" t="str">
            <v> i | 1 | 2 | 3 </v>
          </cell>
          <cell r="E705">
            <v>62.25</v>
          </cell>
          <cell r="F705">
            <v>-1.19</v>
          </cell>
          <cell r="G705">
            <v>2500</v>
          </cell>
          <cell r="H705">
            <v>155</v>
          </cell>
          <cell r="I705">
            <v>467</v>
          </cell>
          <cell r="J705">
            <v>8.2799999999999994</v>
          </cell>
          <cell r="K705">
            <v>1.17</v>
          </cell>
          <cell r="L705">
            <v>0.36</v>
          </cell>
          <cell r="M705">
            <v>0.13</v>
          </cell>
          <cell r="N705">
            <v>7.52</v>
          </cell>
          <cell r="O705">
            <v>13.99</v>
          </cell>
          <cell r="P705">
            <v>15.16</v>
          </cell>
          <cell r="Q705">
            <v>10.130000000000001</v>
          </cell>
          <cell r="R705">
            <v>0.21</v>
          </cell>
          <cell r="S705">
            <v>18.190000000000001</v>
          </cell>
          <cell r="U705">
            <v>185</v>
          </cell>
          <cell r="V705">
            <v>119</v>
          </cell>
          <cell r="W705">
            <v>-0.25</v>
          </cell>
        </row>
        <row r="706">
          <cell r="A706" t="str">
            <v>UPOIC</v>
          </cell>
          <cell r="B706">
            <v>704</v>
          </cell>
          <cell r="C706" t="str">
            <v> i | 1 | 3 </v>
          </cell>
          <cell r="E706">
            <v>3.96</v>
          </cell>
          <cell r="F706">
            <v>1.02</v>
          </cell>
          <cell r="G706">
            <v>36200</v>
          </cell>
          <cell r="H706">
            <v>145</v>
          </cell>
          <cell r="I706">
            <v>1283</v>
          </cell>
          <cell r="J706">
            <v>20.56</v>
          </cell>
          <cell r="K706">
            <v>1.21</v>
          </cell>
          <cell r="L706">
            <v>0.45</v>
          </cell>
          <cell r="M706">
            <v>0.03</v>
          </cell>
          <cell r="N706">
            <v>0.19</v>
          </cell>
          <cell r="O706">
            <v>5.94</v>
          </cell>
          <cell r="P706">
            <v>6.04</v>
          </cell>
          <cell r="Q706">
            <v>6.68</v>
          </cell>
          <cell r="R706">
            <v>0.64</v>
          </cell>
          <cell r="S706">
            <v>24.34</v>
          </cell>
          <cell r="U706">
            <v>633</v>
          </cell>
          <cell r="V706">
            <v>566</v>
          </cell>
          <cell r="W706">
            <v>-7.0000000000000007E-2</v>
          </cell>
        </row>
        <row r="707">
          <cell r="A707" t="str">
            <v>UREKA</v>
          </cell>
          <cell r="B707">
            <v>705</v>
          </cell>
          <cell r="C707" t="str">
            <v> i | 1 | 2 | 3 </v>
          </cell>
          <cell r="E707">
            <v>0.83</v>
          </cell>
          <cell r="F707">
            <v>-1.19</v>
          </cell>
          <cell r="G707">
            <v>21700</v>
          </cell>
          <cell r="H707">
            <v>18</v>
          </cell>
          <cell r="I707">
            <v>738</v>
          </cell>
          <cell r="K707">
            <v>2.08</v>
          </cell>
          <cell r="L707">
            <v>0.55000000000000004</v>
          </cell>
          <cell r="N707">
            <v>0</v>
          </cell>
          <cell r="O707">
            <v>-16.05</v>
          </cell>
          <cell r="P707">
            <v>-28.81</v>
          </cell>
          <cell r="Q707">
            <v>-202.67</v>
          </cell>
          <cell r="S707">
            <v>58.67</v>
          </cell>
        </row>
        <row r="708">
          <cell r="A708" t="str">
            <v>UT</v>
          </cell>
          <cell r="B708">
            <v>706</v>
          </cell>
          <cell r="C708" t="str">
            <v> i | 1 | 3 </v>
          </cell>
          <cell r="E708">
            <v>16.100000000000001</v>
          </cell>
          <cell r="F708">
            <v>-2.42</v>
          </cell>
          <cell r="G708">
            <v>2000</v>
          </cell>
          <cell r="H708">
            <v>30</v>
          </cell>
          <cell r="I708">
            <v>725</v>
          </cell>
          <cell r="K708">
            <v>0.88</v>
          </cell>
          <cell r="L708">
            <v>0.15</v>
          </cell>
          <cell r="N708">
            <v>0</v>
          </cell>
          <cell r="O708">
            <v>-0.24</v>
          </cell>
          <cell r="P708">
            <v>-0.25</v>
          </cell>
          <cell r="Q708">
            <v>0.82</v>
          </cell>
          <cell r="S708">
            <v>25.23</v>
          </cell>
        </row>
        <row r="709">
          <cell r="A709" t="str">
            <v>UTP</v>
          </cell>
          <cell r="B709">
            <v>707</v>
          </cell>
          <cell r="C709" t="str">
            <v> i | 1 | 2 | 3 </v>
          </cell>
          <cell r="E709">
            <v>13.3</v>
          </cell>
          <cell r="F709">
            <v>0</v>
          </cell>
          <cell r="G709">
            <v>1913100</v>
          </cell>
          <cell r="H709">
            <v>25469</v>
          </cell>
          <cell r="I709">
            <v>8645</v>
          </cell>
          <cell r="J709">
            <v>8.69</v>
          </cell>
          <cell r="K709">
            <v>2.46</v>
          </cell>
          <cell r="L709">
            <v>0.11</v>
          </cell>
          <cell r="M709">
            <v>0.41</v>
          </cell>
          <cell r="N709">
            <v>1.52</v>
          </cell>
          <cell r="O709">
            <v>30.94</v>
          </cell>
          <cell r="P709">
            <v>30.74</v>
          </cell>
          <cell r="Q709">
            <v>29.39</v>
          </cell>
          <cell r="R709">
            <v>5.04</v>
          </cell>
          <cell r="S709">
            <v>39.61</v>
          </cell>
          <cell r="U709">
            <v>86</v>
          </cell>
          <cell r="V709">
            <v>70</v>
          </cell>
          <cell r="W709">
            <v>0.15</v>
          </cell>
        </row>
        <row r="710">
          <cell r="A710" t="str">
            <v>UV</v>
          </cell>
          <cell r="B710">
            <v>708</v>
          </cell>
          <cell r="C710" t="str">
            <v> i | 1 | 3 </v>
          </cell>
          <cell r="E710">
            <v>2.96</v>
          </cell>
          <cell r="F710">
            <v>-1.99</v>
          </cell>
          <cell r="G710">
            <v>4419400</v>
          </cell>
          <cell r="H710">
            <v>13229</v>
          </cell>
          <cell r="I710">
            <v>5659</v>
          </cell>
          <cell r="J710">
            <v>89.37</v>
          </cell>
          <cell r="K710">
            <v>0.6</v>
          </cell>
          <cell r="L710">
            <v>0.92</v>
          </cell>
          <cell r="M710">
            <v>0.02</v>
          </cell>
          <cell r="N710">
            <v>0.03</v>
          </cell>
          <cell r="O710">
            <v>0.75</v>
          </cell>
          <cell r="P710">
            <v>0.62</v>
          </cell>
          <cell r="Q710">
            <v>1.42</v>
          </cell>
          <cell r="R710">
            <v>0.68</v>
          </cell>
          <cell r="S710">
            <v>33.99</v>
          </cell>
          <cell r="U710">
            <v>932</v>
          </cell>
          <cell r="V710">
            <v>955</v>
          </cell>
          <cell r="W710">
            <v>2.85</v>
          </cell>
        </row>
        <row r="711">
          <cell r="A711" t="str">
            <v>UVAN</v>
          </cell>
          <cell r="B711">
            <v>709</v>
          </cell>
          <cell r="C711" t="str">
            <v> i | 1 | 2 | 3 </v>
          </cell>
          <cell r="E711">
            <v>5.0999999999999996</v>
          </cell>
          <cell r="F711">
            <v>2</v>
          </cell>
          <cell r="G711">
            <v>51100</v>
          </cell>
          <cell r="H711">
            <v>259</v>
          </cell>
          <cell r="I711">
            <v>4794</v>
          </cell>
          <cell r="J711">
            <v>17.600000000000001</v>
          </cell>
          <cell r="K711">
            <v>1.49</v>
          </cell>
          <cell r="L711">
            <v>0.19</v>
          </cell>
          <cell r="M711">
            <v>0.1</v>
          </cell>
          <cell r="N711">
            <v>0.28999999999999998</v>
          </cell>
          <cell r="O711">
            <v>9.4700000000000006</v>
          </cell>
          <cell r="P711">
            <v>8.4700000000000006</v>
          </cell>
          <cell r="Q711">
            <v>6.82</v>
          </cell>
          <cell r="R711">
            <v>6.67</v>
          </cell>
          <cell r="S711">
            <v>48.28</v>
          </cell>
          <cell r="U711">
            <v>525</v>
          </cell>
          <cell r="V711">
            <v>414</v>
          </cell>
          <cell r="W711">
            <v>-10.61</v>
          </cell>
        </row>
        <row r="712">
          <cell r="A712" t="str">
            <v>UWC</v>
          </cell>
          <cell r="B712">
            <v>710</v>
          </cell>
          <cell r="C712" t="str">
            <v> i | 1 | 2 | 3 </v>
          </cell>
          <cell r="D712" t="str">
            <v>C</v>
          </cell>
          <cell r="E712">
            <v>0.05</v>
          </cell>
          <cell r="F712">
            <v>0</v>
          </cell>
          <cell r="G712">
            <v>3826700</v>
          </cell>
          <cell r="H712">
            <v>189</v>
          </cell>
          <cell r="I712">
            <v>658</v>
          </cell>
          <cell r="K712">
            <v>5</v>
          </cell>
          <cell r="L712">
            <v>3.17</v>
          </cell>
          <cell r="N712">
            <v>0</v>
          </cell>
          <cell r="O712">
            <v>-14.67</v>
          </cell>
          <cell r="P712">
            <v>-94.88</v>
          </cell>
          <cell r="Q712">
            <v>-73.73</v>
          </cell>
          <cell r="S712">
            <v>62.28</v>
          </cell>
        </row>
        <row r="713">
          <cell r="A713" t="str">
            <v>VARO</v>
          </cell>
          <cell r="B713">
            <v>711</v>
          </cell>
          <cell r="C713" t="str">
            <v> i | 1 | 2 | 3 </v>
          </cell>
          <cell r="E713">
            <v>3.66</v>
          </cell>
          <cell r="F713">
            <v>0</v>
          </cell>
          <cell r="G713">
            <v>0</v>
          </cell>
          <cell r="H713">
            <v>0</v>
          </cell>
          <cell r="I713">
            <v>366</v>
          </cell>
          <cell r="K713">
            <v>0.46</v>
          </cell>
          <cell r="L713">
            <v>0.9</v>
          </cell>
          <cell r="N713">
            <v>0</v>
          </cell>
          <cell r="O713">
            <v>-8</v>
          </cell>
          <cell r="P713">
            <v>-17.260000000000002</v>
          </cell>
          <cell r="Q713">
            <v>-17.22</v>
          </cell>
          <cell r="S713">
            <v>23.78</v>
          </cell>
        </row>
        <row r="714">
          <cell r="A714" t="str">
            <v>VCOM</v>
          </cell>
          <cell r="B714">
            <v>712</v>
          </cell>
          <cell r="C714" t="str">
            <v> i | 1 | 2 | 3 </v>
          </cell>
          <cell r="E714">
            <v>4.96</v>
          </cell>
          <cell r="F714">
            <v>1.22</v>
          </cell>
          <cell r="G714">
            <v>747900</v>
          </cell>
          <cell r="H714">
            <v>3678</v>
          </cell>
          <cell r="I714">
            <v>1488</v>
          </cell>
          <cell r="J714">
            <v>15.12</v>
          </cell>
          <cell r="K714">
            <v>3.24</v>
          </cell>
          <cell r="L714">
            <v>1.85</v>
          </cell>
          <cell r="M714">
            <v>0.1</v>
          </cell>
          <cell r="N714">
            <v>0.33</v>
          </cell>
          <cell r="O714">
            <v>12.21</v>
          </cell>
          <cell r="P714">
            <v>21.92</v>
          </cell>
          <cell r="Q714">
            <v>5.0599999999999996</v>
          </cell>
          <cell r="R714">
            <v>3.23</v>
          </cell>
          <cell r="S714">
            <v>25.17</v>
          </cell>
          <cell r="U714">
            <v>289</v>
          </cell>
          <cell r="V714">
            <v>320</v>
          </cell>
          <cell r="W714">
            <v>1.39</v>
          </cell>
        </row>
        <row r="715">
          <cell r="A715" t="str">
            <v>VGI</v>
          </cell>
          <cell r="B715">
            <v>713</v>
          </cell>
          <cell r="C715" t="str">
            <v> i | 1 | 2 | 3 </v>
          </cell>
          <cell r="E715">
            <v>7.6</v>
          </cell>
          <cell r="F715">
            <v>0</v>
          </cell>
          <cell r="G715">
            <v>34216400</v>
          </cell>
          <cell r="H715">
            <v>259881</v>
          </cell>
          <cell r="I715">
            <v>65445</v>
          </cell>
          <cell r="J715">
            <v>98.58</v>
          </cell>
          <cell r="K715">
            <v>4.58</v>
          </cell>
          <cell r="L715">
            <v>0.28999999999999998</v>
          </cell>
          <cell r="M715">
            <v>0.02</v>
          </cell>
          <cell r="N715">
            <v>0.08</v>
          </cell>
          <cell r="O715">
            <v>0.91</v>
          </cell>
          <cell r="P715">
            <v>4.46</v>
          </cell>
          <cell r="Q715">
            <v>-7.6</v>
          </cell>
          <cell r="R715">
            <v>0.8</v>
          </cell>
          <cell r="S715">
            <v>24.7</v>
          </cell>
          <cell r="U715">
            <v>843</v>
          </cell>
          <cell r="V715">
            <v>950</v>
          </cell>
          <cell r="W715">
            <v>14.31</v>
          </cell>
        </row>
        <row r="716">
          <cell r="A716" t="str">
            <v>VIBHA</v>
          </cell>
          <cell r="B716">
            <v>714</v>
          </cell>
          <cell r="C716" t="str">
            <v> i | 1 | 2 | 3 </v>
          </cell>
          <cell r="E716">
            <v>1.48</v>
          </cell>
          <cell r="F716">
            <v>-0.67</v>
          </cell>
          <cell r="G716">
            <v>1861800</v>
          </cell>
          <cell r="H716">
            <v>2768</v>
          </cell>
          <cell r="I716">
            <v>20092</v>
          </cell>
          <cell r="J716">
            <v>68.63</v>
          </cell>
          <cell r="K716">
            <v>2.61</v>
          </cell>
          <cell r="L716">
            <v>1.35</v>
          </cell>
          <cell r="M716">
            <v>0.05</v>
          </cell>
          <cell r="N716">
            <v>0.02</v>
          </cell>
          <cell r="O716">
            <v>3.83</v>
          </cell>
          <cell r="P716">
            <v>3.86</v>
          </cell>
          <cell r="Q716">
            <v>2.76</v>
          </cell>
          <cell r="R716">
            <v>2.97</v>
          </cell>
          <cell r="S716">
            <v>35.44</v>
          </cell>
          <cell r="U716">
            <v>844</v>
          </cell>
          <cell r="V716">
            <v>813</v>
          </cell>
          <cell r="W716">
            <v>17.760000000000002</v>
          </cell>
        </row>
        <row r="717">
          <cell r="A717" t="str">
            <v>VIH</v>
          </cell>
          <cell r="B717">
            <v>715</v>
          </cell>
          <cell r="C717" t="str">
            <v> i | 1 | 2 | 3 </v>
          </cell>
          <cell r="E717">
            <v>7.4</v>
          </cell>
          <cell r="F717">
            <v>6.47</v>
          </cell>
          <cell r="G717">
            <v>5138400</v>
          </cell>
          <cell r="H717">
            <v>37154</v>
          </cell>
          <cell r="I717">
            <v>4223</v>
          </cell>
          <cell r="J717">
            <v>23.89</v>
          </cell>
          <cell r="K717">
            <v>3.16</v>
          </cell>
          <cell r="L717">
            <v>0.67</v>
          </cell>
          <cell r="M717">
            <v>0.14000000000000001</v>
          </cell>
          <cell r="N717">
            <v>0.31</v>
          </cell>
          <cell r="O717">
            <v>10.82</v>
          </cell>
          <cell r="P717">
            <v>13.72</v>
          </cell>
          <cell r="Q717">
            <v>7.12</v>
          </cell>
          <cell r="R717">
            <v>1.89</v>
          </cell>
          <cell r="S717">
            <v>29.57</v>
          </cell>
          <cell r="U717">
            <v>490</v>
          </cell>
          <cell r="V717">
            <v>457</v>
          </cell>
          <cell r="W717">
            <v>1.1000000000000001</v>
          </cell>
        </row>
        <row r="718">
          <cell r="A718" t="str">
            <v>VL</v>
          </cell>
          <cell r="B718">
            <v>716</v>
          </cell>
          <cell r="C718" t="str">
            <v> i | 1 | 3 </v>
          </cell>
          <cell r="E718">
            <v>1.1299999999999999</v>
          </cell>
          <cell r="F718">
            <v>-2.59</v>
          </cell>
          <cell r="G718">
            <v>9818100</v>
          </cell>
          <cell r="H718">
            <v>11215</v>
          </cell>
          <cell r="I718">
            <v>904</v>
          </cell>
          <cell r="J718">
            <v>10.73</v>
          </cell>
          <cell r="K718">
            <v>1.1100000000000001</v>
          </cell>
          <cell r="L718">
            <v>1.18</v>
          </cell>
          <cell r="M718">
            <v>0.02</v>
          </cell>
          <cell r="N718">
            <v>0.11</v>
          </cell>
          <cell r="O718">
            <v>7.21</v>
          </cell>
          <cell r="P718">
            <v>10.64</v>
          </cell>
          <cell r="Q718">
            <v>12.76</v>
          </cell>
          <cell r="R718">
            <v>6.19</v>
          </cell>
          <cell r="S718">
            <v>32.43</v>
          </cell>
          <cell r="U718">
            <v>326</v>
          </cell>
          <cell r="V718">
            <v>336</v>
          </cell>
          <cell r="W718">
            <v>0.33</v>
          </cell>
        </row>
        <row r="719">
          <cell r="A719" t="str">
            <v>VNG</v>
          </cell>
          <cell r="B719">
            <v>717</v>
          </cell>
          <cell r="C719" t="str">
            <v> i | 1 | 2 | 3 </v>
          </cell>
          <cell r="E719">
            <v>3.48</v>
          </cell>
          <cell r="F719">
            <v>6.75</v>
          </cell>
          <cell r="G719">
            <v>157400</v>
          </cell>
          <cell r="H719">
            <v>563</v>
          </cell>
          <cell r="I719">
            <v>6039</v>
          </cell>
          <cell r="K719">
            <v>0.94</v>
          </cell>
          <cell r="L719">
            <v>1.97</v>
          </cell>
          <cell r="N719">
            <v>0</v>
          </cell>
          <cell r="O719">
            <v>-2.77</v>
          </cell>
          <cell r="P719">
            <v>-11.96</v>
          </cell>
          <cell r="Q719">
            <v>-6.74</v>
          </cell>
          <cell r="S719">
            <v>23.87</v>
          </cell>
        </row>
        <row r="720">
          <cell r="A720" t="str">
            <v>VNT</v>
          </cell>
          <cell r="B720">
            <v>718</v>
          </cell>
          <cell r="C720" t="str">
            <v> i | 1 | 3 </v>
          </cell>
          <cell r="E720">
            <v>23.8</v>
          </cell>
          <cell r="F720">
            <v>-2.06</v>
          </cell>
          <cell r="G720">
            <v>1081200</v>
          </cell>
          <cell r="H720">
            <v>25893</v>
          </cell>
          <cell r="I720">
            <v>28208</v>
          </cell>
          <cell r="J720">
            <v>10.15</v>
          </cell>
          <cell r="K720">
            <v>1.31</v>
          </cell>
          <cell r="L720">
            <v>0.18</v>
          </cell>
          <cell r="M720">
            <v>1.4</v>
          </cell>
          <cell r="N720">
            <v>2.35</v>
          </cell>
          <cell r="O720">
            <v>10.59</v>
          </cell>
          <cell r="P720">
            <v>13.24</v>
          </cell>
          <cell r="Q720">
            <v>11.85</v>
          </cell>
          <cell r="R720">
            <v>5.88</v>
          </cell>
          <cell r="S720">
            <v>16.239999999999998</v>
          </cell>
          <cell r="U720">
            <v>254</v>
          </cell>
          <cell r="V720">
            <v>218</v>
          </cell>
          <cell r="W720">
            <v>0.16</v>
          </cell>
        </row>
        <row r="721">
          <cell r="A721" t="str">
            <v>VPO</v>
          </cell>
          <cell r="B721">
            <v>719</v>
          </cell>
          <cell r="C721" t="str">
            <v> i | 1 | 3 </v>
          </cell>
          <cell r="E721">
            <v>0.44</v>
          </cell>
          <cell r="F721">
            <v>0</v>
          </cell>
          <cell r="G721">
            <v>122600</v>
          </cell>
          <cell r="H721">
            <v>54</v>
          </cell>
          <cell r="I721">
            <v>414</v>
          </cell>
          <cell r="K721">
            <v>0.83</v>
          </cell>
          <cell r="L721">
            <v>1.01</v>
          </cell>
          <cell r="N721">
            <v>0</v>
          </cell>
          <cell r="O721">
            <v>-4.47</v>
          </cell>
          <cell r="P721">
            <v>-13.48</v>
          </cell>
          <cell r="Q721">
            <v>-8.66</v>
          </cell>
          <cell r="S721">
            <v>32.229999999999997</v>
          </cell>
        </row>
        <row r="722">
          <cell r="A722" t="str">
            <v>VRANDA</v>
          </cell>
          <cell r="B722">
            <v>720</v>
          </cell>
          <cell r="C722" t="str">
            <v> i | 1 | 3 </v>
          </cell>
          <cell r="E722">
            <v>6.15</v>
          </cell>
          <cell r="F722">
            <v>-1.6</v>
          </cell>
          <cell r="G722">
            <v>2267000</v>
          </cell>
          <cell r="H722">
            <v>14160</v>
          </cell>
          <cell r="I722">
            <v>1966</v>
          </cell>
          <cell r="J722">
            <v>120.83</v>
          </cell>
          <cell r="K722">
            <v>0.95</v>
          </cell>
          <cell r="L722">
            <v>1.54</v>
          </cell>
          <cell r="N722">
            <v>0.05</v>
          </cell>
          <cell r="O722">
            <v>1.96</v>
          </cell>
          <cell r="P722">
            <v>0.78</v>
          </cell>
          <cell r="Q722">
            <v>0.77</v>
          </cell>
          <cell r="R722">
            <v>1.63</v>
          </cell>
          <cell r="S722">
            <v>33.57</v>
          </cell>
          <cell r="U722">
            <v>936</v>
          </cell>
          <cell r="V722">
            <v>909</v>
          </cell>
          <cell r="W722">
            <v>-1.87</v>
          </cell>
        </row>
        <row r="723">
          <cell r="A723" t="str">
            <v>W</v>
          </cell>
          <cell r="B723">
            <v>721</v>
          </cell>
          <cell r="C723" t="str">
            <v> i | 1 | 2 | 3 </v>
          </cell>
          <cell r="E723">
            <v>0.25</v>
          </cell>
          <cell r="F723">
            <v>4.17</v>
          </cell>
          <cell r="G723">
            <v>88212000</v>
          </cell>
          <cell r="H723">
            <v>21340</v>
          </cell>
          <cell r="I723">
            <v>3052</v>
          </cell>
          <cell r="K723">
            <v>2.78</v>
          </cell>
          <cell r="L723">
            <v>0.48</v>
          </cell>
          <cell r="N723">
            <v>0</v>
          </cell>
          <cell r="O723">
            <v>-14.58</v>
          </cell>
          <cell r="P723">
            <v>-21.84</v>
          </cell>
          <cell r="Q723">
            <v>-21.44</v>
          </cell>
          <cell r="S723">
            <v>24.14</v>
          </cell>
        </row>
        <row r="724">
          <cell r="A724" t="str">
            <v>WACOAL</v>
          </cell>
          <cell r="B724">
            <v>722</v>
          </cell>
          <cell r="C724" t="str">
            <v> i | 1 | 2 | 3 </v>
          </cell>
          <cell r="E724">
            <v>44.25</v>
          </cell>
          <cell r="F724">
            <v>0</v>
          </cell>
          <cell r="G724">
            <v>2000</v>
          </cell>
          <cell r="H724">
            <v>88</v>
          </cell>
          <cell r="I724">
            <v>5310</v>
          </cell>
          <cell r="K724">
            <v>0.96</v>
          </cell>
          <cell r="L724">
            <v>0.26</v>
          </cell>
          <cell r="M724">
            <v>1.9</v>
          </cell>
          <cell r="N724">
            <v>0</v>
          </cell>
          <cell r="O724">
            <v>-1.02</v>
          </cell>
          <cell r="P724">
            <v>-1.31</v>
          </cell>
          <cell r="Q724">
            <v>-6.2</v>
          </cell>
          <cell r="R724">
            <v>4.29</v>
          </cell>
          <cell r="S724">
            <v>27.89</v>
          </cell>
        </row>
        <row r="725">
          <cell r="A725" t="str">
            <v>WAVE</v>
          </cell>
          <cell r="B725">
            <v>723</v>
          </cell>
          <cell r="C725" t="str">
            <v> i | 1 | 2 | 3 </v>
          </cell>
          <cell r="E725">
            <v>0.6</v>
          </cell>
          <cell r="F725">
            <v>-1.64</v>
          </cell>
          <cell r="G725">
            <v>950300</v>
          </cell>
          <cell r="H725">
            <v>577</v>
          </cell>
          <cell r="I725">
            <v>471</v>
          </cell>
          <cell r="K725">
            <v>0.38</v>
          </cell>
          <cell r="L725">
            <v>1.72</v>
          </cell>
          <cell r="N725">
            <v>0</v>
          </cell>
          <cell r="O725">
            <v>-0.51</v>
          </cell>
          <cell r="P725">
            <v>-7.39</v>
          </cell>
          <cell r="Q725">
            <v>-9.61</v>
          </cell>
          <cell r="S725">
            <v>44.57</v>
          </cell>
        </row>
        <row r="726">
          <cell r="A726" t="str">
            <v>WG</v>
          </cell>
          <cell r="B726">
            <v>724</v>
          </cell>
          <cell r="C726" t="str">
            <v> i | 1 | 2 | 3 </v>
          </cell>
          <cell r="E726">
            <v>127.5</v>
          </cell>
          <cell r="F726">
            <v>3.24</v>
          </cell>
          <cell r="G726">
            <v>5200</v>
          </cell>
          <cell r="H726">
            <v>629</v>
          </cell>
          <cell r="I726">
            <v>2276</v>
          </cell>
          <cell r="J726">
            <v>13.4</v>
          </cell>
          <cell r="K726">
            <v>1.1100000000000001</v>
          </cell>
          <cell r="L726">
            <v>0.1</v>
          </cell>
          <cell r="N726">
            <v>9.51</v>
          </cell>
          <cell r="W726">
            <v>16.34</v>
          </cell>
        </row>
        <row r="727">
          <cell r="A727" t="str">
            <v>WGE</v>
          </cell>
          <cell r="B727">
            <v>725</v>
          </cell>
          <cell r="C727" t="str">
            <v> i </v>
          </cell>
          <cell r="E727">
            <v>1.67</v>
          </cell>
          <cell r="F727">
            <v>-2.91</v>
          </cell>
          <cell r="G727">
            <v>6017100</v>
          </cell>
          <cell r="H727">
            <v>10170</v>
          </cell>
          <cell r="I727">
            <v>1002</v>
          </cell>
          <cell r="J727">
            <v>14.24</v>
          </cell>
          <cell r="L727">
            <v>1.79</v>
          </cell>
          <cell r="N727">
            <v>0.12</v>
          </cell>
          <cell r="S727">
            <v>26.25</v>
          </cell>
        </row>
        <row r="728">
          <cell r="A728" t="str">
            <v>WHA</v>
          </cell>
          <cell r="B728">
            <v>726</v>
          </cell>
          <cell r="C728" t="str">
            <v> i | 1 | 2 | 3 </v>
          </cell>
          <cell r="E728">
            <v>3.16</v>
          </cell>
          <cell r="F728">
            <v>-1.25</v>
          </cell>
          <cell r="G728">
            <v>135565700</v>
          </cell>
          <cell r="H728">
            <v>430295</v>
          </cell>
          <cell r="I728">
            <v>47232</v>
          </cell>
          <cell r="J728">
            <v>20.8</v>
          </cell>
          <cell r="K728">
            <v>1.67</v>
          </cell>
          <cell r="L728">
            <v>1.83</v>
          </cell>
          <cell r="M728">
            <v>0.04</v>
          </cell>
          <cell r="N728">
            <v>0.15</v>
          </cell>
          <cell r="O728">
            <v>4.91</v>
          </cell>
          <cell r="P728">
            <v>7.79</v>
          </cell>
          <cell r="Q728">
            <v>22.01</v>
          </cell>
          <cell r="R728">
            <v>4.2300000000000004</v>
          </cell>
          <cell r="S728">
            <v>56.78</v>
          </cell>
          <cell r="U728">
            <v>582</v>
          </cell>
          <cell r="V728">
            <v>615</v>
          </cell>
          <cell r="W728">
            <v>1.36</v>
          </cell>
        </row>
        <row r="729">
          <cell r="A729" t="str">
            <v>WHAUP</v>
          </cell>
          <cell r="B729">
            <v>727</v>
          </cell>
          <cell r="C729" t="str">
            <v> i | 1 | 2 | 3 </v>
          </cell>
          <cell r="E729">
            <v>4.0999999999999996</v>
          </cell>
          <cell r="F729">
            <v>0.49</v>
          </cell>
          <cell r="G729">
            <v>6290500</v>
          </cell>
          <cell r="H729">
            <v>25915</v>
          </cell>
          <cell r="I729">
            <v>15683</v>
          </cell>
          <cell r="J729">
            <v>16.55</v>
          </cell>
          <cell r="K729">
            <v>1.29</v>
          </cell>
          <cell r="L729">
            <v>1.1499999999999999</v>
          </cell>
          <cell r="M729">
            <v>0.09</v>
          </cell>
          <cell r="N729">
            <v>0.25</v>
          </cell>
          <cell r="O729">
            <v>5.64</v>
          </cell>
          <cell r="P729">
            <v>7.39</v>
          </cell>
          <cell r="Q729">
            <v>29.1</v>
          </cell>
          <cell r="R729">
            <v>6.19</v>
          </cell>
          <cell r="S729">
            <v>26.8</v>
          </cell>
          <cell r="U729">
            <v>537</v>
          </cell>
          <cell r="V729">
            <v>525</v>
          </cell>
          <cell r="W729">
            <v>0.11</v>
          </cell>
        </row>
        <row r="730">
          <cell r="A730" t="str">
            <v>WICE</v>
          </cell>
          <cell r="B730">
            <v>728</v>
          </cell>
          <cell r="C730" t="str">
            <v> i | 1 | 2 | 3 </v>
          </cell>
          <cell r="E730">
            <v>4.84</v>
          </cell>
          <cell r="F730">
            <v>1.26</v>
          </cell>
          <cell r="G730">
            <v>5726500</v>
          </cell>
          <cell r="H730">
            <v>27693</v>
          </cell>
          <cell r="I730">
            <v>3155</v>
          </cell>
          <cell r="J730">
            <v>20.43</v>
          </cell>
          <cell r="K730">
            <v>3.83</v>
          </cell>
          <cell r="L730">
            <v>1.01</v>
          </cell>
          <cell r="M730">
            <v>0.09</v>
          </cell>
          <cell r="N730">
            <v>0.24</v>
          </cell>
          <cell r="O730">
            <v>15.9</v>
          </cell>
          <cell r="P730">
            <v>19.260000000000002</v>
          </cell>
          <cell r="Q730">
            <v>5.44</v>
          </cell>
          <cell r="R730">
            <v>1.86</v>
          </cell>
          <cell r="S730">
            <v>40.53</v>
          </cell>
          <cell r="U730">
            <v>386</v>
          </cell>
          <cell r="V730">
            <v>349</v>
          </cell>
          <cell r="W730">
            <v>5.33</v>
          </cell>
        </row>
        <row r="731">
          <cell r="A731" t="str">
            <v>WIIK</v>
          </cell>
          <cell r="B731">
            <v>729</v>
          </cell>
          <cell r="C731" t="str">
            <v> i | 1 | 2 | 3 </v>
          </cell>
          <cell r="E731">
            <v>2.42</v>
          </cell>
          <cell r="F731">
            <v>-3.2</v>
          </cell>
          <cell r="G731">
            <v>10707200</v>
          </cell>
          <cell r="H731">
            <v>26493</v>
          </cell>
          <cell r="I731">
            <v>1397</v>
          </cell>
          <cell r="J731">
            <v>16.14</v>
          </cell>
          <cell r="K731">
            <v>1.01</v>
          </cell>
          <cell r="L731">
            <v>1.3</v>
          </cell>
          <cell r="M731">
            <v>0.1</v>
          </cell>
          <cell r="N731">
            <v>0.15</v>
          </cell>
          <cell r="O731">
            <v>6.04</v>
          </cell>
          <cell r="P731">
            <v>8.9</v>
          </cell>
          <cell r="Q731">
            <v>6.54</v>
          </cell>
          <cell r="R731">
            <v>0.94</v>
          </cell>
          <cell r="S731">
            <v>72.319999999999993</v>
          </cell>
          <cell r="U731">
            <v>475</v>
          </cell>
          <cell r="V731">
            <v>490</v>
          </cell>
          <cell r="W731">
            <v>3.73</v>
          </cell>
        </row>
        <row r="732">
          <cell r="A732" t="str">
            <v>WIN</v>
          </cell>
          <cell r="B732">
            <v>730</v>
          </cell>
          <cell r="C732" t="str">
            <v> i | 1 | 2 | 3 </v>
          </cell>
          <cell r="E732">
            <v>0.32</v>
          </cell>
          <cell r="F732">
            <v>0</v>
          </cell>
          <cell r="G732">
            <v>201800</v>
          </cell>
          <cell r="H732">
            <v>63</v>
          </cell>
          <cell r="I732">
            <v>180</v>
          </cell>
          <cell r="K732">
            <v>0.7</v>
          </cell>
          <cell r="L732">
            <v>1.47</v>
          </cell>
          <cell r="N732">
            <v>0</v>
          </cell>
          <cell r="O732">
            <v>-5.12</v>
          </cell>
          <cell r="P732">
            <v>-18.22</v>
          </cell>
          <cell r="Q732">
            <v>-46.47</v>
          </cell>
          <cell r="S732">
            <v>32.17</v>
          </cell>
        </row>
        <row r="733">
          <cell r="A733" t="str">
            <v>WINNER</v>
          </cell>
          <cell r="B733">
            <v>731</v>
          </cell>
          <cell r="C733" t="str">
            <v> i | 1 | 2 | 3 </v>
          </cell>
          <cell r="E733">
            <v>2.62</v>
          </cell>
          <cell r="F733">
            <v>0</v>
          </cell>
          <cell r="G733">
            <v>321700</v>
          </cell>
          <cell r="H733">
            <v>840</v>
          </cell>
          <cell r="I733">
            <v>1048</v>
          </cell>
          <cell r="J733">
            <v>10.75</v>
          </cell>
          <cell r="K733">
            <v>1.74</v>
          </cell>
          <cell r="L733">
            <v>0.97</v>
          </cell>
          <cell r="M733">
            <v>0.1</v>
          </cell>
          <cell r="N733">
            <v>0.24</v>
          </cell>
          <cell r="O733">
            <v>11.83</v>
          </cell>
          <cell r="P733">
            <v>16.45</v>
          </cell>
          <cell r="Q733">
            <v>5.19</v>
          </cell>
          <cell r="R733">
            <v>7.25</v>
          </cell>
          <cell r="S733">
            <v>38.9</v>
          </cell>
          <cell r="U733">
            <v>237</v>
          </cell>
          <cell r="V733">
            <v>221</v>
          </cell>
          <cell r="W733">
            <v>-17.260000000000002</v>
          </cell>
        </row>
        <row r="734">
          <cell r="A734" t="str">
            <v>WORK</v>
          </cell>
          <cell r="B734">
            <v>732</v>
          </cell>
          <cell r="C734" t="str">
            <v> i | 1 | 2 | 3 </v>
          </cell>
          <cell r="E734">
            <v>13</v>
          </cell>
          <cell r="F734">
            <v>-2.2599999999999998</v>
          </cell>
          <cell r="G734">
            <v>1918600</v>
          </cell>
          <cell r="H734">
            <v>25188</v>
          </cell>
          <cell r="I734">
            <v>5740</v>
          </cell>
          <cell r="J734">
            <v>62.36</v>
          </cell>
          <cell r="K734">
            <v>1.29</v>
          </cell>
          <cell r="L734">
            <v>0.12</v>
          </cell>
          <cell r="M734">
            <v>0.3</v>
          </cell>
          <cell r="N734">
            <v>0.21</v>
          </cell>
          <cell r="O734">
            <v>2.16</v>
          </cell>
          <cell r="P734">
            <v>2.06</v>
          </cell>
          <cell r="Q734">
            <v>7.39</v>
          </cell>
          <cell r="R734">
            <v>2.31</v>
          </cell>
          <cell r="S734">
            <v>49.07</v>
          </cell>
          <cell r="U734">
            <v>891</v>
          </cell>
          <cell r="V734">
            <v>877</v>
          </cell>
          <cell r="W734">
            <v>0.95</v>
          </cell>
        </row>
        <row r="735">
          <cell r="A735" t="str">
            <v>WP</v>
          </cell>
          <cell r="B735">
            <v>733</v>
          </cell>
          <cell r="C735" t="str">
            <v> i | 1 | 2 | 3 </v>
          </cell>
          <cell r="E735">
            <v>4.4000000000000004</v>
          </cell>
          <cell r="F735">
            <v>0.46</v>
          </cell>
          <cell r="G735">
            <v>1021700</v>
          </cell>
          <cell r="H735">
            <v>4536</v>
          </cell>
          <cell r="I735">
            <v>2281</v>
          </cell>
          <cell r="J735">
            <v>14.71</v>
          </cell>
          <cell r="K735">
            <v>1.84</v>
          </cell>
          <cell r="L735">
            <v>4.08</v>
          </cell>
          <cell r="M735">
            <v>0.05</v>
          </cell>
          <cell r="N735">
            <v>0.3</v>
          </cell>
          <cell r="O735">
            <v>3.32</v>
          </cell>
          <cell r="P735">
            <v>12.37</v>
          </cell>
          <cell r="Q735">
            <v>1.33</v>
          </cell>
          <cell r="R735">
            <v>5.79</v>
          </cell>
          <cell r="S735">
            <v>42.55</v>
          </cell>
          <cell r="U735">
            <v>387</v>
          </cell>
          <cell r="V735">
            <v>595</v>
          </cell>
          <cell r="W735">
            <v>0.26</v>
          </cell>
        </row>
        <row r="736">
          <cell r="A736" t="str">
            <v>WPH</v>
          </cell>
          <cell r="B736">
            <v>734</v>
          </cell>
          <cell r="C736" t="str">
            <v> i | 1 | 2 | 3 </v>
          </cell>
          <cell r="E736">
            <v>1.6</v>
          </cell>
          <cell r="F736">
            <v>0</v>
          </cell>
          <cell r="G736">
            <v>269500</v>
          </cell>
          <cell r="H736">
            <v>431</v>
          </cell>
          <cell r="I736">
            <v>960</v>
          </cell>
          <cell r="K736">
            <v>1.25</v>
          </cell>
          <cell r="L736">
            <v>0.83</v>
          </cell>
          <cell r="M736">
            <v>0.06</v>
          </cell>
          <cell r="N736">
            <v>0</v>
          </cell>
          <cell r="O736">
            <v>-1.95</v>
          </cell>
          <cell r="P736">
            <v>-2.74</v>
          </cell>
          <cell r="Q736">
            <v>-4.46</v>
          </cell>
          <cell r="R736">
            <v>3.62</v>
          </cell>
          <cell r="S736">
            <v>29.12</v>
          </cell>
        </row>
        <row r="737">
          <cell r="A737" t="str">
            <v>WR</v>
          </cell>
          <cell r="B737">
            <v>735</v>
          </cell>
          <cell r="C737" t="str">
            <v> i | 1 | 3 </v>
          </cell>
          <cell r="E737">
            <v>0.35</v>
          </cell>
          <cell r="F737">
            <v>0</v>
          </cell>
          <cell r="G737">
            <v>0</v>
          </cell>
          <cell r="H737">
            <v>0</v>
          </cell>
          <cell r="I737">
            <v>872</v>
          </cell>
          <cell r="K737">
            <v>0.44</v>
          </cell>
          <cell r="L737">
            <v>0.82</v>
          </cell>
          <cell r="N737">
            <v>0</v>
          </cell>
          <cell r="O737">
            <v>-7.86</v>
          </cell>
          <cell r="P737">
            <v>-17.88</v>
          </cell>
          <cell r="Q737">
            <v>-409.46</v>
          </cell>
          <cell r="S737">
            <v>2.96</v>
          </cell>
        </row>
        <row r="738">
          <cell r="A738" t="str">
            <v>XO</v>
          </cell>
          <cell r="B738">
            <v>736</v>
          </cell>
          <cell r="C738" t="str">
            <v> i | 1 | 2 | 3 </v>
          </cell>
          <cell r="E738">
            <v>9.6</v>
          </cell>
          <cell r="F738">
            <v>-0.52</v>
          </cell>
          <cell r="G738">
            <v>1260800</v>
          </cell>
          <cell r="H738">
            <v>12117</v>
          </cell>
          <cell r="I738">
            <v>4078</v>
          </cell>
          <cell r="J738">
            <v>17.37</v>
          </cell>
          <cell r="K738">
            <v>4.32</v>
          </cell>
          <cell r="L738">
            <v>0.25</v>
          </cell>
          <cell r="M738">
            <v>0.17</v>
          </cell>
          <cell r="N738">
            <v>0.55000000000000004</v>
          </cell>
          <cell r="O738">
            <v>22.85</v>
          </cell>
          <cell r="P738">
            <v>26.9</v>
          </cell>
          <cell r="Q738">
            <v>24.46</v>
          </cell>
          <cell r="R738">
            <v>1.61</v>
          </cell>
          <cell r="S738">
            <v>29.6</v>
          </cell>
          <cell r="U738">
            <v>294</v>
          </cell>
          <cell r="V738">
            <v>275</v>
          </cell>
          <cell r="W738">
            <v>0.35</v>
          </cell>
        </row>
        <row r="739">
          <cell r="A739" t="str">
            <v>YCI</v>
          </cell>
          <cell r="B739">
            <v>737</v>
          </cell>
          <cell r="C739" t="str">
            <v> i | 1 | 2 | 3 </v>
          </cell>
          <cell r="D739" t="str">
            <v>SPNC</v>
          </cell>
          <cell r="E739">
            <v>13.2</v>
          </cell>
          <cell r="F739">
            <v>0</v>
          </cell>
          <cell r="G739">
            <v>0</v>
          </cell>
          <cell r="H739">
            <v>0</v>
          </cell>
          <cell r="I739">
            <v>92</v>
          </cell>
          <cell r="L739">
            <v>0.47</v>
          </cell>
          <cell r="N739">
            <v>0</v>
          </cell>
          <cell r="O739">
            <v>-43.4</v>
          </cell>
          <cell r="P739">
            <v>-56.32</v>
          </cell>
          <cell r="Q739">
            <v>-92.48</v>
          </cell>
          <cell r="S739">
            <v>43.53</v>
          </cell>
        </row>
        <row r="740">
          <cell r="A740" t="str">
            <v>YGG</v>
          </cell>
          <cell r="B740">
            <v>738</v>
          </cell>
          <cell r="C740" t="str">
            <v> i | 1 | 3 </v>
          </cell>
          <cell r="E740">
            <v>13.2</v>
          </cell>
          <cell r="F740">
            <v>-3.65</v>
          </cell>
          <cell r="G740">
            <v>2789100</v>
          </cell>
          <cell r="H740">
            <v>37775</v>
          </cell>
          <cell r="I740">
            <v>2376</v>
          </cell>
          <cell r="J740">
            <v>55.86</v>
          </cell>
          <cell r="K740">
            <v>6.78</v>
          </cell>
          <cell r="L740">
            <v>0.13</v>
          </cell>
          <cell r="N740">
            <v>0.25</v>
          </cell>
          <cell r="O740">
            <v>14.18</v>
          </cell>
          <cell r="P740">
            <v>16.84</v>
          </cell>
          <cell r="Q740">
            <v>22.37</v>
          </cell>
          <cell r="R740">
            <v>0.92</v>
          </cell>
          <cell r="S740">
            <v>25</v>
          </cell>
          <cell r="U740">
            <v>550</v>
          </cell>
          <cell r="V740">
            <v>502</v>
          </cell>
        </row>
        <row r="741">
          <cell r="A741" t="str">
            <v>YUASA</v>
          </cell>
          <cell r="B741">
            <v>739</v>
          </cell>
          <cell r="C741" t="str">
            <v> i | 1 | 3 </v>
          </cell>
          <cell r="E741">
            <v>15.2</v>
          </cell>
          <cell r="F741">
            <v>0.66</v>
          </cell>
          <cell r="G741">
            <v>22200</v>
          </cell>
          <cell r="H741">
            <v>337</v>
          </cell>
          <cell r="I741">
            <v>1636</v>
          </cell>
          <cell r="J741">
            <v>11.63</v>
          </cell>
          <cell r="K741">
            <v>1.95</v>
          </cell>
          <cell r="L741">
            <v>0.65</v>
          </cell>
          <cell r="M741">
            <v>0.35</v>
          </cell>
          <cell r="N741">
            <v>1.3</v>
          </cell>
          <cell r="O741">
            <v>13.16</v>
          </cell>
          <cell r="P741">
            <v>17.78</v>
          </cell>
          <cell r="Q741">
            <v>6.77</v>
          </cell>
          <cell r="R741">
            <v>2.2999999999999998</v>
          </cell>
          <cell r="S741">
            <v>15.27</v>
          </cell>
          <cell r="U741">
            <v>249</v>
          </cell>
          <cell r="V741">
            <v>222</v>
          </cell>
          <cell r="W741">
            <v>0.26</v>
          </cell>
        </row>
        <row r="742">
          <cell r="A742" t="str">
            <v>ZEN</v>
          </cell>
          <cell r="B742">
            <v>740</v>
          </cell>
          <cell r="C742" t="str">
            <v> i | 1 | 3 </v>
          </cell>
          <cell r="E742">
            <v>11.8</v>
          </cell>
          <cell r="F742">
            <v>0</v>
          </cell>
          <cell r="G742">
            <v>103700</v>
          </cell>
          <cell r="H742">
            <v>1232</v>
          </cell>
          <cell r="I742">
            <v>3540</v>
          </cell>
          <cell r="K742">
            <v>2.85</v>
          </cell>
          <cell r="L742">
            <v>1.22</v>
          </cell>
          <cell r="M742">
            <v>0.25</v>
          </cell>
          <cell r="N742">
            <v>0</v>
          </cell>
          <cell r="O742">
            <v>-2.1800000000000002</v>
          </cell>
          <cell r="P742">
            <v>-4.55</v>
          </cell>
          <cell r="Q742">
            <v>-4.79</v>
          </cell>
          <cell r="R742">
            <v>1.69</v>
          </cell>
          <cell r="S742">
            <v>26.86</v>
          </cell>
        </row>
        <row r="743">
          <cell r="A743" t="str">
            <v>ZIGA</v>
          </cell>
          <cell r="B743">
            <v>741</v>
          </cell>
          <cell r="C743" t="str">
            <v> i | 1 | 2 | 3 </v>
          </cell>
          <cell r="E743">
            <v>2.88</v>
          </cell>
          <cell r="F743">
            <v>-2.7</v>
          </cell>
          <cell r="G743">
            <v>4439500</v>
          </cell>
          <cell r="H743">
            <v>12838</v>
          </cell>
          <cell r="I743">
            <v>1498</v>
          </cell>
          <cell r="J743">
            <v>17.260000000000002</v>
          </cell>
          <cell r="K743">
            <v>1.82</v>
          </cell>
          <cell r="L743">
            <v>0.71</v>
          </cell>
          <cell r="M743">
            <v>0.04</v>
          </cell>
          <cell r="N743">
            <v>0.17</v>
          </cell>
          <cell r="O743">
            <v>9.7799999999999994</v>
          </cell>
          <cell r="P743">
            <v>10.75</v>
          </cell>
          <cell r="Q743">
            <v>10.15</v>
          </cell>
          <cell r="R743">
            <v>1.42</v>
          </cell>
          <cell r="S743">
            <v>39.75</v>
          </cell>
          <cell r="U743">
            <v>468</v>
          </cell>
          <cell r="V743">
            <v>401</v>
          </cell>
          <cell r="W743">
            <v>-0.41</v>
          </cell>
        </row>
        <row r="744">
          <cell r="A744" t="str">
            <v>ZMICO</v>
          </cell>
          <cell r="B744">
            <v>742</v>
          </cell>
          <cell r="C744" t="str">
            <v> i | 1 | 2 | 3 </v>
          </cell>
          <cell r="E744">
            <v>0.69</v>
          </cell>
          <cell r="F744">
            <v>-1.43</v>
          </cell>
          <cell r="G744">
            <v>615500</v>
          </cell>
          <cell r="H744">
            <v>430</v>
          </cell>
          <cell r="I744">
            <v>1141</v>
          </cell>
          <cell r="J744">
            <v>14.74</v>
          </cell>
          <cell r="K744">
            <v>0.45</v>
          </cell>
          <cell r="L744">
            <v>0.12</v>
          </cell>
          <cell r="N744">
            <v>0.05</v>
          </cell>
          <cell r="O744">
            <v>3.05</v>
          </cell>
          <cell r="P744">
            <v>3.09</v>
          </cell>
          <cell r="Q744">
            <v>7.44</v>
          </cell>
          <cell r="S744">
            <v>64.95</v>
          </cell>
          <cell r="U744">
            <v>623</v>
          </cell>
          <cell r="V744">
            <v>602</v>
          </cell>
          <cell r="W744">
            <v>-0.03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BFAE5-2D50-4C45-8CE6-0D0F4F6B747D}">
  <sheetPr>
    <tabColor rgb="FFFF0000"/>
    <outlinePr summaryBelow="0" summaryRight="0"/>
  </sheetPr>
  <dimension ref="A1:BS757"/>
  <sheetViews>
    <sheetView tabSelected="1" topLeftCell="K619" workbookViewId="0">
      <selection activeCell="Q643" sqref="Q643"/>
    </sheetView>
  </sheetViews>
  <sheetFormatPr defaultColWidth="12.59765625" defaultRowHeight="13.8" x14ac:dyDescent="0.25"/>
  <cols>
    <col min="1" max="1" width="79.59765625" style="3" bestFit="1" customWidth="1"/>
    <col min="2" max="15" width="13.69921875" style="3" bestFit="1" customWidth="1"/>
    <col min="16" max="16" width="37.09765625" style="3" bestFit="1" customWidth="1"/>
    <col min="17" max="40" width="13.69921875" style="3" bestFit="1" customWidth="1"/>
    <col min="41" max="42" width="12.59765625" style="3" bestFit="1" customWidth="1"/>
    <col min="43" max="51" width="13.69921875" style="3" bestFit="1" customWidth="1"/>
    <col min="52" max="68" width="4.69921875" style="3" bestFit="1" customWidth="1"/>
    <col min="69" max="71" width="12.59765625" style="3" customWidth="1"/>
    <col min="72" max="16384" width="12.59765625" style="3"/>
  </cols>
  <sheetData>
    <row r="1" spans="1:7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x14ac:dyDescent="0.25"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x14ac:dyDescent="0.25">
      <c r="A4" s="3" t="s">
        <v>24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71" x14ac:dyDescent="0.25">
      <c r="A5" s="3" t="s">
        <v>25</v>
      </c>
      <c r="B5" s="3">
        <v>68063.399999999994</v>
      </c>
      <c r="C5" s="3">
        <v>112354</v>
      </c>
      <c r="D5" s="3">
        <v>1475572.15</v>
      </c>
      <c r="E5" s="3">
        <v>438379</v>
      </c>
      <c r="F5" s="3">
        <v>136122</v>
      </c>
      <c r="G5" s="3">
        <v>238942</v>
      </c>
      <c r="H5" s="3">
        <v>307945.80599999998</v>
      </c>
      <c r="I5" s="3">
        <v>148773</v>
      </c>
      <c r="J5" s="3">
        <v>188825</v>
      </c>
      <c r="K5" s="3">
        <v>164435</v>
      </c>
      <c r="L5" s="3">
        <v>301463.75900000002</v>
      </c>
      <c r="M5" s="3">
        <v>260489</v>
      </c>
      <c r="N5" s="3">
        <v>193533</v>
      </c>
      <c r="O5" s="3">
        <v>247889</v>
      </c>
      <c r="P5" s="3">
        <v>179072.117</v>
      </c>
      <c r="Q5" s="3">
        <v>152378</v>
      </c>
      <c r="R5" s="3">
        <v>178735</v>
      </c>
      <c r="S5" s="3">
        <v>168249</v>
      </c>
      <c r="T5" s="3">
        <v>162298.035</v>
      </c>
      <c r="U5" s="3">
        <v>245616</v>
      </c>
      <c r="V5" s="3">
        <v>306493</v>
      </c>
      <c r="W5" s="3">
        <v>218764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5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</row>
    <row r="6" spans="1:71" x14ac:dyDescent="0.25">
      <c r="A6" s="3" t="s">
        <v>26</v>
      </c>
      <c r="B6" s="3">
        <v>0</v>
      </c>
      <c r="C6" s="3">
        <v>0</v>
      </c>
      <c r="D6" s="3">
        <v>0</v>
      </c>
      <c r="E6" s="3">
        <v>750657</v>
      </c>
      <c r="F6" s="3">
        <v>802603</v>
      </c>
      <c r="G6" s="3">
        <v>604076</v>
      </c>
      <c r="H6" s="3">
        <v>755506.19799999997</v>
      </c>
      <c r="I6" s="3">
        <v>507909</v>
      </c>
      <c r="J6" s="3">
        <v>109526</v>
      </c>
      <c r="K6" s="3">
        <v>125393</v>
      </c>
      <c r="L6" s="3">
        <v>261229.43599999999</v>
      </c>
      <c r="M6" s="3">
        <v>412633</v>
      </c>
      <c r="N6" s="3">
        <v>6755</v>
      </c>
      <c r="O6" s="3">
        <v>4504</v>
      </c>
      <c r="P6" s="3">
        <v>4337.7650000000003</v>
      </c>
      <c r="Q6" s="3">
        <v>137608</v>
      </c>
      <c r="R6" s="3">
        <v>38084</v>
      </c>
      <c r="S6" s="3">
        <v>7941</v>
      </c>
      <c r="T6" s="3">
        <v>7612.4350000000004</v>
      </c>
      <c r="U6" s="3">
        <v>0</v>
      </c>
      <c r="V6" s="3">
        <v>0</v>
      </c>
      <c r="W6" s="3">
        <v>0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5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1:71" x14ac:dyDescent="0.25">
      <c r="A7" s="3" t="s">
        <v>27</v>
      </c>
      <c r="B7" s="3">
        <v>468080.71</v>
      </c>
      <c r="C7" s="3">
        <v>428194</v>
      </c>
      <c r="D7" s="3">
        <v>417806.41</v>
      </c>
      <c r="E7" s="3">
        <v>395574</v>
      </c>
      <c r="F7" s="3">
        <v>475469</v>
      </c>
      <c r="G7" s="3">
        <v>445970</v>
      </c>
      <c r="H7" s="3">
        <v>490969.89</v>
      </c>
      <c r="I7" s="3">
        <v>506428</v>
      </c>
      <c r="J7" s="3">
        <v>508282</v>
      </c>
      <c r="K7" s="3">
        <v>657769</v>
      </c>
      <c r="L7" s="3">
        <v>633654.99100000004</v>
      </c>
      <c r="M7" s="3">
        <v>596959</v>
      </c>
      <c r="N7" s="3">
        <v>653921</v>
      </c>
      <c r="O7" s="3">
        <v>760152</v>
      </c>
      <c r="P7" s="3">
        <v>695822.18400000001</v>
      </c>
      <c r="Q7" s="3">
        <v>743201</v>
      </c>
      <c r="R7" s="3">
        <v>704782</v>
      </c>
      <c r="S7" s="3">
        <v>614365</v>
      </c>
      <c r="T7" s="3">
        <v>919176.53466999996</v>
      </c>
      <c r="U7" s="3">
        <v>665946</v>
      </c>
      <c r="V7" s="3">
        <v>461176</v>
      </c>
      <c r="W7" s="3">
        <v>501620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5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x14ac:dyDescent="0.25">
      <c r="A8" s="3" t="s">
        <v>28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919176.53466999996</v>
      </c>
      <c r="U8" s="3">
        <v>0</v>
      </c>
      <c r="V8" s="3">
        <v>0</v>
      </c>
      <c r="W8" s="3">
        <v>0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5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x14ac:dyDescent="0.25">
      <c r="A9" s="3" t="s">
        <v>29</v>
      </c>
      <c r="B9" s="3">
        <v>227999.42</v>
      </c>
      <c r="C9" s="3">
        <v>243136</v>
      </c>
      <c r="D9" s="3">
        <v>197319.09</v>
      </c>
      <c r="E9" s="3">
        <v>266225</v>
      </c>
      <c r="F9" s="3">
        <v>434721</v>
      </c>
      <c r="G9" s="3">
        <v>498692</v>
      </c>
      <c r="H9" s="3">
        <v>445445.005</v>
      </c>
      <c r="I9" s="3">
        <v>598381</v>
      </c>
      <c r="J9" s="3">
        <v>876507</v>
      </c>
      <c r="K9" s="3">
        <v>968822</v>
      </c>
      <c r="L9" s="3">
        <v>729757.36399999994</v>
      </c>
      <c r="M9" s="3">
        <v>851840</v>
      </c>
      <c r="N9" s="3">
        <v>1668216</v>
      </c>
      <c r="O9" s="3">
        <v>1648468</v>
      </c>
      <c r="P9" s="3">
        <v>1427106.3289999999</v>
      </c>
      <c r="Q9" s="3">
        <v>1497377</v>
      </c>
      <c r="R9" s="3">
        <v>1532839</v>
      </c>
      <c r="S9" s="3">
        <v>1464791</v>
      </c>
      <c r="T9" s="3">
        <v>1332570.702</v>
      </c>
      <c r="U9" s="3">
        <v>1411770</v>
      </c>
      <c r="V9" s="3">
        <v>1360555</v>
      </c>
      <c r="W9" s="3">
        <v>1306128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5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x14ac:dyDescent="0.25">
      <c r="A10" s="3" t="s">
        <v>30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126716</v>
      </c>
      <c r="V10" s="3">
        <v>212830</v>
      </c>
      <c r="W10" s="3">
        <v>253947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5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x14ac:dyDescent="0.25">
      <c r="A11" s="3" t="s">
        <v>31</v>
      </c>
      <c r="B11" s="3">
        <v>17595.89</v>
      </c>
      <c r="C11" s="3">
        <v>33359</v>
      </c>
      <c r="D11" s="3">
        <v>31463.95</v>
      </c>
      <c r="E11" s="3">
        <v>183241</v>
      </c>
      <c r="F11" s="3">
        <v>310165</v>
      </c>
      <c r="G11" s="3">
        <v>180577</v>
      </c>
      <c r="H11" s="3">
        <v>107359.765</v>
      </c>
      <c r="I11" s="3">
        <v>528751</v>
      </c>
      <c r="J11" s="3">
        <v>673384</v>
      </c>
      <c r="K11" s="3">
        <v>371491</v>
      </c>
      <c r="L11" s="3">
        <v>145141.47500000001</v>
      </c>
      <c r="M11" s="3">
        <v>211392</v>
      </c>
      <c r="N11" s="3">
        <v>142044</v>
      </c>
      <c r="O11" s="3">
        <v>270388</v>
      </c>
      <c r="P11" s="3">
        <v>157065.28700000001</v>
      </c>
      <c r="Q11" s="3">
        <v>110301</v>
      </c>
      <c r="R11" s="3">
        <v>173589</v>
      </c>
      <c r="S11" s="3">
        <v>217455</v>
      </c>
      <c r="T11" s="3">
        <v>47236.839330000003</v>
      </c>
      <c r="U11" s="3">
        <v>49319</v>
      </c>
      <c r="V11" s="3">
        <v>16063</v>
      </c>
      <c r="W11" s="3">
        <v>16650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5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x14ac:dyDescent="0.25">
      <c r="A12" s="3" t="s">
        <v>32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47236.839330000003</v>
      </c>
      <c r="U12" s="3">
        <v>0</v>
      </c>
      <c r="V12" s="3">
        <v>0</v>
      </c>
      <c r="W12" s="3">
        <v>0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5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x14ac:dyDescent="0.25">
      <c r="A13" s="3" t="s">
        <v>33</v>
      </c>
      <c r="B13" s="3">
        <v>781739.42</v>
      </c>
      <c r="C13" s="3">
        <v>817043</v>
      </c>
      <c r="D13" s="3">
        <v>2122161.6</v>
      </c>
      <c r="E13" s="3">
        <v>2034076</v>
      </c>
      <c r="F13" s="3">
        <v>2159080</v>
      </c>
      <c r="G13" s="3">
        <v>1968257</v>
      </c>
      <c r="H13" s="3">
        <v>2107226.6639999999</v>
      </c>
      <c r="I13" s="3">
        <v>2290242</v>
      </c>
      <c r="J13" s="3">
        <v>2356524</v>
      </c>
      <c r="K13" s="3">
        <v>2287910</v>
      </c>
      <c r="L13" s="3">
        <v>2071247.0249999999</v>
      </c>
      <c r="M13" s="3">
        <v>2333313</v>
      </c>
      <c r="N13" s="3">
        <v>2664469</v>
      </c>
      <c r="O13" s="3">
        <v>2931401</v>
      </c>
      <c r="P13" s="3">
        <v>2463403.682</v>
      </c>
      <c r="Q13" s="3">
        <v>2640865</v>
      </c>
      <c r="R13" s="3">
        <v>2628029</v>
      </c>
      <c r="S13" s="3">
        <v>2472801</v>
      </c>
      <c r="T13" s="3">
        <v>2468894.5460000001</v>
      </c>
      <c r="U13" s="3">
        <v>2499367</v>
      </c>
      <c r="V13" s="3">
        <v>2357117</v>
      </c>
      <c r="W13" s="3">
        <v>2297109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5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x14ac:dyDescent="0.25">
      <c r="A14" s="3" t="s">
        <v>34</v>
      </c>
      <c r="B14" s="3">
        <v>36282.97</v>
      </c>
      <c r="C14" s="3">
        <v>36629</v>
      </c>
      <c r="D14" s="3">
        <v>36657.410000000003</v>
      </c>
      <c r="E14" s="3">
        <v>26658</v>
      </c>
      <c r="F14" s="3">
        <v>358</v>
      </c>
      <c r="G14" s="3">
        <v>358</v>
      </c>
      <c r="H14" s="3">
        <v>358.81799999999998</v>
      </c>
      <c r="I14" s="3">
        <v>359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5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x14ac:dyDescent="0.25">
      <c r="A15" s="3" t="s">
        <v>35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29848</v>
      </c>
      <c r="N15" s="3">
        <v>29857</v>
      </c>
      <c r="O15" s="3">
        <v>29857</v>
      </c>
      <c r="P15" s="3">
        <v>29831.127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5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x14ac:dyDescent="0.25">
      <c r="A16" s="3" t="s">
        <v>36</v>
      </c>
      <c r="B16" s="3">
        <v>39745.1</v>
      </c>
      <c r="C16" s="3">
        <v>39745</v>
      </c>
      <c r="D16" s="3">
        <v>39745.1</v>
      </c>
      <c r="E16" s="3">
        <v>39745</v>
      </c>
      <c r="F16" s="3">
        <v>39745</v>
      </c>
      <c r="G16" s="3">
        <v>39745</v>
      </c>
      <c r="H16" s="3">
        <v>39745.095000000001</v>
      </c>
      <c r="I16" s="3">
        <v>39745</v>
      </c>
      <c r="J16" s="3">
        <v>39745</v>
      </c>
      <c r="K16" s="3">
        <v>39745</v>
      </c>
      <c r="L16" s="3">
        <v>39745.095000000001</v>
      </c>
      <c r="M16" s="3">
        <v>39745</v>
      </c>
      <c r="N16" s="3">
        <v>39745</v>
      </c>
      <c r="O16" s="3">
        <v>39745</v>
      </c>
      <c r="P16" s="3">
        <v>39745.095000000001</v>
      </c>
      <c r="Q16" s="3">
        <v>39745</v>
      </c>
      <c r="R16" s="3">
        <v>39745</v>
      </c>
      <c r="S16" s="3">
        <v>39745</v>
      </c>
      <c r="T16" s="3">
        <v>39745.095000000001</v>
      </c>
      <c r="U16" s="3">
        <v>39745</v>
      </c>
      <c r="V16" s="3">
        <v>39745</v>
      </c>
      <c r="W16" s="3">
        <v>39745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5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x14ac:dyDescent="0.25">
      <c r="A17" s="3" t="s">
        <v>37</v>
      </c>
      <c r="B17" s="3">
        <v>39745.1</v>
      </c>
      <c r="C17" s="3">
        <v>39745</v>
      </c>
      <c r="D17" s="3">
        <v>39745.1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39745.095000000001</v>
      </c>
      <c r="U17" s="3">
        <v>0</v>
      </c>
      <c r="V17" s="3">
        <v>0</v>
      </c>
      <c r="W17" s="3">
        <v>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5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x14ac:dyDescent="0.25">
      <c r="A18" s="3" t="s">
        <v>38</v>
      </c>
      <c r="B18" s="3">
        <v>391326</v>
      </c>
      <c r="C18" s="3">
        <v>483514</v>
      </c>
      <c r="D18" s="3">
        <v>549604.69999999995</v>
      </c>
      <c r="E18" s="3">
        <v>612403</v>
      </c>
      <c r="F18" s="3">
        <v>736233</v>
      </c>
      <c r="G18" s="3">
        <v>784563</v>
      </c>
      <c r="H18" s="3">
        <v>882050.28300000005</v>
      </c>
      <c r="I18" s="3">
        <v>927200</v>
      </c>
      <c r="J18" s="3">
        <v>990627</v>
      </c>
      <c r="K18" s="3">
        <v>1024583</v>
      </c>
      <c r="L18" s="3">
        <v>1094139.5209999999</v>
      </c>
      <c r="M18" s="3">
        <v>1083550</v>
      </c>
      <c r="N18" s="3">
        <v>1108658</v>
      </c>
      <c r="O18" s="3">
        <v>1126747</v>
      </c>
      <c r="P18" s="3">
        <v>1117809.9439999999</v>
      </c>
      <c r="Q18" s="3">
        <v>1115252</v>
      </c>
      <c r="R18" s="3">
        <v>1096514</v>
      </c>
      <c r="S18" s="3">
        <v>1082364</v>
      </c>
      <c r="T18" s="3">
        <v>1018745.0919999999</v>
      </c>
      <c r="U18" s="3">
        <v>1004999</v>
      </c>
      <c r="V18" s="3">
        <v>982243</v>
      </c>
      <c r="W18" s="3">
        <v>965035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5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x14ac:dyDescent="0.25">
      <c r="A19" s="3" t="s">
        <v>39</v>
      </c>
      <c r="B19" s="3">
        <v>391326</v>
      </c>
      <c r="C19" s="3">
        <v>483514</v>
      </c>
      <c r="D19" s="3">
        <v>549604.69999999995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1018745.0919999999</v>
      </c>
      <c r="U19" s="3">
        <v>0</v>
      </c>
      <c r="V19" s="3">
        <v>0</v>
      </c>
      <c r="W19" s="3">
        <v>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5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25">
      <c r="A20" s="3" t="s">
        <v>40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42018.650999999998</v>
      </c>
      <c r="M20" s="3">
        <v>40156</v>
      </c>
      <c r="N20" s="3">
        <v>42016</v>
      </c>
      <c r="O20" s="3">
        <v>41666</v>
      </c>
      <c r="P20" s="3">
        <v>12389.473</v>
      </c>
      <c r="Q20" s="3">
        <v>12146</v>
      </c>
      <c r="R20" s="3">
        <v>11738</v>
      </c>
      <c r="S20" s="3">
        <v>11680</v>
      </c>
      <c r="T20" s="3">
        <v>11512.927</v>
      </c>
      <c r="U20" s="3">
        <v>12474</v>
      </c>
      <c r="V20" s="3">
        <v>11794</v>
      </c>
      <c r="W20" s="3">
        <v>12087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5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x14ac:dyDescent="0.25">
      <c r="A21" s="3" t="s">
        <v>41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42018.650999999998</v>
      </c>
      <c r="M21" s="3">
        <v>40156</v>
      </c>
      <c r="N21" s="3">
        <v>42016</v>
      </c>
      <c r="O21" s="3">
        <v>41666</v>
      </c>
      <c r="P21" s="3">
        <v>12389.473</v>
      </c>
      <c r="Q21" s="3">
        <v>12146</v>
      </c>
      <c r="R21" s="3">
        <v>11738</v>
      </c>
      <c r="S21" s="3">
        <v>11680</v>
      </c>
      <c r="T21" s="3">
        <v>11512.927</v>
      </c>
      <c r="U21" s="3">
        <v>12474</v>
      </c>
      <c r="V21" s="3">
        <v>11794</v>
      </c>
      <c r="W21" s="3">
        <v>12087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5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x14ac:dyDescent="0.25">
      <c r="A22" s="3" t="s">
        <v>42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113465</v>
      </c>
      <c r="V22" s="3">
        <v>97382</v>
      </c>
      <c r="W22" s="3">
        <v>85287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5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x14ac:dyDescent="0.25">
      <c r="A23" s="3" t="s">
        <v>43</v>
      </c>
      <c r="B23" s="3">
        <v>9289.7999999999993</v>
      </c>
      <c r="C23" s="3">
        <v>11070</v>
      </c>
      <c r="D23" s="3">
        <v>10622.96</v>
      </c>
      <c r="E23" s="3">
        <v>10210</v>
      </c>
      <c r="F23" s="3">
        <v>9727</v>
      </c>
      <c r="G23" s="3">
        <v>9348</v>
      </c>
      <c r="H23" s="3">
        <v>9946.8259999999991</v>
      </c>
      <c r="I23" s="3">
        <v>16732</v>
      </c>
      <c r="J23" s="3">
        <v>16840</v>
      </c>
      <c r="K23" s="3">
        <v>16205</v>
      </c>
      <c r="L23" s="3">
        <v>24036.393</v>
      </c>
      <c r="M23" s="3">
        <v>23472</v>
      </c>
      <c r="N23" s="3">
        <v>24826</v>
      </c>
      <c r="O23" s="3">
        <v>34368</v>
      </c>
      <c r="P23" s="3">
        <v>35858.692000000003</v>
      </c>
      <c r="Q23" s="3">
        <v>43038</v>
      </c>
      <c r="R23" s="3">
        <v>50859</v>
      </c>
      <c r="S23" s="3">
        <v>48490</v>
      </c>
      <c r="T23" s="3">
        <v>50969.372000000003</v>
      </c>
      <c r="U23" s="3">
        <v>51095</v>
      </c>
      <c r="V23" s="3">
        <v>50147</v>
      </c>
      <c r="W23" s="3">
        <v>49181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5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x14ac:dyDescent="0.25">
      <c r="A24" s="3" t="s">
        <v>44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50969.372000000003</v>
      </c>
      <c r="U24" s="3">
        <v>0</v>
      </c>
      <c r="V24" s="3">
        <v>0</v>
      </c>
      <c r="W24" s="3">
        <v>0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5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x14ac:dyDescent="0.25">
      <c r="A25" s="3" t="s">
        <v>45</v>
      </c>
      <c r="B25" s="3">
        <v>4347.3999999999996</v>
      </c>
      <c r="C25" s="3">
        <v>8227</v>
      </c>
      <c r="D25" s="3">
        <v>12443.01</v>
      </c>
      <c r="E25" s="3">
        <v>13619</v>
      </c>
      <c r="F25" s="3">
        <v>12989</v>
      </c>
      <c r="G25" s="3">
        <v>11131</v>
      </c>
      <c r="H25" s="3">
        <v>10283.841</v>
      </c>
      <c r="I25" s="3">
        <v>13838</v>
      </c>
      <c r="J25" s="3">
        <v>15442</v>
      </c>
      <c r="K25" s="3">
        <v>14723</v>
      </c>
      <c r="L25" s="3">
        <v>13685.797</v>
      </c>
      <c r="M25" s="3">
        <v>17202</v>
      </c>
      <c r="N25" s="3">
        <v>16669</v>
      </c>
      <c r="O25" s="3">
        <v>17390</v>
      </c>
      <c r="P25" s="3">
        <v>47459.241000000002</v>
      </c>
      <c r="Q25" s="3">
        <v>48347</v>
      </c>
      <c r="R25" s="3">
        <v>50875</v>
      </c>
      <c r="S25" s="3">
        <v>53590</v>
      </c>
      <c r="T25" s="3">
        <v>65822.81</v>
      </c>
      <c r="U25" s="3">
        <v>66075</v>
      </c>
      <c r="V25" s="3">
        <v>67719</v>
      </c>
      <c r="W25" s="3">
        <v>68414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5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x14ac:dyDescent="0.25">
      <c r="A26" s="3" t="s">
        <v>46</v>
      </c>
      <c r="B26" s="3">
        <v>13968.1</v>
      </c>
      <c r="C26" s="3">
        <v>50519</v>
      </c>
      <c r="D26" s="3">
        <v>43629.84</v>
      </c>
      <c r="E26" s="3">
        <v>22227</v>
      </c>
      <c r="F26" s="3">
        <v>17952</v>
      </c>
      <c r="G26" s="3">
        <v>18079</v>
      </c>
      <c r="H26" s="3">
        <v>34666.620000000003</v>
      </c>
      <c r="I26" s="3">
        <v>37276</v>
      </c>
      <c r="J26" s="3">
        <v>41191</v>
      </c>
      <c r="K26" s="3">
        <v>40081</v>
      </c>
      <c r="L26" s="3">
        <v>37246.862000000001</v>
      </c>
      <c r="M26" s="3">
        <v>54379</v>
      </c>
      <c r="N26" s="3">
        <v>37297</v>
      </c>
      <c r="O26" s="3">
        <v>37290</v>
      </c>
      <c r="P26" s="3">
        <v>40850.277000000002</v>
      </c>
      <c r="Q26" s="3">
        <v>50881</v>
      </c>
      <c r="R26" s="3">
        <v>53226</v>
      </c>
      <c r="S26" s="3">
        <v>50659</v>
      </c>
      <c r="T26" s="3">
        <v>50885.406000000003</v>
      </c>
      <c r="U26" s="3">
        <v>47294</v>
      </c>
      <c r="V26" s="3">
        <v>42430</v>
      </c>
      <c r="W26" s="3">
        <v>38903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5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x14ac:dyDescent="0.25">
      <c r="A27" s="3" t="s">
        <v>47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50885.406000000003</v>
      </c>
      <c r="U27" s="3">
        <v>0</v>
      </c>
      <c r="V27" s="3">
        <v>0</v>
      </c>
      <c r="W27" s="3">
        <v>0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5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x14ac:dyDescent="0.25">
      <c r="A28" s="3" t="s">
        <v>48</v>
      </c>
      <c r="B28" s="3">
        <v>494959.37</v>
      </c>
      <c r="C28" s="3">
        <v>629704</v>
      </c>
      <c r="D28" s="3">
        <v>692703.01</v>
      </c>
      <c r="E28" s="3">
        <v>724862</v>
      </c>
      <c r="F28" s="3">
        <v>817004</v>
      </c>
      <c r="G28" s="3">
        <v>863224</v>
      </c>
      <c r="H28" s="3">
        <v>977051.48300000001</v>
      </c>
      <c r="I28" s="3">
        <v>1035150</v>
      </c>
      <c r="J28" s="3">
        <v>1103845</v>
      </c>
      <c r="K28" s="3">
        <v>1135337</v>
      </c>
      <c r="L28" s="3">
        <v>1250872.3189999999</v>
      </c>
      <c r="M28" s="3">
        <v>1288352</v>
      </c>
      <c r="N28" s="3">
        <v>1299068</v>
      </c>
      <c r="O28" s="3">
        <v>1327063</v>
      </c>
      <c r="P28" s="3">
        <v>1323943.8489999999</v>
      </c>
      <c r="Q28" s="3">
        <v>1309409</v>
      </c>
      <c r="R28" s="3">
        <v>1302957</v>
      </c>
      <c r="S28" s="3">
        <v>1286528</v>
      </c>
      <c r="T28" s="3">
        <v>1237680.702</v>
      </c>
      <c r="U28" s="3">
        <v>1335147</v>
      </c>
      <c r="V28" s="3">
        <v>1291460</v>
      </c>
      <c r="W28" s="3">
        <v>1258652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5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x14ac:dyDescent="0.25">
      <c r="A29" s="3" t="s">
        <v>49</v>
      </c>
      <c r="B29" s="3">
        <v>1276698.79</v>
      </c>
      <c r="C29" s="3">
        <v>1446747</v>
      </c>
      <c r="D29" s="3">
        <v>2814864.61</v>
      </c>
      <c r="E29" s="3">
        <v>2758938</v>
      </c>
      <c r="F29" s="3">
        <v>2976084</v>
      </c>
      <c r="G29" s="3">
        <v>2831481</v>
      </c>
      <c r="H29" s="3">
        <v>3084278.1469999999</v>
      </c>
      <c r="I29" s="3">
        <v>3325392</v>
      </c>
      <c r="J29" s="3">
        <v>3460369</v>
      </c>
      <c r="K29" s="3">
        <v>3423247</v>
      </c>
      <c r="L29" s="3">
        <v>3322119.344</v>
      </c>
      <c r="M29" s="3">
        <v>3621665</v>
      </c>
      <c r="N29" s="3">
        <v>3963537</v>
      </c>
      <c r="O29" s="3">
        <v>4258464</v>
      </c>
      <c r="P29" s="3">
        <v>3787347.531</v>
      </c>
      <c r="Q29" s="3">
        <v>3950274</v>
      </c>
      <c r="R29" s="3">
        <v>3930986</v>
      </c>
      <c r="S29" s="3">
        <v>3759329</v>
      </c>
      <c r="T29" s="3">
        <v>3706575.2480000001</v>
      </c>
      <c r="U29" s="3">
        <v>3834514</v>
      </c>
      <c r="V29" s="3">
        <v>3648577</v>
      </c>
      <c r="W29" s="3">
        <v>3555761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5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x14ac:dyDescent="0.25"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5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x14ac:dyDescent="0.25">
      <c r="A31" s="3" t="s">
        <v>50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5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x14ac:dyDescent="0.25">
      <c r="A32" s="3" t="s">
        <v>51</v>
      </c>
      <c r="B32" s="3">
        <v>290155.90000000002</v>
      </c>
      <c r="C32" s="3">
        <v>291759</v>
      </c>
      <c r="D32" s="3">
        <v>264701.48</v>
      </c>
      <c r="E32" s="3">
        <v>32359</v>
      </c>
      <c r="F32" s="3">
        <v>205700</v>
      </c>
      <c r="G32" s="3">
        <v>20400</v>
      </c>
      <c r="H32" s="3">
        <v>112366.923</v>
      </c>
      <c r="I32" s="3">
        <v>292526</v>
      </c>
      <c r="J32" s="3">
        <v>749149</v>
      </c>
      <c r="K32" s="3">
        <v>630256</v>
      </c>
      <c r="L32" s="3">
        <v>426000</v>
      </c>
      <c r="M32" s="3">
        <v>592571</v>
      </c>
      <c r="N32" s="3">
        <v>997870</v>
      </c>
      <c r="O32" s="3">
        <v>1308275</v>
      </c>
      <c r="P32" s="3">
        <v>881226.56900000002</v>
      </c>
      <c r="Q32" s="3">
        <v>997564</v>
      </c>
      <c r="R32" s="3">
        <v>1125963</v>
      </c>
      <c r="S32" s="3">
        <v>1088718</v>
      </c>
      <c r="T32" s="3">
        <v>854671.57299999997</v>
      </c>
      <c r="U32" s="3">
        <v>854960</v>
      </c>
      <c r="V32" s="3">
        <v>829249</v>
      </c>
      <c r="W32" s="3">
        <v>711977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5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x14ac:dyDescent="0.25">
      <c r="A33" s="3" t="s">
        <v>52</v>
      </c>
      <c r="B33" s="3">
        <v>450791.34</v>
      </c>
      <c r="C33" s="3">
        <v>590006</v>
      </c>
      <c r="D33" s="3">
        <v>475915.78</v>
      </c>
      <c r="E33" s="3">
        <v>453336</v>
      </c>
      <c r="F33" s="3">
        <v>481341</v>
      </c>
      <c r="G33" s="3">
        <v>594909</v>
      </c>
      <c r="H33" s="3">
        <v>559064.69099999999</v>
      </c>
      <c r="I33" s="3">
        <v>438419</v>
      </c>
      <c r="J33" s="3">
        <v>461282</v>
      </c>
      <c r="K33" s="3">
        <v>653226</v>
      </c>
      <c r="L33" s="3">
        <v>562142.16899999999</v>
      </c>
      <c r="M33" s="3">
        <v>529867</v>
      </c>
      <c r="N33" s="3">
        <v>607838</v>
      </c>
      <c r="O33" s="3">
        <v>726797</v>
      </c>
      <c r="P33" s="3">
        <v>656867.89</v>
      </c>
      <c r="Q33" s="3">
        <v>613065</v>
      </c>
      <c r="R33" s="3">
        <v>604033</v>
      </c>
      <c r="S33" s="3">
        <v>555205</v>
      </c>
      <c r="T33" s="3">
        <v>603777.80700000003</v>
      </c>
      <c r="U33" s="3">
        <v>535176</v>
      </c>
      <c r="V33" s="3">
        <v>533883</v>
      </c>
      <c r="W33" s="3">
        <v>615111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5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x14ac:dyDescent="0.25">
      <c r="A34" s="3" t="s">
        <v>28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603777.80700000003</v>
      </c>
      <c r="U34" s="3">
        <v>0</v>
      </c>
      <c r="V34" s="3">
        <v>0</v>
      </c>
      <c r="W34" s="3">
        <v>0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5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x14ac:dyDescent="0.25">
      <c r="A35" s="3" t="s">
        <v>53</v>
      </c>
      <c r="B35" s="3">
        <v>49555.040000000001</v>
      </c>
      <c r="C35" s="3">
        <v>49544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14252.143</v>
      </c>
      <c r="M35" s="3">
        <v>13622</v>
      </c>
      <c r="N35" s="3">
        <v>4220</v>
      </c>
      <c r="O35" s="3">
        <v>0</v>
      </c>
      <c r="P35" s="3">
        <v>0</v>
      </c>
      <c r="Q35" s="3">
        <v>0</v>
      </c>
      <c r="R35" s="3">
        <v>10019</v>
      </c>
      <c r="S35" s="3">
        <v>10074</v>
      </c>
      <c r="T35" s="3">
        <v>24055.68</v>
      </c>
      <c r="U35" s="3">
        <v>24729</v>
      </c>
      <c r="V35" s="3">
        <v>14399</v>
      </c>
      <c r="W35" s="3">
        <v>14756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5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x14ac:dyDescent="0.25">
      <c r="A36" s="3" t="s">
        <v>28</v>
      </c>
      <c r="B36" s="3">
        <v>49555.040000000001</v>
      </c>
      <c r="C36" s="3">
        <v>49544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14252.143</v>
      </c>
      <c r="M36" s="3">
        <v>13622</v>
      </c>
      <c r="N36" s="3">
        <v>4220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24055.68</v>
      </c>
      <c r="U36" s="3">
        <v>24729</v>
      </c>
      <c r="V36" s="3">
        <v>14399</v>
      </c>
      <c r="W36" s="3">
        <v>14756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5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x14ac:dyDescent="0.25">
      <c r="A37" s="3" t="s">
        <v>54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10019</v>
      </c>
      <c r="S37" s="3">
        <v>10074</v>
      </c>
      <c r="T37" s="3">
        <v>0</v>
      </c>
      <c r="U37" s="3">
        <v>0</v>
      </c>
      <c r="V37" s="3">
        <v>0</v>
      </c>
      <c r="W37" s="3">
        <v>0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5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x14ac:dyDescent="0.25">
      <c r="A38" s="3" t="s">
        <v>55</v>
      </c>
      <c r="B38" s="3">
        <v>24838.43</v>
      </c>
      <c r="C38" s="3">
        <v>18157</v>
      </c>
      <c r="D38" s="3">
        <v>19040.810000000001</v>
      </c>
      <c r="E38" s="3">
        <v>29477</v>
      </c>
      <c r="F38" s="3">
        <v>43550</v>
      </c>
      <c r="G38" s="3">
        <v>57623</v>
      </c>
      <c r="H38" s="3">
        <v>46678.529000000002</v>
      </c>
      <c r="I38" s="3">
        <v>1011</v>
      </c>
      <c r="J38" s="3">
        <v>659</v>
      </c>
      <c r="K38" s="3">
        <v>304</v>
      </c>
      <c r="L38" s="3">
        <v>0</v>
      </c>
      <c r="M38" s="3">
        <v>0</v>
      </c>
      <c r="N38" s="3">
        <v>0</v>
      </c>
      <c r="O38" s="3">
        <v>0</v>
      </c>
      <c r="P38" s="3">
        <v>219.71700000000001</v>
      </c>
      <c r="Q38" s="3">
        <v>163</v>
      </c>
      <c r="R38" s="3">
        <v>198</v>
      </c>
      <c r="S38" s="3">
        <v>145</v>
      </c>
      <c r="T38" s="3">
        <v>0</v>
      </c>
      <c r="U38" s="3">
        <v>52245</v>
      </c>
      <c r="V38" s="3">
        <v>31447</v>
      </c>
      <c r="W38" s="3">
        <v>26955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5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x14ac:dyDescent="0.25">
      <c r="A39" s="3" t="s">
        <v>56</v>
      </c>
      <c r="B39" s="3">
        <v>0</v>
      </c>
      <c r="C39" s="3">
        <v>0</v>
      </c>
      <c r="D39" s="3">
        <v>0</v>
      </c>
      <c r="E39" s="3">
        <v>28112</v>
      </c>
      <c r="F39" s="3">
        <v>42168</v>
      </c>
      <c r="G39" s="3">
        <v>56224</v>
      </c>
      <c r="H39" s="3">
        <v>45320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5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x14ac:dyDescent="0.25">
      <c r="A40" s="3" t="s">
        <v>57</v>
      </c>
      <c r="B40" s="3">
        <v>8719.86</v>
      </c>
      <c r="C40" s="3">
        <v>8836</v>
      </c>
      <c r="D40" s="3">
        <v>14055.99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5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x14ac:dyDescent="0.25">
      <c r="A41" s="3" t="s">
        <v>58</v>
      </c>
      <c r="B41" s="3">
        <v>16118.57</v>
      </c>
      <c r="C41" s="3">
        <v>9321</v>
      </c>
      <c r="D41" s="3">
        <v>4984.82</v>
      </c>
      <c r="E41" s="3">
        <v>1365</v>
      </c>
      <c r="F41" s="3">
        <v>1382</v>
      </c>
      <c r="G41" s="3">
        <v>1399</v>
      </c>
      <c r="H41" s="3">
        <v>1358.529</v>
      </c>
      <c r="I41" s="3">
        <v>1011</v>
      </c>
      <c r="J41" s="3">
        <v>659</v>
      </c>
      <c r="K41" s="3">
        <v>304</v>
      </c>
      <c r="L41" s="3">
        <v>0</v>
      </c>
      <c r="M41" s="3">
        <v>0</v>
      </c>
      <c r="N41" s="3">
        <v>0</v>
      </c>
      <c r="O41" s="3">
        <v>0</v>
      </c>
      <c r="P41" s="3">
        <v>219.71700000000001</v>
      </c>
      <c r="Q41" s="3">
        <v>163</v>
      </c>
      <c r="R41" s="3">
        <v>198</v>
      </c>
      <c r="S41" s="3">
        <v>145</v>
      </c>
      <c r="T41" s="3">
        <v>0</v>
      </c>
      <c r="U41" s="3">
        <v>52245</v>
      </c>
      <c r="V41" s="3">
        <v>31447</v>
      </c>
      <c r="W41" s="3">
        <v>26955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5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x14ac:dyDescent="0.25">
      <c r="A42" s="3" t="s">
        <v>59</v>
      </c>
      <c r="B42" s="3">
        <v>48151.1</v>
      </c>
      <c r="C42" s="3">
        <v>73423</v>
      </c>
      <c r="D42" s="3">
        <v>92310.97</v>
      </c>
      <c r="E42" s="3">
        <v>145098</v>
      </c>
      <c r="F42" s="3">
        <v>119921</v>
      </c>
      <c r="G42" s="3">
        <v>106930</v>
      </c>
      <c r="H42" s="3">
        <v>135901.13500000001</v>
      </c>
      <c r="I42" s="3">
        <v>193025</v>
      </c>
      <c r="J42" s="3">
        <v>127855</v>
      </c>
      <c r="K42" s="3">
        <v>92504</v>
      </c>
      <c r="L42" s="3">
        <v>115219.762</v>
      </c>
      <c r="M42" s="3">
        <v>130188</v>
      </c>
      <c r="N42" s="3">
        <v>68551</v>
      </c>
      <c r="O42" s="3">
        <v>42775</v>
      </c>
      <c r="P42" s="3">
        <v>44254.233</v>
      </c>
      <c r="Q42" s="3">
        <v>58989</v>
      </c>
      <c r="R42" s="3">
        <v>45081</v>
      </c>
      <c r="S42" s="3">
        <v>42312</v>
      </c>
      <c r="T42" s="3">
        <v>57393.811000000002</v>
      </c>
      <c r="U42" s="3">
        <v>258969</v>
      </c>
      <c r="V42" s="3">
        <v>38972</v>
      </c>
      <c r="W42" s="3">
        <v>50446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5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x14ac:dyDescent="0.25">
      <c r="A43" s="3" t="s">
        <v>60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210525</v>
      </c>
      <c r="V43" s="3">
        <v>0</v>
      </c>
      <c r="W43" s="3">
        <v>0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5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x14ac:dyDescent="0.25">
      <c r="A44" s="3" t="s">
        <v>61</v>
      </c>
      <c r="B44" s="3">
        <v>35046.28</v>
      </c>
      <c r="C44" s="3">
        <v>38840</v>
      </c>
      <c r="D44" s="3">
        <v>66745.490000000005</v>
      </c>
      <c r="E44" s="3">
        <v>108007</v>
      </c>
      <c r="F44" s="3">
        <v>85220</v>
      </c>
      <c r="G44" s="3">
        <v>51822</v>
      </c>
      <c r="H44" s="3">
        <v>108670.34699999999</v>
      </c>
      <c r="I44" s="3">
        <v>154358</v>
      </c>
      <c r="J44" s="3">
        <v>81049</v>
      </c>
      <c r="K44" s="3">
        <v>38835</v>
      </c>
      <c r="L44" s="3">
        <v>104495.78200000001</v>
      </c>
      <c r="M44" s="3">
        <v>112737</v>
      </c>
      <c r="N44" s="3">
        <v>50893</v>
      </c>
      <c r="O44" s="3">
        <v>22392</v>
      </c>
      <c r="P44" s="3">
        <v>29047.333999999999</v>
      </c>
      <c r="Q44" s="3">
        <v>38724</v>
      </c>
      <c r="R44" s="3">
        <v>23890</v>
      </c>
      <c r="S44" s="3">
        <v>8132</v>
      </c>
      <c r="T44" s="3">
        <v>11774.221</v>
      </c>
      <c r="U44" s="3">
        <v>21531</v>
      </c>
      <c r="V44" s="3">
        <v>18595</v>
      </c>
      <c r="W44" s="3">
        <v>17336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5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x14ac:dyDescent="0.25">
      <c r="A45" s="3" t="s">
        <v>62</v>
      </c>
      <c r="B45" s="3">
        <v>13104.83</v>
      </c>
      <c r="C45" s="3">
        <v>34583</v>
      </c>
      <c r="D45" s="3">
        <v>25565.48</v>
      </c>
      <c r="E45" s="3">
        <v>37091</v>
      </c>
      <c r="F45" s="3">
        <v>34701</v>
      </c>
      <c r="G45" s="3">
        <v>55108</v>
      </c>
      <c r="H45" s="3">
        <v>27230.788</v>
      </c>
      <c r="I45" s="3">
        <v>38667</v>
      </c>
      <c r="J45" s="3">
        <v>46806</v>
      </c>
      <c r="K45" s="3">
        <v>53669</v>
      </c>
      <c r="L45" s="3">
        <v>10723.98</v>
      </c>
      <c r="M45" s="3">
        <v>17451</v>
      </c>
      <c r="N45" s="3">
        <v>17658</v>
      </c>
      <c r="O45" s="3">
        <v>20383</v>
      </c>
      <c r="P45" s="3">
        <v>15206.898999999999</v>
      </c>
      <c r="Q45" s="3">
        <v>20265</v>
      </c>
      <c r="R45" s="3">
        <v>21191</v>
      </c>
      <c r="S45" s="3">
        <v>34180</v>
      </c>
      <c r="T45" s="3">
        <v>45619.59</v>
      </c>
      <c r="U45" s="3">
        <v>26913</v>
      </c>
      <c r="V45" s="3">
        <v>20377</v>
      </c>
      <c r="W45" s="3">
        <v>33110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5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x14ac:dyDescent="0.25">
      <c r="A46" s="3" t="s">
        <v>63</v>
      </c>
      <c r="B46" s="3">
        <v>863491.81</v>
      </c>
      <c r="C46" s="3">
        <v>1022889</v>
      </c>
      <c r="D46" s="3">
        <v>851969.04</v>
      </c>
      <c r="E46" s="3">
        <v>660270</v>
      </c>
      <c r="F46" s="3">
        <v>850512</v>
      </c>
      <c r="G46" s="3">
        <v>779862</v>
      </c>
      <c r="H46" s="3">
        <v>854011.27800000005</v>
      </c>
      <c r="I46" s="3">
        <v>924981</v>
      </c>
      <c r="J46" s="3">
        <v>1338945</v>
      </c>
      <c r="K46" s="3">
        <v>1376290</v>
      </c>
      <c r="L46" s="3">
        <v>1117614.074</v>
      </c>
      <c r="M46" s="3">
        <v>1266248</v>
      </c>
      <c r="N46" s="3">
        <v>1678479</v>
      </c>
      <c r="O46" s="3">
        <v>2077847</v>
      </c>
      <c r="P46" s="3">
        <v>1582568.409</v>
      </c>
      <c r="Q46" s="3">
        <v>1669781</v>
      </c>
      <c r="R46" s="3">
        <v>1785294</v>
      </c>
      <c r="S46" s="3">
        <v>1696454</v>
      </c>
      <c r="T46" s="3">
        <v>1539898.871</v>
      </c>
      <c r="U46" s="3">
        <v>1726079</v>
      </c>
      <c r="V46" s="3">
        <v>1447950</v>
      </c>
      <c r="W46" s="3">
        <v>1419245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5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x14ac:dyDescent="0.25">
      <c r="A47" s="3" t="s">
        <v>64</v>
      </c>
      <c r="B47" s="3">
        <v>55557.91</v>
      </c>
      <c r="C47" s="3">
        <v>44264</v>
      </c>
      <c r="D47" s="3">
        <v>111735.06</v>
      </c>
      <c r="E47" s="3">
        <v>85347</v>
      </c>
      <c r="F47" s="3">
        <v>70939</v>
      </c>
      <c r="G47" s="3">
        <v>56527</v>
      </c>
      <c r="H47" s="3">
        <v>0</v>
      </c>
      <c r="I47" s="3">
        <v>0</v>
      </c>
      <c r="J47" s="3">
        <v>0</v>
      </c>
      <c r="K47" s="3">
        <v>0</v>
      </c>
      <c r="L47" s="3">
        <v>17336.828000000001</v>
      </c>
      <c r="M47" s="3">
        <v>16568</v>
      </c>
      <c r="N47" s="3">
        <v>17595</v>
      </c>
      <c r="O47" s="3">
        <v>19155</v>
      </c>
      <c r="P47" s="3">
        <v>19224.352999999999</v>
      </c>
      <c r="Q47" s="3">
        <v>14343</v>
      </c>
      <c r="R47" s="3">
        <v>13781</v>
      </c>
      <c r="S47" s="3">
        <v>14311</v>
      </c>
      <c r="T47" s="3">
        <v>0</v>
      </c>
      <c r="U47" s="3">
        <v>61804</v>
      </c>
      <c r="V47" s="3">
        <v>64248</v>
      </c>
      <c r="W47" s="3">
        <v>62172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5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x14ac:dyDescent="0.25">
      <c r="A48" s="3" t="s">
        <v>56</v>
      </c>
      <c r="B48" s="3">
        <v>0</v>
      </c>
      <c r="C48" s="3">
        <v>0</v>
      </c>
      <c r="D48" s="3">
        <v>0</v>
      </c>
      <c r="E48" s="3">
        <v>84336</v>
      </c>
      <c r="F48" s="3">
        <v>70280</v>
      </c>
      <c r="G48" s="3">
        <v>56224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5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x14ac:dyDescent="0.25">
      <c r="A49" s="3" t="s">
        <v>57</v>
      </c>
      <c r="B49" s="3">
        <v>33183.599999999999</v>
      </c>
      <c r="C49" s="3">
        <v>26512</v>
      </c>
      <c r="D49" s="3">
        <v>98391.94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17336.828000000001</v>
      </c>
      <c r="M49" s="3">
        <v>16568</v>
      </c>
      <c r="N49" s="3">
        <v>17595</v>
      </c>
      <c r="O49" s="3">
        <v>19155</v>
      </c>
      <c r="P49" s="3">
        <v>19127.62</v>
      </c>
      <c r="Q49" s="3">
        <v>14248</v>
      </c>
      <c r="R49" s="3">
        <v>13781</v>
      </c>
      <c r="S49" s="3">
        <v>14311</v>
      </c>
      <c r="T49" s="3">
        <v>0</v>
      </c>
      <c r="U49" s="3">
        <v>0</v>
      </c>
      <c r="V49" s="3">
        <v>0</v>
      </c>
      <c r="W49" s="3">
        <v>4750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5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x14ac:dyDescent="0.25">
      <c r="A50" s="3" t="s">
        <v>58</v>
      </c>
      <c r="B50" s="3">
        <v>22374.31</v>
      </c>
      <c r="C50" s="3">
        <v>17752</v>
      </c>
      <c r="D50" s="3">
        <v>13343.12</v>
      </c>
      <c r="E50" s="3">
        <v>1011</v>
      </c>
      <c r="F50" s="3">
        <v>659</v>
      </c>
      <c r="G50" s="3">
        <v>303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96.733000000000004</v>
      </c>
      <c r="Q50" s="3">
        <v>95</v>
      </c>
      <c r="R50" s="3">
        <v>0</v>
      </c>
      <c r="S50" s="3">
        <v>0</v>
      </c>
      <c r="T50" s="3">
        <v>0</v>
      </c>
      <c r="U50" s="3">
        <v>61804</v>
      </c>
      <c r="V50" s="3">
        <v>64248</v>
      </c>
      <c r="W50" s="3">
        <v>57422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5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x14ac:dyDescent="0.25">
      <c r="A51" s="3" t="s">
        <v>65</v>
      </c>
      <c r="B51" s="3">
        <v>3864.47</v>
      </c>
      <c r="C51" s="3">
        <v>5640</v>
      </c>
      <c r="D51" s="3">
        <v>6323.37</v>
      </c>
      <c r="E51" s="3">
        <v>6896</v>
      </c>
      <c r="F51" s="3">
        <v>7469</v>
      </c>
      <c r="G51" s="3">
        <v>8042</v>
      </c>
      <c r="H51" s="3">
        <v>8614.7739999999994</v>
      </c>
      <c r="I51" s="3">
        <v>9262</v>
      </c>
      <c r="J51" s="3">
        <v>9910</v>
      </c>
      <c r="K51" s="3">
        <v>10557</v>
      </c>
      <c r="L51" s="3">
        <v>11204.725</v>
      </c>
      <c r="M51" s="3">
        <v>15776</v>
      </c>
      <c r="N51" s="3">
        <v>15677</v>
      </c>
      <c r="O51" s="3">
        <v>16548</v>
      </c>
      <c r="P51" s="3">
        <v>17319.597000000002</v>
      </c>
      <c r="Q51" s="3">
        <v>17917</v>
      </c>
      <c r="R51" s="3">
        <v>20526</v>
      </c>
      <c r="S51" s="3">
        <v>21514</v>
      </c>
      <c r="T51" s="3">
        <v>25473.718000000001</v>
      </c>
      <c r="U51" s="3">
        <v>26597</v>
      </c>
      <c r="V51" s="3">
        <v>27566</v>
      </c>
      <c r="W51" s="3">
        <v>28489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5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x14ac:dyDescent="0.25">
      <c r="A52" s="3" t="s">
        <v>66</v>
      </c>
      <c r="B52" s="3">
        <v>1201.58</v>
      </c>
      <c r="C52" s="3">
        <v>966</v>
      </c>
      <c r="D52" s="3">
        <v>965.93</v>
      </c>
      <c r="E52" s="3">
        <v>1095</v>
      </c>
      <c r="F52" s="3">
        <v>1073</v>
      </c>
      <c r="G52" s="3">
        <v>1052</v>
      </c>
      <c r="H52" s="3">
        <v>64.268000000000001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157</v>
      </c>
      <c r="V52" s="3">
        <v>157</v>
      </c>
      <c r="W52" s="3">
        <v>157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5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x14ac:dyDescent="0.25">
      <c r="A53" s="3" t="s">
        <v>67</v>
      </c>
      <c r="B53" s="3">
        <v>0</v>
      </c>
      <c r="C53" s="3">
        <v>0</v>
      </c>
      <c r="D53" s="3">
        <v>0</v>
      </c>
      <c r="E53" s="3">
        <v>1095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5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x14ac:dyDescent="0.25">
      <c r="A54" s="3" t="s">
        <v>68</v>
      </c>
      <c r="B54" s="3">
        <v>60623.95</v>
      </c>
      <c r="C54" s="3">
        <v>50870</v>
      </c>
      <c r="D54" s="3">
        <v>119024.35</v>
      </c>
      <c r="E54" s="3">
        <v>93338</v>
      </c>
      <c r="F54" s="3">
        <v>79481</v>
      </c>
      <c r="G54" s="3">
        <v>65621</v>
      </c>
      <c r="H54" s="3">
        <v>8679.0419999999995</v>
      </c>
      <c r="I54" s="3">
        <v>9262</v>
      </c>
      <c r="J54" s="3">
        <v>9910</v>
      </c>
      <c r="K54" s="3">
        <v>10557</v>
      </c>
      <c r="L54" s="3">
        <v>28541.553</v>
      </c>
      <c r="M54" s="3">
        <v>32344</v>
      </c>
      <c r="N54" s="3">
        <v>33272</v>
      </c>
      <c r="O54" s="3">
        <v>35703</v>
      </c>
      <c r="P54" s="3">
        <v>36543.949999999997</v>
      </c>
      <c r="Q54" s="3">
        <v>32260</v>
      </c>
      <c r="R54" s="3">
        <v>34307</v>
      </c>
      <c r="S54" s="3">
        <v>35825</v>
      </c>
      <c r="T54" s="3">
        <v>25473.718000000001</v>
      </c>
      <c r="U54" s="3">
        <v>88558</v>
      </c>
      <c r="V54" s="3">
        <v>91971</v>
      </c>
      <c r="W54" s="3">
        <v>90818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5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x14ac:dyDescent="0.25">
      <c r="A55" s="3" t="s">
        <v>69</v>
      </c>
      <c r="B55" s="3">
        <v>924115.77</v>
      </c>
      <c r="C55" s="3">
        <v>1073759</v>
      </c>
      <c r="D55" s="3">
        <v>970993.39</v>
      </c>
      <c r="E55" s="3">
        <v>753608</v>
      </c>
      <c r="F55" s="3">
        <v>929993</v>
      </c>
      <c r="G55" s="3">
        <v>845483</v>
      </c>
      <c r="H55" s="3">
        <v>862690.32</v>
      </c>
      <c r="I55" s="3">
        <v>934243</v>
      </c>
      <c r="J55" s="3">
        <v>1348855</v>
      </c>
      <c r="K55" s="3">
        <v>1386847</v>
      </c>
      <c r="L55" s="3">
        <v>1146155.6270000001</v>
      </c>
      <c r="M55" s="3">
        <v>1298592</v>
      </c>
      <c r="N55" s="3">
        <v>1711751</v>
      </c>
      <c r="O55" s="3">
        <v>2113550</v>
      </c>
      <c r="P55" s="3">
        <v>1619112.3589999999</v>
      </c>
      <c r="Q55" s="3">
        <v>1702041</v>
      </c>
      <c r="R55" s="3">
        <v>1819601</v>
      </c>
      <c r="S55" s="3">
        <v>1732279</v>
      </c>
      <c r="T55" s="3">
        <v>1565372.5889999999</v>
      </c>
      <c r="U55" s="3">
        <v>1814637</v>
      </c>
      <c r="V55" s="3">
        <v>1539921</v>
      </c>
      <c r="W55" s="3">
        <v>1510063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5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x14ac:dyDescent="0.25"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5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x14ac:dyDescent="0.25">
      <c r="A57" s="3" t="s">
        <v>70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5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x14ac:dyDescent="0.25">
      <c r="A58" s="3" t="s">
        <v>71</v>
      </c>
      <c r="B58" s="3">
        <v>300000</v>
      </c>
      <c r="C58" s="3">
        <v>345000</v>
      </c>
      <c r="D58" s="3">
        <v>345000</v>
      </c>
      <c r="E58" s="3">
        <v>345000</v>
      </c>
      <c r="F58" s="3">
        <v>345000</v>
      </c>
      <c r="G58" s="3">
        <v>345000</v>
      </c>
      <c r="H58" s="3">
        <v>345000</v>
      </c>
      <c r="I58" s="3">
        <v>345000</v>
      </c>
      <c r="J58" s="3">
        <v>345000</v>
      </c>
      <c r="K58" s="3">
        <v>345000</v>
      </c>
      <c r="L58" s="3">
        <v>345000</v>
      </c>
      <c r="M58" s="3">
        <v>345000</v>
      </c>
      <c r="N58" s="3">
        <v>345000</v>
      </c>
      <c r="O58" s="3">
        <v>345000</v>
      </c>
      <c r="P58" s="3">
        <v>345000</v>
      </c>
      <c r="Q58" s="3">
        <v>345000</v>
      </c>
      <c r="R58" s="3">
        <v>345000</v>
      </c>
      <c r="S58" s="3">
        <v>345000</v>
      </c>
      <c r="T58" s="3">
        <v>345000</v>
      </c>
      <c r="U58" s="3">
        <v>345000</v>
      </c>
      <c r="V58" s="3">
        <v>345000</v>
      </c>
      <c r="W58" s="3">
        <v>345000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5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x14ac:dyDescent="0.25">
      <c r="A59" s="3" t="s">
        <v>72</v>
      </c>
      <c r="B59" s="3">
        <v>300000</v>
      </c>
      <c r="C59" s="3">
        <v>345000</v>
      </c>
      <c r="D59" s="3">
        <v>345000</v>
      </c>
      <c r="E59" s="3">
        <v>345000</v>
      </c>
      <c r="F59" s="3">
        <v>345000</v>
      </c>
      <c r="G59" s="3">
        <v>345000</v>
      </c>
      <c r="H59" s="3">
        <v>345000</v>
      </c>
      <c r="I59" s="3">
        <v>345000</v>
      </c>
      <c r="J59" s="3">
        <v>345000</v>
      </c>
      <c r="K59" s="3">
        <v>345000</v>
      </c>
      <c r="L59" s="3">
        <v>345000</v>
      </c>
      <c r="M59" s="3">
        <v>345000</v>
      </c>
      <c r="N59" s="3">
        <v>345000</v>
      </c>
      <c r="O59" s="3">
        <v>345000</v>
      </c>
      <c r="P59" s="3">
        <v>345000</v>
      </c>
      <c r="Q59" s="3">
        <v>345000</v>
      </c>
      <c r="R59" s="3">
        <v>345000</v>
      </c>
      <c r="S59" s="3">
        <v>345000</v>
      </c>
      <c r="T59" s="3">
        <v>345000</v>
      </c>
      <c r="U59" s="3">
        <v>345000</v>
      </c>
      <c r="V59" s="3">
        <v>345000</v>
      </c>
      <c r="W59" s="3">
        <v>345000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5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x14ac:dyDescent="0.25">
      <c r="A60" s="3" t="s">
        <v>73</v>
      </c>
      <c r="B60" s="3">
        <v>255000</v>
      </c>
      <c r="C60" s="3">
        <v>255000</v>
      </c>
      <c r="D60" s="3">
        <v>345000</v>
      </c>
      <c r="E60" s="3">
        <v>345000</v>
      </c>
      <c r="F60" s="3">
        <v>345000</v>
      </c>
      <c r="G60" s="3">
        <v>345000</v>
      </c>
      <c r="H60" s="3">
        <v>345000</v>
      </c>
      <c r="I60" s="3">
        <v>345000</v>
      </c>
      <c r="J60" s="3">
        <v>345000</v>
      </c>
      <c r="K60" s="3">
        <v>345000</v>
      </c>
      <c r="L60" s="3">
        <v>345000</v>
      </c>
      <c r="M60" s="3">
        <v>345000</v>
      </c>
      <c r="N60" s="3">
        <v>345000</v>
      </c>
      <c r="O60" s="3">
        <v>345000</v>
      </c>
      <c r="P60" s="3">
        <v>345000</v>
      </c>
      <c r="Q60" s="3">
        <v>345000</v>
      </c>
      <c r="R60" s="3">
        <v>345000</v>
      </c>
      <c r="S60" s="3">
        <v>345000</v>
      </c>
      <c r="T60" s="3">
        <v>345000</v>
      </c>
      <c r="U60" s="3">
        <v>345000</v>
      </c>
      <c r="V60" s="3">
        <v>345000</v>
      </c>
      <c r="W60" s="3">
        <v>345000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5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 x14ac:dyDescent="0.25">
      <c r="A61" s="3" t="s">
        <v>72</v>
      </c>
      <c r="B61" s="3">
        <v>255000</v>
      </c>
      <c r="C61" s="3">
        <v>255000</v>
      </c>
      <c r="D61" s="3">
        <v>345000</v>
      </c>
      <c r="E61" s="3">
        <v>345000</v>
      </c>
      <c r="F61" s="3">
        <v>345000</v>
      </c>
      <c r="G61" s="3">
        <v>345000</v>
      </c>
      <c r="H61" s="3">
        <v>345000</v>
      </c>
      <c r="I61" s="3">
        <v>345000</v>
      </c>
      <c r="J61" s="3">
        <v>345000</v>
      </c>
      <c r="K61" s="3">
        <v>345000</v>
      </c>
      <c r="L61" s="3">
        <v>345000</v>
      </c>
      <c r="M61" s="3">
        <v>345000</v>
      </c>
      <c r="N61" s="3">
        <v>345000</v>
      </c>
      <c r="O61" s="3">
        <v>345000</v>
      </c>
      <c r="P61" s="3">
        <v>345000</v>
      </c>
      <c r="Q61" s="3">
        <v>345000</v>
      </c>
      <c r="R61" s="3">
        <v>345000</v>
      </c>
      <c r="S61" s="3">
        <v>345000</v>
      </c>
      <c r="T61" s="3">
        <v>345000</v>
      </c>
      <c r="U61" s="3">
        <v>345000</v>
      </c>
      <c r="V61" s="3">
        <v>345000</v>
      </c>
      <c r="W61" s="3">
        <v>345000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5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 x14ac:dyDescent="0.25">
      <c r="A62" s="3" t="s">
        <v>74</v>
      </c>
      <c r="B62" s="3">
        <v>0</v>
      </c>
      <c r="C62" s="3">
        <v>0</v>
      </c>
      <c r="D62" s="3">
        <v>1315440</v>
      </c>
      <c r="E62" s="3">
        <v>1315440</v>
      </c>
      <c r="F62" s="3">
        <v>1315440</v>
      </c>
      <c r="G62" s="3">
        <v>1315440</v>
      </c>
      <c r="H62" s="3">
        <v>1315440</v>
      </c>
      <c r="I62" s="3">
        <v>1315440</v>
      </c>
      <c r="J62" s="3">
        <v>1315440</v>
      </c>
      <c r="K62" s="3">
        <v>1315440</v>
      </c>
      <c r="L62" s="3">
        <v>1315440</v>
      </c>
      <c r="M62" s="3">
        <v>1315440</v>
      </c>
      <c r="N62" s="3">
        <v>1315440</v>
      </c>
      <c r="O62" s="3">
        <v>1315440</v>
      </c>
      <c r="P62" s="3">
        <v>1315440</v>
      </c>
      <c r="Q62" s="3">
        <v>1315440</v>
      </c>
      <c r="R62" s="3">
        <v>1315440</v>
      </c>
      <c r="S62" s="3">
        <v>1315440</v>
      </c>
      <c r="T62" s="3">
        <v>1315440</v>
      </c>
      <c r="U62" s="3">
        <v>1315440</v>
      </c>
      <c r="V62" s="3">
        <v>1315440</v>
      </c>
      <c r="W62" s="3">
        <v>1315440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5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71" x14ac:dyDescent="0.25">
      <c r="A63" s="3" t="s">
        <v>72</v>
      </c>
      <c r="B63" s="3">
        <v>0</v>
      </c>
      <c r="C63" s="3">
        <v>0</v>
      </c>
      <c r="D63" s="3">
        <v>1315440</v>
      </c>
      <c r="E63" s="3">
        <v>1315440</v>
      </c>
      <c r="F63" s="3">
        <v>1315440</v>
      </c>
      <c r="G63" s="3">
        <v>1315440</v>
      </c>
      <c r="H63" s="3">
        <v>1315440</v>
      </c>
      <c r="I63" s="3">
        <v>1315440</v>
      </c>
      <c r="J63" s="3">
        <v>1315440</v>
      </c>
      <c r="K63" s="3">
        <v>1315440</v>
      </c>
      <c r="L63" s="3">
        <v>1315440</v>
      </c>
      <c r="M63" s="3">
        <v>1315440</v>
      </c>
      <c r="N63" s="3">
        <v>1315440</v>
      </c>
      <c r="O63" s="3">
        <v>1315440</v>
      </c>
      <c r="P63" s="3">
        <v>1315440</v>
      </c>
      <c r="Q63" s="3">
        <v>1315440</v>
      </c>
      <c r="R63" s="3">
        <v>1315440</v>
      </c>
      <c r="S63" s="3">
        <v>1315440</v>
      </c>
      <c r="T63" s="3">
        <v>1315440</v>
      </c>
      <c r="U63" s="3">
        <v>1315440</v>
      </c>
      <c r="V63" s="3">
        <v>1315440</v>
      </c>
      <c r="W63" s="3">
        <v>1315440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5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 x14ac:dyDescent="0.25">
      <c r="A64" s="3" t="s">
        <v>75</v>
      </c>
      <c r="B64" s="3">
        <v>97583.02</v>
      </c>
      <c r="C64" s="3">
        <v>117988</v>
      </c>
      <c r="D64" s="3">
        <v>183431.22</v>
      </c>
      <c r="E64" s="3">
        <v>344066</v>
      </c>
      <c r="F64" s="3">
        <v>383819</v>
      </c>
      <c r="G64" s="3">
        <v>323734</v>
      </c>
      <c r="H64" s="3">
        <v>558179.16899999999</v>
      </c>
      <c r="I64" s="3">
        <v>729102</v>
      </c>
      <c r="J64" s="3">
        <v>450438</v>
      </c>
      <c r="K64" s="3">
        <v>375844</v>
      </c>
      <c r="L64" s="3">
        <v>518016.34499999997</v>
      </c>
      <c r="M64" s="3">
        <v>666806</v>
      </c>
      <c r="N64" s="3">
        <v>586923</v>
      </c>
      <c r="O64" s="3">
        <v>481099</v>
      </c>
      <c r="P64" s="3">
        <v>505796.33299999998</v>
      </c>
      <c r="Q64" s="3">
        <v>587121</v>
      </c>
      <c r="R64" s="3">
        <v>450932</v>
      </c>
      <c r="S64" s="3">
        <v>367818</v>
      </c>
      <c r="T64" s="3">
        <v>484010.85100000002</v>
      </c>
      <c r="U64" s="3">
        <v>362678</v>
      </c>
      <c r="V64" s="3">
        <v>451635</v>
      </c>
      <c r="W64" s="3">
        <v>388737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5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 x14ac:dyDescent="0.25">
      <c r="A65" s="3" t="s">
        <v>76</v>
      </c>
      <c r="B65" s="3">
        <v>30282.25</v>
      </c>
      <c r="C65" s="3">
        <v>30282</v>
      </c>
      <c r="D65" s="3">
        <v>34782.25</v>
      </c>
      <c r="E65" s="3">
        <v>34782</v>
      </c>
      <c r="F65" s="3">
        <v>34782</v>
      </c>
      <c r="G65" s="3">
        <v>34782</v>
      </c>
      <c r="H65" s="3">
        <v>34782.249000000003</v>
      </c>
      <c r="I65" s="3">
        <v>34782</v>
      </c>
      <c r="J65" s="3">
        <v>34782</v>
      </c>
      <c r="K65" s="3">
        <v>34782</v>
      </c>
      <c r="L65" s="3">
        <v>34782.249000000003</v>
      </c>
      <c r="M65" s="3">
        <v>34782</v>
      </c>
      <c r="N65" s="3">
        <v>34782</v>
      </c>
      <c r="O65" s="3">
        <v>34782</v>
      </c>
      <c r="P65" s="3">
        <v>34782.249000000003</v>
      </c>
      <c r="Q65" s="3">
        <v>34782</v>
      </c>
      <c r="R65" s="3">
        <v>34782</v>
      </c>
      <c r="S65" s="3">
        <v>34782</v>
      </c>
      <c r="T65" s="3">
        <v>34500</v>
      </c>
      <c r="U65" s="3">
        <v>34500</v>
      </c>
      <c r="V65" s="3">
        <v>34500</v>
      </c>
      <c r="W65" s="3">
        <v>34500</v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5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1:71" x14ac:dyDescent="0.25">
      <c r="A66" s="3" t="s">
        <v>77</v>
      </c>
      <c r="B66" s="3">
        <v>30282.25</v>
      </c>
      <c r="C66" s="3">
        <v>30282</v>
      </c>
      <c r="D66" s="3">
        <v>34782.25</v>
      </c>
      <c r="E66" s="3">
        <v>34782</v>
      </c>
      <c r="F66" s="3">
        <v>34782</v>
      </c>
      <c r="G66" s="3">
        <v>34782</v>
      </c>
      <c r="H66" s="3">
        <v>34782.249000000003</v>
      </c>
      <c r="I66" s="3">
        <v>34782</v>
      </c>
      <c r="J66" s="3">
        <v>34782</v>
      </c>
      <c r="K66" s="3">
        <v>34782</v>
      </c>
      <c r="L66" s="3">
        <v>34782.249000000003</v>
      </c>
      <c r="M66" s="3">
        <v>34782</v>
      </c>
      <c r="N66" s="3">
        <v>34782</v>
      </c>
      <c r="O66" s="3">
        <v>34782</v>
      </c>
      <c r="P66" s="3">
        <v>34782.249000000003</v>
      </c>
      <c r="Q66" s="3">
        <v>34782</v>
      </c>
      <c r="R66" s="3">
        <v>34782</v>
      </c>
      <c r="S66" s="3">
        <v>34782</v>
      </c>
      <c r="T66" s="3">
        <v>34500</v>
      </c>
      <c r="U66" s="3">
        <v>34500</v>
      </c>
      <c r="V66" s="3">
        <v>34500</v>
      </c>
      <c r="W66" s="3">
        <v>34500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5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 x14ac:dyDescent="0.25">
      <c r="A67" s="3" t="s">
        <v>78</v>
      </c>
      <c r="B67" s="3">
        <v>67300.77</v>
      </c>
      <c r="C67" s="3">
        <v>87706</v>
      </c>
      <c r="D67" s="3">
        <v>148648.97</v>
      </c>
      <c r="E67" s="3">
        <v>309284</v>
      </c>
      <c r="F67" s="3">
        <v>349037</v>
      </c>
      <c r="G67" s="3">
        <v>288952</v>
      </c>
      <c r="H67" s="3">
        <v>523396.92</v>
      </c>
      <c r="I67" s="3">
        <v>694320</v>
      </c>
      <c r="J67" s="3">
        <v>415656</v>
      </c>
      <c r="K67" s="3">
        <v>341062</v>
      </c>
      <c r="L67" s="3">
        <v>483234.09600000002</v>
      </c>
      <c r="M67" s="3">
        <v>632024</v>
      </c>
      <c r="N67" s="3">
        <v>552141</v>
      </c>
      <c r="O67" s="3">
        <v>446317</v>
      </c>
      <c r="P67" s="3">
        <v>471014.08399999997</v>
      </c>
      <c r="Q67" s="3">
        <v>552339</v>
      </c>
      <c r="R67" s="3">
        <v>416150</v>
      </c>
      <c r="S67" s="3">
        <v>333036</v>
      </c>
      <c r="T67" s="3">
        <v>449510.85100000002</v>
      </c>
      <c r="U67" s="3">
        <v>328178</v>
      </c>
      <c r="V67" s="3">
        <v>417135</v>
      </c>
      <c r="W67" s="3">
        <v>354237</v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5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 x14ac:dyDescent="0.25">
      <c r="A68" s="3" t="s">
        <v>79</v>
      </c>
      <c r="B68" s="3">
        <v>0</v>
      </c>
      <c r="C68" s="3">
        <v>0</v>
      </c>
      <c r="D68" s="3">
        <v>0</v>
      </c>
      <c r="E68" s="3">
        <v>824</v>
      </c>
      <c r="F68" s="3">
        <v>1832</v>
      </c>
      <c r="G68" s="3">
        <v>1824</v>
      </c>
      <c r="H68" s="3">
        <v>2968.6579999999999</v>
      </c>
      <c r="I68" s="3">
        <v>1607</v>
      </c>
      <c r="J68" s="3">
        <v>636</v>
      </c>
      <c r="K68" s="3">
        <v>116</v>
      </c>
      <c r="L68" s="3">
        <v>-2492.6280000000002</v>
      </c>
      <c r="M68" s="3">
        <v>-4173</v>
      </c>
      <c r="N68" s="3">
        <v>-1662</v>
      </c>
      <c r="O68" s="3">
        <v>-1803</v>
      </c>
      <c r="P68" s="3">
        <v>-1637.1880000000001</v>
      </c>
      <c r="Q68" s="3">
        <v>-2109</v>
      </c>
      <c r="R68" s="3">
        <v>-3658</v>
      </c>
      <c r="S68" s="3">
        <v>-3710</v>
      </c>
      <c r="T68" s="3">
        <v>-3529.1709999999998</v>
      </c>
      <c r="U68" s="3">
        <v>-3342</v>
      </c>
      <c r="V68" s="3">
        <v>-3359</v>
      </c>
      <c r="W68" s="3">
        <v>-3441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5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 x14ac:dyDescent="0.25">
      <c r="A69" s="3" t="s">
        <v>80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1121</v>
      </c>
      <c r="O69" s="3">
        <v>1121</v>
      </c>
      <c r="P69" s="3">
        <v>1121.461</v>
      </c>
      <c r="Q69" s="3">
        <v>1121</v>
      </c>
      <c r="R69" s="3">
        <v>1186</v>
      </c>
      <c r="S69" s="3">
        <v>1186</v>
      </c>
      <c r="T69" s="3">
        <v>1186.2550000000001</v>
      </c>
      <c r="U69" s="3">
        <v>1186</v>
      </c>
      <c r="V69" s="3">
        <v>1186</v>
      </c>
      <c r="W69" s="3">
        <v>1186</v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5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 x14ac:dyDescent="0.25">
      <c r="A70" s="3" t="s">
        <v>81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1121</v>
      </c>
      <c r="O70" s="3">
        <v>1121</v>
      </c>
      <c r="P70" s="3">
        <v>1121.461</v>
      </c>
      <c r="Q70" s="3">
        <v>1121</v>
      </c>
      <c r="R70" s="3">
        <v>1186</v>
      </c>
      <c r="S70" s="3">
        <v>1186</v>
      </c>
      <c r="T70" s="3">
        <v>0</v>
      </c>
      <c r="U70" s="3">
        <v>1186</v>
      </c>
      <c r="V70" s="3">
        <v>1186</v>
      </c>
      <c r="W70" s="3">
        <v>1186</v>
      </c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5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 x14ac:dyDescent="0.25">
      <c r="A71" s="3" t="s">
        <v>82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1186.2550000000001</v>
      </c>
      <c r="U71" s="3">
        <v>0</v>
      </c>
      <c r="V71" s="3">
        <v>0</v>
      </c>
      <c r="W71" s="3">
        <v>0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5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71" x14ac:dyDescent="0.25">
      <c r="A72" s="3" t="s">
        <v>83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-2783</v>
      </c>
      <c r="O72" s="3">
        <v>-2924</v>
      </c>
      <c r="P72" s="3">
        <v>-2758.6489999999999</v>
      </c>
      <c r="Q72" s="3">
        <v>-3230</v>
      </c>
      <c r="R72" s="3">
        <v>-4844</v>
      </c>
      <c r="S72" s="3">
        <v>-4896</v>
      </c>
      <c r="T72" s="3">
        <v>-4715.4260000000004</v>
      </c>
      <c r="U72" s="3">
        <v>-4528</v>
      </c>
      <c r="V72" s="3">
        <v>-4545</v>
      </c>
      <c r="W72" s="3">
        <v>-4627</v>
      </c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5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1:71" x14ac:dyDescent="0.25">
      <c r="A73" s="3" t="s">
        <v>84</v>
      </c>
      <c r="B73" s="3">
        <v>352583.02</v>
      </c>
      <c r="C73" s="3">
        <v>372988</v>
      </c>
      <c r="D73" s="3">
        <v>1843871.22</v>
      </c>
      <c r="E73" s="3">
        <v>2005330</v>
      </c>
      <c r="F73" s="3">
        <v>2046091</v>
      </c>
      <c r="G73" s="3">
        <v>1985998</v>
      </c>
      <c r="H73" s="3">
        <v>2221587.827</v>
      </c>
      <c r="I73" s="3">
        <v>2391149</v>
      </c>
      <c r="J73" s="3">
        <v>2111514</v>
      </c>
      <c r="K73" s="3">
        <v>2036400</v>
      </c>
      <c r="L73" s="3">
        <v>2175963.7170000002</v>
      </c>
      <c r="M73" s="3">
        <v>2323073</v>
      </c>
      <c r="N73" s="3">
        <v>2245701</v>
      </c>
      <c r="O73" s="3">
        <v>2139736</v>
      </c>
      <c r="P73" s="3">
        <v>2164599.145</v>
      </c>
      <c r="Q73" s="3">
        <v>2245452</v>
      </c>
      <c r="R73" s="3">
        <v>2107714</v>
      </c>
      <c r="S73" s="3">
        <v>2024548</v>
      </c>
      <c r="T73" s="3">
        <v>2140921.6800000002</v>
      </c>
      <c r="U73" s="3">
        <v>2019776</v>
      </c>
      <c r="V73" s="3">
        <v>2108716</v>
      </c>
      <c r="W73" s="3">
        <v>2045736</v>
      </c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5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 x14ac:dyDescent="0.25">
      <c r="A74" s="3" t="s">
        <v>85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6085</v>
      </c>
      <c r="O74" s="3">
        <v>5178</v>
      </c>
      <c r="P74" s="3">
        <v>3636.027</v>
      </c>
      <c r="Q74" s="3">
        <v>2781</v>
      </c>
      <c r="R74" s="3">
        <v>3671</v>
      </c>
      <c r="S74" s="3">
        <v>2502</v>
      </c>
      <c r="T74" s="3">
        <v>280.97899999999998</v>
      </c>
      <c r="U74" s="3">
        <v>101</v>
      </c>
      <c r="V74" s="3">
        <v>-60</v>
      </c>
      <c r="W74" s="3">
        <v>-38</v>
      </c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5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 x14ac:dyDescent="0.25">
      <c r="A75" s="3" t="s">
        <v>86</v>
      </c>
      <c r="B75" s="3">
        <v>352583.02</v>
      </c>
      <c r="C75" s="3">
        <v>372988</v>
      </c>
      <c r="D75" s="3">
        <v>1843871.22</v>
      </c>
      <c r="E75" s="3">
        <v>2005330</v>
      </c>
      <c r="F75" s="3">
        <v>2046091</v>
      </c>
      <c r="G75" s="3">
        <v>1985998</v>
      </c>
      <c r="H75" s="3">
        <v>2221587.827</v>
      </c>
      <c r="I75" s="3">
        <v>2391149</v>
      </c>
      <c r="J75" s="3">
        <v>2111514</v>
      </c>
      <c r="K75" s="3">
        <v>2036400</v>
      </c>
      <c r="L75" s="3">
        <v>2175963.7170000002</v>
      </c>
      <c r="M75" s="3">
        <v>2323073</v>
      </c>
      <c r="N75" s="3">
        <v>2251786</v>
      </c>
      <c r="O75" s="3">
        <v>2144914</v>
      </c>
      <c r="P75" s="3">
        <v>2168235.1719999998</v>
      </c>
      <c r="Q75" s="3">
        <v>2248233</v>
      </c>
      <c r="R75" s="3">
        <v>2111385</v>
      </c>
      <c r="S75" s="3">
        <v>2027050</v>
      </c>
      <c r="T75" s="3">
        <v>2141202.659</v>
      </c>
      <c r="U75" s="3">
        <v>2019877</v>
      </c>
      <c r="V75" s="3">
        <v>2108656</v>
      </c>
      <c r="W75" s="3">
        <v>2045698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5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5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7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5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</row>
    <row r="78" spans="1:7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5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5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5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5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5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5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7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5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</row>
    <row r="85" spans="1:7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5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</row>
    <row r="86" spans="1:7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5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7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5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5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5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7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5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5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7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5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</row>
    <row r="93" spans="1:7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5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5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7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5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</row>
    <row r="96" spans="1:7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5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1:7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5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</row>
    <row r="98" spans="1:7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5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</row>
    <row r="99" spans="1:7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5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</row>
    <row r="100" spans="1:7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5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</row>
    <row r="101" spans="1:7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5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</row>
    <row r="102" spans="1:7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5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</row>
    <row r="103" spans="1:7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5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</row>
    <row r="104" spans="1:7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5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</row>
    <row r="105" spans="1:7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5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</row>
    <row r="106" spans="1:7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5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</row>
    <row r="107" spans="1:7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5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7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5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1:7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5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7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5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</row>
    <row r="111" spans="1:7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5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</row>
    <row r="112" spans="1:7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5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</row>
    <row r="113" spans="1:7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5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</row>
    <row r="114" spans="1:71" x14ac:dyDescent="0.25">
      <c r="A114" s="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</row>
    <row r="115" spans="1:71" x14ac:dyDescent="0.25">
      <c r="A115" s="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</row>
    <row r="116" spans="1:71" x14ac:dyDescent="0.25">
      <c r="A116" s="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</row>
    <row r="117" spans="1:71" x14ac:dyDescent="0.25">
      <c r="A117" s="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1:71" x14ac:dyDescent="0.25">
      <c r="A118" s="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</row>
    <row r="119" spans="1:71" x14ac:dyDescent="0.25">
      <c r="A119" s="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</row>
    <row r="120" spans="1:71" x14ac:dyDescent="0.25">
      <c r="A120" s="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</row>
    <row r="121" spans="1:71" x14ac:dyDescent="0.25">
      <c r="A121" s="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</row>
    <row r="122" spans="1:71" x14ac:dyDescent="0.25">
      <c r="A122" s="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</row>
    <row r="123" spans="1:71" x14ac:dyDescent="0.25">
      <c r="A123" s="6" t="s">
        <v>87</v>
      </c>
      <c r="B123" s="5">
        <f>B32+B35+B38</f>
        <v>364549.37</v>
      </c>
      <c r="C123" s="5">
        <f t="shared" ref="C123:W123" si="0">C32+C35+C38</f>
        <v>359460</v>
      </c>
      <c r="D123" s="5">
        <f t="shared" si="0"/>
        <v>283742.28999999998</v>
      </c>
      <c r="E123" s="5">
        <f t="shared" si="0"/>
        <v>61836</v>
      </c>
      <c r="F123" s="5">
        <f t="shared" si="0"/>
        <v>249250</v>
      </c>
      <c r="G123" s="5">
        <f t="shared" si="0"/>
        <v>78023</v>
      </c>
      <c r="H123" s="5">
        <f t="shared" si="0"/>
        <v>159045.45199999999</v>
      </c>
      <c r="I123" s="5">
        <f t="shared" si="0"/>
        <v>293537</v>
      </c>
      <c r="J123" s="5">
        <f t="shared" si="0"/>
        <v>749808</v>
      </c>
      <c r="K123" s="5">
        <f t="shared" si="0"/>
        <v>630560</v>
      </c>
      <c r="L123" s="5">
        <f t="shared" si="0"/>
        <v>440252.14299999998</v>
      </c>
      <c r="M123" s="5">
        <f t="shared" si="0"/>
        <v>606193</v>
      </c>
      <c r="N123" s="5">
        <f t="shared" si="0"/>
        <v>1002090</v>
      </c>
      <c r="O123" s="5">
        <f t="shared" si="0"/>
        <v>1308275</v>
      </c>
      <c r="P123" s="5">
        <f t="shared" si="0"/>
        <v>881446.28599999996</v>
      </c>
      <c r="Q123" s="5">
        <f t="shared" si="0"/>
        <v>997727</v>
      </c>
      <c r="R123" s="5">
        <f t="shared" si="0"/>
        <v>1136180</v>
      </c>
      <c r="S123" s="5">
        <f t="shared" si="0"/>
        <v>1098937</v>
      </c>
      <c r="T123" s="5">
        <f t="shared" si="0"/>
        <v>878727.25300000003</v>
      </c>
      <c r="U123" s="5">
        <f t="shared" si="0"/>
        <v>931934</v>
      </c>
      <c r="V123" s="5">
        <f t="shared" si="0"/>
        <v>875095</v>
      </c>
      <c r="W123" s="5">
        <f t="shared" si="0"/>
        <v>753688</v>
      </c>
      <c r="X123" s="5">
        <f t="shared" ref="X123:BU123" si="1">+X45+X53+X56</f>
        <v>0</v>
      </c>
      <c r="Y123" s="5">
        <f t="shared" si="1"/>
        <v>0</v>
      </c>
      <c r="Z123" s="5">
        <f t="shared" si="1"/>
        <v>0</v>
      </c>
      <c r="AA123" s="5">
        <f t="shared" si="1"/>
        <v>0</v>
      </c>
      <c r="AB123" s="5">
        <f t="shared" si="1"/>
        <v>0</v>
      </c>
      <c r="AC123" s="5">
        <f t="shared" si="1"/>
        <v>0</v>
      </c>
      <c r="AD123" s="5">
        <f t="shared" si="1"/>
        <v>0</v>
      </c>
      <c r="AE123" s="5">
        <f t="shared" si="1"/>
        <v>0</v>
      </c>
      <c r="AF123" s="5">
        <f t="shared" si="1"/>
        <v>0</v>
      </c>
      <c r="AG123" s="5">
        <f t="shared" si="1"/>
        <v>0</v>
      </c>
      <c r="AH123" s="5">
        <f t="shared" si="1"/>
        <v>0</v>
      </c>
      <c r="AI123" s="5">
        <f t="shared" si="1"/>
        <v>0</v>
      </c>
      <c r="AJ123" s="5">
        <f t="shared" si="1"/>
        <v>0</v>
      </c>
      <c r="AK123" s="5">
        <f t="shared" si="1"/>
        <v>0</v>
      </c>
      <c r="AL123" s="5">
        <f t="shared" si="1"/>
        <v>0</v>
      </c>
      <c r="AM123" s="5">
        <f t="shared" si="1"/>
        <v>0</v>
      </c>
      <c r="AN123" s="5">
        <f t="shared" si="1"/>
        <v>0</v>
      </c>
      <c r="AO123" s="5">
        <f t="shared" si="1"/>
        <v>0</v>
      </c>
      <c r="AP123" s="5">
        <f t="shared" si="1"/>
        <v>0</v>
      </c>
      <c r="AQ123" s="5">
        <f t="shared" si="1"/>
        <v>0</v>
      </c>
      <c r="AR123" s="5">
        <f t="shared" si="1"/>
        <v>0</v>
      </c>
      <c r="AS123" s="5">
        <f t="shared" si="1"/>
        <v>0</v>
      </c>
      <c r="AT123" s="5">
        <f t="shared" si="1"/>
        <v>0</v>
      </c>
      <c r="AU123" s="5">
        <f t="shared" si="1"/>
        <v>0</v>
      </c>
      <c r="AV123" s="5">
        <f t="shared" si="1"/>
        <v>0</v>
      </c>
      <c r="AW123" s="5">
        <f t="shared" si="1"/>
        <v>0</v>
      </c>
      <c r="AX123" s="5">
        <f t="shared" si="1"/>
        <v>0</v>
      </c>
      <c r="AY123" s="5">
        <f t="shared" si="1"/>
        <v>0</v>
      </c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</row>
    <row r="124" spans="1:71" x14ac:dyDescent="0.25">
      <c r="A124" s="6" t="s">
        <v>88</v>
      </c>
      <c r="B124" s="5">
        <f>B47</f>
        <v>55557.91</v>
      </c>
      <c r="C124" s="5">
        <f t="shared" ref="C124:W124" si="2">C47</f>
        <v>44264</v>
      </c>
      <c r="D124" s="5">
        <f t="shared" si="2"/>
        <v>111735.06</v>
      </c>
      <c r="E124" s="5">
        <f t="shared" si="2"/>
        <v>85347</v>
      </c>
      <c r="F124" s="5">
        <f t="shared" si="2"/>
        <v>70939</v>
      </c>
      <c r="G124" s="5">
        <f t="shared" si="2"/>
        <v>56527</v>
      </c>
      <c r="H124" s="5">
        <f t="shared" si="2"/>
        <v>0</v>
      </c>
      <c r="I124" s="5">
        <f t="shared" si="2"/>
        <v>0</v>
      </c>
      <c r="J124" s="5">
        <f t="shared" si="2"/>
        <v>0</v>
      </c>
      <c r="K124" s="5">
        <f t="shared" si="2"/>
        <v>0</v>
      </c>
      <c r="L124" s="5">
        <f t="shared" si="2"/>
        <v>17336.828000000001</v>
      </c>
      <c r="M124" s="5">
        <f t="shared" si="2"/>
        <v>16568</v>
      </c>
      <c r="N124" s="5">
        <f t="shared" si="2"/>
        <v>17595</v>
      </c>
      <c r="O124" s="5">
        <f t="shared" si="2"/>
        <v>19155</v>
      </c>
      <c r="P124" s="5">
        <f t="shared" si="2"/>
        <v>19224.352999999999</v>
      </c>
      <c r="Q124" s="5">
        <f t="shared" si="2"/>
        <v>14343</v>
      </c>
      <c r="R124" s="5">
        <f t="shared" si="2"/>
        <v>13781</v>
      </c>
      <c r="S124" s="5">
        <f t="shared" si="2"/>
        <v>14311</v>
      </c>
      <c r="T124" s="5">
        <f t="shared" si="2"/>
        <v>0</v>
      </c>
      <c r="U124" s="5">
        <f t="shared" si="2"/>
        <v>61804</v>
      </c>
      <c r="V124" s="5">
        <f t="shared" si="2"/>
        <v>64248</v>
      </c>
      <c r="W124" s="5">
        <f t="shared" si="2"/>
        <v>62172</v>
      </c>
      <c r="X124" s="5">
        <f t="shared" ref="X124:BU124" si="3">X71</f>
        <v>0</v>
      </c>
      <c r="Y124" s="5">
        <f t="shared" si="3"/>
        <v>0</v>
      </c>
      <c r="Z124" s="5">
        <f t="shared" si="3"/>
        <v>0</v>
      </c>
      <c r="AA124" s="5">
        <f t="shared" si="3"/>
        <v>0</v>
      </c>
      <c r="AB124" s="5">
        <f t="shared" si="3"/>
        <v>0</v>
      </c>
      <c r="AC124" s="5">
        <f t="shared" si="3"/>
        <v>0</v>
      </c>
      <c r="AD124" s="5">
        <f t="shared" si="3"/>
        <v>0</v>
      </c>
      <c r="AE124" s="5">
        <f t="shared" si="3"/>
        <v>0</v>
      </c>
      <c r="AF124" s="5">
        <f t="shared" si="3"/>
        <v>0</v>
      </c>
      <c r="AG124" s="5">
        <f t="shared" si="3"/>
        <v>0</v>
      </c>
      <c r="AH124" s="5">
        <f t="shared" si="3"/>
        <v>0</v>
      </c>
      <c r="AI124" s="5">
        <f t="shared" si="3"/>
        <v>0</v>
      </c>
      <c r="AJ124" s="5">
        <f t="shared" si="3"/>
        <v>0</v>
      </c>
      <c r="AK124" s="5">
        <f t="shared" si="3"/>
        <v>0</v>
      </c>
      <c r="AL124" s="5">
        <f t="shared" si="3"/>
        <v>0</v>
      </c>
      <c r="AM124" s="5">
        <f t="shared" si="3"/>
        <v>0</v>
      </c>
      <c r="AN124" s="5">
        <f t="shared" si="3"/>
        <v>0</v>
      </c>
      <c r="AO124" s="5">
        <f t="shared" si="3"/>
        <v>0</v>
      </c>
      <c r="AP124" s="5">
        <f t="shared" si="3"/>
        <v>0</v>
      </c>
      <c r="AQ124" s="5">
        <f t="shared" si="3"/>
        <v>0</v>
      </c>
      <c r="AR124" s="5">
        <f t="shared" si="3"/>
        <v>0</v>
      </c>
      <c r="AS124" s="5">
        <f t="shared" si="3"/>
        <v>0</v>
      </c>
      <c r="AT124" s="5">
        <f t="shared" si="3"/>
        <v>0</v>
      </c>
      <c r="AU124" s="5">
        <f t="shared" si="3"/>
        <v>0</v>
      </c>
      <c r="AV124" s="5">
        <f t="shared" si="3"/>
        <v>0</v>
      </c>
      <c r="AW124" s="5">
        <f t="shared" si="3"/>
        <v>0</v>
      </c>
      <c r="AX124" s="5">
        <f t="shared" si="3"/>
        <v>0</v>
      </c>
      <c r="AY124" s="5">
        <f t="shared" si="3"/>
        <v>0</v>
      </c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</row>
    <row r="125" spans="1:71" x14ac:dyDescent="0.25">
      <c r="A125" s="6" t="s">
        <v>89</v>
      </c>
      <c r="B125" s="7">
        <f t="shared" ref="B125:AY125" si="4">SUM(B123:B124)</f>
        <v>420107.28</v>
      </c>
      <c r="C125" s="7">
        <f t="shared" si="4"/>
        <v>403724</v>
      </c>
      <c r="D125" s="7">
        <f t="shared" si="4"/>
        <v>395477.35</v>
      </c>
      <c r="E125" s="7">
        <f t="shared" si="4"/>
        <v>147183</v>
      </c>
      <c r="F125" s="7">
        <f t="shared" si="4"/>
        <v>320189</v>
      </c>
      <c r="G125" s="7">
        <f t="shared" si="4"/>
        <v>134550</v>
      </c>
      <c r="H125" s="7">
        <f t="shared" si="4"/>
        <v>159045.45199999999</v>
      </c>
      <c r="I125" s="7">
        <f t="shared" si="4"/>
        <v>293537</v>
      </c>
      <c r="J125" s="7">
        <f t="shared" si="4"/>
        <v>749808</v>
      </c>
      <c r="K125" s="7">
        <f t="shared" si="4"/>
        <v>630560</v>
      </c>
      <c r="L125" s="7">
        <f t="shared" si="4"/>
        <v>457588.97099999996</v>
      </c>
      <c r="M125" s="7">
        <f t="shared" si="4"/>
        <v>622761</v>
      </c>
      <c r="N125" s="7">
        <f t="shared" si="4"/>
        <v>1019685</v>
      </c>
      <c r="O125" s="7">
        <f t="shared" si="4"/>
        <v>1327430</v>
      </c>
      <c r="P125" s="7">
        <f t="shared" si="4"/>
        <v>900670.63899999997</v>
      </c>
      <c r="Q125" s="7">
        <f t="shared" si="4"/>
        <v>1012070</v>
      </c>
      <c r="R125" s="7">
        <f t="shared" si="4"/>
        <v>1149961</v>
      </c>
      <c r="S125" s="7">
        <f t="shared" si="4"/>
        <v>1113248</v>
      </c>
      <c r="T125" s="7">
        <f t="shared" si="4"/>
        <v>878727.25300000003</v>
      </c>
      <c r="U125" s="7">
        <f t="shared" si="4"/>
        <v>993738</v>
      </c>
      <c r="V125" s="7">
        <f t="shared" si="4"/>
        <v>939343</v>
      </c>
      <c r="W125" s="7">
        <f t="shared" si="4"/>
        <v>815860</v>
      </c>
      <c r="X125" s="7">
        <f t="shared" si="4"/>
        <v>0</v>
      </c>
      <c r="Y125" s="7">
        <f t="shared" si="4"/>
        <v>0</v>
      </c>
      <c r="Z125" s="7">
        <f t="shared" si="4"/>
        <v>0</v>
      </c>
      <c r="AA125" s="7">
        <f t="shared" si="4"/>
        <v>0</v>
      </c>
      <c r="AB125" s="7">
        <f t="shared" si="4"/>
        <v>0</v>
      </c>
      <c r="AC125" s="7">
        <f t="shared" si="4"/>
        <v>0</v>
      </c>
      <c r="AD125" s="7">
        <f t="shared" si="4"/>
        <v>0</v>
      </c>
      <c r="AE125" s="7">
        <f t="shared" si="4"/>
        <v>0</v>
      </c>
      <c r="AF125" s="7">
        <f t="shared" si="4"/>
        <v>0</v>
      </c>
      <c r="AG125" s="7">
        <f t="shared" si="4"/>
        <v>0</v>
      </c>
      <c r="AH125" s="7">
        <f t="shared" si="4"/>
        <v>0</v>
      </c>
      <c r="AI125" s="7">
        <f t="shared" si="4"/>
        <v>0</v>
      </c>
      <c r="AJ125" s="7">
        <f t="shared" si="4"/>
        <v>0</v>
      </c>
      <c r="AK125" s="7">
        <f t="shared" si="4"/>
        <v>0</v>
      </c>
      <c r="AL125" s="7">
        <f t="shared" si="4"/>
        <v>0</v>
      </c>
      <c r="AM125" s="7">
        <f t="shared" si="4"/>
        <v>0</v>
      </c>
      <c r="AN125" s="7">
        <f t="shared" si="4"/>
        <v>0</v>
      </c>
      <c r="AO125" s="7">
        <f t="shared" si="4"/>
        <v>0</v>
      </c>
      <c r="AP125" s="7">
        <f t="shared" si="4"/>
        <v>0</v>
      </c>
      <c r="AQ125" s="7">
        <f t="shared" si="4"/>
        <v>0</v>
      </c>
      <c r="AR125" s="7">
        <f t="shared" si="4"/>
        <v>0</v>
      </c>
      <c r="AS125" s="7">
        <f t="shared" si="4"/>
        <v>0</v>
      </c>
      <c r="AT125" s="7">
        <f t="shared" si="4"/>
        <v>0</v>
      </c>
      <c r="AU125" s="7">
        <f t="shared" si="4"/>
        <v>0</v>
      </c>
      <c r="AV125" s="7">
        <f t="shared" si="4"/>
        <v>0</v>
      </c>
      <c r="AW125" s="7">
        <f t="shared" si="4"/>
        <v>0</v>
      </c>
      <c r="AX125" s="7">
        <f t="shared" si="4"/>
        <v>0</v>
      </c>
      <c r="AY125" s="7">
        <f t="shared" si="4"/>
        <v>0</v>
      </c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</row>
    <row r="126" spans="1:71" x14ac:dyDescent="0.25">
      <c r="A126" s="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</row>
    <row r="127" spans="1:71" x14ac:dyDescent="0.25">
      <c r="A127" s="8" t="s">
        <v>90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</row>
    <row r="128" spans="1:71" x14ac:dyDescent="0.25">
      <c r="A128" s="3" t="s">
        <v>1</v>
      </c>
      <c r="B128" s="3" t="s">
        <v>91</v>
      </c>
      <c r="C128" s="3" t="s">
        <v>3</v>
      </c>
      <c r="D128" s="3" t="s">
        <v>92</v>
      </c>
      <c r="E128" s="3" t="s">
        <v>5</v>
      </c>
      <c r="F128" s="3" t="s">
        <v>6</v>
      </c>
      <c r="G128" s="3" t="s">
        <v>7</v>
      </c>
      <c r="H128" s="3" t="s">
        <v>93</v>
      </c>
      <c r="I128" s="3" t="s">
        <v>9</v>
      </c>
      <c r="J128" s="3" t="s">
        <v>10</v>
      </c>
      <c r="K128" s="3" t="s">
        <v>11</v>
      </c>
      <c r="L128" s="3" t="s">
        <v>94</v>
      </c>
      <c r="M128" s="3" t="s">
        <v>13</v>
      </c>
      <c r="N128" s="3" t="s">
        <v>14</v>
      </c>
      <c r="O128" s="3" t="s">
        <v>15</v>
      </c>
      <c r="P128" s="3" t="s">
        <v>95</v>
      </c>
      <c r="Q128" s="3" t="s">
        <v>17</v>
      </c>
      <c r="R128" s="3" t="s">
        <v>18</v>
      </c>
      <c r="S128" s="3" t="s">
        <v>19</v>
      </c>
      <c r="T128" s="3" t="s">
        <v>96</v>
      </c>
      <c r="U128" s="3" t="s">
        <v>21</v>
      </c>
      <c r="V128" s="3" t="s">
        <v>22</v>
      </c>
      <c r="W128" s="3" t="s">
        <v>23</v>
      </c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4"/>
      <c r="BR128" s="4"/>
      <c r="BS128" s="4"/>
    </row>
    <row r="129" spans="1:71" x14ac:dyDescent="0.25"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</row>
    <row r="130" spans="1:71" x14ac:dyDescent="0.25">
      <c r="A130" s="3" t="s">
        <v>97</v>
      </c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</row>
    <row r="131" spans="1:71" x14ac:dyDescent="0.25">
      <c r="A131" s="3" t="s">
        <v>98</v>
      </c>
      <c r="B131" s="3">
        <v>673740.52749999997</v>
      </c>
      <c r="C131" s="3">
        <v>1007760</v>
      </c>
      <c r="D131" s="3">
        <v>981165.29</v>
      </c>
      <c r="E131" s="3">
        <v>1017815</v>
      </c>
      <c r="F131" s="3">
        <v>1119756</v>
      </c>
      <c r="G131" s="3">
        <v>1261000</v>
      </c>
      <c r="H131" s="3">
        <v>1306767.5149999999</v>
      </c>
      <c r="I131" s="3">
        <v>1121067</v>
      </c>
      <c r="J131" s="3">
        <v>1211555</v>
      </c>
      <c r="K131" s="3">
        <v>1405198</v>
      </c>
      <c r="L131" s="3">
        <v>1525785.8230000001</v>
      </c>
      <c r="M131" s="3">
        <v>1335630</v>
      </c>
      <c r="N131" s="3">
        <v>1346133</v>
      </c>
      <c r="O131" s="3">
        <v>1518278</v>
      </c>
      <c r="P131" s="3">
        <v>1462684.848</v>
      </c>
      <c r="Q131" s="3">
        <v>1321920</v>
      </c>
      <c r="R131" s="3">
        <v>1302066</v>
      </c>
      <c r="S131" s="3">
        <v>1267615</v>
      </c>
      <c r="T131" s="3">
        <v>1416803.496</v>
      </c>
      <c r="U131" s="3">
        <v>1109982</v>
      </c>
      <c r="V131" s="3">
        <v>1011560</v>
      </c>
      <c r="W131" s="3">
        <v>978688</v>
      </c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2"/>
      <c r="BR131" s="2"/>
      <c r="BS131" s="2"/>
    </row>
    <row r="132" spans="1:71" x14ac:dyDescent="0.25">
      <c r="A132" s="3" t="s">
        <v>99</v>
      </c>
      <c r="B132" s="3">
        <v>673740.52749999997</v>
      </c>
      <c r="C132" s="3">
        <v>1007760</v>
      </c>
      <c r="D132" s="3">
        <v>981165.29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1316694.8740000001</v>
      </c>
      <c r="U132" s="3">
        <v>0</v>
      </c>
      <c r="V132" s="3">
        <v>0</v>
      </c>
      <c r="W132" s="3">
        <v>0</v>
      </c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2"/>
      <c r="BR132" s="2"/>
      <c r="BS132" s="2"/>
    </row>
    <row r="133" spans="1:71" x14ac:dyDescent="0.25">
      <c r="A133" s="3" t="s">
        <v>100</v>
      </c>
      <c r="B133" s="3">
        <v>7834.6925000000001</v>
      </c>
      <c r="C133" s="3">
        <v>1438</v>
      </c>
      <c r="D133" s="3">
        <v>9354.2800000000007</v>
      </c>
      <c r="E133" s="3">
        <v>4322</v>
      </c>
      <c r="F133" s="3">
        <v>10783</v>
      </c>
      <c r="G133" s="3">
        <v>2745</v>
      </c>
      <c r="H133" s="3">
        <v>6196.5039999999999</v>
      </c>
      <c r="I133" s="3">
        <v>7343</v>
      </c>
      <c r="J133" s="3">
        <v>7327</v>
      </c>
      <c r="K133" s="3">
        <v>3421</v>
      </c>
      <c r="L133" s="3">
        <v>1434.837</v>
      </c>
      <c r="M133" s="3">
        <v>7435</v>
      </c>
      <c r="N133" s="3">
        <v>17138</v>
      </c>
      <c r="O133" s="3">
        <v>10852</v>
      </c>
      <c r="P133" s="3">
        <v>9429.3590000000004</v>
      </c>
      <c r="Q133" s="3">
        <v>4044</v>
      </c>
      <c r="R133" s="3">
        <v>12671</v>
      </c>
      <c r="S133" s="3">
        <v>12307</v>
      </c>
      <c r="T133" s="3">
        <v>1534.0229999999999</v>
      </c>
      <c r="U133" s="3">
        <v>9874</v>
      </c>
      <c r="V133" s="3">
        <v>4672</v>
      </c>
      <c r="W133" s="3">
        <v>13343</v>
      </c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2"/>
      <c r="BR133" s="2"/>
      <c r="BS133" s="2"/>
    </row>
    <row r="134" spans="1:71" x14ac:dyDescent="0.25">
      <c r="A134" s="3" t="s">
        <v>101</v>
      </c>
      <c r="B134" s="3">
        <v>2249.5549999999998</v>
      </c>
      <c r="C134" s="3">
        <v>0</v>
      </c>
      <c r="D134" s="3">
        <v>1568.2525000000001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10167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249.15600000000001</v>
      </c>
      <c r="U134" s="3">
        <v>7185</v>
      </c>
      <c r="V134" s="3">
        <v>0</v>
      </c>
      <c r="W134" s="3">
        <v>9884</v>
      </c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2"/>
      <c r="BR134" s="2"/>
      <c r="BS134" s="2"/>
    </row>
    <row r="135" spans="1:71" x14ac:dyDescent="0.25">
      <c r="A135" s="3" t="s">
        <v>102</v>
      </c>
      <c r="B135" s="3">
        <v>5585.1374999999998</v>
      </c>
      <c r="C135" s="3">
        <v>0</v>
      </c>
      <c r="D135" s="3">
        <v>2313.0675000000001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6971</v>
      </c>
      <c r="O135" s="3">
        <v>10852</v>
      </c>
      <c r="P135" s="3">
        <v>9429.3590000000004</v>
      </c>
      <c r="Q135" s="3">
        <v>4044</v>
      </c>
      <c r="R135" s="3">
        <v>12671</v>
      </c>
      <c r="S135" s="3">
        <v>12307</v>
      </c>
      <c r="T135" s="3">
        <v>537.399</v>
      </c>
      <c r="U135" s="3">
        <v>2689</v>
      </c>
      <c r="V135" s="3">
        <v>4672</v>
      </c>
      <c r="W135" s="3">
        <v>3459</v>
      </c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2"/>
      <c r="BR135" s="2"/>
      <c r="BS135" s="2"/>
    </row>
    <row r="136" spans="1:71" x14ac:dyDescent="0.25">
      <c r="A136" s="3" t="s">
        <v>103</v>
      </c>
      <c r="B136" s="3">
        <v>681575.22250000003</v>
      </c>
      <c r="C136" s="3">
        <v>1009198</v>
      </c>
      <c r="D136" s="3">
        <v>990519.57</v>
      </c>
      <c r="E136" s="3">
        <v>1022137</v>
      </c>
      <c r="F136" s="3">
        <v>1130539</v>
      </c>
      <c r="G136" s="3">
        <v>1263745</v>
      </c>
      <c r="H136" s="3">
        <v>1312964.0190000001</v>
      </c>
      <c r="I136" s="3">
        <v>1128410</v>
      </c>
      <c r="J136" s="3">
        <v>1218882</v>
      </c>
      <c r="K136" s="3">
        <v>1408619</v>
      </c>
      <c r="L136" s="3">
        <v>1527220.66</v>
      </c>
      <c r="M136" s="3">
        <v>1343065</v>
      </c>
      <c r="N136" s="3">
        <v>1363271</v>
      </c>
      <c r="O136" s="3">
        <v>1529130</v>
      </c>
      <c r="P136" s="3">
        <v>1472114.2069999999</v>
      </c>
      <c r="Q136" s="3">
        <v>1325964</v>
      </c>
      <c r="R136" s="3">
        <v>1314737</v>
      </c>
      <c r="S136" s="3">
        <v>1279922</v>
      </c>
      <c r="T136" s="3">
        <v>1418337.5190000001</v>
      </c>
      <c r="U136" s="3">
        <v>1119856</v>
      </c>
      <c r="V136" s="3">
        <v>1016232</v>
      </c>
      <c r="W136" s="3">
        <v>992031</v>
      </c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2"/>
      <c r="BR136" s="2"/>
      <c r="BS136" s="2"/>
    </row>
    <row r="137" spans="1:71" x14ac:dyDescent="0.25"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2"/>
      <c r="BR137" s="2"/>
      <c r="BS137" s="2"/>
    </row>
    <row r="138" spans="1:71" x14ac:dyDescent="0.25">
      <c r="A138" s="3" t="s">
        <v>104</v>
      </c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2"/>
      <c r="BR138" s="2"/>
      <c r="BS138" s="2"/>
    </row>
    <row r="139" spans="1:71" x14ac:dyDescent="0.25">
      <c r="A139" s="3" t="s">
        <v>105</v>
      </c>
      <c r="B139" s="3">
        <v>444651.41499999998</v>
      </c>
      <c r="C139" s="3">
        <v>659182</v>
      </c>
      <c r="D139" s="3">
        <v>626788.26</v>
      </c>
      <c r="E139" s="3">
        <v>644226</v>
      </c>
      <c r="F139" s="3">
        <v>725592</v>
      </c>
      <c r="G139" s="3">
        <v>813386</v>
      </c>
      <c r="H139" s="3">
        <v>835554.152</v>
      </c>
      <c r="I139" s="3">
        <v>734851</v>
      </c>
      <c r="J139" s="3">
        <v>827047</v>
      </c>
      <c r="K139" s="3">
        <v>965814</v>
      </c>
      <c r="L139" s="3">
        <v>1043144.539</v>
      </c>
      <c r="M139" s="3">
        <v>958660</v>
      </c>
      <c r="N139" s="3">
        <v>912574</v>
      </c>
      <c r="O139" s="3">
        <v>1030445</v>
      </c>
      <c r="P139" s="3">
        <v>1031186.099</v>
      </c>
      <c r="Q139" s="3">
        <v>938833</v>
      </c>
      <c r="R139" s="3">
        <v>937530</v>
      </c>
      <c r="S139" s="3">
        <v>925963</v>
      </c>
      <c r="T139" s="3">
        <v>984141.30599999998</v>
      </c>
      <c r="U139" s="3">
        <v>808071</v>
      </c>
      <c r="V139" s="3">
        <v>734579</v>
      </c>
      <c r="W139" s="3">
        <v>713350</v>
      </c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2"/>
      <c r="BR139" s="2"/>
      <c r="BS139" s="2"/>
    </row>
    <row r="140" spans="1:71" x14ac:dyDescent="0.25">
      <c r="A140" s="3" t="s">
        <v>106</v>
      </c>
      <c r="B140" s="3">
        <v>444651.41499999998</v>
      </c>
      <c r="C140" s="3">
        <v>659182</v>
      </c>
      <c r="D140" s="3">
        <v>626788.26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946616.82649999997</v>
      </c>
      <c r="U140" s="3">
        <v>0</v>
      </c>
      <c r="V140" s="3">
        <v>0</v>
      </c>
      <c r="W140" s="3">
        <v>0</v>
      </c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2"/>
      <c r="BR140" s="2"/>
      <c r="BS140" s="2"/>
    </row>
    <row r="141" spans="1:71" x14ac:dyDescent="0.25">
      <c r="A141" s="3" t="s">
        <v>107</v>
      </c>
      <c r="B141" s="3">
        <v>168345.345</v>
      </c>
      <c r="C141" s="3">
        <v>197270</v>
      </c>
      <c r="D141" s="3">
        <v>175277.43</v>
      </c>
      <c r="E141" s="3">
        <v>174884</v>
      </c>
      <c r="F141" s="3">
        <v>174222</v>
      </c>
      <c r="G141" s="3">
        <v>191438</v>
      </c>
      <c r="H141" s="3">
        <v>184427.99600000001</v>
      </c>
      <c r="I141" s="3">
        <v>178192</v>
      </c>
      <c r="J141" s="3">
        <v>206858</v>
      </c>
      <c r="K141" s="3">
        <v>215671</v>
      </c>
      <c r="L141" s="3">
        <v>265860.16899999999</v>
      </c>
      <c r="M141" s="3">
        <v>216151</v>
      </c>
      <c r="N141" s="3">
        <v>265914</v>
      </c>
      <c r="O141" s="3">
        <v>337872</v>
      </c>
      <c r="P141" s="3">
        <v>398828.44400000002</v>
      </c>
      <c r="Q141" s="3">
        <v>291425</v>
      </c>
      <c r="R141" s="3">
        <v>260352</v>
      </c>
      <c r="S141" s="3">
        <v>268548</v>
      </c>
      <c r="T141" s="3">
        <v>332983.68699999998</v>
      </c>
      <c r="U141" s="3">
        <v>207962</v>
      </c>
      <c r="V141" s="3">
        <v>169123</v>
      </c>
      <c r="W141" s="3">
        <v>168230</v>
      </c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2"/>
      <c r="BR141" s="2"/>
      <c r="BS141" s="2"/>
    </row>
    <row r="142" spans="1:71" x14ac:dyDescent="0.25">
      <c r="A142" s="3" t="s">
        <v>108</v>
      </c>
      <c r="B142" s="3">
        <v>122680.97749999999</v>
      </c>
      <c r="C142" s="3">
        <v>139757</v>
      </c>
      <c r="D142" s="3">
        <v>121979.97</v>
      </c>
      <c r="E142" s="3">
        <v>111992</v>
      </c>
      <c r="F142" s="3">
        <v>117953</v>
      </c>
      <c r="G142" s="3">
        <v>122610</v>
      </c>
      <c r="H142" s="3">
        <v>117385.417</v>
      </c>
      <c r="I142" s="3">
        <v>125429</v>
      </c>
      <c r="J142" s="3">
        <v>146401</v>
      </c>
      <c r="K142" s="3">
        <v>170198</v>
      </c>
      <c r="L142" s="3">
        <v>204542.03899999999</v>
      </c>
      <c r="M142" s="3">
        <v>156087</v>
      </c>
      <c r="N142" s="3">
        <v>207978</v>
      </c>
      <c r="O142" s="3">
        <v>246284</v>
      </c>
      <c r="P142" s="3">
        <v>296969.33299999998</v>
      </c>
      <c r="Q142" s="3">
        <v>203960</v>
      </c>
      <c r="R142" s="3">
        <v>197178</v>
      </c>
      <c r="S142" s="3">
        <v>196055</v>
      </c>
      <c r="T142" s="3">
        <v>212519.519</v>
      </c>
      <c r="U142" s="3">
        <v>129451</v>
      </c>
      <c r="V142" s="3">
        <v>99650</v>
      </c>
      <c r="W142" s="3">
        <v>99034</v>
      </c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2"/>
      <c r="BR142" s="2"/>
      <c r="BS142" s="2"/>
    </row>
    <row r="143" spans="1:71" x14ac:dyDescent="0.25">
      <c r="A143" s="3" t="s">
        <v>109</v>
      </c>
      <c r="B143" s="3">
        <v>45664.3675</v>
      </c>
      <c r="C143" s="3">
        <v>57513</v>
      </c>
      <c r="D143" s="3">
        <v>53297.46</v>
      </c>
      <c r="E143" s="3">
        <v>62892</v>
      </c>
      <c r="F143" s="3">
        <v>56269</v>
      </c>
      <c r="G143" s="3">
        <v>68828</v>
      </c>
      <c r="H143" s="3">
        <v>67042.578999999998</v>
      </c>
      <c r="I143" s="3">
        <v>52763</v>
      </c>
      <c r="J143" s="3">
        <v>60457</v>
      </c>
      <c r="K143" s="3">
        <v>45473</v>
      </c>
      <c r="L143" s="3">
        <v>61318.13</v>
      </c>
      <c r="M143" s="3">
        <v>60064</v>
      </c>
      <c r="N143" s="3">
        <v>57936</v>
      </c>
      <c r="O143" s="3">
        <v>91588</v>
      </c>
      <c r="P143" s="3">
        <v>101859.111</v>
      </c>
      <c r="Q143" s="3">
        <v>87465</v>
      </c>
      <c r="R143" s="3">
        <v>63174</v>
      </c>
      <c r="S143" s="3">
        <v>72493</v>
      </c>
      <c r="T143" s="3">
        <v>120464.16800000001</v>
      </c>
      <c r="U143" s="3">
        <v>78511</v>
      </c>
      <c r="V143" s="3">
        <v>69473</v>
      </c>
      <c r="W143" s="3">
        <v>69196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2"/>
      <c r="BR143" s="2"/>
      <c r="BS143" s="2"/>
    </row>
    <row r="144" spans="1:71" x14ac:dyDescent="0.25">
      <c r="A144" s="3" t="s">
        <v>110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11248</v>
      </c>
      <c r="K144" s="3">
        <v>22322</v>
      </c>
      <c r="L144" s="3">
        <v>4346.6769999999997</v>
      </c>
      <c r="M144" s="3">
        <v>8567</v>
      </c>
      <c r="N144" s="3">
        <v>0</v>
      </c>
      <c r="O144" s="3">
        <v>4263</v>
      </c>
      <c r="P144" s="3">
        <v>-574.745</v>
      </c>
      <c r="Q144" s="3">
        <v>1000</v>
      </c>
      <c r="R144" s="3">
        <v>5481</v>
      </c>
      <c r="S144" s="3">
        <v>5046</v>
      </c>
      <c r="T144" s="3">
        <v>0</v>
      </c>
      <c r="U144" s="3">
        <v>0</v>
      </c>
      <c r="V144" s="3">
        <v>13344</v>
      </c>
      <c r="W144" s="3">
        <v>0</v>
      </c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2"/>
      <c r="BR144" s="2"/>
      <c r="BS144" s="2"/>
    </row>
    <row r="145" spans="1:71" x14ac:dyDescent="0.25">
      <c r="A145" s="3" t="s">
        <v>111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11248</v>
      </c>
      <c r="K145" s="3">
        <v>22322</v>
      </c>
      <c r="L145" s="3">
        <v>4346.6769999999997</v>
      </c>
      <c r="M145" s="3">
        <v>8567</v>
      </c>
      <c r="N145" s="3">
        <v>0</v>
      </c>
      <c r="O145" s="3">
        <v>4263</v>
      </c>
      <c r="P145" s="3">
        <v>-574.745</v>
      </c>
      <c r="Q145" s="3">
        <v>1000</v>
      </c>
      <c r="R145" s="3">
        <v>5481</v>
      </c>
      <c r="S145" s="3">
        <v>5046</v>
      </c>
      <c r="T145" s="3">
        <v>0</v>
      </c>
      <c r="U145" s="3">
        <v>0</v>
      </c>
      <c r="V145" s="3">
        <v>13344</v>
      </c>
      <c r="W145" s="3">
        <v>0</v>
      </c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2"/>
      <c r="BR145" s="2"/>
      <c r="BS145" s="2"/>
    </row>
    <row r="146" spans="1:71" x14ac:dyDescent="0.25">
      <c r="A146" s="3" t="s">
        <v>112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152</v>
      </c>
      <c r="N146" s="3">
        <v>-9</v>
      </c>
      <c r="O146" s="3">
        <v>0</v>
      </c>
      <c r="P146" s="3">
        <v>25.873000000000001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2"/>
      <c r="BR146" s="2"/>
      <c r="BS146" s="2"/>
    </row>
    <row r="147" spans="1:71" x14ac:dyDescent="0.25">
      <c r="A147" s="3" t="s">
        <v>113</v>
      </c>
      <c r="B147" s="3">
        <v>612996.76</v>
      </c>
      <c r="C147" s="3">
        <v>856452</v>
      </c>
      <c r="D147" s="3">
        <v>802065.69</v>
      </c>
      <c r="E147" s="3">
        <v>819110</v>
      </c>
      <c r="F147" s="3">
        <v>899814</v>
      </c>
      <c r="G147" s="3">
        <v>1004824</v>
      </c>
      <c r="H147" s="3">
        <v>1019982.148</v>
      </c>
      <c r="I147" s="3">
        <v>913043</v>
      </c>
      <c r="J147" s="3">
        <v>1045153</v>
      </c>
      <c r="K147" s="3">
        <v>1203807</v>
      </c>
      <c r="L147" s="3">
        <v>1313351.385</v>
      </c>
      <c r="M147" s="3">
        <v>1183530</v>
      </c>
      <c r="N147" s="3">
        <v>1178479</v>
      </c>
      <c r="O147" s="3">
        <v>1372580</v>
      </c>
      <c r="P147" s="3">
        <v>1429465.6710000001</v>
      </c>
      <c r="Q147" s="3">
        <v>1231258</v>
      </c>
      <c r="R147" s="3">
        <v>1203363</v>
      </c>
      <c r="S147" s="3">
        <v>1199557</v>
      </c>
      <c r="T147" s="3">
        <v>1305597.993</v>
      </c>
      <c r="U147" s="3">
        <v>1016033</v>
      </c>
      <c r="V147" s="3">
        <v>917046</v>
      </c>
      <c r="W147" s="3">
        <v>881580</v>
      </c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2"/>
      <c r="BR147" s="2"/>
      <c r="BS147" s="2"/>
    </row>
    <row r="148" spans="1:71" x14ac:dyDescent="0.25"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2"/>
      <c r="BR148" s="2"/>
      <c r="BS148" s="2"/>
    </row>
    <row r="149" spans="1:71" x14ac:dyDescent="0.25">
      <c r="A149" s="3" t="s">
        <v>114</v>
      </c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2"/>
      <c r="BR149" s="2"/>
      <c r="BS149" s="2"/>
    </row>
    <row r="150" spans="1:71" x14ac:dyDescent="0.25">
      <c r="A150" s="3" t="s">
        <v>115</v>
      </c>
      <c r="B150" s="3">
        <v>68578.462499999994</v>
      </c>
      <c r="C150" s="3">
        <v>152746</v>
      </c>
      <c r="D150" s="3">
        <v>188453.88</v>
      </c>
      <c r="E150" s="3">
        <v>203027</v>
      </c>
      <c r="F150" s="3">
        <v>230725</v>
      </c>
      <c r="G150" s="3">
        <v>258921</v>
      </c>
      <c r="H150" s="3">
        <v>292981.87099999998</v>
      </c>
      <c r="I150" s="3">
        <v>215367</v>
      </c>
      <c r="J150" s="3">
        <v>173729</v>
      </c>
      <c r="K150" s="3">
        <v>204812</v>
      </c>
      <c r="L150" s="3">
        <v>213869.27499999999</v>
      </c>
      <c r="M150" s="3">
        <v>159535</v>
      </c>
      <c r="N150" s="3">
        <v>184792</v>
      </c>
      <c r="O150" s="3">
        <v>156550</v>
      </c>
      <c r="P150" s="3">
        <v>42648.536</v>
      </c>
      <c r="Q150" s="3">
        <v>94706</v>
      </c>
      <c r="R150" s="3">
        <v>111374</v>
      </c>
      <c r="S150" s="3">
        <v>80365</v>
      </c>
      <c r="T150" s="3">
        <v>112739.526</v>
      </c>
      <c r="U150" s="3">
        <v>103823</v>
      </c>
      <c r="V150" s="3">
        <v>99186</v>
      </c>
      <c r="W150" s="3">
        <v>110451</v>
      </c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2"/>
      <c r="BR150" s="2"/>
      <c r="BS150" s="2"/>
    </row>
    <row r="151" spans="1:71" x14ac:dyDescent="0.25">
      <c r="A151" s="3" t="s">
        <v>116</v>
      </c>
      <c r="B151" s="3">
        <v>4898.6099999999997</v>
      </c>
      <c r="C151" s="3">
        <v>3505</v>
      </c>
      <c r="D151" s="3">
        <v>3938.61</v>
      </c>
      <c r="E151" s="3">
        <v>2449</v>
      </c>
      <c r="F151" s="3">
        <v>1670</v>
      </c>
      <c r="G151" s="3">
        <v>1376</v>
      </c>
      <c r="H151" s="3">
        <v>1048.2280000000001</v>
      </c>
      <c r="I151" s="3">
        <v>1863</v>
      </c>
      <c r="J151" s="3">
        <v>4320</v>
      </c>
      <c r="K151" s="3">
        <v>4734</v>
      </c>
      <c r="L151" s="3">
        <v>5002.3090000000002</v>
      </c>
      <c r="M151" s="3">
        <v>2527</v>
      </c>
      <c r="N151" s="3">
        <v>4476</v>
      </c>
      <c r="O151" s="3">
        <v>6157</v>
      </c>
      <c r="P151" s="3">
        <v>7212.2969999999996</v>
      </c>
      <c r="Q151" s="3">
        <v>5794</v>
      </c>
      <c r="R151" s="3">
        <v>6863</v>
      </c>
      <c r="S151" s="3">
        <v>7775</v>
      </c>
      <c r="T151" s="3">
        <v>5868.6116899999997</v>
      </c>
      <c r="U151" s="3">
        <v>5137</v>
      </c>
      <c r="V151" s="3">
        <v>5015</v>
      </c>
      <c r="W151" s="3">
        <v>3874</v>
      </c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2"/>
      <c r="BR151" s="2"/>
      <c r="BS151" s="2"/>
    </row>
    <row r="152" spans="1:71" x14ac:dyDescent="0.25">
      <c r="A152" s="3" t="s">
        <v>117</v>
      </c>
      <c r="B152" s="3">
        <v>14035.245000000001</v>
      </c>
      <c r="C152" s="3">
        <v>30684</v>
      </c>
      <c r="D152" s="3">
        <v>32372.07</v>
      </c>
      <c r="E152" s="3">
        <v>39943</v>
      </c>
      <c r="F152" s="3">
        <v>44402</v>
      </c>
      <c r="G152" s="3">
        <v>55430</v>
      </c>
      <c r="H152" s="3">
        <v>57488.962</v>
      </c>
      <c r="I152" s="3">
        <v>42581</v>
      </c>
      <c r="J152" s="3">
        <v>34073</v>
      </c>
      <c r="K152" s="3">
        <v>40072</v>
      </c>
      <c r="L152" s="3">
        <v>66694.789999999994</v>
      </c>
      <c r="M152" s="3">
        <v>5293</v>
      </c>
      <c r="N152" s="3">
        <v>26708</v>
      </c>
      <c r="O152" s="3">
        <v>22511</v>
      </c>
      <c r="P152" s="3">
        <v>12283.366</v>
      </c>
      <c r="Q152" s="3">
        <v>8377</v>
      </c>
      <c r="R152" s="3">
        <v>6300</v>
      </c>
      <c r="S152" s="3">
        <v>5073</v>
      </c>
      <c r="T152" s="3">
        <v>-8708.3680000000004</v>
      </c>
      <c r="U152" s="3">
        <v>13217</v>
      </c>
      <c r="V152" s="3">
        <v>5415</v>
      </c>
      <c r="W152" s="3">
        <v>17645</v>
      </c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2"/>
      <c r="BR152" s="2"/>
      <c r="BS152" s="2"/>
    </row>
    <row r="153" spans="1:71" x14ac:dyDescent="0.25">
      <c r="A153" s="3" t="s">
        <v>118</v>
      </c>
      <c r="B153" s="3">
        <v>49644.607499999998</v>
      </c>
      <c r="C153" s="3">
        <v>118557</v>
      </c>
      <c r="D153" s="3">
        <v>152143.20000000001</v>
      </c>
      <c r="E153" s="3">
        <v>160635</v>
      </c>
      <c r="F153" s="3">
        <v>184653</v>
      </c>
      <c r="G153" s="3">
        <v>202115</v>
      </c>
      <c r="H153" s="3">
        <v>234444.68100000001</v>
      </c>
      <c r="I153" s="3">
        <v>170923</v>
      </c>
      <c r="J153" s="3">
        <v>135336</v>
      </c>
      <c r="K153" s="3">
        <v>160006</v>
      </c>
      <c r="L153" s="3">
        <v>142172.17600000001</v>
      </c>
      <c r="M153" s="3">
        <v>151715</v>
      </c>
      <c r="N153" s="3">
        <v>153608</v>
      </c>
      <c r="O153" s="3">
        <v>127882</v>
      </c>
      <c r="P153" s="3">
        <v>23152.873</v>
      </c>
      <c r="Q153" s="3">
        <v>80535</v>
      </c>
      <c r="R153" s="3">
        <v>98211</v>
      </c>
      <c r="S153" s="3">
        <v>67517</v>
      </c>
      <c r="T153" s="3">
        <v>115579.28231</v>
      </c>
      <c r="U153" s="3">
        <v>85469</v>
      </c>
      <c r="V153" s="3">
        <v>88756</v>
      </c>
      <c r="W153" s="3">
        <v>88932</v>
      </c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2"/>
      <c r="BR153" s="2"/>
      <c r="BS153" s="2"/>
    </row>
    <row r="154" spans="1:71" x14ac:dyDescent="0.25">
      <c r="A154" s="3" t="s">
        <v>119</v>
      </c>
      <c r="B154" s="3">
        <v>49644.607499999998</v>
      </c>
      <c r="C154" s="3">
        <v>118557</v>
      </c>
      <c r="D154" s="3">
        <v>152143.20000000001</v>
      </c>
      <c r="E154" s="3">
        <v>160635</v>
      </c>
      <c r="F154" s="3">
        <v>184653</v>
      </c>
      <c r="G154" s="3">
        <v>202115</v>
      </c>
      <c r="H154" s="3">
        <v>234444.68100000001</v>
      </c>
      <c r="I154" s="3">
        <v>170923</v>
      </c>
      <c r="J154" s="3">
        <v>135336</v>
      </c>
      <c r="K154" s="3">
        <v>160006</v>
      </c>
      <c r="L154" s="3">
        <v>142172.17600000001</v>
      </c>
      <c r="M154" s="3">
        <v>151715</v>
      </c>
      <c r="N154" s="3">
        <v>153978</v>
      </c>
      <c r="O154" s="3">
        <v>128776</v>
      </c>
      <c r="P154" s="3">
        <v>24711.54</v>
      </c>
      <c r="Q154" s="3">
        <v>81325</v>
      </c>
      <c r="R154" s="3">
        <v>98412</v>
      </c>
      <c r="S154" s="3">
        <v>68686</v>
      </c>
      <c r="T154" s="3">
        <v>117816.13430999999</v>
      </c>
      <c r="U154" s="3">
        <v>85667</v>
      </c>
      <c r="V154" s="3">
        <v>88919</v>
      </c>
      <c r="W154" s="3">
        <v>88902</v>
      </c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2"/>
      <c r="BR154" s="2"/>
      <c r="BS154" s="2"/>
    </row>
    <row r="155" spans="1:71" x14ac:dyDescent="0.25">
      <c r="A155" s="3" t="s">
        <v>120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-370</v>
      </c>
      <c r="O155" s="3">
        <v>-894</v>
      </c>
      <c r="P155" s="3">
        <v>-1558.6669999999999</v>
      </c>
      <c r="Q155" s="3">
        <v>-790</v>
      </c>
      <c r="R155" s="3">
        <v>-201</v>
      </c>
      <c r="S155" s="3">
        <v>-1169</v>
      </c>
      <c r="T155" s="3">
        <v>-2236.8519999999999</v>
      </c>
      <c r="U155" s="3">
        <v>-198</v>
      </c>
      <c r="V155" s="3">
        <v>-163</v>
      </c>
      <c r="W155" s="3">
        <v>30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2"/>
      <c r="BR155" s="2"/>
      <c r="BS155" s="2"/>
    </row>
    <row r="156" spans="1:71" x14ac:dyDescent="0.25">
      <c r="A156" s="3" t="s">
        <v>121</v>
      </c>
      <c r="B156" s="3">
        <v>0.29872749999999998</v>
      </c>
      <c r="C156" s="3">
        <v>0.11623</v>
      </c>
      <c r="D156" s="3">
        <v>0.13747999999999999</v>
      </c>
      <c r="E156" s="3">
        <v>0.12</v>
      </c>
      <c r="F156" s="3">
        <v>0.13</v>
      </c>
      <c r="G156" s="3">
        <v>0.15</v>
      </c>
      <c r="H156" s="3">
        <v>0.17</v>
      </c>
      <c r="I156" s="3">
        <v>0.12</v>
      </c>
      <c r="J156" s="3">
        <v>0.1</v>
      </c>
      <c r="K156" s="3">
        <v>0.12</v>
      </c>
      <c r="L156" s="3">
        <v>0.1</v>
      </c>
      <c r="M156" s="3">
        <v>0.11</v>
      </c>
      <c r="N156" s="3">
        <v>0.11</v>
      </c>
      <c r="O156" s="3">
        <v>0.09</v>
      </c>
      <c r="P156" s="3">
        <v>0.02</v>
      </c>
      <c r="Q156" s="3">
        <v>0.06</v>
      </c>
      <c r="R156" s="3">
        <v>7.0000000000000007E-2</v>
      </c>
      <c r="S156" s="3">
        <v>0.05</v>
      </c>
      <c r="T156" s="3">
        <v>0.08</v>
      </c>
      <c r="U156" s="3">
        <v>0.06</v>
      </c>
      <c r="V156" s="3">
        <v>0.06</v>
      </c>
      <c r="W156" s="3">
        <v>0.06</v>
      </c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2"/>
      <c r="BR156" s="2"/>
      <c r="BS156" s="2"/>
    </row>
    <row r="157" spans="1:71" x14ac:dyDescent="0.25">
      <c r="A157" s="3" t="s">
        <v>122</v>
      </c>
      <c r="B157" s="3">
        <v>0</v>
      </c>
      <c r="C157" s="3">
        <v>0</v>
      </c>
      <c r="D157" s="3">
        <v>0</v>
      </c>
      <c r="E157" s="3">
        <v>0.12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2"/>
      <c r="BR157" s="2"/>
      <c r="BS157" s="2"/>
    </row>
    <row r="158" spans="1:71" x14ac:dyDescent="0.25"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2"/>
      <c r="BR158" s="2"/>
      <c r="BS158" s="2"/>
    </row>
    <row r="159" spans="1:71" x14ac:dyDescent="0.25">
      <c r="A159" s="3" t="s">
        <v>123</v>
      </c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2"/>
      <c r="BR159" s="2"/>
      <c r="BS159" s="2"/>
    </row>
    <row r="160" spans="1:71" x14ac:dyDescent="0.25">
      <c r="A160" s="3" t="s">
        <v>118</v>
      </c>
      <c r="B160" s="3">
        <v>49644.607499999998</v>
      </c>
      <c r="C160" s="3">
        <v>118557</v>
      </c>
      <c r="D160" s="3">
        <v>152143.20000000001</v>
      </c>
      <c r="E160" s="3">
        <v>160635</v>
      </c>
      <c r="F160" s="3">
        <v>184653</v>
      </c>
      <c r="G160" s="3">
        <v>202115</v>
      </c>
      <c r="H160" s="3">
        <v>234444.68100000001</v>
      </c>
      <c r="I160" s="3">
        <v>170923</v>
      </c>
      <c r="J160" s="3">
        <v>135336</v>
      </c>
      <c r="K160" s="3">
        <v>160006</v>
      </c>
      <c r="L160" s="3">
        <v>142172.17600000001</v>
      </c>
      <c r="M160" s="3">
        <v>151715</v>
      </c>
      <c r="N160" s="3">
        <v>153608</v>
      </c>
      <c r="O160" s="3">
        <v>127882</v>
      </c>
      <c r="P160" s="3">
        <v>23152.873</v>
      </c>
      <c r="Q160" s="3">
        <v>80535</v>
      </c>
      <c r="R160" s="3">
        <v>98211</v>
      </c>
      <c r="S160" s="3">
        <v>67517</v>
      </c>
      <c r="T160" s="3">
        <v>115579.28231</v>
      </c>
      <c r="U160" s="3">
        <v>85469</v>
      </c>
      <c r="V160" s="3">
        <v>88756</v>
      </c>
      <c r="W160" s="3">
        <v>88932</v>
      </c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2"/>
      <c r="BR160" s="2"/>
      <c r="BS160" s="2"/>
    </row>
    <row r="161" spans="1:71" x14ac:dyDescent="0.25">
      <c r="A161" s="3" t="s">
        <v>124</v>
      </c>
      <c r="B161" s="3">
        <v>0</v>
      </c>
      <c r="C161" s="3">
        <v>0</v>
      </c>
      <c r="D161" s="3">
        <v>0</v>
      </c>
      <c r="E161" s="3">
        <v>824</v>
      </c>
      <c r="F161" s="3">
        <v>1008</v>
      </c>
      <c r="G161" s="3">
        <v>-8</v>
      </c>
      <c r="H161" s="3">
        <v>1144.6579999999999</v>
      </c>
      <c r="I161" s="3">
        <v>-1362</v>
      </c>
      <c r="J161" s="3">
        <v>-971</v>
      </c>
      <c r="K161" s="3">
        <v>-520</v>
      </c>
      <c r="L161" s="3">
        <v>199.374</v>
      </c>
      <c r="M161" s="3">
        <v>911</v>
      </c>
      <c r="N161" s="3">
        <v>-1210</v>
      </c>
      <c r="O161" s="3">
        <v>-16</v>
      </c>
      <c r="P161" s="3">
        <v>1.917</v>
      </c>
      <c r="Q161" s="3">
        <v>179</v>
      </c>
      <c r="R161" s="3">
        <v>-111</v>
      </c>
      <c r="S161" s="3">
        <v>-54</v>
      </c>
      <c r="T161" s="3">
        <v>18.449000000000002</v>
      </c>
      <c r="U161" s="3">
        <v>4</v>
      </c>
      <c r="V161" s="3">
        <v>0</v>
      </c>
      <c r="W161" s="3">
        <v>0</v>
      </c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2"/>
      <c r="BR161" s="2"/>
      <c r="BS161" s="2"/>
    </row>
    <row r="162" spans="1:71" x14ac:dyDescent="0.25">
      <c r="A162" s="3" t="s">
        <v>125</v>
      </c>
      <c r="B162" s="3">
        <v>328.77249999999998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-2925</v>
      </c>
      <c r="N162" s="3">
        <v>739</v>
      </c>
      <c r="O162" s="3">
        <v>0</v>
      </c>
      <c r="P162" s="3">
        <v>0.97099999999999997</v>
      </c>
      <c r="Q162" s="3">
        <v>0</v>
      </c>
      <c r="R162" s="3">
        <v>0</v>
      </c>
      <c r="S162" s="3">
        <v>0</v>
      </c>
      <c r="T162" s="3">
        <v>-405.904</v>
      </c>
      <c r="U162" s="3">
        <v>0</v>
      </c>
      <c r="V162" s="3">
        <v>0</v>
      </c>
      <c r="W162" s="3">
        <v>0</v>
      </c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2"/>
      <c r="BR162" s="2"/>
      <c r="BS162" s="2"/>
    </row>
    <row r="163" spans="1:71" x14ac:dyDescent="0.25">
      <c r="A163" s="3" t="s">
        <v>126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-701.91499999999996</v>
      </c>
      <c r="M163" s="3">
        <v>-2591</v>
      </c>
      <c r="N163" s="3">
        <v>2601</v>
      </c>
      <c r="O163" s="3">
        <v>-138</v>
      </c>
      <c r="P163" s="3">
        <v>180.16499999999999</v>
      </c>
      <c r="Q163" s="3">
        <v>-715</v>
      </c>
      <c r="R163" s="3">
        <v>-1646</v>
      </c>
      <c r="S163" s="3">
        <v>3</v>
      </c>
      <c r="T163" s="3">
        <v>177.422</v>
      </c>
      <c r="U163" s="3">
        <v>201</v>
      </c>
      <c r="V163" s="3">
        <v>23</v>
      </c>
      <c r="W163" s="3">
        <v>-90</v>
      </c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2"/>
      <c r="BR163" s="2"/>
      <c r="BS163" s="2"/>
    </row>
    <row r="164" spans="1:71" x14ac:dyDescent="0.25">
      <c r="A164" s="3" t="s">
        <v>127</v>
      </c>
      <c r="B164" s="3">
        <v>49973.38</v>
      </c>
      <c r="C164" s="3">
        <v>118557</v>
      </c>
      <c r="D164" s="3">
        <v>152143.20000000001</v>
      </c>
      <c r="E164" s="3">
        <v>161459</v>
      </c>
      <c r="F164" s="3">
        <v>185661</v>
      </c>
      <c r="G164" s="3">
        <v>202107</v>
      </c>
      <c r="H164" s="3">
        <v>235589.33900000001</v>
      </c>
      <c r="I164" s="3">
        <v>169561</v>
      </c>
      <c r="J164" s="3">
        <v>134365</v>
      </c>
      <c r="K164" s="3">
        <v>159486</v>
      </c>
      <c r="L164" s="3">
        <v>139563.89000000001</v>
      </c>
      <c r="M164" s="3">
        <v>147110</v>
      </c>
      <c r="N164" s="3">
        <v>155738</v>
      </c>
      <c r="O164" s="3">
        <v>127728</v>
      </c>
      <c r="P164" s="3">
        <v>23335.925999999999</v>
      </c>
      <c r="Q164" s="3">
        <v>79999</v>
      </c>
      <c r="R164" s="3">
        <v>96454</v>
      </c>
      <c r="S164" s="3">
        <v>67466</v>
      </c>
      <c r="T164" s="3">
        <v>114151.53731</v>
      </c>
      <c r="U164" s="3">
        <v>85674</v>
      </c>
      <c r="V164" s="3">
        <v>88779</v>
      </c>
      <c r="W164" s="3">
        <v>88842</v>
      </c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2"/>
      <c r="BR164" s="2"/>
      <c r="BS164" s="2"/>
    </row>
    <row r="165" spans="1:71" x14ac:dyDescent="0.25">
      <c r="A165" s="3" t="s">
        <v>128</v>
      </c>
      <c r="B165" s="3">
        <v>49973.38</v>
      </c>
      <c r="C165" s="3">
        <v>118557</v>
      </c>
      <c r="D165" s="3">
        <v>152143.20000000001</v>
      </c>
      <c r="E165" s="3">
        <v>161459</v>
      </c>
      <c r="F165" s="3">
        <v>185661</v>
      </c>
      <c r="G165" s="3">
        <v>202107</v>
      </c>
      <c r="H165" s="3">
        <v>235589.33900000001</v>
      </c>
      <c r="I165" s="3">
        <v>169561</v>
      </c>
      <c r="J165" s="3">
        <v>134365</v>
      </c>
      <c r="K165" s="3">
        <v>159486</v>
      </c>
      <c r="L165" s="3">
        <v>139563.89000000001</v>
      </c>
      <c r="M165" s="3">
        <v>147110</v>
      </c>
      <c r="N165" s="3">
        <v>156107</v>
      </c>
      <c r="O165" s="3">
        <v>128635</v>
      </c>
      <c r="P165" s="3">
        <v>24877.851999999999</v>
      </c>
      <c r="Q165" s="3">
        <v>80854</v>
      </c>
      <c r="R165" s="3">
        <v>96798</v>
      </c>
      <c r="S165" s="3">
        <v>68635</v>
      </c>
      <c r="T165" s="3">
        <v>116372.74131</v>
      </c>
      <c r="U165" s="3">
        <v>85854</v>
      </c>
      <c r="V165" s="3">
        <v>88940</v>
      </c>
      <c r="W165" s="3">
        <v>88820</v>
      </c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2"/>
      <c r="BR165" s="2"/>
      <c r="BS165" s="2"/>
    </row>
    <row r="166" spans="1:71" x14ac:dyDescent="0.25">
      <c r="A166" s="3" t="s">
        <v>129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-369</v>
      </c>
      <c r="O166" s="3">
        <v>-907</v>
      </c>
      <c r="P166" s="3">
        <v>-1541.9259999999999</v>
      </c>
      <c r="Q166" s="3">
        <v>-855</v>
      </c>
      <c r="R166" s="3">
        <v>-344</v>
      </c>
      <c r="S166" s="3">
        <v>-1169</v>
      </c>
      <c r="T166" s="3">
        <v>-2221.2040000000002</v>
      </c>
      <c r="U166" s="3">
        <v>-180</v>
      </c>
      <c r="V166" s="3">
        <v>-161</v>
      </c>
      <c r="W166" s="3">
        <v>22</v>
      </c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2"/>
      <c r="BR166" s="2"/>
      <c r="BS166" s="2"/>
    </row>
    <row r="167" spans="1:7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2"/>
      <c r="BR167" s="2"/>
      <c r="BS167" s="2"/>
    </row>
    <row r="168" spans="1:7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2"/>
      <c r="BR168" s="2"/>
      <c r="BS168" s="2"/>
    </row>
    <row r="169" spans="1:7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2"/>
      <c r="BR169" s="2"/>
      <c r="BS169" s="2"/>
    </row>
    <row r="170" spans="1:7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2"/>
      <c r="BR170" s="2"/>
      <c r="BS170" s="2"/>
    </row>
    <row r="171" spans="1:7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2"/>
      <c r="BR171" s="2"/>
      <c r="BS171" s="2"/>
    </row>
    <row r="172" spans="1:7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2"/>
      <c r="BR172" s="2"/>
      <c r="BS172" s="2"/>
    </row>
    <row r="173" spans="1:7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2"/>
      <c r="BR173" s="2"/>
      <c r="BS173" s="2"/>
    </row>
    <row r="174" spans="1:7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2"/>
      <c r="BR174" s="2"/>
      <c r="BS174" s="2"/>
    </row>
    <row r="175" spans="1:71" x14ac:dyDescent="0.25">
      <c r="A175" s="2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2"/>
      <c r="Q175" s="2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2"/>
      <c r="BR175" s="2"/>
      <c r="BS175" s="2"/>
    </row>
    <row r="176" spans="1:71" x14ac:dyDescent="0.25">
      <c r="A176" s="2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2"/>
      <c r="Q176" s="2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2"/>
      <c r="BR176" s="2"/>
      <c r="BS176" s="2"/>
    </row>
    <row r="177" spans="1:71" x14ac:dyDescent="0.25">
      <c r="A177" s="2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2"/>
      <c r="Q177" s="2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2"/>
      <c r="BR177" s="2"/>
      <c r="BS177" s="2"/>
    </row>
    <row r="178" spans="1:71" x14ac:dyDescent="0.25">
      <c r="A178" s="2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2"/>
      <c r="Q178" s="2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2"/>
      <c r="BR178" s="2"/>
      <c r="BS178" s="2"/>
    </row>
    <row r="179" spans="1:71" x14ac:dyDescent="0.25">
      <c r="A179" s="2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2"/>
      <c r="Q179" s="2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2"/>
      <c r="BR179" s="2"/>
      <c r="BS179" s="2"/>
    </row>
    <row r="180" spans="1:71" x14ac:dyDescent="0.25">
      <c r="A180" s="2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2"/>
      <c r="Q180" s="2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2"/>
      <c r="BR180" s="2"/>
      <c r="BS180" s="2"/>
    </row>
    <row r="181" spans="1:71" x14ac:dyDescent="0.25">
      <c r="A181" s="2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2"/>
      <c r="Q181" s="2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2"/>
      <c r="BR181" s="2"/>
      <c r="BS181" s="2"/>
    </row>
    <row r="182" spans="1:71" x14ac:dyDescent="0.25">
      <c r="A182" s="2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2"/>
      <c r="Q182" s="2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2"/>
      <c r="BR182" s="2"/>
      <c r="BS182" s="2"/>
    </row>
    <row r="183" spans="1:71" x14ac:dyDescent="0.25">
      <c r="A183" s="2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2"/>
      <c r="Q183" s="2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2"/>
      <c r="BR183" s="2"/>
      <c r="BS183" s="2"/>
    </row>
    <row r="184" spans="1:71" x14ac:dyDescent="0.25">
      <c r="A184" s="2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2"/>
      <c r="Q184" s="2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2"/>
      <c r="BR184" s="2"/>
      <c r="BS184" s="2"/>
    </row>
    <row r="185" spans="1:71" x14ac:dyDescent="0.25">
      <c r="A185" s="2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2"/>
      <c r="Q185" s="2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2"/>
      <c r="BR185" s="2"/>
      <c r="BS185" s="2"/>
    </row>
    <row r="186" spans="1:71" x14ac:dyDescent="0.25">
      <c r="A186" s="2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2"/>
      <c r="Q186" s="2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2"/>
      <c r="BR186" s="2"/>
      <c r="BS186" s="2"/>
    </row>
    <row r="187" spans="1:71" x14ac:dyDescent="0.25">
      <c r="A187" s="2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2"/>
      <c r="Q187" s="2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2"/>
      <c r="BR187" s="2"/>
      <c r="BS187" s="2"/>
    </row>
    <row r="188" spans="1:71" x14ac:dyDescent="0.25">
      <c r="A188" s="2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2"/>
      <c r="Q188" s="2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2"/>
      <c r="BR188" s="2"/>
      <c r="BS188" s="2"/>
    </row>
    <row r="189" spans="1:71" x14ac:dyDescent="0.25">
      <c r="A189" s="2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2"/>
      <c r="Q189" s="2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2"/>
      <c r="BR189" s="2"/>
      <c r="BS189" s="2"/>
    </row>
    <row r="190" spans="1:71" x14ac:dyDescent="0.25">
      <c r="A190" s="2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2"/>
      <c r="Q190" s="2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2"/>
      <c r="BR190" s="2"/>
      <c r="BS190" s="2"/>
    </row>
    <row r="191" spans="1:71" x14ac:dyDescent="0.25">
      <c r="A191" s="2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2"/>
      <c r="Q191" s="2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2"/>
      <c r="BR191" s="2"/>
      <c r="BS191" s="2"/>
    </row>
    <row r="192" spans="1:71" x14ac:dyDescent="0.25">
      <c r="A192" s="2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2"/>
      <c r="Q192" s="2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2"/>
      <c r="BR192" s="2"/>
      <c r="BS192" s="2"/>
    </row>
    <row r="193" spans="1:71" x14ac:dyDescent="0.25">
      <c r="A193" s="2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2"/>
      <c r="Q193" s="2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2"/>
      <c r="BR193" s="2"/>
      <c r="BS193" s="2"/>
    </row>
    <row r="194" spans="1:71" x14ac:dyDescent="0.25">
      <c r="A194" s="2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2"/>
      <c r="Q194" s="2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2"/>
      <c r="BR194" s="2"/>
      <c r="BS194" s="2"/>
    </row>
    <row r="195" spans="1:71" x14ac:dyDescent="0.25">
      <c r="A195" s="2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2"/>
      <c r="Q195" s="2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2"/>
      <c r="BR195" s="2"/>
      <c r="BS195" s="2"/>
    </row>
    <row r="196" spans="1:71" x14ac:dyDescent="0.25">
      <c r="A196" s="2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2"/>
      <c r="Q196" s="2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2"/>
      <c r="BR196" s="2"/>
      <c r="BS196" s="2"/>
    </row>
    <row r="197" spans="1:71" x14ac:dyDescent="0.25">
      <c r="A197" s="2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2"/>
      <c r="Q197" s="2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2"/>
      <c r="BR197" s="2"/>
      <c r="BS197" s="2"/>
    </row>
    <row r="198" spans="1:71" x14ac:dyDescent="0.25">
      <c r="A198" s="2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2"/>
      <c r="Q198" s="2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2"/>
      <c r="BR198" s="2"/>
      <c r="BS198" s="2"/>
    </row>
    <row r="199" spans="1:71" x14ac:dyDescent="0.25">
      <c r="A199" s="2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2"/>
      <c r="Q199" s="2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2"/>
      <c r="BR199" s="2"/>
      <c r="BS199" s="2"/>
    </row>
    <row r="200" spans="1:7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</row>
    <row r="201" spans="1:71" x14ac:dyDescent="0.25">
      <c r="A201" s="2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2"/>
      <c r="BR201" s="2"/>
      <c r="BS201" s="2"/>
    </row>
    <row r="202" spans="1:71" x14ac:dyDescent="0.25">
      <c r="A202" s="6" t="s">
        <v>130</v>
      </c>
      <c r="B202" s="5">
        <f>B144</f>
        <v>0</v>
      </c>
      <c r="C202" s="5">
        <f t="shared" ref="C202:W202" si="5">C144</f>
        <v>0</v>
      </c>
      <c r="D202" s="5">
        <f t="shared" si="5"/>
        <v>0</v>
      </c>
      <c r="E202" s="5">
        <f t="shared" si="5"/>
        <v>0</v>
      </c>
      <c r="F202" s="5">
        <f t="shared" si="5"/>
        <v>0</v>
      </c>
      <c r="G202" s="5">
        <f t="shared" si="5"/>
        <v>0</v>
      </c>
      <c r="H202" s="5">
        <f t="shared" si="5"/>
        <v>0</v>
      </c>
      <c r="I202" s="5">
        <f t="shared" si="5"/>
        <v>0</v>
      </c>
      <c r="J202" s="5">
        <f t="shared" si="5"/>
        <v>11248</v>
      </c>
      <c r="K202" s="5">
        <f t="shared" si="5"/>
        <v>22322</v>
      </c>
      <c r="L202" s="5">
        <f t="shared" si="5"/>
        <v>4346.6769999999997</v>
      </c>
      <c r="M202" s="5">
        <f t="shared" si="5"/>
        <v>8567</v>
      </c>
      <c r="N202" s="5">
        <f t="shared" si="5"/>
        <v>0</v>
      </c>
      <c r="O202" s="5">
        <f t="shared" si="5"/>
        <v>4263</v>
      </c>
      <c r="P202" s="5">
        <f t="shared" si="5"/>
        <v>-574.745</v>
      </c>
      <c r="Q202" s="5">
        <f t="shared" si="5"/>
        <v>1000</v>
      </c>
      <c r="R202" s="5">
        <f t="shared" si="5"/>
        <v>5481</v>
      </c>
      <c r="S202" s="5">
        <f t="shared" si="5"/>
        <v>5046</v>
      </c>
      <c r="T202" s="5">
        <f t="shared" si="5"/>
        <v>0</v>
      </c>
      <c r="U202" s="5">
        <f t="shared" si="5"/>
        <v>0</v>
      </c>
      <c r="V202" s="5">
        <f t="shared" si="5"/>
        <v>13344</v>
      </c>
      <c r="W202" s="5">
        <f t="shared" si="5"/>
        <v>0</v>
      </c>
      <c r="X202" s="5">
        <f t="shared" ref="X202:CL202" si="6">X150+X152</f>
        <v>0</v>
      </c>
      <c r="Y202" s="5">
        <f t="shared" si="6"/>
        <v>0</v>
      </c>
      <c r="Z202" s="5">
        <f t="shared" si="6"/>
        <v>0</v>
      </c>
      <c r="AA202" s="5">
        <f t="shared" si="6"/>
        <v>0</v>
      </c>
      <c r="AB202" s="5">
        <f t="shared" si="6"/>
        <v>0</v>
      </c>
      <c r="AC202" s="5">
        <f t="shared" si="6"/>
        <v>0</v>
      </c>
      <c r="AD202" s="5">
        <f t="shared" si="6"/>
        <v>0</v>
      </c>
      <c r="AE202" s="5">
        <f t="shared" si="6"/>
        <v>0</v>
      </c>
      <c r="AF202" s="5">
        <f t="shared" si="6"/>
        <v>0</v>
      </c>
      <c r="AG202" s="5">
        <f t="shared" si="6"/>
        <v>0</v>
      </c>
      <c r="AH202" s="5">
        <f t="shared" si="6"/>
        <v>0</v>
      </c>
      <c r="AI202" s="5">
        <f t="shared" si="6"/>
        <v>0</v>
      </c>
      <c r="AJ202" s="5">
        <f t="shared" si="6"/>
        <v>0</v>
      </c>
      <c r="AK202" s="5">
        <f t="shared" si="6"/>
        <v>0</v>
      </c>
      <c r="AL202" s="5">
        <f t="shared" si="6"/>
        <v>0</v>
      </c>
      <c r="AM202" s="5">
        <f t="shared" si="6"/>
        <v>0</v>
      </c>
      <c r="AN202" s="5">
        <f t="shared" si="6"/>
        <v>0</v>
      </c>
      <c r="AO202" s="5">
        <f t="shared" si="6"/>
        <v>0</v>
      </c>
      <c r="AP202" s="5">
        <f t="shared" si="6"/>
        <v>0</v>
      </c>
      <c r="AQ202" s="5">
        <f t="shared" si="6"/>
        <v>0</v>
      </c>
      <c r="AR202" s="5">
        <f t="shared" si="6"/>
        <v>0</v>
      </c>
      <c r="AS202" s="5">
        <f t="shared" si="6"/>
        <v>0</v>
      </c>
      <c r="AT202" s="5">
        <f t="shared" si="6"/>
        <v>0</v>
      </c>
      <c r="AU202" s="5">
        <f t="shared" si="6"/>
        <v>0</v>
      </c>
      <c r="AV202" s="5">
        <f t="shared" si="6"/>
        <v>0</v>
      </c>
      <c r="AW202" s="5">
        <f t="shared" si="6"/>
        <v>0</v>
      </c>
      <c r="AX202" s="5">
        <f t="shared" si="6"/>
        <v>0</v>
      </c>
      <c r="AY202" s="5">
        <f t="shared" si="6"/>
        <v>0</v>
      </c>
      <c r="AZ202" s="5">
        <f t="shared" si="6"/>
        <v>0</v>
      </c>
      <c r="BA202" s="5">
        <f t="shared" si="6"/>
        <v>0</v>
      </c>
      <c r="BB202" s="5">
        <f t="shared" si="6"/>
        <v>0</v>
      </c>
      <c r="BC202" s="5">
        <f t="shared" si="6"/>
        <v>0</v>
      </c>
      <c r="BD202" s="5">
        <f t="shared" si="6"/>
        <v>0</v>
      </c>
      <c r="BE202" s="5">
        <f t="shared" si="6"/>
        <v>0</v>
      </c>
      <c r="BF202" s="5">
        <f t="shared" si="6"/>
        <v>0</v>
      </c>
      <c r="BG202" s="5">
        <f t="shared" si="6"/>
        <v>0</v>
      </c>
      <c r="BH202" s="5">
        <f t="shared" si="6"/>
        <v>0</v>
      </c>
      <c r="BI202" s="5">
        <f t="shared" si="6"/>
        <v>0</v>
      </c>
      <c r="BJ202" s="5">
        <f t="shared" si="6"/>
        <v>0</v>
      </c>
      <c r="BK202" s="5">
        <f t="shared" si="6"/>
        <v>0</v>
      </c>
      <c r="BL202" s="5">
        <f t="shared" si="6"/>
        <v>0</v>
      </c>
      <c r="BM202" s="5">
        <f t="shared" si="6"/>
        <v>0</v>
      </c>
      <c r="BN202" s="5">
        <f t="shared" si="6"/>
        <v>0</v>
      </c>
      <c r="BO202" s="5">
        <f t="shared" si="6"/>
        <v>0</v>
      </c>
      <c r="BP202" s="5">
        <f t="shared" si="6"/>
        <v>0</v>
      </c>
      <c r="BQ202" s="2"/>
      <c r="BR202" s="2"/>
      <c r="BS202" s="2"/>
    </row>
    <row r="203" spans="1:7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5"/>
      <c r="BR203" s="5"/>
      <c r="BS203" s="5"/>
    </row>
    <row r="204" spans="1:7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</row>
    <row r="205" spans="1:71" x14ac:dyDescent="0.25">
      <c r="A205" s="1" t="s">
        <v>131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</row>
    <row r="206" spans="1:71" x14ac:dyDescent="0.25">
      <c r="A206" s="3" t="s">
        <v>1</v>
      </c>
      <c r="B206" s="3" t="s">
        <v>2</v>
      </c>
      <c r="C206" s="3" t="s">
        <v>3</v>
      </c>
      <c r="D206" s="3" t="s">
        <v>4</v>
      </c>
      <c r="E206" s="3" t="s">
        <v>5</v>
      </c>
      <c r="F206" s="3" t="s">
        <v>6</v>
      </c>
      <c r="G206" s="3" t="s">
        <v>7</v>
      </c>
      <c r="H206" s="3" t="s">
        <v>8</v>
      </c>
      <c r="I206" s="3" t="s">
        <v>9</v>
      </c>
      <c r="J206" s="3" t="s">
        <v>10</v>
      </c>
      <c r="K206" s="3" t="s">
        <v>11</v>
      </c>
      <c r="L206" s="3" t="s">
        <v>12</v>
      </c>
      <c r="M206" s="3" t="s">
        <v>13</v>
      </c>
      <c r="N206" s="3" t="s">
        <v>14</v>
      </c>
      <c r="O206" s="3" t="s">
        <v>15</v>
      </c>
      <c r="P206" s="3" t="s">
        <v>16</v>
      </c>
      <c r="Q206" s="3" t="s">
        <v>17</v>
      </c>
      <c r="R206" s="3" t="s">
        <v>18</v>
      </c>
      <c r="S206" s="3" t="s">
        <v>19</v>
      </c>
      <c r="T206" s="3" t="s">
        <v>20</v>
      </c>
      <c r="U206" s="3" t="s">
        <v>21</v>
      </c>
      <c r="V206" s="3" t="s">
        <v>22</v>
      </c>
      <c r="W206" s="3" t="s">
        <v>23</v>
      </c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</row>
    <row r="207" spans="1:71" x14ac:dyDescent="0.25"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</row>
    <row r="208" spans="1:71" x14ac:dyDescent="0.25">
      <c r="A208" s="3" t="s">
        <v>132</v>
      </c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</row>
    <row r="209" spans="1:71" x14ac:dyDescent="0.25">
      <c r="A209" s="3" t="s">
        <v>133</v>
      </c>
      <c r="B209" s="3">
        <v>254719.41</v>
      </c>
      <c r="C209" s="3">
        <v>310682</v>
      </c>
      <c r="D209" s="3">
        <v>495197.27</v>
      </c>
      <c r="E209" s="3">
        <v>200578</v>
      </c>
      <c r="F209" s="3">
        <v>429633</v>
      </c>
      <c r="G209" s="3">
        <v>687178</v>
      </c>
      <c r="H209" s="3">
        <v>979111.64300000004</v>
      </c>
      <c r="I209" s="3">
        <v>213504</v>
      </c>
      <c r="J209" s="3">
        <v>382913</v>
      </c>
      <c r="K209" s="3">
        <v>582991</v>
      </c>
      <c r="L209" s="3">
        <v>791857.96600000001</v>
      </c>
      <c r="M209" s="3">
        <v>157008</v>
      </c>
      <c r="N209" s="3">
        <v>337324</v>
      </c>
      <c r="O209" s="3">
        <v>487717</v>
      </c>
      <c r="P209" s="3">
        <v>523153.239</v>
      </c>
      <c r="Q209" s="3">
        <v>88912</v>
      </c>
      <c r="R209" s="3">
        <v>193423</v>
      </c>
      <c r="S209" s="3">
        <v>266013</v>
      </c>
      <c r="T209" s="3">
        <v>372883.91399999999</v>
      </c>
      <c r="U209" s="3">
        <v>98686</v>
      </c>
      <c r="V209" s="3">
        <v>192861</v>
      </c>
      <c r="W209" s="3">
        <v>299437</v>
      </c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5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</row>
    <row r="210" spans="1:71" x14ac:dyDescent="0.25">
      <c r="A210" s="3" t="s">
        <v>134</v>
      </c>
      <c r="B210" s="3">
        <v>65945.41</v>
      </c>
      <c r="C210" s="3">
        <v>53691</v>
      </c>
      <c r="D210" s="3">
        <v>72071.899999999994</v>
      </c>
      <c r="E210" s="3">
        <v>18071</v>
      </c>
      <c r="F210" s="3">
        <v>35861</v>
      </c>
      <c r="G210" s="3">
        <v>53436</v>
      </c>
      <c r="H210" s="3">
        <v>70409.016000000003</v>
      </c>
      <c r="I210" s="3">
        <v>16512</v>
      </c>
      <c r="J210" s="3">
        <v>40481</v>
      </c>
      <c r="K210" s="3">
        <v>65704</v>
      </c>
      <c r="L210" s="3">
        <v>91719.081000000006</v>
      </c>
      <c r="M210" s="3">
        <v>27436</v>
      </c>
      <c r="N210" s="3">
        <v>57019</v>
      </c>
      <c r="O210" s="3">
        <v>89956</v>
      </c>
      <c r="P210" s="3">
        <v>123032.51700000001</v>
      </c>
      <c r="Q210" s="3">
        <v>35415</v>
      </c>
      <c r="R210" s="3">
        <v>77872</v>
      </c>
      <c r="S210" s="3">
        <v>119890</v>
      </c>
      <c r="T210" s="3">
        <v>163211.554</v>
      </c>
      <c r="U210" s="3">
        <v>52742</v>
      </c>
      <c r="V210" s="3">
        <v>94506</v>
      </c>
      <c r="W210" s="3">
        <v>135837</v>
      </c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5"/>
      <c r="BA210" s="5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</row>
    <row r="211" spans="1:71" x14ac:dyDescent="0.25">
      <c r="A211" s="3" t="s">
        <v>135</v>
      </c>
      <c r="B211" s="3">
        <v>0</v>
      </c>
      <c r="C211" s="3">
        <v>0</v>
      </c>
      <c r="D211" s="3">
        <v>0</v>
      </c>
      <c r="E211" s="3">
        <v>0</v>
      </c>
      <c r="F211" s="3">
        <v>35777</v>
      </c>
      <c r="G211" s="3">
        <v>53344</v>
      </c>
      <c r="H211" s="3">
        <v>70294.471000000005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73090</v>
      </c>
      <c r="S211" s="3">
        <v>112479</v>
      </c>
      <c r="T211" s="3">
        <v>154257.42199999999</v>
      </c>
      <c r="U211" s="3">
        <v>50195</v>
      </c>
      <c r="V211" s="3">
        <v>89520</v>
      </c>
      <c r="W211" s="3">
        <v>129410</v>
      </c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5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</row>
    <row r="212" spans="1:71" x14ac:dyDescent="0.25">
      <c r="A212" s="3" t="s">
        <v>136</v>
      </c>
      <c r="B212" s="3">
        <v>0</v>
      </c>
      <c r="C212" s="3">
        <v>0</v>
      </c>
      <c r="D212" s="3">
        <v>0</v>
      </c>
      <c r="E212" s="3">
        <v>0</v>
      </c>
      <c r="F212" s="3">
        <v>84</v>
      </c>
      <c r="G212" s="3">
        <v>92</v>
      </c>
      <c r="H212" s="3">
        <v>114.545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4782</v>
      </c>
      <c r="S212" s="3">
        <v>7411</v>
      </c>
      <c r="T212" s="3">
        <v>8954.1319999999996</v>
      </c>
      <c r="U212" s="3">
        <v>2547</v>
      </c>
      <c r="V212" s="3">
        <v>4986</v>
      </c>
      <c r="W212" s="3">
        <v>6427</v>
      </c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5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</row>
    <row r="213" spans="1:71" x14ac:dyDescent="0.25">
      <c r="A213" s="3" t="s">
        <v>137</v>
      </c>
      <c r="B213" s="3">
        <v>-344.42</v>
      </c>
      <c r="C213" s="3">
        <v>2090</v>
      </c>
      <c r="D213" s="3">
        <v>2921.34</v>
      </c>
      <c r="E213" s="3">
        <v>1713</v>
      </c>
      <c r="F213" s="3">
        <v>2564</v>
      </c>
      <c r="G213" s="3">
        <v>662</v>
      </c>
      <c r="H213" s="3">
        <v>1248.1559999999999</v>
      </c>
      <c r="I213" s="3">
        <v>568</v>
      </c>
      <c r="J213" s="3">
        <v>963</v>
      </c>
      <c r="K213" s="3">
        <v>958</v>
      </c>
      <c r="L213" s="3">
        <v>989.029</v>
      </c>
      <c r="M213" s="3">
        <v>43</v>
      </c>
      <c r="N213" s="3">
        <v>27</v>
      </c>
      <c r="O213" s="3">
        <v>228</v>
      </c>
      <c r="P213" s="3">
        <v>10193.210999999999</v>
      </c>
      <c r="Q213" s="3">
        <v>16514</v>
      </c>
      <c r="R213" s="3">
        <v>113</v>
      </c>
      <c r="S213" s="3">
        <v>-148</v>
      </c>
      <c r="T213" s="3">
        <v>-644.24900000000002</v>
      </c>
      <c r="U213" s="3">
        <v>1146</v>
      </c>
      <c r="V213" s="3">
        <v>3249</v>
      </c>
      <c r="W213" s="3">
        <v>5300</v>
      </c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5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</row>
    <row r="214" spans="1:71" x14ac:dyDescent="0.25">
      <c r="A214" s="3" t="s">
        <v>138</v>
      </c>
      <c r="B214" s="3">
        <v>581.30999999999995</v>
      </c>
      <c r="C214" s="3">
        <v>15879</v>
      </c>
      <c r="D214" s="3">
        <v>13654.89</v>
      </c>
      <c r="E214" s="3">
        <v>1787</v>
      </c>
      <c r="F214" s="3">
        <v>1167</v>
      </c>
      <c r="G214" s="3">
        <v>-8638</v>
      </c>
      <c r="H214" s="3">
        <v>-7892.8019999999997</v>
      </c>
      <c r="I214" s="3">
        <v>2495</v>
      </c>
      <c r="J214" s="3">
        <v>4619</v>
      </c>
      <c r="K214" s="3">
        <v>2266</v>
      </c>
      <c r="L214" s="3">
        <v>5044.875</v>
      </c>
      <c r="M214" s="3">
        <v>4387</v>
      </c>
      <c r="N214" s="3">
        <v>4685</v>
      </c>
      <c r="O214" s="3">
        <v>4520</v>
      </c>
      <c r="P214" s="3">
        <v>11182.877</v>
      </c>
      <c r="Q214" s="3">
        <v>5578</v>
      </c>
      <c r="R214" s="3">
        <v>5867</v>
      </c>
      <c r="S214" s="3">
        <v>-3368</v>
      </c>
      <c r="T214" s="3">
        <v>-20924.371999999999</v>
      </c>
      <c r="U214" s="3">
        <v>-551</v>
      </c>
      <c r="V214" s="3">
        <v>67</v>
      </c>
      <c r="W214" s="3">
        <v>450</v>
      </c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5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</row>
    <row r="215" spans="1:71" x14ac:dyDescent="0.25">
      <c r="A215" s="3" t="s">
        <v>139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152</v>
      </c>
      <c r="N215" s="3">
        <v>143</v>
      </c>
      <c r="O215" s="3">
        <v>143</v>
      </c>
      <c r="P215" s="3">
        <v>168.87299999999999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5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</row>
    <row r="216" spans="1:71" x14ac:dyDescent="0.25">
      <c r="A216" s="3" t="s">
        <v>140</v>
      </c>
      <c r="B216" s="3">
        <v>-9549.9599999999991</v>
      </c>
      <c r="C216" s="3">
        <v>3580</v>
      </c>
      <c r="D216" s="3">
        <v>710.88</v>
      </c>
      <c r="E216" s="3">
        <v>1979</v>
      </c>
      <c r="F216" s="3">
        <v>-64</v>
      </c>
      <c r="G216" s="3">
        <v>1249</v>
      </c>
      <c r="H216" s="3">
        <v>91.411000000000001</v>
      </c>
      <c r="I216" s="3">
        <v>8653</v>
      </c>
      <c r="J216" s="3">
        <v>12474</v>
      </c>
      <c r="K216" s="3">
        <v>7577</v>
      </c>
      <c r="L216" s="3">
        <v>113.33199999999999</v>
      </c>
      <c r="M216" s="3">
        <v>8085</v>
      </c>
      <c r="N216" s="3">
        <v>-464</v>
      </c>
      <c r="O216" s="3">
        <v>4255</v>
      </c>
      <c r="P216" s="3">
        <v>4515.33</v>
      </c>
      <c r="Q216" s="3">
        <v>-3324</v>
      </c>
      <c r="R216" s="3">
        <v>5918</v>
      </c>
      <c r="S216" s="3">
        <v>4285</v>
      </c>
      <c r="T216" s="3">
        <v>-2050.268</v>
      </c>
      <c r="U216" s="3">
        <v>-4568</v>
      </c>
      <c r="V216" s="3">
        <v>4769</v>
      </c>
      <c r="W216" s="3">
        <v>2582</v>
      </c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5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</row>
    <row r="217" spans="1:71" x14ac:dyDescent="0.25">
      <c r="A217" s="3" t="s">
        <v>141</v>
      </c>
      <c r="B217" s="3">
        <v>0</v>
      </c>
      <c r="C217" s="3">
        <v>0</v>
      </c>
      <c r="D217" s="3">
        <v>0</v>
      </c>
      <c r="E217" s="3">
        <v>3098</v>
      </c>
      <c r="F217" s="3">
        <v>3098</v>
      </c>
      <c r="G217" s="3">
        <v>19303</v>
      </c>
      <c r="H217" s="3">
        <v>19303.45</v>
      </c>
      <c r="I217" s="3">
        <v>0</v>
      </c>
      <c r="J217" s="3">
        <v>0</v>
      </c>
      <c r="K217" s="3">
        <v>1037</v>
      </c>
      <c r="L217" s="3">
        <v>0</v>
      </c>
      <c r="M217" s="3">
        <v>0</v>
      </c>
      <c r="N217" s="3">
        <v>0</v>
      </c>
      <c r="O217" s="3">
        <v>0</v>
      </c>
      <c r="P217" s="3">
        <v>214.09399999999999</v>
      </c>
      <c r="Q217" s="3">
        <v>0</v>
      </c>
      <c r="R217" s="3">
        <v>0</v>
      </c>
      <c r="S217" s="3">
        <v>0</v>
      </c>
      <c r="T217" s="3">
        <v>0</v>
      </c>
      <c r="U217" s="3">
        <v>-289</v>
      </c>
      <c r="V217" s="3">
        <v>-1372</v>
      </c>
      <c r="W217" s="3">
        <v>-4344</v>
      </c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5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</row>
    <row r="218" spans="1:71" x14ac:dyDescent="0.25">
      <c r="A218" s="3" t="s">
        <v>142</v>
      </c>
      <c r="B218" s="3">
        <v>-4498.88</v>
      </c>
      <c r="C218" s="3">
        <v>1697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4344.5050000000001</v>
      </c>
      <c r="U218" s="3">
        <v>0</v>
      </c>
      <c r="V218" s="3">
        <v>0</v>
      </c>
      <c r="W218" s="3">
        <v>0</v>
      </c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5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</row>
    <row r="219" spans="1:71" x14ac:dyDescent="0.25">
      <c r="A219" s="3" t="s">
        <v>143</v>
      </c>
      <c r="B219" s="3">
        <v>0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1689</v>
      </c>
      <c r="R219" s="3">
        <v>1679</v>
      </c>
      <c r="S219" s="3">
        <v>1679</v>
      </c>
      <c r="T219" s="3">
        <v>0</v>
      </c>
      <c r="U219" s="3">
        <v>0</v>
      </c>
      <c r="V219" s="3">
        <v>0</v>
      </c>
      <c r="W219" s="3">
        <v>0</v>
      </c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5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</row>
    <row r="220" spans="1:71" x14ac:dyDescent="0.25">
      <c r="A220" s="3" t="s">
        <v>144</v>
      </c>
      <c r="B220" s="3">
        <v>0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-880.67600000000004</v>
      </c>
      <c r="U220" s="3">
        <v>0</v>
      </c>
      <c r="V220" s="3">
        <v>0</v>
      </c>
      <c r="W220" s="3">
        <v>-654</v>
      </c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5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</row>
    <row r="221" spans="1:71" x14ac:dyDescent="0.25">
      <c r="A221" s="3" t="s">
        <v>145</v>
      </c>
      <c r="B221" s="3">
        <v>-38.299999999999997</v>
      </c>
      <c r="C221" s="3">
        <v>-700</v>
      </c>
      <c r="D221" s="3">
        <v>-587.79</v>
      </c>
      <c r="E221" s="3">
        <v>487</v>
      </c>
      <c r="F221" s="3">
        <v>465</v>
      </c>
      <c r="G221" s="3">
        <v>444</v>
      </c>
      <c r="H221" s="3">
        <v>421.75200000000001</v>
      </c>
      <c r="I221" s="3">
        <v>-1045</v>
      </c>
      <c r="J221" s="3">
        <v>-1067</v>
      </c>
      <c r="K221" s="3">
        <v>-1088</v>
      </c>
      <c r="L221" s="3">
        <v>-1087.9090000000001</v>
      </c>
      <c r="M221" s="3">
        <v>-860</v>
      </c>
      <c r="N221" s="3">
        <v>-860</v>
      </c>
      <c r="O221" s="3">
        <v>-860</v>
      </c>
      <c r="P221" s="3">
        <v>-860.35199999999998</v>
      </c>
      <c r="Q221" s="3">
        <v>68</v>
      </c>
      <c r="R221" s="3">
        <v>270</v>
      </c>
      <c r="S221" s="3">
        <v>335</v>
      </c>
      <c r="T221" s="3">
        <v>26228.991000000002</v>
      </c>
      <c r="U221" s="3">
        <v>129</v>
      </c>
      <c r="V221" s="3">
        <v>4633</v>
      </c>
      <c r="W221" s="3">
        <v>8392</v>
      </c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5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</row>
    <row r="222" spans="1:71" x14ac:dyDescent="0.25">
      <c r="A222" s="3" t="s">
        <v>146</v>
      </c>
      <c r="B222" s="3">
        <v>0</v>
      </c>
      <c r="C222" s="3">
        <v>0</v>
      </c>
      <c r="D222" s="3">
        <v>0</v>
      </c>
      <c r="E222" s="3">
        <v>355</v>
      </c>
      <c r="F222" s="3">
        <v>176</v>
      </c>
      <c r="G222" s="3">
        <v>406</v>
      </c>
      <c r="H222" s="3">
        <v>153.48400000000001</v>
      </c>
      <c r="I222" s="3">
        <v>492</v>
      </c>
      <c r="J222" s="3">
        <v>811</v>
      </c>
      <c r="K222" s="3">
        <v>353</v>
      </c>
      <c r="L222" s="3">
        <v>19.376000000000001</v>
      </c>
      <c r="M222" s="3">
        <v>-227</v>
      </c>
      <c r="N222" s="3">
        <v>17</v>
      </c>
      <c r="O222" s="3">
        <v>-52</v>
      </c>
      <c r="P222" s="3">
        <v>-183.12700000000001</v>
      </c>
      <c r="Q222" s="3">
        <v>22</v>
      </c>
      <c r="R222" s="3">
        <v>350</v>
      </c>
      <c r="S222" s="3">
        <v>-144</v>
      </c>
      <c r="T222" s="3">
        <v>0</v>
      </c>
      <c r="U222" s="3">
        <v>3</v>
      </c>
      <c r="V222" s="3">
        <v>-108</v>
      </c>
      <c r="W222" s="3">
        <v>-111</v>
      </c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5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</row>
    <row r="223" spans="1:71" x14ac:dyDescent="0.25">
      <c r="A223" s="3" t="s">
        <v>147</v>
      </c>
      <c r="B223" s="3">
        <v>0</v>
      </c>
      <c r="C223" s="3">
        <v>0</v>
      </c>
      <c r="D223" s="3">
        <v>0</v>
      </c>
      <c r="E223" s="3">
        <v>0</v>
      </c>
      <c r="F223" s="3">
        <v>-366</v>
      </c>
      <c r="G223" s="3">
        <v>-1913</v>
      </c>
      <c r="H223" s="3">
        <v>-1912.261</v>
      </c>
      <c r="I223" s="3">
        <v>-3989</v>
      </c>
      <c r="J223" s="3">
        <v>-6819</v>
      </c>
      <c r="K223" s="3">
        <v>-8336</v>
      </c>
      <c r="L223" s="3">
        <v>-8561.2520000000004</v>
      </c>
      <c r="M223" s="3">
        <v>-264</v>
      </c>
      <c r="N223" s="3">
        <v>-2348</v>
      </c>
      <c r="O223" s="3">
        <v>-4318</v>
      </c>
      <c r="P223" s="3">
        <v>-4323.7430000000004</v>
      </c>
      <c r="Q223" s="3">
        <v>-10</v>
      </c>
      <c r="R223" s="3">
        <v>-501</v>
      </c>
      <c r="S223" s="3">
        <v>-881</v>
      </c>
      <c r="T223" s="3">
        <v>281.2</v>
      </c>
      <c r="U223" s="3">
        <v>-66</v>
      </c>
      <c r="V223" s="3">
        <v>-318</v>
      </c>
      <c r="W223" s="3">
        <v>-646</v>
      </c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5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</row>
    <row r="224" spans="1:71" x14ac:dyDescent="0.25">
      <c r="A224" s="3" t="s">
        <v>148</v>
      </c>
      <c r="B224" s="3">
        <v>0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676</v>
      </c>
      <c r="P224" s="3">
        <v>851.95299999999997</v>
      </c>
      <c r="Q224" s="3">
        <v>817</v>
      </c>
      <c r="R224" s="3">
        <v>-158</v>
      </c>
      <c r="S224" s="3">
        <v>-71</v>
      </c>
      <c r="T224" s="3">
        <v>0</v>
      </c>
      <c r="U224" s="3">
        <v>967</v>
      </c>
      <c r="V224" s="3">
        <v>135</v>
      </c>
      <c r="W224" s="3">
        <v>0</v>
      </c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5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</row>
    <row r="225" spans="1:71" x14ac:dyDescent="0.25">
      <c r="A225" s="3" t="s">
        <v>149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1679.1279999999999</v>
      </c>
      <c r="U225" s="3">
        <v>0</v>
      </c>
      <c r="V225" s="3">
        <v>0</v>
      </c>
      <c r="W225" s="3">
        <v>0</v>
      </c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5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</row>
    <row r="226" spans="1:71" x14ac:dyDescent="0.25">
      <c r="A226" s="3" t="s">
        <v>150</v>
      </c>
      <c r="B226" s="3">
        <v>6378.6</v>
      </c>
      <c r="C226" s="3">
        <v>0</v>
      </c>
      <c r="D226" s="3">
        <v>0</v>
      </c>
      <c r="E226" s="3">
        <v>38</v>
      </c>
      <c r="F226" s="3">
        <v>0</v>
      </c>
      <c r="G226" s="3">
        <v>0</v>
      </c>
      <c r="H226" s="3">
        <v>0</v>
      </c>
      <c r="I226" s="3">
        <v>110</v>
      </c>
      <c r="J226" s="3">
        <v>249</v>
      </c>
      <c r="K226" s="3">
        <v>313</v>
      </c>
      <c r="L226" s="3">
        <v>1347.6010000000001</v>
      </c>
      <c r="M226" s="3">
        <v>65</v>
      </c>
      <c r="N226" s="3">
        <v>363</v>
      </c>
      <c r="O226" s="3">
        <v>471</v>
      </c>
      <c r="P226" s="3">
        <v>761.11</v>
      </c>
      <c r="Q226" s="3">
        <v>2313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5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</row>
    <row r="227" spans="1:71" x14ac:dyDescent="0.25">
      <c r="A227" s="3" t="s">
        <v>151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129</v>
      </c>
      <c r="P227" s="3">
        <v>132.661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5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</row>
    <row r="228" spans="1:71" x14ac:dyDescent="0.25">
      <c r="A228" s="3" t="s">
        <v>116</v>
      </c>
      <c r="B228" s="3">
        <v>17655.52</v>
      </c>
      <c r="C228" s="3">
        <v>11812</v>
      </c>
      <c r="D228" s="3">
        <v>15527.81</v>
      </c>
      <c r="E228" s="3">
        <v>0</v>
      </c>
      <c r="F228" s="3">
        <v>3229</v>
      </c>
      <c r="G228" s="3">
        <v>4107</v>
      </c>
      <c r="H228" s="3">
        <v>4653.8959999999997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26301.612000000001</v>
      </c>
      <c r="U228" s="3">
        <v>0</v>
      </c>
      <c r="V228" s="3">
        <v>0</v>
      </c>
      <c r="W228" s="3">
        <v>0</v>
      </c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5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</row>
    <row r="229" spans="1:71" x14ac:dyDescent="0.25">
      <c r="A229" s="3" t="s">
        <v>152</v>
      </c>
      <c r="B229" s="3">
        <v>5421.49</v>
      </c>
      <c r="C229" s="3">
        <v>4223</v>
      </c>
      <c r="D229" s="3">
        <v>6742.12</v>
      </c>
      <c r="E229" s="3">
        <v>-2065</v>
      </c>
      <c r="F229" s="3">
        <v>1146</v>
      </c>
      <c r="G229" s="3">
        <v>1719</v>
      </c>
      <c r="H229" s="3">
        <v>-2758.87</v>
      </c>
      <c r="I229" s="3">
        <v>647</v>
      </c>
      <c r="J229" s="3">
        <v>1295</v>
      </c>
      <c r="K229" s="3">
        <v>1942</v>
      </c>
      <c r="L229" s="3">
        <v>2589.951</v>
      </c>
      <c r="M229" s="3">
        <v>914</v>
      </c>
      <c r="N229" s="3">
        <v>2065</v>
      </c>
      <c r="O229" s="3">
        <v>2611</v>
      </c>
      <c r="P229" s="3">
        <v>3483.1469999999999</v>
      </c>
      <c r="Q229" s="3">
        <v>987</v>
      </c>
      <c r="R229" s="3">
        <v>3597</v>
      </c>
      <c r="S229" s="3">
        <v>4584</v>
      </c>
      <c r="T229" s="3">
        <v>6052.2830000000004</v>
      </c>
      <c r="U229" s="3">
        <v>1123</v>
      </c>
      <c r="V229" s="3">
        <v>2493</v>
      </c>
      <c r="W229" s="3">
        <v>3646</v>
      </c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5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</row>
    <row r="230" spans="1:71" x14ac:dyDescent="0.25">
      <c r="A230" s="3" t="s">
        <v>153</v>
      </c>
      <c r="B230" s="3">
        <v>336270.2</v>
      </c>
      <c r="C230" s="3">
        <v>402954</v>
      </c>
      <c r="D230" s="3">
        <v>606238.42000000004</v>
      </c>
      <c r="E230" s="3">
        <v>226041</v>
      </c>
      <c r="F230" s="3">
        <v>476909</v>
      </c>
      <c r="G230" s="3">
        <v>757953</v>
      </c>
      <c r="H230" s="3">
        <v>1062828.875</v>
      </c>
      <c r="I230" s="3">
        <v>237947</v>
      </c>
      <c r="J230" s="3">
        <v>435919</v>
      </c>
      <c r="K230" s="3">
        <v>653717</v>
      </c>
      <c r="L230" s="3">
        <v>884032.05</v>
      </c>
      <c r="M230" s="3">
        <v>196739</v>
      </c>
      <c r="N230" s="3">
        <v>397971</v>
      </c>
      <c r="O230" s="3">
        <v>585476</v>
      </c>
      <c r="P230" s="3">
        <v>672321.79</v>
      </c>
      <c r="Q230" s="3">
        <v>148981</v>
      </c>
      <c r="R230" s="3">
        <v>288430</v>
      </c>
      <c r="S230" s="3">
        <v>392174</v>
      </c>
      <c r="T230" s="3">
        <v>576483.62199999997</v>
      </c>
      <c r="U230" s="3">
        <v>149322</v>
      </c>
      <c r="V230" s="3">
        <v>300915</v>
      </c>
      <c r="W230" s="3">
        <v>449889</v>
      </c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5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</row>
    <row r="231" spans="1:71" x14ac:dyDescent="0.25">
      <c r="A231" s="3" t="s">
        <v>154</v>
      </c>
      <c r="B231" s="3">
        <v>-80391.28</v>
      </c>
      <c r="C231" s="3">
        <v>-10211</v>
      </c>
      <c r="D231" s="3">
        <v>49012.38</v>
      </c>
      <c r="E231" s="3">
        <v>-199712</v>
      </c>
      <c r="F231" s="3">
        <v>-575868</v>
      </c>
      <c r="G231" s="3">
        <v>-468218</v>
      </c>
      <c r="H231" s="3">
        <v>-388099.967</v>
      </c>
      <c r="I231" s="3">
        <v>-596704</v>
      </c>
      <c r="J231" s="3">
        <v>-1024624</v>
      </c>
      <c r="K231" s="3">
        <v>-963943</v>
      </c>
      <c r="L231" s="3">
        <v>-522485.11800000002</v>
      </c>
      <c r="M231" s="3">
        <v>-160260</v>
      </c>
      <c r="N231" s="3">
        <v>-962839</v>
      </c>
      <c r="O231" s="3">
        <v>-1185028</v>
      </c>
      <c r="P231" s="3">
        <v>-805875.41</v>
      </c>
      <c r="Q231" s="3">
        <v>-102512</v>
      </c>
      <c r="R231" s="3">
        <v>-141996</v>
      </c>
      <c r="S231" s="3">
        <v>-26077</v>
      </c>
      <c r="T231" s="3">
        <v>-9734.0949999999993</v>
      </c>
      <c r="U231" s="3">
        <v>178261</v>
      </c>
      <c r="V231" s="3">
        <v>457337</v>
      </c>
      <c r="W231" s="3">
        <v>476241</v>
      </c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5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</row>
    <row r="232" spans="1:71" x14ac:dyDescent="0.25">
      <c r="A232" s="3" t="s">
        <v>155</v>
      </c>
      <c r="B232" s="3">
        <v>-77718.37</v>
      </c>
      <c r="C232" s="3">
        <v>38560</v>
      </c>
      <c r="D232" s="3">
        <v>47484.36</v>
      </c>
      <c r="E232" s="3">
        <v>20659</v>
      </c>
      <c r="F232" s="3">
        <v>-60498</v>
      </c>
      <c r="G232" s="3">
        <v>-29082</v>
      </c>
      <c r="H232" s="3">
        <v>-74560.683000000005</v>
      </c>
      <c r="I232" s="3">
        <v>-16351</v>
      </c>
      <c r="J232" s="3">
        <v>-22705</v>
      </c>
      <c r="K232" s="3">
        <v>-171988</v>
      </c>
      <c r="L232" s="3">
        <v>-148189.921</v>
      </c>
      <c r="M232" s="3">
        <v>36560</v>
      </c>
      <c r="N232" s="3">
        <v>-19110</v>
      </c>
      <c r="O232" s="3">
        <v>-127083</v>
      </c>
      <c r="P232" s="3">
        <v>-73226.532000000007</v>
      </c>
      <c r="Q232" s="3">
        <v>-24002</v>
      </c>
      <c r="R232" s="3">
        <v>29749</v>
      </c>
      <c r="S232" s="3">
        <v>121297</v>
      </c>
      <c r="T232" s="3">
        <v>-124191.28</v>
      </c>
      <c r="U232" s="3">
        <v>258108</v>
      </c>
      <c r="V232" s="3">
        <v>451752</v>
      </c>
      <c r="W232" s="3">
        <v>413512</v>
      </c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5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</row>
    <row r="233" spans="1:71" x14ac:dyDescent="0.25">
      <c r="A233" s="3" t="s">
        <v>156</v>
      </c>
      <c r="B233" s="3">
        <v>-2519.17</v>
      </c>
      <c r="C233" s="3">
        <v>-31017</v>
      </c>
      <c r="D233" s="3">
        <v>17025.45</v>
      </c>
      <c r="E233" s="3">
        <v>-70693</v>
      </c>
      <c r="F233" s="3">
        <v>-238569</v>
      </c>
      <c r="G233" s="3">
        <v>-292735</v>
      </c>
      <c r="H233" s="3">
        <v>-240233.117</v>
      </c>
      <c r="I233" s="3">
        <v>-155431</v>
      </c>
      <c r="J233" s="3">
        <v>-435681</v>
      </c>
      <c r="K233" s="3">
        <v>-525643</v>
      </c>
      <c r="L233" s="3">
        <v>-289357.234</v>
      </c>
      <c r="M233" s="3">
        <v>-126470</v>
      </c>
      <c r="N233" s="3">
        <v>-943144</v>
      </c>
      <c r="O233" s="3">
        <v>-923231</v>
      </c>
      <c r="P233" s="3">
        <v>-708531.84199999995</v>
      </c>
      <c r="Q233" s="3">
        <v>-75849</v>
      </c>
      <c r="R233" s="3">
        <v>-111600</v>
      </c>
      <c r="S233" s="3">
        <v>-34317</v>
      </c>
      <c r="T233" s="3">
        <v>115459.999</v>
      </c>
      <c r="U233" s="3">
        <v>-78648</v>
      </c>
      <c r="V233" s="3">
        <v>-28051</v>
      </c>
      <c r="W233" s="3">
        <v>25993</v>
      </c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5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</row>
    <row r="234" spans="1:71" x14ac:dyDescent="0.25">
      <c r="A234" s="3" t="s">
        <v>157</v>
      </c>
      <c r="B234" s="3">
        <v>-3367.08</v>
      </c>
      <c r="C234" s="3">
        <v>-15889</v>
      </c>
      <c r="D234" s="3">
        <v>-13862.88</v>
      </c>
      <c r="E234" s="3">
        <v>-149903</v>
      </c>
      <c r="F234" s="3">
        <v>-276357</v>
      </c>
      <c r="G234" s="3">
        <v>-145369</v>
      </c>
      <c r="H234" s="3">
        <v>-71222.865999999995</v>
      </c>
      <c r="I234" s="3">
        <v>-425417</v>
      </c>
      <c r="J234" s="3">
        <v>-566319</v>
      </c>
      <c r="K234" s="3">
        <v>-264837</v>
      </c>
      <c r="L234" s="3">
        <v>-39421.328999999998</v>
      </c>
      <c r="M234" s="3">
        <v>-70999</v>
      </c>
      <c r="N234" s="3">
        <v>3111</v>
      </c>
      <c r="O234" s="3">
        <v>-125634</v>
      </c>
      <c r="P234" s="3">
        <v>-10096.263000000001</v>
      </c>
      <c r="Q234" s="3">
        <v>7472</v>
      </c>
      <c r="R234" s="3">
        <v>-58496</v>
      </c>
      <c r="S234" s="3">
        <v>-102346</v>
      </c>
      <c r="T234" s="3">
        <v>9117.7450000000008</v>
      </c>
      <c r="U234" s="3">
        <v>-892</v>
      </c>
      <c r="V234" s="3">
        <v>29499</v>
      </c>
      <c r="W234" s="3">
        <v>28880</v>
      </c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5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</row>
    <row r="235" spans="1:71" x14ac:dyDescent="0.25">
      <c r="A235" s="3" t="s">
        <v>158</v>
      </c>
      <c r="B235" s="3">
        <v>3213.33</v>
      </c>
      <c r="C235" s="3">
        <v>-1865</v>
      </c>
      <c r="D235" s="3">
        <v>-1634.54</v>
      </c>
      <c r="E235" s="3">
        <v>225</v>
      </c>
      <c r="F235" s="3">
        <v>-444</v>
      </c>
      <c r="G235" s="3">
        <v>-1032</v>
      </c>
      <c r="H235" s="3">
        <v>-2083.3009999999999</v>
      </c>
      <c r="I235" s="3">
        <v>495</v>
      </c>
      <c r="J235" s="3">
        <v>81</v>
      </c>
      <c r="K235" s="3">
        <v>-1475</v>
      </c>
      <c r="L235" s="3">
        <v>-45516.633999999998</v>
      </c>
      <c r="M235" s="3">
        <v>649</v>
      </c>
      <c r="N235" s="3">
        <v>-3696</v>
      </c>
      <c r="O235" s="3">
        <v>-9080</v>
      </c>
      <c r="P235" s="3">
        <v>-14020.772999999999</v>
      </c>
      <c r="Q235" s="3">
        <v>-10133</v>
      </c>
      <c r="R235" s="3">
        <v>-1649</v>
      </c>
      <c r="S235" s="3">
        <v>-10711</v>
      </c>
      <c r="T235" s="3">
        <v>-10120.558999999999</v>
      </c>
      <c r="U235" s="3">
        <v>-307</v>
      </c>
      <c r="V235" s="3">
        <v>4137</v>
      </c>
      <c r="W235" s="3">
        <v>7856</v>
      </c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5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</row>
    <row r="236" spans="1:71" x14ac:dyDescent="0.25">
      <c r="A236" s="3" t="s">
        <v>159</v>
      </c>
      <c r="B236" s="3">
        <v>71159.97</v>
      </c>
      <c r="C236" s="3">
        <v>120263</v>
      </c>
      <c r="D236" s="3">
        <v>6895.59</v>
      </c>
      <c r="E236" s="3">
        <v>-19945</v>
      </c>
      <c r="F236" s="3">
        <v>2097</v>
      </c>
      <c r="G236" s="3">
        <v>170512</v>
      </c>
      <c r="H236" s="3">
        <v>110534.251</v>
      </c>
      <c r="I236" s="3">
        <v>-123142</v>
      </c>
      <c r="J236" s="3">
        <v>-96372</v>
      </c>
      <c r="K236" s="3">
        <v>119771</v>
      </c>
      <c r="L236" s="3">
        <v>22438.014999999999</v>
      </c>
      <c r="M236" s="3">
        <v>-24236</v>
      </c>
      <c r="N236" s="3">
        <v>59312</v>
      </c>
      <c r="O236" s="3">
        <v>159002</v>
      </c>
      <c r="P236" s="3">
        <v>85534.805999999997</v>
      </c>
      <c r="Q236" s="3">
        <v>-43385</v>
      </c>
      <c r="R236" s="3">
        <v>-65401</v>
      </c>
      <c r="S236" s="3">
        <v>-95179</v>
      </c>
      <c r="T236" s="3">
        <v>-31486.11</v>
      </c>
      <c r="U236" s="3">
        <v>-66024</v>
      </c>
      <c r="V236" s="3">
        <v>-76623</v>
      </c>
      <c r="W236" s="3">
        <v>20286</v>
      </c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5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</row>
    <row r="237" spans="1:71" x14ac:dyDescent="0.25">
      <c r="A237" s="3" t="s">
        <v>160</v>
      </c>
      <c r="B237" s="3">
        <v>72254.69</v>
      </c>
      <c r="C237" s="3">
        <v>100717</v>
      </c>
      <c r="D237" s="3">
        <v>-5185.71</v>
      </c>
      <c r="E237" s="3">
        <v>-30738</v>
      </c>
      <c r="F237" s="3">
        <v>-6754</v>
      </c>
      <c r="G237" s="3">
        <v>143339</v>
      </c>
      <c r="H237" s="3">
        <v>105188.13400000001</v>
      </c>
      <c r="I237" s="3">
        <v>-123643</v>
      </c>
      <c r="J237" s="3">
        <v>-101525</v>
      </c>
      <c r="K237" s="3">
        <v>102251</v>
      </c>
      <c r="L237" s="3">
        <v>7174.1109999999999</v>
      </c>
      <c r="M237" s="3">
        <v>-26286</v>
      </c>
      <c r="N237" s="3">
        <v>51922</v>
      </c>
      <c r="O237" s="3">
        <v>152348</v>
      </c>
      <c r="P237" s="3">
        <v>84228.501999999993</v>
      </c>
      <c r="Q237" s="3">
        <v>-50594</v>
      </c>
      <c r="R237" s="3">
        <v>-65301</v>
      </c>
      <c r="S237" s="3">
        <v>-109325</v>
      </c>
      <c r="T237" s="3">
        <v>-63395.031999999999</v>
      </c>
      <c r="U237" s="3">
        <v>-50222</v>
      </c>
      <c r="V237" s="3">
        <v>-48303</v>
      </c>
      <c r="W237" s="3">
        <v>34635</v>
      </c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5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</row>
    <row r="238" spans="1:71" x14ac:dyDescent="0.25">
      <c r="A238" s="3" t="s">
        <v>161</v>
      </c>
      <c r="B238" s="3">
        <v>-1094.72</v>
      </c>
      <c r="C238" s="3">
        <v>19820</v>
      </c>
      <c r="D238" s="3">
        <v>12354.9</v>
      </c>
      <c r="E238" s="3">
        <v>10793</v>
      </c>
      <c r="F238" s="3">
        <v>8851</v>
      </c>
      <c r="G238" s="3">
        <v>27173</v>
      </c>
      <c r="H238" s="3">
        <v>6162.0860000000002</v>
      </c>
      <c r="I238" s="3">
        <v>544</v>
      </c>
      <c r="J238" s="3">
        <v>5217</v>
      </c>
      <c r="K238" s="3">
        <v>17584</v>
      </c>
      <c r="L238" s="3">
        <v>-2008.6559999999999</v>
      </c>
      <c r="M238" s="3">
        <v>2819</v>
      </c>
      <c r="N238" s="3">
        <v>7132</v>
      </c>
      <c r="O238" s="3">
        <v>6799</v>
      </c>
      <c r="P238" s="3">
        <v>1581.239</v>
      </c>
      <c r="Q238" s="3">
        <v>7599</v>
      </c>
      <c r="R238" s="3">
        <v>290</v>
      </c>
      <c r="S238" s="3">
        <v>14536</v>
      </c>
      <c r="T238" s="3">
        <v>32376.921999999999</v>
      </c>
      <c r="U238" s="3">
        <v>-15959</v>
      </c>
      <c r="V238" s="3">
        <v>-28323</v>
      </c>
      <c r="W238" s="3">
        <v>-14152</v>
      </c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5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</row>
    <row r="239" spans="1:71" x14ac:dyDescent="0.25">
      <c r="A239" s="3" t="s">
        <v>162</v>
      </c>
      <c r="B239" s="3">
        <v>0</v>
      </c>
      <c r="C239" s="3">
        <v>-274</v>
      </c>
      <c r="D239" s="3">
        <v>-273.60000000000002</v>
      </c>
      <c r="E239" s="3">
        <v>0</v>
      </c>
      <c r="F239" s="3">
        <v>0</v>
      </c>
      <c r="G239" s="3">
        <v>0</v>
      </c>
      <c r="H239" s="3">
        <v>-815.96900000000005</v>
      </c>
      <c r="I239" s="3">
        <v>-43</v>
      </c>
      <c r="J239" s="3">
        <v>-64</v>
      </c>
      <c r="K239" s="3">
        <v>-64</v>
      </c>
      <c r="L239" s="3">
        <v>17272.560000000001</v>
      </c>
      <c r="M239" s="3">
        <v>-769</v>
      </c>
      <c r="N239" s="3">
        <v>258</v>
      </c>
      <c r="O239" s="3">
        <v>-145</v>
      </c>
      <c r="P239" s="3">
        <v>-274.935</v>
      </c>
      <c r="Q239" s="3">
        <v>-390</v>
      </c>
      <c r="R239" s="3">
        <v>-390</v>
      </c>
      <c r="S239" s="3">
        <v>-390</v>
      </c>
      <c r="T239" s="3">
        <v>-468</v>
      </c>
      <c r="U239" s="3">
        <v>157</v>
      </c>
      <c r="V239" s="3">
        <v>3</v>
      </c>
      <c r="W239" s="3">
        <v>-197</v>
      </c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5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</row>
    <row r="240" spans="1:71" x14ac:dyDescent="0.25">
      <c r="A240" s="3" t="s">
        <v>163</v>
      </c>
      <c r="B240" s="3">
        <v>327038.89</v>
      </c>
      <c r="C240" s="3">
        <v>513006</v>
      </c>
      <c r="D240" s="3">
        <v>662146.4</v>
      </c>
      <c r="E240" s="3">
        <v>6384</v>
      </c>
      <c r="F240" s="3">
        <v>-96862</v>
      </c>
      <c r="G240" s="3">
        <v>460247</v>
      </c>
      <c r="H240" s="3">
        <v>785263.15899999999</v>
      </c>
      <c r="I240" s="3">
        <v>-481899</v>
      </c>
      <c r="J240" s="3">
        <v>-685077</v>
      </c>
      <c r="K240" s="3">
        <v>-190455</v>
      </c>
      <c r="L240" s="3">
        <v>383984.94699999999</v>
      </c>
      <c r="M240" s="3">
        <v>12243</v>
      </c>
      <c r="N240" s="3">
        <v>-505556</v>
      </c>
      <c r="O240" s="3">
        <v>-440550</v>
      </c>
      <c r="P240" s="3">
        <v>-48018.813999999998</v>
      </c>
      <c r="Q240" s="3">
        <v>3084</v>
      </c>
      <c r="R240" s="3">
        <v>81033</v>
      </c>
      <c r="S240" s="3">
        <v>270918</v>
      </c>
      <c r="T240" s="3">
        <v>535263.41700000002</v>
      </c>
      <c r="U240" s="3">
        <v>261559</v>
      </c>
      <c r="V240" s="3">
        <v>681629</v>
      </c>
      <c r="W240" s="3">
        <v>946416</v>
      </c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5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</row>
    <row r="241" spans="1:71" x14ac:dyDescent="0.25">
      <c r="A241" s="3" t="s">
        <v>164</v>
      </c>
      <c r="B241" s="3">
        <v>0</v>
      </c>
      <c r="C241" s="3">
        <v>0</v>
      </c>
      <c r="D241" s="3">
        <v>0</v>
      </c>
      <c r="E241" s="3">
        <v>0</v>
      </c>
      <c r="F241" s="3">
        <v>-5538</v>
      </c>
      <c r="G241" s="3">
        <v>-6798</v>
      </c>
      <c r="H241" s="3">
        <v>-8396.0239999999994</v>
      </c>
      <c r="I241" s="3">
        <v>-459</v>
      </c>
      <c r="J241" s="3">
        <v>-909</v>
      </c>
      <c r="K241" s="3">
        <v>-919</v>
      </c>
      <c r="L241" s="3">
        <v>-1254.9169999999999</v>
      </c>
      <c r="M241" s="3">
        <v>-5</v>
      </c>
      <c r="N241" s="3">
        <v>-205</v>
      </c>
      <c r="O241" s="3">
        <v>-348</v>
      </c>
      <c r="P241" s="3">
        <v>-618.94299999999998</v>
      </c>
      <c r="Q241" s="3">
        <v>-1</v>
      </c>
      <c r="R241" s="3">
        <v>-286</v>
      </c>
      <c r="S241" s="3">
        <v>-287</v>
      </c>
      <c r="T241" s="3">
        <v>0</v>
      </c>
      <c r="U241" s="3">
        <v>-1</v>
      </c>
      <c r="V241" s="3">
        <v>-198</v>
      </c>
      <c r="W241" s="3">
        <v>-198</v>
      </c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5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</row>
    <row r="242" spans="1:71" x14ac:dyDescent="0.25">
      <c r="A242" s="3" t="s">
        <v>165</v>
      </c>
      <c r="B242" s="3">
        <v>0</v>
      </c>
      <c r="C242" s="3">
        <v>-11227</v>
      </c>
      <c r="D242" s="3">
        <v>-14889.16</v>
      </c>
      <c r="E242" s="3">
        <v>-2341</v>
      </c>
      <c r="F242" s="3">
        <v>-4526</v>
      </c>
      <c r="G242" s="3">
        <v>0</v>
      </c>
      <c r="H242" s="3">
        <v>0</v>
      </c>
      <c r="I242" s="3">
        <v>1389</v>
      </c>
      <c r="J242" s="3">
        <v>5099</v>
      </c>
      <c r="K242" s="3">
        <v>9161</v>
      </c>
      <c r="L242" s="3">
        <v>13584.12</v>
      </c>
      <c r="M242" s="3">
        <v>1977</v>
      </c>
      <c r="N242" s="3">
        <v>5774</v>
      </c>
      <c r="O242" s="3">
        <v>11172</v>
      </c>
      <c r="P242" s="3">
        <v>16546.254000000001</v>
      </c>
      <c r="Q242" s="3">
        <v>4965</v>
      </c>
      <c r="R242" s="3">
        <v>12657</v>
      </c>
      <c r="S242" s="3">
        <v>20433</v>
      </c>
      <c r="T242" s="3">
        <v>0</v>
      </c>
      <c r="U242" s="3">
        <v>5137</v>
      </c>
      <c r="V242" s="3">
        <v>10152</v>
      </c>
      <c r="W242" s="3">
        <v>14026</v>
      </c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5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</row>
    <row r="243" spans="1:71" x14ac:dyDescent="0.25">
      <c r="A243" s="3" t="s">
        <v>166</v>
      </c>
      <c r="B243" s="3">
        <v>-40879.519999999997</v>
      </c>
      <c r="C243" s="3">
        <v>-65962</v>
      </c>
      <c r="D243" s="3">
        <v>-66099.91</v>
      </c>
      <c r="E243" s="3">
        <v>-93</v>
      </c>
      <c r="F243" s="3">
        <v>-66865</v>
      </c>
      <c r="G243" s="3">
        <v>-154062</v>
      </c>
      <c r="H243" s="3">
        <v>-154033.666</v>
      </c>
      <c r="I243" s="3">
        <v>-93</v>
      </c>
      <c r="J243" s="3">
        <v>-108790</v>
      </c>
      <c r="K243" s="3">
        <v>-190355</v>
      </c>
      <c r="L243" s="3">
        <v>-190379.01699999999</v>
      </c>
      <c r="M243" s="3">
        <v>-86</v>
      </c>
      <c r="N243" s="3">
        <v>-87988</v>
      </c>
      <c r="O243" s="3">
        <v>-140561</v>
      </c>
      <c r="P243" s="3">
        <v>-140350.47</v>
      </c>
      <c r="Q243" s="3">
        <v>-57</v>
      </c>
      <c r="R243" s="3">
        <v>-23251</v>
      </c>
      <c r="S243" s="3">
        <v>-46796</v>
      </c>
      <c r="T243" s="3">
        <v>-46679.313999999998</v>
      </c>
      <c r="U243" s="3">
        <v>-3713</v>
      </c>
      <c r="V243" s="3">
        <v>-13706</v>
      </c>
      <c r="W243" s="3">
        <v>-33305</v>
      </c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5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</row>
    <row r="244" spans="1:71" x14ac:dyDescent="0.25">
      <c r="A244" s="3" t="s">
        <v>167</v>
      </c>
      <c r="B244" s="3">
        <v>286159.38</v>
      </c>
      <c r="C244" s="3">
        <v>435817</v>
      </c>
      <c r="D244" s="3">
        <v>581157.31999999995</v>
      </c>
      <c r="E244" s="3">
        <v>3950</v>
      </c>
      <c r="F244" s="3">
        <v>-173791</v>
      </c>
      <c r="G244" s="3">
        <v>299387</v>
      </c>
      <c r="H244" s="3">
        <v>622833.46900000004</v>
      </c>
      <c r="I244" s="3">
        <v>-481062</v>
      </c>
      <c r="J244" s="3">
        <v>-789677</v>
      </c>
      <c r="K244" s="3">
        <v>-372568</v>
      </c>
      <c r="L244" s="3">
        <v>205935.133</v>
      </c>
      <c r="M244" s="3">
        <v>14129</v>
      </c>
      <c r="N244" s="3">
        <v>-587975</v>
      </c>
      <c r="O244" s="3">
        <v>-570287</v>
      </c>
      <c r="P244" s="3">
        <v>-172441.973</v>
      </c>
      <c r="Q244" s="3">
        <v>7991</v>
      </c>
      <c r="R244" s="3">
        <v>70153</v>
      </c>
      <c r="S244" s="3">
        <v>244268</v>
      </c>
      <c r="T244" s="3">
        <v>488584.103</v>
      </c>
      <c r="U244" s="3">
        <v>262982</v>
      </c>
      <c r="V244" s="3">
        <v>677877</v>
      </c>
      <c r="W244" s="3">
        <v>926939</v>
      </c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5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</row>
    <row r="245" spans="1:71" x14ac:dyDescent="0.25"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5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</row>
    <row r="246" spans="1:71" x14ac:dyDescent="0.25">
      <c r="A246" s="3" t="s">
        <v>168</v>
      </c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5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</row>
    <row r="247" spans="1:71" x14ac:dyDescent="0.25">
      <c r="A247" s="3" t="s">
        <v>169</v>
      </c>
      <c r="B247" s="3">
        <v>0</v>
      </c>
      <c r="C247" s="3">
        <v>0</v>
      </c>
      <c r="D247" s="3">
        <v>0</v>
      </c>
      <c r="E247" s="3">
        <v>-750000</v>
      </c>
      <c r="F247" s="3">
        <v>-800000</v>
      </c>
      <c r="G247" s="3">
        <v>-600000</v>
      </c>
      <c r="H247" s="3">
        <v>-750000</v>
      </c>
      <c r="I247" s="3">
        <v>250001</v>
      </c>
      <c r="J247" s="3">
        <v>649883</v>
      </c>
      <c r="K247" s="3">
        <v>635000</v>
      </c>
      <c r="L247" s="3">
        <v>499637.86700000003</v>
      </c>
      <c r="M247" s="3">
        <v>-150001</v>
      </c>
      <c r="N247" s="3">
        <v>256123</v>
      </c>
      <c r="O247" s="3">
        <v>259973</v>
      </c>
      <c r="P247" s="3">
        <v>259972.10699999999</v>
      </c>
      <c r="Q247" s="3">
        <v>-133853</v>
      </c>
      <c r="R247" s="3">
        <v>-33002</v>
      </c>
      <c r="S247" s="3">
        <v>-2635</v>
      </c>
      <c r="T247" s="3">
        <v>-2634.6329999999998</v>
      </c>
      <c r="U247" s="3">
        <v>-120000</v>
      </c>
      <c r="V247" s="3">
        <v>-205000</v>
      </c>
      <c r="W247" s="3">
        <v>-245000</v>
      </c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5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</row>
    <row r="248" spans="1:71" x14ac:dyDescent="0.25">
      <c r="A248" s="3" t="s">
        <v>170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-30000</v>
      </c>
      <c r="N248" s="3">
        <v>-30000</v>
      </c>
      <c r="O248" s="3">
        <v>-30000</v>
      </c>
      <c r="P248" s="3">
        <v>-30000</v>
      </c>
      <c r="Q248" s="3">
        <v>28142</v>
      </c>
      <c r="R248" s="3">
        <v>28152</v>
      </c>
      <c r="S248" s="3">
        <v>28152</v>
      </c>
      <c r="T248" s="3">
        <v>28151.999</v>
      </c>
      <c r="U248" s="3">
        <v>0</v>
      </c>
      <c r="V248" s="3">
        <v>0</v>
      </c>
      <c r="W248" s="3">
        <v>0</v>
      </c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5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</row>
    <row r="249" spans="1:71" x14ac:dyDescent="0.25">
      <c r="A249" s="3" t="s">
        <v>171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-30000</v>
      </c>
      <c r="N249" s="3">
        <v>-30000</v>
      </c>
      <c r="O249" s="3">
        <v>-30000</v>
      </c>
      <c r="P249" s="3">
        <v>-30000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5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</row>
    <row r="250" spans="1:71" x14ac:dyDescent="0.25">
      <c r="A250" s="3" t="s">
        <v>172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28142</v>
      </c>
      <c r="R250" s="3">
        <v>28152</v>
      </c>
      <c r="S250" s="3">
        <v>28152</v>
      </c>
      <c r="T250" s="3">
        <v>28151.999</v>
      </c>
      <c r="U250" s="3">
        <v>0</v>
      </c>
      <c r="V250" s="3">
        <v>0</v>
      </c>
      <c r="W250" s="3">
        <v>0</v>
      </c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5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</row>
    <row r="251" spans="1:71" x14ac:dyDescent="0.25">
      <c r="A251" s="3" t="s">
        <v>173</v>
      </c>
      <c r="B251" s="3">
        <v>21500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5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</row>
    <row r="252" spans="1:71" x14ac:dyDescent="0.25">
      <c r="A252" s="3" t="s">
        <v>174</v>
      </c>
      <c r="B252" s="3">
        <v>-70428.37</v>
      </c>
      <c r="C252" s="3">
        <v>-84822</v>
      </c>
      <c r="D252" s="3">
        <v>-146531.49</v>
      </c>
      <c r="E252" s="3">
        <v>-54036</v>
      </c>
      <c r="F252" s="3">
        <v>-184062</v>
      </c>
      <c r="G252" s="3">
        <v>-300218</v>
      </c>
      <c r="H252" s="3">
        <v>-427865.17300000001</v>
      </c>
      <c r="I252" s="3">
        <v>-49579</v>
      </c>
      <c r="J252" s="3">
        <v>-106557</v>
      </c>
      <c r="K252" s="3">
        <v>-157790</v>
      </c>
      <c r="L252" s="3">
        <v>-242202.61199999999</v>
      </c>
      <c r="M252" s="3">
        <v>-16866</v>
      </c>
      <c r="N252" s="3">
        <v>-38332</v>
      </c>
      <c r="O252" s="3">
        <v>-46578</v>
      </c>
      <c r="P252" s="3">
        <v>-71329.596999999994</v>
      </c>
      <c r="Q252" s="3">
        <v>-23648</v>
      </c>
      <c r="R252" s="3">
        <v>-57338</v>
      </c>
      <c r="S252" s="3">
        <v>-77313</v>
      </c>
      <c r="T252" s="3">
        <v>-87032.418000000005</v>
      </c>
      <c r="U252" s="3">
        <v>-38485</v>
      </c>
      <c r="V252" s="3">
        <v>-59807</v>
      </c>
      <c r="W252" s="3">
        <v>-83364</v>
      </c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5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</row>
    <row r="253" spans="1:71" x14ac:dyDescent="0.25">
      <c r="A253" s="3" t="s">
        <v>175</v>
      </c>
      <c r="B253" s="3">
        <v>26500.74</v>
      </c>
      <c r="C253" s="3">
        <v>1747</v>
      </c>
      <c r="D253" s="3">
        <v>3429.23</v>
      </c>
      <c r="E253" s="3">
        <v>0</v>
      </c>
      <c r="F253" s="3">
        <v>0</v>
      </c>
      <c r="G253" s="3">
        <v>5</v>
      </c>
      <c r="H253" s="3">
        <v>5.1619999999999999</v>
      </c>
      <c r="I253" s="3">
        <v>2164</v>
      </c>
      <c r="J253" s="3">
        <v>2164</v>
      </c>
      <c r="K253" s="3">
        <v>2164</v>
      </c>
      <c r="L253" s="3">
        <v>2163.5509999999999</v>
      </c>
      <c r="M253" s="3">
        <v>860</v>
      </c>
      <c r="N253" s="3">
        <v>862</v>
      </c>
      <c r="O253" s="3">
        <v>862</v>
      </c>
      <c r="P253" s="3">
        <v>862.31299999999999</v>
      </c>
      <c r="Q253" s="3">
        <v>214</v>
      </c>
      <c r="R253" s="3">
        <v>206</v>
      </c>
      <c r="S253" s="3">
        <v>205</v>
      </c>
      <c r="T253" s="3">
        <v>11866.955</v>
      </c>
      <c r="U253" s="3">
        <v>327</v>
      </c>
      <c r="V253" s="3">
        <v>309</v>
      </c>
      <c r="W253" s="3">
        <v>4782</v>
      </c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5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</row>
    <row r="254" spans="1:71" x14ac:dyDescent="0.25">
      <c r="A254" s="3" t="s">
        <v>176</v>
      </c>
      <c r="B254" s="3">
        <v>-96929.12</v>
      </c>
      <c r="C254" s="3">
        <v>-86569</v>
      </c>
      <c r="D254" s="3">
        <v>-149960.72</v>
      </c>
      <c r="E254" s="3">
        <v>0</v>
      </c>
      <c r="F254" s="3">
        <v>-184062</v>
      </c>
      <c r="G254" s="3">
        <v>-300223</v>
      </c>
      <c r="H254" s="3">
        <v>-427870.33500000002</v>
      </c>
      <c r="I254" s="3">
        <v>-51743</v>
      </c>
      <c r="J254" s="3">
        <v>-108721</v>
      </c>
      <c r="K254" s="3">
        <v>-159954</v>
      </c>
      <c r="L254" s="3">
        <v>-244366.163</v>
      </c>
      <c r="M254" s="3">
        <v>-17726</v>
      </c>
      <c r="N254" s="3">
        <v>-39194</v>
      </c>
      <c r="O254" s="3">
        <v>-47440</v>
      </c>
      <c r="P254" s="3">
        <v>-72191.91</v>
      </c>
      <c r="Q254" s="3">
        <v>-23862</v>
      </c>
      <c r="R254" s="3">
        <v>-57544</v>
      </c>
      <c r="S254" s="3">
        <v>-77518</v>
      </c>
      <c r="T254" s="3">
        <v>-98899.373000000007</v>
      </c>
      <c r="U254" s="3">
        <v>-38812</v>
      </c>
      <c r="V254" s="3">
        <v>-60116</v>
      </c>
      <c r="W254" s="3">
        <v>-88146</v>
      </c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5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</row>
    <row r="255" spans="1:71" x14ac:dyDescent="0.25">
      <c r="A255" s="3" t="s">
        <v>177</v>
      </c>
      <c r="B255" s="3">
        <v>-2120</v>
      </c>
      <c r="C255" s="3">
        <v>-3175</v>
      </c>
      <c r="D255" s="3">
        <v>-3226.2</v>
      </c>
      <c r="E255" s="3">
        <v>-73</v>
      </c>
      <c r="F255" s="3">
        <v>-73</v>
      </c>
      <c r="G255" s="3">
        <v>-171</v>
      </c>
      <c r="H255" s="3">
        <v>-248.16900000000001</v>
      </c>
      <c r="I255" s="3">
        <v>-1415</v>
      </c>
      <c r="J255" s="3">
        <v>-9050</v>
      </c>
      <c r="K255" s="3">
        <v>-9050</v>
      </c>
      <c r="L255" s="3">
        <v>-17514.5</v>
      </c>
      <c r="M255" s="3">
        <v>-104</v>
      </c>
      <c r="N255" s="3">
        <v>-2141</v>
      </c>
      <c r="O255" s="3">
        <v>-11614</v>
      </c>
      <c r="P255" s="3">
        <v>-13104.484</v>
      </c>
      <c r="Q255" s="3">
        <v>-9428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5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</row>
    <row r="256" spans="1:71" x14ac:dyDescent="0.25">
      <c r="A256" s="3" t="s">
        <v>178</v>
      </c>
      <c r="B256" s="3">
        <v>-2120</v>
      </c>
      <c r="C256" s="3">
        <v>-3175</v>
      </c>
      <c r="D256" s="3">
        <v>-3226.2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5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</row>
    <row r="257" spans="1:71" x14ac:dyDescent="0.25">
      <c r="A257" s="3" t="s">
        <v>179</v>
      </c>
      <c r="B257" s="3">
        <v>-47.52</v>
      </c>
      <c r="C257" s="3">
        <v>-346</v>
      </c>
      <c r="D257" s="3">
        <v>-374.44</v>
      </c>
      <c r="E257" s="3">
        <v>10000</v>
      </c>
      <c r="F257" s="3">
        <v>36300</v>
      </c>
      <c r="G257" s="3">
        <v>36300</v>
      </c>
      <c r="H257" s="3">
        <v>36298.591999999997</v>
      </c>
      <c r="I257" s="3">
        <v>0</v>
      </c>
      <c r="J257" s="3">
        <v>359</v>
      </c>
      <c r="K257" s="3">
        <v>359</v>
      </c>
      <c r="L257" s="3">
        <v>358.81799999999998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5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</row>
    <row r="258" spans="1:71" x14ac:dyDescent="0.25">
      <c r="A258" s="3" t="s">
        <v>164</v>
      </c>
      <c r="B258" s="3">
        <v>1257.73</v>
      </c>
      <c r="C258" s="3">
        <v>548</v>
      </c>
      <c r="D258" s="3">
        <v>1157.73</v>
      </c>
      <c r="E258" s="3">
        <v>2441</v>
      </c>
      <c r="F258" s="3">
        <v>3514</v>
      </c>
      <c r="G258" s="3">
        <v>3729</v>
      </c>
      <c r="H258" s="3">
        <v>4066.8850000000002</v>
      </c>
      <c r="I258" s="3">
        <v>4931</v>
      </c>
      <c r="J258" s="3">
        <v>5381</v>
      </c>
      <c r="K258" s="3">
        <v>5391</v>
      </c>
      <c r="L258" s="3">
        <v>5727.0720000000001</v>
      </c>
      <c r="M258" s="3">
        <v>5</v>
      </c>
      <c r="N258" s="3">
        <v>205</v>
      </c>
      <c r="O258" s="3">
        <v>348</v>
      </c>
      <c r="P258" s="3">
        <v>618.94299999999998</v>
      </c>
      <c r="Q258" s="3">
        <v>1</v>
      </c>
      <c r="R258" s="3">
        <v>286</v>
      </c>
      <c r="S258" s="3">
        <v>288</v>
      </c>
      <c r="T258" s="3">
        <v>540.31700000000001</v>
      </c>
      <c r="U258" s="3">
        <v>1</v>
      </c>
      <c r="V258" s="3">
        <v>198</v>
      </c>
      <c r="W258" s="3">
        <v>198</v>
      </c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5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</row>
    <row r="259" spans="1:71" x14ac:dyDescent="0.25">
      <c r="A259" s="3" t="s">
        <v>180</v>
      </c>
      <c r="B259" s="3">
        <v>-67118.67</v>
      </c>
      <c r="C259" s="3">
        <v>-59719</v>
      </c>
      <c r="D259" s="3">
        <v>-81970.95</v>
      </c>
      <c r="E259" s="3">
        <v>0</v>
      </c>
      <c r="F259" s="3">
        <v>0</v>
      </c>
      <c r="G259" s="3">
        <v>0</v>
      </c>
      <c r="H259" s="3">
        <v>0</v>
      </c>
      <c r="I259" s="3">
        <v>-15216</v>
      </c>
      <c r="J259" s="3">
        <v>-41787</v>
      </c>
      <c r="K259" s="3">
        <v>-59148</v>
      </c>
      <c r="L259" s="3">
        <v>-61837.459000000003</v>
      </c>
      <c r="M259" s="3">
        <v>-20340</v>
      </c>
      <c r="N259" s="3">
        <v>-35288</v>
      </c>
      <c r="O259" s="3">
        <v>-53124</v>
      </c>
      <c r="P259" s="3">
        <v>-61447.06</v>
      </c>
      <c r="Q259" s="3">
        <v>-601</v>
      </c>
      <c r="R259" s="3">
        <v>-14893</v>
      </c>
      <c r="S259" s="3">
        <v>-15518</v>
      </c>
      <c r="T259" s="3">
        <v>-16984.28</v>
      </c>
      <c r="U259" s="3">
        <v>-7040</v>
      </c>
      <c r="V259" s="3">
        <v>-7508</v>
      </c>
      <c r="W259" s="3">
        <v>-7993</v>
      </c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5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</row>
    <row r="260" spans="1:71" x14ac:dyDescent="0.25">
      <c r="A260" s="3" t="s">
        <v>181</v>
      </c>
      <c r="B260" s="3">
        <v>-116956.82</v>
      </c>
      <c r="C260" s="3">
        <v>-147514</v>
      </c>
      <c r="D260" s="3">
        <v>-230945.35</v>
      </c>
      <c r="E260" s="3">
        <v>-791668</v>
      </c>
      <c r="F260" s="3">
        <v>-944321</v>
      </c>
      <c r="G260" s="3">
        <v>-860360</v>
      </c>
      <c r="H260" s="3">
        <v>-1137747.865</v>
      </c>
      <c r="I260" s="3">
        <v>188722</v>
      </c>
      <c r="J260" s="3">
        <v>498229</v>
      </c>
      <c r="K260" s="3">
        <v>414762</v>
      </c>
      <c r="L260" s="3">
        <v>184169.18599999999</v>
      </c>
      <c r="M260" s="3">
        <v>-217306</v>
      </c>
      <c r="N260" s="3">
        <v>150567</v>
      </c>
      <c r="O260" s="3">
        <v>119005</v>
      </c>
      <c r="P260" s="3">
        <v>84709.909</v>
      </c>
      <c r="Q260" s="3">
        <v>-139387</v>
      </c>
      <c r="R260" s="3">
        <v>-76795</v>
      </c>
      <c r="S260" s="3">
        <v>-67026</v>
      </c>
      <c r="T260" s="3">
        <v>-77959.014999999999</v>
      </c>
      <c r="U260" s="3">
        <v>-165524</v>
      </c>
      <c r="V260" s="3">
        <v>-272117</v>
      </c>
      <c r="W260" s="3">
        <v>-336159</v>
      </c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5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</row>
    <row r="261" spans="1:71" x14ac:dyDescent="0.25"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5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</row>
    <row r="262" spans="1:71" x14ac:dyDescent="0.25">
      <c r="A262" s="3" t="s">
        <v>182</v>
      </c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5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</row>
    <row r="263" spans="1:71" x14ac:dyDescent="0.25">
      <c r="A263" s="3" t="s">
        <v>183</v>
      </c>
      <c r="B263" s="3">
        <v>-27356.01</v>
      </c>
      <c r="C263" s="3">
        <v>1507</v>
      </c>
      <c r="D263" s="3">
        <v>-25005.78</v>
      </c>
      <c r="E263" s="3">
        <v>-232367</v>
      </c>
      <c r="F263" s="3">
        <v>-59059</v>
      </c>
      <c r="G263" s="3">
        <v>-244359</v>
      </c>
      <c r="H263" s="3">
        <v>-152557.981</v>
      </c>
      <c r="I263" s="3">
        <v>180325</v>
      </c>
      <c r="J263" s="3">
        <v>636948</v>
      </c>
      <c r="K263" s="3">
        <v>518055</v>
      </c>
      <c r="L263" s="3">
        <v>313799.33899999998</v>
      </c>
      <c r="M263" s="3">
        <v>166571</v>
      </c>
      <c r="N263" s="3">
        <v>571870</v>
      </c>
      <c r="O263" s="3">
        <v>882275</v>
      </c>
      <c r="P263" s="3">
        <v>455226.56900000002</v>
      </c>
      <c r="Q263" s="3">
        <v>116337</v>
      </c>
      <c r="R263" s="3">
        <v>244736</v>
      </c>
      <c r="S263" s="3">
        <v>207491</v>
      </c>
      <c r="T263" s="3">
        <v>-26554.995999999999</v>
      </c>
      <c r="U263" s="3">
        <v>288</v>
      </c>
      <c r="V263" s="3">
        <v>-25423</v>
      </c>
      <c r="W263" s="3">
        <v>-142695</v>
      </c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5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</row>
    <row r="264" spans="1:71" x14ac:dyDescent="0.25">
      <c r="A264" s="3" t="s">
        <v>184</v>
      </c>
      <c r="B264" s="3">
        <v>0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-67127.928</v>
      </c>
      <c r="I264" s="3">
        <v>-45320</v>
      </c>
      <c r="J264" s="3">
        <v>-45320</v>
      </c>
      <c r="K264" s="3">
        <v>-45320</v>
      </c>
      <c r="L264" s="3">
        <v>-45320</v>
      </c>
      <c r="M264" s="3">
        <v>0</v>
      </c>
      <c r="N264" s="3">
        <v>0</v>
      </c>
      <c r="O264" s="3">
        <v>0</v>
      </c>
      <c r="P264" s="3">
        <v>0</v>
      </c>
      <c r="Q264" s="3">
        <v>-3181</v>
      </c>
      <c r="R264" s="3">
        <v>-4341</v>
      </c>
      <c r="S264" s="3">
        <v>-4320</v>
      </c>
      <c r="T264" s="3">
        <v>0</v>
      </c>
      <c r="U264" s="3">
        <v>0</v>
      </c>
      <c r="V264" s="3">
        <v>0</v>
      </c>
      <c r="W264" s="3">
        <v>0</v>
      </c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5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</row>
    <row r="265" spans="1:71" x14ac:dyDescent="0.25">
      <c r="A265" s="3" t="s">
        <v>185</v>
      </c>
      <c r="B265" s="3">
        <v>0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-45320</v>
      </c>
      <c r="J265" s="3">
        <v>-45320</v>
      </c>
      <c r="K265" s="3">
        <v>-45320</v>
      </c>
      <c r="L265" s="3">
        <v>-45320</v>
      </c>
      <c r="M265" s="3">
        <v>0</v>
      </c>
      <c r="N265" s="3">
        <v>0</v>
      </c>
      <c r="O265" s="3">
        <v>0</v>
      </c>
      <c r="P265" s="3">
        <v>0</v>
      </c>
      <c r="Q265" s="3">
        <v>-3181</v>
      </c>
      <c r="R265" s="3">
        <v>-4341</v>
      </c>
      <c r="S265" s="3">
        <v>-4320</v>
      </c>
      <c r="T265" s="3">
        <v>0</v>
      </c>
      <c r="U265" s="3">
        <v>0</v>
      </c>
      <c r="V265" s="3">
        <v>0</v>
      </c>
      <c r="W265" s="3">
        <v>0</v>
      </c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5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</row>
    <row r="266" spans="1:71" x14ac:dyDescent="0.25">
      <c r="A266" s="3" t="s">
        <v>186</v>
      </c>
      <c r="B266" s="3">
        <v>0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10000</v>
      </c>
      <c r="U266" s="3">
        <v>0</v>
      </c>
      <c r="V266" s="3">
        <v>0</v>
      </c>
      <c r="W266" s="3">
        <v>0</v>
      </c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5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</row>
    <row r="267" spans="1:71" x14ac:dyDescent="0.25">
      <c r="A267" s="3" t="s">
        <v>187</v>
      </c>
      <c r="B267" s="3">
        <v>0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10000</v>
      </c>
      <c r="S267" s="3">
        <v>10000</v>
      </c>
      <c r="T267" s="3">
        <v>0</v>
      </c>
      <c r="U267" s="3">
        <v>-500</v>
      </c>
      <c r="V267" s="3">
        <v>-10000</v>
      </c>
      <c r="W267" s="3">
        <v>-10000</v>
      </c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5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</row>
    <row r="268" spans="1:71" x14ac:dyDescent="0.25">
      <c r="A268" s="3" t="s">
        <v>188</v>
      </c>
      <c r="B268" s="3">
        <v>0</v>
      </c>
      <c r="C268" s="3">
        <v>0</v>
      </c>
      <c r="D268" s="3">
        <v>-50000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-10447</v>
      </c>
      <c r="O268" s="3">
        <v>-12064</v>
      </c>
      <c r="P268" s="3">
        <v>-12080.356</v>
      </c>
      <c r="Q268" s="3">
        <v>0</v>
      </c>
      <c r="R268" s="3">
        <v>0</v>
      </c>
      <c r="S268" s="3">
        <v>0</v>
      </c>
      <c r="T268" s="3">
        <v>-4258.0069999999996</v>
      </c>
      <c r="U268" s="3">
        <v>0</v>
      </c>
      <c r="V268" s="3">
        <v>0</v>
      </c>
      <c r="W268" s="3">
        <v>0</v>
      </c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5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</row>
    <row r="269" spans="1:71" x14ac:dyDescent="0.25">
      <c r="A269" s="3" t="s">
        <v>189</v>
      </c>
      <c r="B269" s="3">
        <v>21152.91</v>
      </c>
      <c r="C269" s="3">
        <v>-6556</v>
      </c>
      <c r="D269" s="3">
        <v>70544.47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4750</v>
      </c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5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</row>
    <row r="270" spans="1:71" x14ac:dyDescent="0.25">
      <c r="A270" s="3" t="s">
        <v>190</v>
      </c>
      <c r="B270" s="3">
        <v>26350</v>
      </c>
      <c r="C270" s="3">
        <v>0</v>
      </c>
      <c r="D270" s="3">
        <v>112447.93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5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</row>
    <row r="271" spans="1:71" x14ac:dyDescent="0.25">
      <c r="A271" s="3" t="s">
        <v>191</v>
      </c>
      <c r="B271" s="3">
        <v>-5197.1000000000004</v>
      </c>
      <c r="C271" s="3">
        <v>-6556</v>
      </c>
      <c r="D271" s="3">
        <v>-41903.46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5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</row>
    <row r="272" spans="1:71" x14ac:dyDescent="0.25">
      <c r="A272" s="3" t="s">
        <v>192</v>
      </c>
      <c r="B272" s="3">
        <v>-15103.51</v>
      </c>
      <c r="C272" s="3">
        <v>-14563</v>
      </c>
      <c r="D272" s="3">
        <v>-23941.91</v>
      </c>
      <c r="E272" s="3">
        <v>-17108</v>
      </c>
      <c r="F272" s="3">
        <v>-17470</v>
      </c>
      <c r="G272" s="3">
        <v>-17833</v>
      </c>
      <c r="H272" s="3">
        <v>-18195.271000000001</v>
      </c>
      <c r="I272" s="3">
        <v>-363</v>
      </c>
      <c r="J272" s="3">
        <v>-726</v>
      </c>
      <c r="K272" s="3">
        <v>-1088</v>
      </c>
      <c r="L272" s="3">
        <v>-1392.079</v>
      </c>
      <c r="M272" s="3">
        <v>0</v>
      </c>
      <c r="N272" s="3">
        <v>0</v>
      </c>
      <c r="O272" s="3">
        <v>0</v>
      </c>
      <c r="P272" s="3">
        <v>-223.17599999999999</v>
      </c>
      <c r="Q272" s="3">
        <v>-59</v>
      </c>
      <c r="R272" s="3">
        <v>-119</v>
      </c>
      <c r="S272" s="3">
        <v>-172</v>
      </c>
      <c r="T272" s="3">
        <v>-314.14299999999997</v>
      </c>
      <c r="U272" s="3">
        <v>-9600</v>
      </c>
      <c r="V272" s="3">
        <v>-9454</v>
      </c>
      <c r="W272" s="3">
        <v>-14152</v>
      </c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5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</row>
    <row r="273" spans="1:71" x14ac:dyDescent="0.25">
      <c r="A273" s="3" t="s">
        <v>193</v>
      </c>
      <c r="B273" s="3">
        <v>-15103.51</v>
      </c>
      <c r="C273" s="3">
        <v>-14563</v>
      </c>
      <c r="D273" s="3">
        <v>-23941.91</v>
      </c>
      <c r="E273" s="3">
        <v>0</v>
      </c>
      <c r="F273" s="3">
        <v>0</v>
      </c>
      <c r="G273" s="3">
        <v>0</v>
      </c>
      <c r="H273" s="3">
        <v>0</v>
      </c>
      <c r="I273" s="3">
        <v>-363</v>
      </c>
      <c r="J273" s="3">
        <v>-726</v>
      </c>
      <c r="K273" s="3">
        <v>-1088</v>
      </c>
      <c r="L273" s="3">
        <v>-1392.079</v>
      </c>
      <c r="M273" s="3">
        <v>0</v>
      </c>
      <c r="N273" s="3">
        <v>0</v>
      </c>
      <c r="O273" s="3">
        <v>0</v>
      </c>
      <c r="P273" s="3">
        <v>-223.17599999999999</v>
      </c>
      <c r="Q273" s="3">
        <v>-59</v>
      </c>
      <c r="R273" s="3">
        <v>-119</v>
      </c>
      <c r="S273" s="3">
        <v>-172</v>
      </c>
      <c r="T273" s="3">
        <v>-314.14299999999997</v>
      </c>
      <c r="U273" s="3">
        <v>-9600</v>
      </c>
      <c r="V273" s="3">
        <v>-9454</v>
      </c>
      <c r="W273" s="3">
        <v>-14152</v>
      </c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5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</row>
    <row r="274" spans="1:71" x14ac:dyDescent="0.25">
      <c r="A274" s="3" t="s">
        <v>194</v>
      </c>
      <c r="B274" s="3">
        <v>95000</v>
      </c>
      <c r="C274" s="3">
        <v>0</v>
      </c>
      <c r="D274" s="3">
        <v>1440000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5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</row>
    <row r="275" spans="1:71" x14ac:dyDescent="0.25">
      <c r="A275" s="3" t="s">
        <v>195</v>
      </c>
      <c r="B275" s="3">
        <v>-199200</v>
      </c>
      <c r="C275" s="3">
        <v>-224400</v>
      </c>
      <c r="D275" s="3">
        <v>-311100</v>
      </c>
      <c r="E275" s="3">
        <v>0</v>
      </c>
      <c r="F275" s="3">
        <v>-144809</v>
      </c>
      <c r="G275" s="3">
        <v>-406950</v>
      </c>
      <c r="H275" s="3">
        <v>-406968.90500000003</v>
      </c>
      <c r="I275" s="3">
        <v>0</v>
      </c>
      <c r="J275" s="3">
        <v>-413590</v>
      </c>
      <c r="K275" s="3">
        <v>-648142</v>
      </c>
      <c r="L275" s="3">
        <v>-648263.09</v>
      </c>
      <c r="M275" s="3">
        <v>0</v>
      </c>
      <c r="N275" s="3">
        <v>-234590</v>
      </c>
      <c r="O275" s="3">
        <v>-469082</v>
      </c>
      <c r="P275" s="3">
        <v>-469148.402</v>
      </c>
      <c r="Q275" s="3">
        <v>-3</v>
      </c>
      <c r="R275" s="3">
        <v>-232863</v>
      </c>
      <c r="S275" s="3">
        <v>-383283</v>
      </c>
      <c r="T275" s="3">
        <v>-383388.94400000002</v>
      </c>
      <c r="U275" s="3">
        <v>-5</v>
      </c>
      <c r="V275" s="3">
        <v>-206889</v>
      </c>
      <c r="W275" s="3">
        <v>-358620</v>
      </c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5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</row>
    <row r="276" spans="1:71" x14ac:dyDescent="0.25">
      <c r="A276" s="3" t="s">
        <v>165</v>
      </c>
      <c r="B276" s="3">
        <v>-17837.96</v>
      </c>
      <c r="C276" s="3">
        <v>0</v>
      </c>
      <c r="D276" s="3">
        <v>0</v>
      </c>
      <c r="E276" s="3">
        <v>0</v>
      </c>
      <c r="F276" s="3">
        <v>0</v>
      </c>
      <c r="G276" s="3">
        <v>-6515</v>
      </c>
      <c r="H276" s="3">
        <v>-7861.8670000000002</v>
      </c>
      <c r="I276" s="3">
        <v>-1475</v>
      </c>
      <c r="J276" s="3">
        <v>-4985</v>
      </c>
      <c r="K276" s="3">
        <v>-9210</v>
      </c>
      <c r="L276" s="3">
        <v>-12602.876</v>
      </c>
      <c r="M276" s="3">
        <v>-1778</v>
      </c>
      <c r="N276" s="3">
        <v>-4941</v>
      </c>
      <c r="O276" s="3">
        <v>-10869</v>
      </c>
      <c r="P276" s="3">
        <v>-16061.790999999999</v>
      </c>
      <c r="Q276" s="3">
        <v>-5979</v>
      </c>
      <c r="R276" s="3">
        <v>-13660</v>
      </c>
      <c r="S276" s="3">
        <v>-21044</v>
      </c>
      <c r="T276" s="3">
        <v>-27199.786</v>
      </c>
      <c r="U276" s="3">
        <v>-5487</v>
      </c>
      <c r="V276" s="3">
        <v>-10156</v>
      </c>
      <c r="W276" s="3">
        <v>-14286</v>
      </c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5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</row>
    <row r="277" spans="1:71" x14ac:dyDescent="0.25">
      <c r="A277" s="3" t="s">
        <v>180</v>
      </c>
      <c r="B277" s="3">
        <v>0</v>
      </c>
      <c r="C277" s="3">
        <v>0</v>
      </c>
      <c r="D277" s="3">
        <v>-43200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7575</v>
      </c>
      <c r="O277" s="3">
        <v>7575</v>
      </c>
      <c r="P277" s="3">
        <v>7575.4129999999996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5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</row>
    <row r="278" spans="1:71" x14ac:dyDescent="0.25">
      <c r="A278" s="3" t="s">
        <v>196</v>
      </c>
      <c r="B278" s="3">
        <v>-143344.57999999999</v>
      </c>
      <c r="C278" s="3">
        <v>-244012</v>
      </c>
      <c r="D278" s="3">
        <v>1057296.78</v>
      </c>
      <c r="E278" s="3">
        <v>-249475</v>
      </c>
      <c r="F278" s="3">
        <v>-221338</v>
      </c>
      <c r="G278" s="3">
        <v>-675657</v>
      </c>
      <c r="H278" s="3">
        <v>-652711.95200000005</v>
      </c>
      <c r="I278" s="3">
        <v>133167</v>
      </c>
      <c r="J278" s="3">
        <v>172327</v>
      </c>
      <c r="K278" s="3">
        <v>-185705</v>
      </c>
      <c r="L278" s="3">
        <v>-393778.70600000001</v>
      </c>
      <c r="M278" s="3">
        <v>164793</v>
      </c>
      <c r="N278" s="3">
        <v>329467</v>
      </c>
      <c r="O278" s="3">
        <v>397835</v>
      </c>
      <c r="P278" s="3">
        <v>-34711.743000000002</v>
      </c>
      <c r="Q278" s="3">
        <v>107115</v>
      </c>
      <c r="R278" s="3">
        <v>3753</v>
      </c>
      <c r="S278" s="3">
        <v>-191328</v>
      </c>
      <c r="T278" s="3">
        <v>-431715.87599999999</v>
      </c>
      <c r="U278" s="3">
        <v>-15304</v>
      </c>
      <c r="V278" s="3">
        <v>-261922</v>
      </c>
      <c r="W278" s="3">
        <v>-535003</v>
      </c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5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</row>
    <row r="279" spans="1:71" x14ac:dyDescent="0.25"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5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</row>
    <row r="280" spans="1:71" x14ac:dyDescent="0.25">
      <c r="A280" s="3" t="s">
        <v>197</v>
      </c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5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</row>
    <row r="281" spans="1:71" x14ac:dyDescent="0.25">
      <c r="A281" s="3" t="s">
        <v>198</v>
      </c>
      <c r="B281" s="3">
        <v>25857.97</v>
      </c>
      <c r="C281" s="3">
        <v>44291</v>
      </c>
      <c r="D281" s="3">
        <v>1407508.76</v>
      </c>
      <c r="E281" s="3">
        <v>-1037193</v>
      </c>
      <c r="F281" s="3">
        <v>-1339450</v>
      </c>
      <c r="G281" s="3">
        <v>-1236630</v>
      </c>
      <c r="H281" s="3">
        <v>-1167626.348</v>
      </c>
      <c r="I281" s="3">
        <v>-159173</v>
      </c>
      <c r="J281" s="3">
        <v>-119121</v>
      </c>
      <c r="K281" s="3">
        <v>-143511</v>
      </c>
      <c r="L281" s="3">
        <v>-3674.3870000000002</v>
      </c>
      <c r="M281" s="3">
        <v>-38384</v>
      </c>
      <c r="N281" s="3">
        <v>-107941</v>
      </c>
      <c r="O281" s="3">
        <v>-53447</v>
      </c>
      <c r="P281" s="3">
        <v>-122443.807</v>
      </c>
      <c r="Q281" s="3">
        <v>-24281</v>
      </c>
      <c r="R281" s="3">
        <v>-2889</v>
      </c>
      <c r="S281" s="3">
        <v>-14086</v>
      </c>
      <c r="T281" s="3">
        <v>-21090.788</v>
      </c>
      <c r="U281" s="3">
        <v>82154</v>
      </c>
      <c r="V281" s="3">
        <v>143838</v>
      </c>
      <c r="W281" s="3">
        <v>55777</v>
      </c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5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</row>
    <row r="282" spans="1:71" x14ac:dyDescent="0.25">
      <c r="A282" s="3" t="s">
        <v>199</v>
      </c>
      <c r="B282" s="3">
        <v>0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4316.7060000000001</v>
      </c>
      <c r="U282" s="3">
        <v>0</v>
      </c>
      <c r="V282" s="3">
        <v>0</v>
      </c>
      <c r="W282" s="3">
        <v>0</v>
      </c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5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</row>
    <row r="283" spans="1:71" x14ac:dyDescent="0.25">
      <c r="A283" s="3" t="s">
        <v>200</v>
      </c>
      <c r="B283" s="3">
        <v>0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-2807.66</v>
      </c>
      <c r="M283" s="3">
        <v>-2591</v>
      </c>
      <c r="N283" s="3">
        <v>10</v>
      </c>
      <c r="O283" s="3">
        <v>-128</v>
      </c>
      <c r="P283" s="3">
        <v>52.164999999999999</v>
      </c>
      <c r="Q283" s="3">
        <v>-2413</v>
      </c>
      <c r="R283" s="3">
        <v>2552</v>
      </c>
      <c r="S283" s="3">
        <v>3263</v>
      </c>
      <c r="T283" s="3">
        <v>0</v>
      </c>
      <c r="U283" s="3">
        <v>1164</v>
      </c>
      <c r="V283" s="3">
        <v>357</v>
      </c>
      <c r="W283" s="3">
        <v>689</v>
      </c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5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</row>
    <row r="284" spans="1:71" x14ac:dyDescent="0.25">
      <c r="A284" s="3" t="s">
        <v>201</v>
      </c>
      <c r="B284" s="3">
        <v>42205.43</v>
      </c>
      <c r="C284" s="3">
        <v>68063</v>
      </c>
      <c r="D284" s="3">
        <v>68063.399999999994</v>
      </c>
      <c r="E284" s="3">
        <v>1475572</v>
      </c>
      <c r="F284" s="3">
        <v>1475572</v>
      </c>
      <c r="G284" s="3">
        <v>1475572</v>
      </c>
      <c r="H284" s="3">
        <v>1475572.1540000001</v>
      </c>
      <c r="I284" s="3">
        <v>307946</v>
      </c>
      <c r="J284" s="3">
        <v>307946</v>
      </c>
      <c r="K284" s="3">
        <v>307946</v>
      </c>
      <c r="L284" s="3">
        <v>307945.80599999998</v>
      </c>
      <c r="M284" s="3">
        <v>301464</v>
      </c>
      <c r="N284" s="3">
        <v>301464</v>
      </c>
      <c r="O284" s="3">
        <v>301464</v>
      </c>
      <c r="P284" s="3">
        <v>301463.75900000002</v>
      </c>
      <c r="Q284" s="3">
        <v>179072</v>
      </c>
      <c r="R284" s="3">
        <v>179072</v>
      </c>
      <c r="S284" s="3">
        <v>179072</v>
      </c>
      <c r="T284" s="3">
        <v>179072.117</v>
      </c>
      <c r="U284" s="3">
        <v>162298</v>
      </c>
      <c r="V284" s="3">
        <v>162298</v>
      </c>
      <c r="W284" s="3">
        <v>162298</v>
      </c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5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</row>
    <row r="285" spans="1:71" x14ac:dyDescent="0.25">
      <c r="A285" s="3" t="s">
        <v>202</v>
      </c>
      <c r="B285" s="3">
        <v>68063.399999999994</v>
      </c>
      <c r="C285" s="3">
        <v>112354</v>
      </c>
      <c r="D285" s="3">
        <v>1475572.15</v>
      </c>
      <c r="E285" s="3">
        <v>438379</v>
      </c>
      <c r="F285" s="3">
        <v>136122</v>
      </c>
      <c r="G285" s="3">
        <v>238942</v>
      </c>
      <c r="H285" s="3">
        <v>307945.80599999998</v>
      </c>
      <c r="I285" s="3">
        <v>148773</v>
      </c>
      <c r="J285" s="3">
        <v>188825</v>
      </c>
      <c r="K285" s="3">
        <v>164435</v>
      </c>
      <c r="L285" s="3">
        <v>301463.75900000002</v>
      </c>
      <c r="M285" s="3">
        <v>260489</v>
      </c>
      <c r="N285" s="3">
        <v>193533</v>
      </c>
      <c r="O285" s="3">
        <v>247889</v>
      </c>
      <c r="P285" s="3">
        <v>179072.117</v>
      </c>
      <c r="Q285" s="3">
        <v>152378</v>
      </c>
      <c r="R285" s="3">
        <v>178735</v>
      </c>
      <c r="S285" s="3">
        <v>168249</v>
      </c>
      <c r="T285" s="3">
        <v>162298.035</v>
      </c>
      <c r="U285" s="3">
        <v>245616</v>
      </c>
      <c r="V285" s="3">
        <v>306493</v>
      </c>
      <c r="W285" s="3">
        <v>218764</v>
      </c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5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</row>
    <row r="286" spans="1:7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5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</row>
    <row r="287" spans="1:7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5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</row>
    <row r="288" spans="1:7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5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</row>
    <row r="289" spans="1:7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5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</row>
    <row r="290" spans="1:7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5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</row>
    <row r="291" spans="1:7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5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</row>
    <row r="292" spans="1:7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5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</row>
    <row r="293" spans="1:7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5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</row>
    <row r="294" spans="1:7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5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</row>
    <row r="295" spans="1:7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5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</row>
    <row r="296" spans="1:7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</row>
    <row r="297" spans="1:7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</row>
    <row r="298" spans="1:7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5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</row>
    <row r="299" spans="1:7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5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</row>
    <row r="300" spans="1:7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5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</row>
    <row r="301" spans="1:7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5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</row>
    <row r="302" spans="1:7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5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</row>
    <row r="303" spans="1:7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5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</row>
    <row r="304" spans="1:7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5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</row>
    <row r="305" spans="1:7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5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</row>
    <row r="306" spans="1:7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5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</row>
    <row r="307" spans="1:7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5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</row>
    <row r="308" spans="1:7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5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</row>
    <row r="309" spans="1:71" x14ac:dyDescent="0.25">
      <c r="A309" s="2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</row>
    <row r="310" spans="1:71" x14ac:dyDescent="0.25">
      <c r="A310" s="2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</row>
    <row r="311" spans="1:71" x14ac:dyDescent="0.25">
      <c r="A311" s="2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</row>
    <row r="312" spans="1:71" x14ac:dyDescent="0.25">
      <c r="A312" s="2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</row>
    <row r="313" spans="1:71" x14ac:dyDescent="0.25">
      <c r="A313" s="2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</row>
    <row r="314" spans="1:71" x14ac:dyDescent="0.25">
      <c r="A314" s="2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</row>
    <row r="315" spans="1:71" x14ac:dyDescent="0.25">
      <c r="A315" s="2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</row>
    <row r="316" spans="1:71" x14ac:dyDescent="0.25">
      <c r="A316" s="2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</row>
    <row r="317" spans="1:71" x14ac:dyDescent="0.25">
      <c r="A317" s="2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</row>
    <row r="318" spans="1:71" x14ac:dyDescent="0.25">
      <c r="A318" s="2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</row>
    <row r="319" spans="1:71" x14ac:dyDescent="0.25">
      <c r="A319" s="2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</row>
    <row r="320" spans="1:7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</row>
    <row r="321" spans="1:7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</row>
    <row r="322" spans="1:7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</row>
    <row r="323" spans="1:7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</row>
    <row r="324" spans="1:71" x14ac:dyDescent="0.25">
      <c r="A324" s="9"/>
      <c r="B324" s="10">
        <v>2008</v>
      </c>
      <c r="C324" s="10">
        <v>2009</v>
      </c>
      <c r="D324" s="10">
        <v>2010</v>
      </c>
      <c r="E324" s="10">
        <v>2011</v>
      </c>
      <c r="F324" s="10">
        <v>2012</v>
      </c>
      <c r="G324" s="10">
        <v>2013</v>
      </c>
      <c r="H324" s="10">
        <v>2014</v>
      </c>
      <c r="I324" s="10">
        <v>2015</v>
      </c>
      <c r="J324" s="10">
        <v>2016</v>
      </c>
      <c r="K324" s="10">
        <v>2017</v>
      </c>
      <c r="L324" s="10">
        <v>2018</v>
      </c>
      <c r="M324" s="10">
        <v>2019</v>
      </c>
      <c r="N324" s="10">
        <v>2020</v>
      </c>
      <c r="O324" s="11"/>
      <c r="P324" s="10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</row>
    <row r="325" spans="1:71" x14ac:dyDescent="0.25">
      <c r="A325" s="12"/>
      <c r="B325" s="13" t="s">
        <v>203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5"/>
      <c r="O325" s="16"/>
      <c r="P325" s="4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</row>
    <row r="326" spans="1:71" x14ac:dyDescent="0.25">
      <c r="A326" s="2"/>
      <c r="B326" s="17" t="s">
        <v>25</v>
      </c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5"/>
      <c r="O326" s="16"/>
      <c r="P326" s="4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</row>
    <row r="327" spans="1:71" x14ac:dyDescent="0.25">
      <c r="A327" s="2"/>
      <c r="B327" s="18" t="str">
        <f t="shared" ref="B327:N330" si="7">IFERROR(VLOOKUP($B$326,$4:$126,MATCH($P327&amp;"/"&amp;B$324,$2:$2,0),FALSE),"")</f>
        <v/>
      </c>
      <c r="C327" s="18" t="str">
        <f t="shared" si="7"/>
        <v/>
      </c>
      <c r="D327" s="18" t="str">
        <f t="shared" si="7"/>
        <v/>
      </c>
      <c r="E327" s="18" t="str">
        <f t="shared" si="7"/>
        <v/>
      </c>
      <c r="F327" s="18" t="str">
        <f t="shared" si="7"/>
        <v/>
      </c>
      <c r="G327" s="18" t="str">
        <f t="shared" si="7"/>
        <v/>
      </c>
      <c r="H327" s="18" t="str">
        <f t="shared" si="7"/>
        <v/>
      </c>
      <c r="I327" s="18" t="str">
        <f t="shared" si="7"/>
        <v/>
      </c>
      <c r="J327" s="18">
        <f t="shared" si="7"/>
        <v>438379</v>
      </c>
      <c r="K327" s="18">
        <f t="shared" si="7"/>
        <v>148773</v>
      </c>
      <c r="L327" s="18">
        <f t="shared" si="7"/>
        <v>260489</v>
      </c>
      <c r="M327" s="18">
        <f t="shared" si="7"/>
        <v>152378</v>
      </c>
      <c r="N327" s="19">
        <f t="shared" si="7"/>
        <v>245616</v>
      </c>
      <c r="O327" s="16"/>
      <c r="P327" s="20" t="s">
        <v>204</v>
      </c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</row>
    <row r="328" spans="1:71" x14ac:dyDescent="0.25">
      <c r="A328" s="2"/>
      <c r="B328" s="18" t="str">
        <f t="shared" si="7"/>
        <v/>
      </c>
      <c r="C328" s="18" t="str">
        <f t="shared" si="7"/>
        <v/>
      </c>
      <c r="D328" s="18" t="str">
        <f t="shared" si="7"/>
        <v/>
      </c>
      <c r="E328" s="18" t="str">
        <f t="shared" si="7"/>
        <v/>
      </c>
      <c r="F328" s="18" t="str">
        <f t="shared" si="7"/>
        <v/>
      </c>
      <c r="G328" s="18" t="str">
        <f t="shared" si="7"/>
        <v/>
      </c>
      <c r="H328" s="18" t="str">
        <f t="shared" si="7"/>
        <v/>
      </c>
      <c r="I328" s="18" t="str">
        <f t="shared" si="7"/>
        <v/>
      </c>
      <c r="J328" s="18">
        <f t="shared" si="7"/>
        <v>136122</v>
      </c>
      <c r="K328" s="18">
        <f t="shared" si="7"/>
        <v>188825</v>
      </c>
      <c r="L328" s="18">
        <f t="shared" si="7"/>
        <v>193533</v>
      </c>
      <c r="M328" s="18">
        <f t="shared" si="7"/>
        <v>178735</v>
      </c>
      <c r="N328" s="19">
        <f t="shared" si="7"/>
        <v>306493</v>
      </c>
      <c r="O328" s="16"/>
      <c r="P328" s="20" t="s">
        <v>205</v>
      </c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</row>
    <row r="329" spans="1:71" x14ac:dyDescent="0.25">
      <c r="A329" s="2"/>
      <c r="B329" s="18" t="str">
        <f t="shared" si="7"/>
        <v/>
      </c>
      <c r="C329" s="18" t="str">
        <f t="shared" si="7"/>
        <v/>
      </c>
      <c r="D329" s="18" t="str">
        <f t="shared" si="7"/>
        <v/>
      </c>
      <c r="E329" s="18" t="str">
        <f t="shared" si="7"/>
        <v/>
      </c>
      <c r="F329" s="18" t="str">
        <f t="shared" si="7"/>
        <v/>
      </c>
      <c r="G329" s="18" t="str">
        <f t="shared" si="7"/>
        <v/>
      </c>
      <c r="H329" s="18" t="str">
        <f t="shared" si="7"/>
        <v/>
      </c>
      <c r="I329" s="18">
        <f t="shared" si="7"/>
        <v>112354</v>
      </c>
      <c r="J329" s="18">
        <f t="shared" si="7"/>
        <v>238942</v>
      </c>
      <c r="K329" s="18">
        <f t="shared" si="7"/>
        <v>164435</v>
      </c>
      <c r="L329" s="18">
        <f t="shared" si="7"/>
        <v>247889</v>
      </c>
      <c r="M329" s="18">
        <f t="shared" si="7"/>
        <v>168249</v>
      </c>
      <c r="N329" s="19">
        <f t="shared" si="7"/>
        <v>218764</v>
      </c>
      <c r="O329" s="16"/>
      <c r="P329" s="20" t="s">
        <v>206</v>
      </c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</row>
    <row r="330" spans="1:71" x14ac:dyDescent="0.25">
      <c r="A330" s="2"/>
      <c r="B330" s="18" t="str">
        <f t="shared" si="7"/>
        <v/>
      </c>
      <c r="C330" s="18" t="str">
        <f t="shared" si="7"/>
        <v/>
      </c>
      <c r="D330" s="18" t="str">
        <f t="shared" si="7"/>
        <v/>
      </c>
      <c r="E330" s="18" t="str">
        <f t="shared" si="7"/>
        <v/>
      </c>
      <c r="F330" s="18" t="str">
        <f t="shared" si="7"/>
        <v/>
      </c>
      <c r="G330" s="18" t="str">
        <f t="shared" si="7"/>
        <v/>
      </c>
      <c r="H330" s="18">
        <f t="shared" si="7"/>
        <v>68063.399999999994</v>
      </c>
      <c r="I330" s="18">
        <f t="shared" si="7"/>
        <v>1475572.15</v>
      </c>
      <c r="J330" s="18">
        <f t="shared" si="7"/>
        <v>307945.80599999998</v>
      </c>
      <c r="K330" s="18">
        <f t="shared" si="7"/>
        <v>301463.75900000002</v>
      </c>
      <c r="L330" s="18">
        <f t="shared" si="7"/>
        <v>179072.117</v>
      </c>
      <c r="M330" s="18">
        <f t="shared" si="7"/>
        <v>162298.035</v>
      </c>
      <c r="N330" s="19">
        <f>IFERROR(VLOOKUP($B$326,$4:$126,MATCH($P330&amp;"/"&amp;N$324,$2:$2,0),FALSE),IFERROR(VLOOKUP($B$326,$4:$126,MATCH($P329&amp;"/"&amp;N$324,$2:$2,0),FALSE),IFERROR(VLOOKUP($B$326,$4:$126,MATCH($P328&amp;"/"&amp;N$324,$2:$2,0),FALSE),IFERROR(VLOOKUP($B$326,$4:$126,MATCH($P327&amp;"/"&amp;N$324,$2:$2,0),FALSE),""))))</f>
        <v>218764</v>
      </c>
      <c r="O330" s="16"/>
      <c r="P330" s="20" t="s">
        <v>207</v>
      </c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</row>
    <row r="331" spans="1:71" x14ac:dyDescent="0.25">
      <c r="A331" s="2"/>
      <c r="B331" s="21" t="e">
        <f t="shared" ref="B331:N331" si="8">+B330/B$378</f>
        <v>#VALUE!</v>
      </c>
      <c r="C331" s="21" t="e">
        <f t="shared" si="8"/>
        <v>#VALUE!</v>
      </c>
      <c r="D331" s="21" t="e">
        <f t="shared" si="8"/>
        <v>#VALUE!</v>
      </c>
      <c r="E331" s="21" t="e">
        <f t="shared" si="8"/>
        <v>#VALUE!</v>
      </c>
      <c r="F331" s="21" t="e">
        <f t="shared" si="8"/>
        <v>#VALUE!</v>
      </c>
      <c r="G331" s="21" t="e">
        <f t="shared" si="8"/>
        <v>#VALUE!</v>
      </c>
      <c r="H331" s="21">
        <f t="shared" si="8"/>
        <v>5.331202671540089E-2</v>
      </c>
      <c r="I331" s="21">
        <f t="shared" si="8"/>
        <v>0.52420714827914938</v>
      </c>
      <c r="J331" s="21">
        <f t="shared" si="8"/>
        <v>9.9843720742090386E-2</v>
      </c>
      <c r="K331" s="21">
        <f t="shared" si="8"/>
        <v>9.0744409752908622E-2</v>
      </c>
      <c r="L331" s="21">
        <f t="shared" si="8"/>
        <v>4.7281670228113006E-2</v>
      </c>
      <c r="M331" s="21">
        <f t="shared" si="8"/>
        <v>4.3786521017635631E-2</v>
      </c>
      <c r="N331" s="21">
        <f t="shared" si="8"/>
        <v>6.1523820076771187E-2</v>
      </c>
      <c r="O331" s="16" t="e">
        <f>RATE(M$324-B$324,,-B331,M331)</f>
        <v>#VALUE!</v>
      </c>
      <c r="P331" s="22" t="s">
        <v>208</v>
      </c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</row>
    <row r="332" spans="1:71" x14ac:dyDescent="0.25">
      <c r="A332" s="2"/>
      <c r="B332" s="23" t="s">
        <v>26</v>
      </c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5"/>
      <c r="O332" s="16"/>
      <c r="P332" s="4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</row>
    <row r="333" spans="1:71" x14ac:dyDescent="0.25">
      <c r="A333" s="2"/>
      <c r="B333" s="19" t="str">
        <f t="shared" ref="B333:N336" si="9">IFERROR(VLOOKUP($B$332,$4:$126,MATCH($P333&amp;"/"&amp;B$324,$2:$2,0),FALSE),IFERROR(VLOOKUP($B$332,$4:$126,MATCH($P332&amp;"/"&amp;B$324,$2:$2,0),FALSE),IFERROR(VLOOKUP($B$332,$4:$126,MATCH($P331&amp;"/"&amp;B$324,$2:$2,0),FALSE),IFERROR(VLOOKUP($B$332,$4:$126,MATCH($P330&amp;"/"&amp;B$324,$2:$2,0),FALSE),"0"))))</f>
        <v>0</v>
      </c>
      <c r="C333" s="19" t="str">
        <f t="shared" si="9"/>
        <v>0</v>
      </c>
      <c r="D333" s="19" t="str">
        <f t="shared" si="9"/>
        <v>0</v>
      </c>
      <c r="E333" s="19" t="str">
        <f t="shared" si="9"/>
        <v>0</v>
      </c>
      <c r="F333" s="19" t="str">
        <f t="shared" si="9"/>
        <v>0</v>
      </c>
      <c r="G333" s="19" t="str">
        <f t="shared" si="9"/>
        <v>0</v>
      </c>
      <c r="H333" s="19">
        <f t="shared" si="9"/>
        <v>0</v>
      </c>
      <c r="I333" s="19">
        <f t="shared" si="9"/>
        <v>0</v>
      </c>
      <c r="J333" s="19">
        <f t="shared" si="9"/>
        <v>750657</v>
      </c>
      <c r="K333" s="19">
        <f t="shared" si="9"/>
        <v>507909</v>
      </c>
      <c r="L333" s="19">
        <f t="shared" si="9"/>
        <v>412633</v>
      </c>
      <c r="M333" s="19">
        <f t="shared" si="9"/>
        <v>137608</v>
      </c>
      <c r="N333" s="19">
        <f t="shared" si="9"/>
        <v>0</v>
      </c>
      <c r="O333" s="16"/>
      <c r="P333" s="20" t="s">
        <v>204</v>
      </c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</row>
    <row r="334" spans="1:71" x14ac:dyDescent="0.25">
      <c r="A334" s="2"/>
      <c r="B334" s="19" t="str">
        <f t="shared" si="9"/>
        <v>0</v>
      </c>
      <c r="C334" s="19" t="str">
        <f t="shared" si="9"/>
        <v>0</v>
      </c>
      <c r="D334" s="19" t="str">
        <f t="shared" si="9"/>
        <v>0</v>
      </c>
      <c r="E334" s="19" t="str">
        <f t="shared" si="9"/>
        <v>0</v>
      </c>
      <c r="F334" s="19" t="str">
        <f t="shared" si="9"/>
        <v>0</v>
      </c>
      <c r="G334" s="19" t="str">
        <f t="shared" si="9"/>
        <v>0</v>
      </c>
      <c r="H334" s="19" t="str">
        <f t="shared" si="9"/>
        <v>0</v>
      </c>
      <c r="I334" s="19" t="str">
        <f t="shared" si="9"/>
        <v>0</v>
      </c>
      <c r="J334" s="19">
        <f t="shared" si="9"/>
        <v>802603</v>
      </c>
      <c r="K334" s="19">
        <f t="shared" si="9"/>
        <v>109526</v>
      </c>
      <c r="L334" s="19">
        <f t="shared" si="9"/>
        <v>6755</v>
      </c>
      <c r="M334" s="19">
        <f t="shared" si="9"/>
        <v>38084</v>
      </c>
      <c r="N334" s="19">
        <f t="shared" si="9"/>
        <v>0</v>
      </c>
      <c r="O334" s="16"/>
      <c r="P334" s="20" t="s">
        <v>205</v>
      </c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</row>
    <row r="335" spans="1:71" x14ac:dyDescent="0.25">
      <c r="A335" s="2"/>
      <c r="B335" s="19" t="str">
        <f t="shared" si="9"/>
        <v>0</v>
      </c>
      <c r="C335" s="19" t="str">
        <f t="shared" si="9"/>
        <v>0</v>
      </c>
      <c r="D335" s="19" t="str">
        <f t="shared" si="9"/>
        <v>0</v>
      </c>
      <c r="E335" s="19" t="str">
        <f t="shared" si="9"/>
        <v>0</v>
      </c>
      <c r="F335" s="19" t="str">
        <f t="shared" si="9"/>
        <v>0</v>
      </c>
      <c r="G335" s="19" t="str">
        <f t="shared" si="9"/>
        <v>0</v>
      </c>
      <c r="H335" s="19" t="str">
        <f t="shared" si="9"/>
        <v>0</v>
      </c>
      <c r="I335" s="19">
        <f t="shared" si="9"/>
        <v>0</v>
      </c>
      <c r="J335" s="19">
        <f t="shared" si="9"/>
        <v>604076</v>
      </c>
      <c r="K335" s="19">
        <f t="shared" si="9"/>
        <v>125393</v>
      </c>
      <c r="L335" s="19">
        <f t="shared" si="9"/>
        <v>4504</v>
      </c>
      <c r="M335" s="19">
        <f t="shared" si="9"/>
        <v>7941</v>
      </c>
      <c r="N335" s="19">
        <f t="shared" si="9"/>
        <v>0</v>
      </c>
      <c r="O335" s="16"/>
      <c r="P335" s="20" t="s">
        <v>206</v>
      </c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</row>
    <row r="336" spans="1:71" x14ac:dyDescent="0.25">
      <c r="A336" s="2"/>
      <c r="B336" s="19" t="str">
        <f t="shared" si="9"/>
        <v>0</v>
      </c>
      <c r="C336" s="19" t="str">
        <f t="shared" si="9"/>
        <v>0</v>
      </c>
      <c r="D336" s="19" t="str">
        <f t="shared" si="9"/>
        <v>0</v>
      </c>
      <c r="E336" s="19" t="str">
        <f t="shared" si="9"/>
        <v>0</v>
      </c>
      <c r="F336" s="19" t="str">
        <f t="shared" si="9"/>
        <v>0</v>
      </c>
      <c r="G336" s="19" t="str">
        <f t="shared" si="9"/>
        <v>0</v>
      </c>
      <c r="H336" s="19">
        <f t="shared" si="9"/>
        <v>0</v>
      </c>
      <c r="I336" s="19">
        <f t="shared" si="9"/>
        <v>0</v>
      </c>
      <c r="J336" s="19">
        <f t="shared" si="9"/>
        <v>755506.19799999997</v>
      </c>
      <c r="K336" s="19">
        <f t="shared" si="9"/>
        <v>261229.43599999999</v>
      </c>
      <c r="L336" s="19">
        <f t="shared" si="9"/>
        <v>4337.7650000000003</v>
      </c>
      <c r="M336" s="19">
        <f t="shared" si="9"/>
        <v>7612.4350000000004</v>
      </c>
      <c r="N336" s="19">
        <f t="shared" si="9"/>
        <v>0</v>
      </c>
      <c r="O336" s="16"/>
      <c r="P336" s="20" t="s">
        <v>207</v>
      </c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</row>
    <row r="337" spans="1:71" x14ac:dyDescent="0.25">
      <c r="A337" s="2"/>
      <c r="B337" s="21" t="e">
        <f t="shared" ref="B337:N337" si="10">+B336/B$378</f>
        <v>#VALUE!</v>
      </c>
      <c r="C337" s="21" t="e">
        <f t="shared" si="10"/>
        <v>#VALUE!</v>
      </c>
      <c r="D337" s="21" t="e">
        <f t="shared" si="10"/>
        <v>#VALUE!</v>
      </c>
      <c r="E337" s="21" t="e">
        <f t="shared" si="10"/>
        <v>#VALUE!</v>
      </c>
      <c r="F337" s="21" t="e">
        <f t="shared" si="10"/>
        <v>#VALUE!</v>
      </c>
      <c r="G337" s="21" t="e">
        <f t="shared" si="10"/>
        <v>#VALUE!</v>
      </c>
      <c r="H337" s="21">
        <f t="shared" si="10"/>
        <v>0</v>
      </c>
      <c r="I337" s="21">
        <f t="shared" si="10"/>
        <v>0</v>
      </c>
      <c r="J337" s="21">
        <f t="shared" si="10"/>
        <v>0.24495397690862022</v>
      </c>
      <c r="K337" s="21">
        <f t="shared" si="10"/>
        <v>7.86333689281212E-2</v>
      </c>
      <c r="L337" s="21">
        <f t="shared" si="10"/>
        <v>1.1453305946958266E-3</v>
      </c>
      <c r="M337" s="21">
        <f t="shared" si="10"/>
        <v>2.053765131062031E-3</v>
      </c>
      <c r="N337" s="21">
        <f t="shared" si="10"/>
        <v>0</v>
      </c>
      <c r="O337" s="16" t="e">
        <f>RATE(M$324-B$324,,-B337,M337)</f>
        <v>#VALUE!</v>
      </c>
      <c r="P337" s="22" t="s">
        <v>208</v>
      </c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</row>
    <row r="338" spans="1:71" x14ac:dyDescent="0.25">
      <c r="A338" s="2"/>
      <c r="B338" s="23" t="s">
        <v>27</v>
      </c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5"/>
      <c r="O338" s="16"/>
      <c r="P338" s="4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</row>
    <row r="339" spans="1:71" x14ac:dyDescent="0.25">
      <c r="A339" s="2"/>
      <c r="B339" s="19" t="str">
        <f t="shared" ref="B339:N342" si="11">IFERROR(VLOOKUP($B$338,$4:$126,MATCH($P339&amp;"/"&amp;B$324,$2:$2,0),FALSE),"")</f>
        <v/>
      </c>
      <c r="C339" s="19" t="str">
        <f t="shared" si="11"/>
        <v/>
      </c>
      <c r="D339" s="19" t="str">
        <f t="shared" si="11"/>
        <v/>
      </c>
      <c r="E339" s="19" t="str">
        <f t="shared" si="11"/>
        <v/>
      </c>
      <c r="F339" s="19" t="str">
        <f t="shared" si="11"/>
        <v/>
      </c>
      <c r="G339" s="19" t="str">
        <f t="shared" si="11"/>
        <v/>
      </c>
      <c r="H339" s="19" t="str">
        <f t="shared" si="11"/>
        <v/>
      </c>
      <c r="I339" s="19" t="str">
        <f t="shared" si="11"/>
        <v/>
      </c>
      <c r="J339" s="19">
        <f t="shared" si="11"/>
        <v>395574</v>
      </c>
      <c r="K339" s="19">
        <f t="shared" si="11"/>
        <v>506428</v>
      </c>
      <c r="L339" s="19">
        <f t="shared" si="11"/>
        <v>596959</v>
      </c>
      <c r="M339" s="19">
        <f t="shared" si="11"/>
        <v>743201</v>
      </c>
      <c r="N339" s="19">
        <f t="shared" si="11"/>
        <v>665946</v>
      </c>
      <c r="O339" s="16"/>
      <c r="P339" s="20" t="s">
        <v>204</v>
      </c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</row>
    <row r="340" spans="1:71" x14ac:dyDescent="0.25">
      <c r="A340" s="2"/>
      <c r="B340" s="19" t="str">
        <f t="shared" si="11"/>
        <v/>
      </c>
      <c r="C340" s="19" t="str">
        <f t="shared" si="11"/>
        <v/>
      </c>
      <c r="D340" s="19" t="str">
        <f t="shared" si="11"/>
        <v/>
      </c>
      <c r="E340" s="19" t="str">
        <f t="shared" si="11"/>
        <v/>
      </c>
      <c r="F340" s="19" t="str">
        <f t="shared" si="11"/>
        <v/>
      </c>
      <c r="G340" s="19" t="str">
        <f t="shared" si="11"/>
        <v/>
      </c>
      <c r="H340" s="19" t="str">
        <f t="shared" si="11"/>
        <v/>
      </c>
      <c r="I340" s="19" t="str">
        <f t="shared" si="11"/>
        <v/>
      </c>
      <c r="J340" s="19">
        <f t="shared" si="11"/>
        <v>475469</v>
      </c>
      <c r="K340" s="19">
        <f t="shared" si="11"/>
        <v>508282</v>
      </c>
      <c r="L340" s="19">
        <f t="shared" si="11"/>
        <v>653921</v>
      </c>
      <c r="M340" s="19">
        <f t="shared" si="11"/>
        <v>704782</v>
      </c>
      <c r="N340" s="19">
        <f t="shared" si="11"/>
        <v>461176</v>
      </c>
      <c r="O340" s="16"/>
      <c r="P340" s="20" t="s">
        <v>205</v>
      </c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</row>
    <row r="341" spans="1:71" x14ac:dyDescent="0.25">
      <c r="A341" s="2"/>
      <c r="B341" s="19" t="str">
        <f t="shared" si="11"/>
        <v/>
      </c>
      <c r="C341" s="19" t="str">
        <f t="shared" si="11"/>
        <v/>
      </c>
      <c r="D341" s="19" t="str">
        <f t="shared" si="11"/>
        <v/>
      </c>
      <c r="E341" s="19" t="str">
        <f t="shared" si="11"/>
        <v/>
      </c>
      <c r="F341" s="19" t="str">
        <f t="shared" si="11"/>
        <v/>
      </c>
      <c r="G341" s="19" t="str">
        <f t="shared" si="11"/>
        <v/>
      </c>
      <c r="H341" s="19" t="str">
        <f t="shared" si="11"/>
        <v/>
      </c>
      <c r="I341" s="19">
        <f t="shared" si="11"/>
        <v>428194</v>
      </c>
      <c r="J341" s="19">
        <f t="shared" si="11"/>
        <v>445970</v>
      </c>
      <c r="K341" s="19">
        <f t="shared" si="11"/>
        <v>657769</v>
      </c>
      <c r="L341" s="19">
        <f t="shared" si="11"/>
        <v>760152</v>
      </c>
      <c r="M341" s="19">
        <f t="shared" si="11"/>
        <v>614365</v>
      </c>
      <c r="N341" s="19">
        <f t="shared" si="11"/>
        <v>501620</v>
      </c>
      <c r="O341" s="16"/>
      <c r="P341" s="20" t="s">
        <v>206</v>
      </c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</row>
    <row r="342" spans="1:71" x14ac:dyDescent="0.25">
      <c r="A342" s="2"/>
      <c r="B342" s="19" t="str">
        <f t="shared" si="11"/>
        <v/>
      </c>
      <c r="C342" s="19" t="str">
        <f t="shared" si="11"/>
        <v/>
      </c>
      <c r="D342" s="19" t="str">
        <f t="shared" si="11"/>
        <v/>
      </c>
      <c r="E342" s="19" t="str">
        <f t="shared" si="11"/>
        <v/>
      </c>
      <c r="F342" s="19" t="str">
        <f t="shared" si="11"/>
        <v/>
      </c>
      <c r="G342" s="19" t="str">
        <f t="shared" si="11"/>
        <v/>
      </c>
      <c r="H342" s="19">
        <f t="shared" si="11"/>
        <v>468080.71</v>
      </c>
      <c r="I342" s="19">
        <f t="shared" si="11"/>
        <v>417806.41</v>
      </c>
      <c r="J342" s="19">
        <f t="shared" si="11"/>
        <v>490969.89</v>
      </c>
      <c r="K342" s="19">
        <f t="shared" si="11"/>
        <v>633654.99100000004</v>
      </c>
      <c r="L342" s="19">
        <f t="shared" si="11"/>
        <v>695822.18400000001</v>
      </c>
      <c r="M342" s="19">
        <f t="shared" si="11"/>
        <v>919176.53466999996</v>
      </c>
      <c r="N342" s="19">
        <f>IFERROR(VLOOKUP($B$338,$4:$126,MATCH($P342&amp;"/"&amp;N$324,$2:$2,0),FALSE),IFERROR(VLOOKUP($B$338,$4:$126,MATCH($P341&amp;"/"&amp;N$324,$2:$2,0),FALSE),IFERROR(VLOOKUP($B$338,$4:$126,MATCH($P340&amp;"/"&amp;N$324,$2:$2,0),FALSE),IFERROR(VLOOKUP($B$338,$4:$126,MATCH($P339&amp;"/"&amp;N$324,$2:$2,0),FALSE),""))))</f>
        <v>501620</v>
      </c>
      <c r="O342" s="16" t="e">
        <f t="shared" ref="O342:O343" si="12">RATE(M$324-B$324,,-B342,M342)</f>
        <v>#VALUE!</v>
      </c>
      <c r="P342" s="20" t="s">
        <v>207</v>
      </c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</row>
    <row r="343" spans="1:71" x14ac:dyDescent="0.25">
      <c r="A343" s="2"/>
      <c r="B343" s="21" t="e">
        <f t="shared" ref="B343:N343" si="13">+B342/B$378</f>
        <v>#VALUE!</v>
      </c>
      <c r="C343" s="21" t="e">
        <f t="shared" si="13"/>
        <v>#VALUE!</v>
      </c>
      <c r="D343" s="21" t="e">
        <f t="shared" si="13"/>
        <v>#VALUE!</v>
      </c>
      <c r="E343" s="21" t="e">
        <f t="shared" si="13"/>
        <v>#VALUE!</v>
      </c>
      <c r="F343" s="21" t="e">
        <f t="shared" si="13"/>
        <v>#VALUE!</v>
      </c>
      <c r="G343" s="21" t="e">
        <f t="shared" si="13"/>
        <v>#VALUE!</v>
      </c>
      <c r="H343" s="21">
        <f t="shared" si="13"/>
        <v>0.36663362859457244</v>
      </c>
      <c r="I343" s="21">
        <f t="shared" si="13"/>
        <v>0.14842859884475937</v>
      </c>
      <c r="J343" s="21">
        <f t="shared" si="13"/>
        <v>0.15918469949850475</v>
      </c>
      <c r="K343" s="21">
        <f t="shared" si="13"/>
        <v>0.19073817806829521</v>
      </c>
      <c r="L343" s="21">
        <f t="shared" si="13"/>
        <v>0.18372282403571166</v>
      </c>
      <c r="M343" s="21">
        <f t="shared" si="13"/>
        <v>0.24798539707671408</v>
      </c>
      <c r="N343" s="21">
        <f t="shared" si="13"/>
        <v>0.14107247365613157</v>
      </c>
      <c r="O343" s="16" t="e">
        <f t="shared" si="12"/>
        <v>#VALUE!</v>
      </c>
      <c r="P343" s="22" t="s">
        <v>208</v>
      </c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</row>
    <row r="344" spans="1:71" x14ac:dyDescent="0.25">
      <c r="A344" s="2"/>
      <c r="B344" s="23" t="s">
        <v>29</v>
      </c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5"/>
      <c r="O344" s="16"/>
      <c r="P344" s="4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</row>
    <row r="345" spans="1:71" x14ac:dyDescent="0.25">
      <c r="A345" s="2"/>
      <c r="B345" s="19" t="str">
        <f t="shared" ref="B345:N348" si="14">IFERROR(VLOOKUP($B$344,$4:$126,MATCH($P345&amp;"/"&amp;B$324,$2:$2,0),FALSE),"")</f>
        <v/>
      </c>
      <c r="C345" s="19" t="str">
        <f t="shared" si="14"/>
        <v/>
      </c>
      <c r="D345" s="19" t="str">
        <f t="shared" si="14"/>
        <v/>
      </c>
      <c r="E345" s="19" t="str">
        <f t="shared" si="14"/>
        <v/>
      </c>
      <c r="F345" s="19" t="str">
        <f t="shared" si="14"/>
        <v/>
      </c>
      <c r="G345" s="19" t="str">
        <f t="shared" si="14"/>
        <v/>
      </c>
      <c r="H345" s="19" t="str">
        <f t="shared" si="14"/>
        <v/>
      </c>
      <c r="I345" s="19" t="str">
        <f t="shared" si="14"/>
        <v/>
      </c>
      <c r="J345" s="19">
        <f t="shared" si="14"/>
        <v>266225</v>
      </c>
      <c r="K345" s="19">
        <f t="shared" si="14"/>
        <v>598381</v>
      </c>
      <c r="L345" s="19">
        <f t="shared" si="14"/>
        <v>851840</v>
      </c>
      <c r="M345" s="19">
        <f t="shared" si="14"/>
        <v>1497377</v>
      </c>
      <c r="N345" s="19">
        <f t="shared" si="14"/>
        <v>1411770</v>
      </c>
      <c r="O345" s="16"/>
      <c r="P345" s="20" t="s">
        <v>204</v>
      </c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</row>
    <row r="346" spans="1:71" x14ac:dyDescent="0.25">
      <c r="A346" s="2"/>
      <c r="B346" s="19" t="str">
        <f t="shared" si="14"/>
        <v/>
      </c>
      <c r="C346" s="19" t="str">
        <f t="shared" si="14"/>
        <v/>
      </c>
      <c r="D346" s="19" t="str">
        <f t="shared" si="14"/>
        <v/>
      </c>
      <c r="E346" s="19" t="str">
        <f t="shared" si="14"/>
        <v/>
      </c>
      <c r="F346" s="19" t="str">
        <f t="shared" si="14"/>
        <v/>
      </c>
      <c r="G346" s="19" t="str">
        <f t="shared" si="14"/>
        <v/>
      </c>
      <c r="H346" s="19" t="str">
        <f t="shared" si="14"/>
        <v/>
      </c>
      <c r="I346" s="19" t="str">
        <f t="shared" si="14"/>
        <v/>
      </c>
      <c r="J346" s="19">
        <f t="shared" si="14"/>
        <v>434721</v>
      </c>
      <c r="K346" s="19">
        <f t="shared" si="14"/>
        <v>876507</v>
      </c>
      <c r="L346" s="19">
        <f t="shared" si="14"/>
        <v>1668216</v>
      </c>
      <c r="M346" s="19">
        <f t="shared" si="14"/>
        <v>1532839</v>
      </c>
      <c r="N346" s="19">
        <f t="shared" si="14"/>
        <v>1360555</v>
      </c>
      <c r="O346" s="16"/>
      <c r="P346" s="20" t="s">
        <v>205</v>
      </c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</row>
    <row r="347" spans="1:71" x14ac:dyDescent="0.25">
      <c r="A347" s="2"/>
      <c r="B347" s="19" t="str">
        <f t="shared" si="14"/>
        <v/>
      </c>
      <c r="C347" s="19" t="str">
        <f t="shared" si="14"/>
        <v/>
      </c>
      <c r="D347" s="19" t="str">
        <f t="shared" si="14"/>
        <v/>
      </c>
      <c r="E347" s="19" t="str">
        <f t="shared" si="14"/>
        <v/>
      </c>
      <c r="F347" s="19" t="str">
        <f t="shared" si="14"/>
        <v/>
      </c>
      <c r="G347" s="19" t="str">
        <f t="shared" si="14"/>
        <v/>
      </c>
      <c r="H347" s="19" t="str">
        <f t="shared" si="14"/>
        <v/>
      </c>
      <c r="I347" s="19">
        <f t="shared" si="14"/>
        <v>243136</v>
      </c>
      <c r="J347" s="19">
        <f t="shared" si="14"/>
        <v>498692</v>
      </c>
      <c r="K347" s="19">
        <f t="shared" si="14"/>
        <v>968822</v>
      </c>
      <c r="L347" s="19">
        <f t="shared" si="14"/>
        <v>1648468</v>
      </c>
      <c r="M347" s="19">
        <f t="shared" si="14"/>
        <v>1464791</v>
      </c>
      <c r="N347" s="19">
        <f t="shared" si="14"/>
        <v>1306128</v>
      </c>
      <c r="O347" s="16"/>
      <c r="P347" s="20" t="s">
        <v>206</v>
      </c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</row>
    <row r="348" spans="1:71" x14ac:dyDescent="0.25">
      <c r="A348" s="2"/>
      <c r="B348" s="19" t="str">
        <f t="shared" si="14"/>
        <v/>
      </c>
      <c r="C348" s="19" t="str">
        <f t="shared" si="14"/>
        <v/>
      </c>
      <c r="D348" s="19" t="str">
        <f t="shared" si="14"/>
        <v/>
      </c>
      <c r="E348" s="19" t="str">
        <f t="shared" si="14"/>
        <v/>
      </c>
      <c r="F348" s="19" t="str">
        <f t="shared" si="14"/>
        <v/>
      </c>
      <c r="G348" s="19" t="str">
        <f t="shared" si="14"/>
        <v/>
      </c>
      <c r="H348" s="19">
        <f t="shared" si="14"/>
        <v>227999.42</v>
      </c>
      <c r="I348" s="19">
        <f t="shared" si="14"/>
        <v>197319.09</v>
      </c>
      <c r="J348" s="19">
        <f t="shared" si="14"/>
        <v>445445.005</v>
      </c>
      <c r="K348" s="19">
        <f t="shared" si="14"/>
        <v>729757.36399999994</v>
      </c>
      <c r="L348" s="19">
        <f t="shared" si="14"/>
        <v>1427106.3289999999</v>
      </c>
      <c r="M348" s="19">
        <f t="shared" si="14"/>
        <v>1332570.702</v>
      </c>
      <c r="N348" s="19">
        <f>IFERROR(VLOOKUP($B$344,$4:$126,MATCH($P348&amp;"/"&amp;N$324,$2:$2,0),FALSE),IFERROR(VLOOKUP($B$344,$4:$126,MATCH($P347&amp;"/"&amp;N$324,$2:$2,0),FALSE),IFERROR(VLOOKUP($B$344,$4:$126,MATCH($P346&amp;"/"&amp;N$324,$2:$2,0),FALSE),IFERROR(VLOOKUP($B$344,$4:$126,MATCH($P345&amp;"/"&amp;N$324,$2:$2,0),FALSE),""))))</f>
        <v>1306128</v>
      </c>
      <c r="O348" s="16" t="e">
        <f t="shared" ref="O348:O349" si="15">RATE(M$324-B$324,,-B348,M348)</f>
        <v>#VALUE!</v>
      </c>
      <c r="P348" s="20" t="s">
        <v>207</v>
      </c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</row>
    <row r="349" spans="1:71" x14ac:dyDescent="0.25">
      <c r="A349" s="2"/>
      <c r="B349" s="26" t="e">
        <f t="shared" ref="B349:N349" si="16">+B348/B$378</f>
        <v>#VALUE!</v>
      </c>
      <c r="C349" s="26" t="e">
        <f t="shared" si="16"/>
        <v>#VALUE!</v>
      </c>
      <c r="D349" s="26" t="e">
        <f t="shared" si="16"/>
        <v>#VALUE!</v>
      </c>
      <c r="E349" s="26" t="e">
        <f t="shared" si="16"/>
        <v>#VALUE!</v>
      </c>
      <c r="F349" s="26" t="e">
        <f t="shared" si="16"/>
        <v>#VALUE!</v>
      </c>
      <c r="G349" s="26" t="e">
        <f t="shared" si="16"/>
        <v>#VALUE!</v>
      </c>
      <c r="H349" s="26">
        <f t="shared" si="16"/>
        <v>0.17858513048328337</v>
      </c>
      <c r="I349" s="26">
        <f t="shared" si="16"/>
        <v>7.0098962947990603E-2</v>
      </c>
      <c r="J349" s="26">
        <f t="shared" si="16"/>
        <v>0.14442439487284026</v>
      </c>
      <c r="K349" s="26">
        <f t="shared" si="16"/>
        <v>0.21966620955926738</v>
      </c>
      <c r="L349" s="26">
        <f t="shared" si="16"/>
        <v>0.37680891899117347</v>
      </c>
      <c r="M349" s="26">
        <f t="shared" si="16"/>
        <v>0.35951535119084138</v>
      </c>
      <c r="N349" s="26">
        <f t="shared" si="16"/>
        <v>0.36732727537086995</v>
      </c>
      <c r="O349" s="16" t="e">
        <f t="shared" si="15"/>
        <v>#VALUE!</v>
      </c>
      <c r="P349" s="22" t="s">
        <v>208</v>
      </c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</row>
    <row r="350" spans="1:71" x14ac:dyDescent="0.25">
      <c r="A350" s="12"/>
      <c r="B350" s="17" t="s">
        <v>33</v>
      </c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5"/>
      <c r="O350" s="16"/>
      <c r="P350" s="4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</row>
    <row r="351" spans="1:71" x14ac:dyDescent="0.25">
      <c r="A351" s="2"/>
      <c r="B351" s="19" t="str">
        <f t="shared" ref="B351:N354" si="17">IFERROR(VLOOKUP($B$350,$4:$126,MATCH($P351&amp;"/"&amp;B$324,$2:$2,0),FALSE),"")</f>
        <v/>
      </c>
      <c r="C351" s="19" t="str">
        <f t="shared" si="17"/>
        <v/>
      </c>
      <c r="D351" s="19" t="str">
        <f t="shared" si="17"/>
        <v/>
      </c>
      <c r="E351" s="19" t="str">
        <f t="shared" si="17"/>
        <v/>
      </c>
      <c r="F351" s="19" t="str">
        <f t="shared" si="17"/>
        <v/>
      </c>
      <c r="G351" s="19" t="str">
        <f t="shared" si="17"/>
        <v/>
      </c>
      <c r="H351" s="19" t="str">
        <f t="shared" si="17"/>
        <v/>
      </c>
      <c r="I351" s="19" t="str">
        <f t="shared" si="17"/>
        <v/>
      </c>
      <c r="J351" s="19">
        <f t="shared" si="17"/>
        <v>2034076</v>
      </c>
      <c r="K351" s="19">
        <f t="shared" si="17"/>
        <v>2290242</v>
      </c>
      <c r="L351" s="19">
        <f t="shared" si="17"/>
        <v>2333313</v>
      </c>
      <c r="M351" s="19">
        <f t="shared" si="17"/>
        <v>2640865</v>
      </c>
      <c r="N351" s="19">
        <f t="shared" si="17"/>
        <v>2499367</v>
      </c>
      <c r="O351" s="16"/>
      <c r="P351" s="20" t="s">
        <v>204</v>
      </c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</row>
    <row r="352" spans="1:71" x14ac:dyDescent="0.25">
      <c r="A352" s="2"/>
      <c r="B352" s="19" t="str">
        <f t="shared" si="17"/>
        <v/>
      </c>
      <c r="C352" s="19" t="str">
        <f t="shared" si="17"/>
        <v/>
      </c>
      <c r="D352" s="19" t="str">
        <f t="shared" si="17"/>
        <v/>
      </c>
      <c r="E352" s="19" t="str">
        <f t="shared" si="17"/>
        <v/>
      </c>
      <c r="F352" s="19" t="str">
        <f t="shared" si="17"/>
        <v/>
      </c>
      <c r="G352" s="19" t="str">
        <f t="shared" si="17"/>
        <v/>
      </c>
      <c r="H352" s="19" t="str">
        <f t="shared" si="17"/>
        <v/>
      </c>
      <c r="I352" s="19" t="str">
        <f t="shared" si="17"/>
        <v/>
      </c>
      <c r="J352" s="19">
        <f t="shared" si="17"/>
        <v>2159080</v>
      </c>
      <c r="K352" s="19">
        <f t="shared" si="17"/>
        <v>2356524</v>
      </c>
      <c r="L352" s="19">
        <f t="shared" si="17"/>
        <v>2664469</v>
      </c>
      <c r="M352" s="19">
        <f t="shared" si="17"/>
        <v>2628029</v>
      </c>
      <c r="N352" s="19">
        <f t="shared" si="17"/>
        <v>2357117</v>
      </c>
      <c r="O352" s="16"/>
      <c r="P352" s="20" t="s">
        <v>205</v>
      </c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</row>
    <row r="353" spans="1:71" x14ac:dyDescent="0.25">
      <c r="A353" s="2"/>
      <c r="B353" s="19" t="str">
        <f t="shared" si="17"/>
        <v/>
      </c>
      <c r="C353" s="19" t="str">
        <f t="shared" si="17"/>
        <v/>
      </c>
      <c r="D353" s="19" t="str">
        <f t="shared" si="17"/>
        <v/>
      </c>
      <c r="E353" s="19" t="str">
        <f t="shared" si="17"/>
        <v/>
      </c>
      <c r="F353" s="19" t="str">
        <f t="shared" si="17"/>
        <v/>
      </c>
      <c r="G353" s="19" t="str">
        <f t="shared" si="17"/>
        <v/>
      </c>
      <c r="H353" s="19" t="str">
        <f t="shared" si="17"/>
        <v/>
      </c>
      <c r="I353" s="19">
        <f t="shared" si="17"/>
        <v>817043</v>
      </c>
      <c r="J353" s="19">
        <f t="shared" si="17"/>
        <v>1968257</v>
      </c>
      <c r="K353" s="19">
        <f t="shared" si="17"/>
        <v>2287910</v>
      </c>
      <c r="L353" s="19">
        <f t="shared" si="17"/>
        <v>2931401</v>
      </c>
      <c r="M353" s="19">
        <f t="shared" si="17"/>
        <v>2472801</v>
      </c>
      <c r="N353" s="19">
        <f t="shared" si="17"/>
        <v>2297109</v>
      </c>
      <c r="O353" s="16"/>
      <c r="P353" s="20" t="s">
        <v>206</v>
      </c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</row>
    <row r="354" spans="1:71" x14ac:dyDescent="0.25">
      <c r="A354" s="2"/>
      <c r="B354" s="19" t="str">
        <f t="shared" si="17"/>
        <v/>
      </c>
      <c r="C354" s="19" t="str">
        <f t="shared" si="17"/>
        <v/>
      </c>
      <c r="D354" s="19" t="str">
        <f t="shared" si="17"/>
        <v/>
      </c>
      <c r="E354" s="19" t="str">
        <f t="shared" si="17"/>
        <v/>
      </c>
      <c r="F354" s="19" t="str">
        <f t="shared" si="17"/>
        <v/>
      </c>
      <c r="G354" s="19" t="str">
        <f t="shared" si="17"/>
        <v/>
      </c>
      <c r="H354" s="19">
        <f t="shared" si="17"/>
        <v>781739.42</v>
      </c>
      <c r="I354" s="19">
        <f t="shared" si="17"/>
        <v>2122161.6</v>
      </c>
      <c r="J354" s="19">
        <f t="shared" si="17"/>
        <v>2107226.6639999999</v>
      </c>
      <c r="K354" s="19">
        <f t="shared" si="17"/>
        <v>2071247.0249999999</v>
      </c>
      <c r="L354" s="19">
        <f t="shared" si="17"/>
        <v>2463403.682</v>
      </c>
      <c r="M354" s="19">
        <f t="shared" si="17"/>
        <v>2468894.5460000001</v>
      </c>
      <c r="N354" s="19">
        <f>IFERROR(VLOOKUP($B$350,$4:$126,MATCH($P354&amp;"/"&amp;N$324,$2:$2,0),FALSE),IFERROR(VLOOKUP($B$350,$4:$126,MATCH($P353&amp;"/"&amp;N$324,$2:$2,0),FALSE),IFERROR(VLOOKUP($B$350,$4:$126,MATCH($P352&amp;"/"&amp;N$324,$2:$2,0),FALSE),IFERROR(VLOOKUP($B$350,$4:$126,MATCH($P351&amp;"/"&amp;N$324,$2:$2,0),FALSE),""))))</f>
        <v>2297109</v>
      </c>
      <c r="O354" s="16" t="e">
        <f t="shared" ref="O354:O355" si="18">RATE(M$324-B$324,,-B354,M354)</f>
        <v>#VALUE!</v>
      </c>
      <c r="P354" s="20" t="s">
        <v>207</v>
      </c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</row>
    <row r="355" spans="1:71" x14ac:dyDescent="0.25">
      <c r="A355" s="2"/>
      <c r="B355" s="21" t="e">
        <f t="shared" ref="B355:N355" si="19">+B354/B$378</f>
        <v>#VALUE!</v>
      </c>
      <c r="C355" s="21" t="e">
        <f t="shared" si="19"/>
        <v>#VALUE!</v>
      </c>
      <c r="D355" s="21" t="e">
        <f t="shared" si="19"/>
        <v>#VALUE!</v>
      </c>
      <c r="E355" s="21" t="e">
        <f t="shared" si="19"/>
        <v>#VALUE!</v>
      </c>
      <c r="F355" s="21" t="e">
        <f t="shared" si="19"/>
        <v>#VALUE!</v>
      </c>
      <c r="G355" s="21" t="e">
        <f t="shared" si="19"/>
        <v>#VALUE!</v>
      </c>
      <c r="H355" s="21">
        <f t="shared" si="19"/>
        <v>0.61231312046594799</v>
      </c>
      <c r="I355" s="21">
        <f t="shared" si="19"/>
        <v>0.75391249456932152</v>
      </c>
      <c r="J355" s="21">
        <f t="shared" si="19"/>
        <v>0.68321550896751848</v>
      </c>
      <c r="K355" s="21">
        <f t="shared" si="19"/>
        <v>0.62347158862333751</v>
      </c>
      <c r="L355" s="21">
        <f t="shared" si="19"/>
        <v>0.6504297960080706</v>
      </c>
      <c r="M355" s="21">
        <f t="shared" si="19"/>
        <v>0.66608510034489932</v>
      </c>
      <c r="N355" s="21">
        <f t="shared" si="19"/>
        <v>0.64602457814234426</v>
      </c>
      <c r="O355" s="16" t="e">
        <f t="shared" si="18"/>
        <v>#VALUE!</v>
      </c>
      <c r="P355" s="22" t="s">
        <v>208</v>
      </c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</row>
    <row r="356" spans="1:71" x14ac:dyDescent="0.25">
      <c r="A356" s="2"/>
      <c r="B356" s="17" t="s">
        <v>38</v>
      </c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5"/>
      <c r="O356" s="16"/>
      <c r="P356" s="4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</row>
    <row r="357" spans="1:71" x14ac:dyDescent="0.25">
      <c r="A357" s="2"/>
      <c r="B357" s="19" t="str">
        <f t="shared" ref="B357:N360" si="20">IFERROR(VLOOKUP($B$356,$4:$126,MATCH($P357&amp;"/"&amp;B$324,$2:$2,0),FALSE),"")</f>
        <v/>
      </c>
      <c r="C357" s="19" t="str">
        <f t="shared" si="20"/>
        <v/>
      </c>
      <c r="D357" s="19" t="str">
        <f t="shared" si="20"/>
        <v/>
      </c>
      <c r="E357" s="19" t="str">
        <f t="shared" si="20"/>
        <v/>
      </c>
      <c r="F357" s="19" t="str">
        <f t="shared" si="20"/>
        <v/>
      </c>
      <c r="G357" s="19" t="str">
        <f t="shared" si="20"/>
        <v/>
      </c>
      <c r="H357" s="19" t="str">
        <f t="shared" si="20"/>
        <v/>
      </c>
      <c r="I357" s="19" t="str">
        <f t="shared" si="20"/>
        <v/>
      </c>
      <c r="J357" s="19">
        <f t="shared" si="20"/>
        <v>612403</v>
      </c>
      <c r="K357" s="19">
        <f t="shared" si="20"/>
        <v>927200</v>
      </c>
      <c r="L357" s="19">
        <f t="shared" si="20"/>
        <v>1083550</v>
      </c>
      <c r="M357" s="19">
        <f t="shared" si="20"/>
        <v>1115252</v>
      </c>
      <c r="N357" s="19">
        <f t="shared" si="20"/>
        <v>1004999</v>
      </c>
      <c r="O357" s="16"/>
      <c r="P357" s="20" t="s">
        <v>204</v>
      </c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</row>
    <row r="358" spans="1:71" x14ac:dyDescent="0.25">
      <c r="A358" s="2"/>
      <c r="B358" s="19" t="str">
        <f t="shared" si="20"/>
        <v/>
      </c>
      <c r="C358" s="19" t="str">
        <f t="shared" si="20"/>
        <v/>
      </c>
      <c r="D358" s="19" t="str">
        <f t="shared" si="20"/>
        <v/>
      </c>
      <c r="E358" s="19" t="str">
        <f t="shared" si="20"/>
        <v/>
      </c>
      <c r="F358" s="19" t="str">
        <f t="shared" si="20"/>
        <v/>
      </c>
      <c r="G358" s="19" t="str">
        <f t="shared" si="20"/>
        <v/>
      </c>
      <c r="H358" s="19" t="str">
        <f t="shared" si="20"/>
        <v/>
      </c>
      <c r="I358" s="19" t="str">
        <f t="shared" si="20"/>
        <v/>
      </c>
      <c r="J358" s="19">
        <f t="shared" si="20"/>
        <v>736233</v>
      </c>
      <c r="K358" s="19">
        <f t="shared" si="20"/>
        <v>990627</v>
      </c>
      <c r="L358" s="19">
        <f t="shared" si="20"/>
        <v>1108658</v>
      </c>
      <c r="M358" s="19">
        <f t="shared" si="20"/>
        <v>1096514</v>
      </c>
      <c r="N358" s="19">
        <f t="shared" si="20"/>
        <v>982243</v>
      </c>
      <c r="O358" s="16"/>
      <c r="P358" s="20" t="s">
        <v>205</v>
      </c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</row>
    <row r="359" spans="1:71" x14ac:dyDescent="0.25">
      <c r="A359" s="2"/>
      <c r="B359" s="19" t="str">
        <f t="shared" si="20"/>
        <v/>
      </c>
      <c r="C359" s="19" t="str">
        <f t="shared" si="20"/>
        <v/>
      </c>
      <c r="D359" s="19" t="str">
        <f t="shared" si="20"/>
        <v/>
      </c>
      <c r="E359" s="19" t="str">
        <f t="shared" si="20"/>
        <v/>
      </c>
      <c r="F359" s="19" t="str">
        <f t="shared" si="20"/>
        <v/>
      </c>
      <c r="G359" s="19" t="str">
        <f t="shared" si="20"/>
        <v/>
      </c>
      <c r="H359" s="19" t="str">
        <f t="shared" si="20"/>
        <v/>
      </c>
      <c r="I359" s="19">
        <f t="shared" si="20"/>
        <v>483514</v>
      </c>
      <c r="J359" s="19">
        <f t="shared" si="20"/>
        <v>784563</v>
      </c>
      <c r="K359" s="19">
        <f t="shared" si="20"/>
        <v>1024583</v>
      </c>
      <c r="L359" s="19">
        <f t="shared" si="20"/>
        <v>1126747</v>
      </c>
      <c r="M359" s="19">
        <f t="shared" si="20"/>
        <v>1082364</v>
      </c>
      <c r="N359" s="19">
        <f t="shared" si="20"/>
        <v>965035</v>
      </c>
      <c r="O359" s="16"/>
      <c r="P359" s="20" t="s">
        <v>206</v>
      </c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</row>
    <row r="360" spans="1:71" x14ac:dyDescent="0.25">
      <c r="A360" s="2"/>
      <c r="B360" s="19" t="str">
        <f t="shared" si="20"/>
        <v/>
      </c>
      <c r="C360" s="19" t="str">
        <f t="shared" si="20"/>
        <v/>
      </c>
      <c r="D360" s="19" t="str">
        <f t="shared" si="20"/>
        <v/>
      </c>
      <c r="E360" s="19" t="str">
        <f t="shared" si="20"/>
        <v/>
      </c>
      <c r="F360" s="19" t="str">
        <f t="shared" si="20"/>
        <v/>
      </c>
      <c r="G360" s="19" t="str">
        <f t="shared" si="20"/>
        <v/>
      </c>
      <c r="H360" s="19">
        <f t="shared" si="20"/>
        <v>391326</v>
      </c>
      <c r="I360" s="19">
        <f t="shared" si="20"/>
        <v>549604.69999999995</v>
      </c>
      <c r="J360" s="19">
        <f t="shared" si="20"/>
        <v>882050.28300000005</v>
      </c>
      <c r="K360" s="19">
        <f t="shared" si="20"/>
        <v>1094139.5209999999</v>
      </c>
      <c r="L360" s="19">
        <f t="shared" si="20"/>
        <v>1117809.9439999999</v>
      </c>
      <c r="M360" s="19">
        <f t="shared" si="20"/>
        <v>1018745.0919999999</v>
      </c>
      <c r="N360" s="19">
        <f>IFERROR(VLOOKUP($B$356,$4:$126,MATCH($P360&amp;"/"&amp;N$324,$2:$2,0),FALSE),IFERROR(VLOOKUP($B$356,$4:$126,MATCH($P359&amp;"/"&amp;N$324,$2:$2,0),FALSE),IFERROR(VLOOKUP($B$356,$4:$126,MATCH($P358&amp;"/"&amp;N$324,$2:$2,0),FALSE),IFERROR(VLOOKUP($B$356,$4:$126,MATCH($P357&amp;"/"&amp;N$324,$2:$2,0),FALSE),""))))</f>
        <v>965035</v>
      </c>
      <c r="O360" s="16" t="e">
        <f t="shared" ref="O360:O361" si="21">RATE(M$324-B$324,,-B360,M360)</f>
        <v>#VALUE!</v>
      </c>
      <c r="P360" s="20" t="s">
        <v>207</v>
      </c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</row>
    <row r="361" spans="1:71" x14ac:dyDescent="0.25">
      <c r="A361" s="12"/>
      <c r="B361" s="21" t="e">
        <f t="shared" ref="B361:N361" si="22">+B360/B$378</f>
        <v>#VALUE!</v>
      </c>
      <c r="C361" s="21" t="e">
        <f t="shared" si="22"/>
        <v>#VALUE!</v>
      </c>
      <c r="D361" s="21" t="e">
        <f t="shared" si="22"/>
        <v>#VALUE!</v>
      </c>
      <c r="E361" s="21" t="e">
        <f t="shared" si="22"/>
        <v>#VALUE!</v>
      </c>
      <c r="F361" s="21" t="e">
        <f t="shared" si="22"/>
        <v>#VALUE!</v>
      </c>
      <c r="G361" s="21" t="e">
        <f t="shared" si="22"/>
        <v>#VALUE!</v>
      </c>
      <c r="H361" s="21">
        <f t="shared" si="22"/>
        <v>0.30651395855086538</v>
      </c>
      <c r="I361" s="21">
        <f t="shared" si="22"/>
        <v>0.19525084725122888</v>
      </c>
      <c r="J361" s="21">
        <f t="shared" si="22"/>
        <v>0.28598272949472742</v>
      </c>
      <c r="K361" s="21">
        <f t="shared" si="22"/>
        <v>0.32934985402499134</v>
      </c>
      <c r="L361" s="21">
        <f t="shared" si="22"/>
        <v>0.29514321958852735</v>
      </c>
      <c r="M361" s="21">
        <f t="shared" si="22"/>
        <v>0.27484808046179449</v>
      </c>
      <c r="N361" s="21">
        <f t="shared" si="22"/>
        <v>0.27140041189495018</v>
      </c>
      <c r="O361" s="16" t="e">
        <f t="shared" si="21"/>
        <v>#VALUE!</v>
      </c>
      <c r="P361" s="22" t="s">
        <v>208</v>
      </c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</row>
    <row r="362" spans="1:71" x14ac:dyDescent="0.25">
      <c r="A362" s="2"/>
      <c r="B362" s="23" t="s">
        <v>43</v>
      </c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5"/>
      <c r="O362" s="16"/>
      <c r="P362" s="4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</row>
    <row r="363" spans="1:71" x14ac:dyDescent="0.25">
      <c r="A363" s="2"/>
      <c r="B363" s="19" t="str">
        <f t="shared" ref="B363:N366" si="23">IFERROR(VLOOKUP($B$362,$4:$126,MATCH($P363&amp;"/"&amp;B$324,$2:$2,0),FALSE),"")</f>
        <v/>
      </c>
      <c r="C363" s="19" t="str">
        <f t="shared" si="23"/>
        <v/>
      </c>
      <c r="D363" s="19" t="str">
        <f t="shared" si="23"/>
        <v/>
      </c>
      <c r="E363" s="19" t="str">
        <f t="shared" si="23"/>
        <v/>
      </c>
      <c r="F363" s="19" t="str">
        <f t="shared" si="23"/>
        <v/>
      </c>
      <c r="G363" s="19" t="str">
        <f t="shared" si="23"/>
        <v/>
      </c>
      <c r="H363" s="19" t="str">
        <f t="shared" si="23"/>
        <v/>
      </c>
      <c r="I363" s="19" t="str">
        <f t="shared" si="23"/>
        <v/>
      </c>
      <c r="J363" s="19">
        <f t="shared" si="23"/>
        <v>10210</v>
      </c>
      <c r="K363" s="19">
        <f t="shared" si="23"/>
        <v>16732</v>
      </c>
      <c r="L363" s="19">
        <f t="shared" si="23"/>
        <v>23472</v>
      </c>
      <c r="M363" s="19">
        <f t="shared" si="23"/>
        <v>43038</v>
      </c>
      <c r="N363" s="19">
        <f t="shared" si="23"/>
        <v>51095</v>
      </c>
      <c r="O363" s="16"/>
      <c r="P363" s="20" t="s">
        <v>204</v>
      </c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</row>
    <row r="364" spans="1:71" x14ac:dyDescent="0.25">
      <c r="A364" s="2"/>
      <c r="B364" s="19" t="str">
        <f t="shared" si="23"/>
        <v/>
      </c>
      <c r="C364" s="19" t="str">
        <f t="shared" si="23"/>
        <v/>
      </c>
      <c r="D364" s="19" t="str">
        <f t="shared" si="23"/>
        <v/>
      </c>
      <c r="E364" s="19" t="str">
        <f t="shared" si="23"/>
        <v/>
      </c>
      <c r="F364" s="19" t="str">
        <f t="shared" si="23"/>
        <v/>
      </c>
      <c r="G364" s="19" t="str">
        <f t="shared" si="23"/>
        <v/>
      </c>
      <c r="H364" s="19" t="str">
        <f t="shared" si="23"/>
        <v/>
      </c>
      <c r="I364" s="19" t="str">
        <f t="shared" si="23"/>
        <v/>
      </c>
      <c r="J364" s="19">
        <f t="shared" si="23"/>
        <v>9727</v>
      </c>
      <c r="K364" s="19">
        <f t="shared" si="23"/>
        <v>16840</v>
      </c>
      <c r="L364" s="19">
        <f t="shared" si="23"/>
        <v>24826</v>
      </c>
      <c r="M364" s="19">
        <f t="shared" si="23"/>
        <v>50859</v>
      </c>
      <c r="N364" s="19">
        <f t="shared" si="23"/>
        <v>50147</v>
      </c>
      <c r="O364" s="16"/>
      <c r="P364" s="20" t="s">
        <v>205</v>
      </c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</row>
    <row r="365" spans="1:71" x14ac:dyDescent="0.25">
      <c r="A365" s="2"/>
      <c r="B365" s="19" t="str">
        <f t="shared" si="23"/>
        <v/>
      </c>
      <c r="C365" s="19" t="str">
        <f t="shared" si="23"/>
        <v/>
      </c>
      <c r="D365" s="19" t="str">
        <f t="shared" si="23"/>
        <v/>
      </c>
      <c r="E365" s="19" t="str">
        <f t="shared" si="23"/>
        <v/>
      </c>
      <c r="F365" s="19" t="str">
        <f t="shared" si="23"/>
        <v/>
      </c>
      <c r="G365" s="19" t="str">
        <f t="shared" si="23"/>
        <v/>
      </c>
      <c r="H365" s="19" t="str">
        <f t="shared" si="23"/>
        <v/>
      </c>
      <c r="I365" s="19">
        <f t="shared" si="23"/>
        <v>11070</v>
      </c>
      <c r="J365" s="19">
        <f t="shared" si="23"/>
        <v>9348</v>
      </c>
      <c r="K365" s="19">
        <f t="shared" si="23"/>
        <v>16205</v>
      </c>
      <c r="L365" s="19">
        <f t="shared" si="23"/>
        <v>34368</v>
      </c>
      <c r="M365" s="19">
        <f t="shared" si="23"/>
        <v>48490</v>
      </c>
      <c r="N365" s="19">
        <f t="shared" si="23"/>
        <v>49181</v>
      </c>
      <c r="O365" s="16"/>
      <c r="P365" s="20" t="s">
        <v>206</v>
      </c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</row>
    <row r="366" spans="1:71" x14ac:dyDescent="0.25">
      <c r="A366" s="2"/>
      <c r="B366" s="19" t="str">
        <f t="shared" si="23"/>
        <v/>
      </c>
      <c r="C366" s="19" t="str">
        <f t="shared" si="23"/>
        <v/>
      </c>
      <c r="D366" s="19" t="str">
        <f t="shared" si="23"/>
        <v/>
      </c>
      <c r="E366" s="19" t="str">
        <f t="shared" si="23"/>
        <v/>
      </c>
      <c r="F366" s="19" t="str">
        <f t="shared" si="23"/>
        <v/>
      </c>
      <c r="G366" s="19" t="str">
        <f t="shared" si="23"/>
        <v/>
      </c>
      <c r="H366" s="19">
        <f t="shared" si="23"/>
        <v>9289.7999999999993</v>
      </c>
      <c r="I366" s="19">
        <f t="shared" si="23"/>
        <v>10622.96</v>
      </c>
      <c r="J366" s="19">
        <f t="shared" si="23"/>
        <v>9946.8259999999991</v>
      </c>
      <c r="K366" s="19">
        <f t="shared" si="23"/>
        <v>24036.393</v>
      </c>
      <c r="L366" s="19">
        <f t="shared" si="23"/>
        <v>35858.692000000003</v>
      </c>
      <c r="M366" s="19">
        <f t="shared" si="23"/>
        <v>50969.372000000003</v>
      </c>
      <c r="N366" s="19">
        <f>IFERROR(VLOOKUP($B$362,$4:$126,MATCH($P366&amp;"/"&amp;N$324,$2:$2,0),FALSE),IFERROR(VLOOKUP($B$362,$4:$126,MATCH($P365&amp;"/"&amp;N$324,$2:$2,0),FALSE),IFERROR(VLOOKUP($B$362,$4:$126,MATCH($P364&amp;"/"&amp;N$324,$2:$2,0),FALSE),IFERROR(VLOOKUP($B$362,$4:$126,MATCH($P363&amp;"/"&amp;N$324,$2:$2,0),FALSE),""))))</f>
        <v>49181</v>
      </c>
      <c r="O366" s="16" t="e">
        <f t="shared" ref="O366:O367" si="24">RATE(M$324-B$324,,-B366,M366)</f>
        <v>#VALUE!</v>
      </c>
      <c r="P366" s="20" t="s">
        <v>207</v>
      </c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</row>
    <row r="367" spans="1:71" x14ac:dyDescent="0.25">
      <c r="A367" s="2"/>
      <c r="B367" s="21" t="e">
        <f t="shared" ref="B367:N367" si="25">+B366/B$378</f>
        <v>#VALUE!</v>
      </c>
      <c r="C367" s="21" t="e">
        <f t="shared" si="25"/>
        <v>#VALUE!</v>
      </c>
      <c r="D367" s="21" t="e">
        <f t="shared" si="25"/>
        <v>#VALUE!</v>
      </c>
      <c r="E367" s="21" t="e">
        <f t="shared" si="25"/>
        <v>#VALUE!</v>
      </c>
      <c r="F367" s="21" t="e">
        <f t="shared" si="25"/>
        <v>#VALUE!</v>
      </c>
      <c r="G367" s="21" t="e">
        <f t="shared" si="25"/>
        <v>#VALUE!</v>
      </c>
      <c r="H367" s="21">
        <f t="shared" si="25"/>
        <v>7.2764226556523946E-3</v>
      </c>
      <c r="I367" s="21">
        <f t="shared" si="25"/>
        <v>3.7738795543704674E-3</v>
      </c>
      <c r="J367" s="21">
        <f t="shared" si="25"/>
        <v>3.2250093947185105E-3</v>
      </c>
      <c r="K367" s="21">
        <f t="shared" si="25"/>
        <v>7.2352587342810401E-3</v>
      </c>
      <c r="L367" s="21">
        <f t="shared" si="25"/>
        <v>9.4680225953629286E-3</v>
      </c>
      <c r="M367" s="21">
        <f t="shared" si="25"/>
        <v>1.3751069002983857E-2</v>
      </c>
      <c r="N367" s="21">
        <f t="shared" si="25"/>
        <v>1.3831357056900057E-2</v>
      </c>
      <c r="O367" s="16" t="e">
        <f t="shared" si="24"/>
        <v>#VALUE!</v>
      </c>
      <c r="P367" s="22" t="s">
        <v>208</v>
      </c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</row>
    <row r="368" spans="1:71" x14ac:dyDescent="0.25">
      <c r="A368" s="12"/>
      <c r="B368" s="27" t="s">
        <v>48</v>
      </c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9"/>
      <c r="O368" s="16"/>
      <c r="P368" s="4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</row>
    <row r="369" spans="1:71" x14ac:dyDescent="0.25">
      <c r="A369" s="2"/>
      <c r="B369" s="19" t="str">
        <f t="shared" ref="B369:N372" si="26">IFERROR(VLOOKUP($B$368,$4:$126,MATCH($P369&amp;"/"&amp;B$324,$2:$2,0),FALSE),"")</f>
        <v/>
      </c>
      <c r="C369" s="19" t="str">
        <f t="shared" si="26"/>
        <v/>
      </c>
      <c r="D369" s="19" t="str">
        <f t="shared" si="26"/>
        <v/>
      </c>
      <c r="E369" s="19" t="str">
        <f t="shared" si="26"/>
        <v/>
      </c>
      <c r="F369" s="19" t="str">
        <f t="shared" si="26"/>
        <v/>
      </c>
      <c r="G369" s="19" t="str">
        <f t="shared" si="26"/>
        <v/>
      </c>
      <c r="H369" s="19" t="str">
        <f t="shared" si="26"/>
        <v/>
      </c>
      <c r="I369" s="19" t="str">
        <f t="shared" si="26"/>
        <v/>
      </c>
      <c r="J369" s="19">
        <f t="shared" si="26"/>
        <v>724862</v>
      </c>
      <c r="K369" s="19">
        <f t="shared" si="26"/>
        <v>1035150</v>
      </c>
      <c r="L369" s="19">
        <f t="shared" si="26"/>
        <v>1288352</v>
      </c>
      <c r="M369" s="19">
        <f t="shared" si="26"/>
        <v>1309409</v>
      </c>
      <c r="N369" s="19">
        <f t="shared" si="26"/>
        <v>1335147</v>
      </c>
      <c r="O369" s="16"/>
      <c r="P369" s="20" t="s">
        <v>204</v>
      </c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</row>
    <row r="370" spans="1:71" x14ac:dyDescent="0.25">
      <c r="A370" s="2"/>
      <c r="B370" s="19" t="str">
        <f t="shared" si="26"/>
        <v/>
      </c>
      <c r="C370" s="19" t="str">
        <f t="shared" si="26"/>
        <v/>
      </c>
      <c r="D370" s="19" t="str">
        <f t="shared" si="26"/>
        <v/>
      </c>
      <c r="E370" s="19" t="str">
        <f t="shared" si="26"/>
        <v/>
      </c>
      <c r="F370" s="19" t="str">
        <f t="shared" si="26"/>
        <v/>
      </c>
      <c r="G370" s="19" t="str">
        <f t="shared" si="26"/>
        <v/>
      </c>
      <c r="H370" s="19" t="str">
        <f t="shared" si="26"/>
        <v/>
      </c>
      <c r="I370" s="19" t="str">
        <f t="shared" si="26"/>
        <v/>
      </c>
      <c r="J370" s="19">
        <f t="shared" si="26"/>
        <v>817004</v>
      </c>
      <c r="K370" s="19">
        <f t="shared" si="26"/>
        <v>1103845</v>
      </c>
      <c r="L370" s="19">
        <f t="shared" si="26"/>
        <v>1299068</v>
      </c>
      <c r="M370" s="19">
        <f t="shared" si="26"/>
        <v>1302957</v>
      </c>
      <c r="N370" s="19">
        <f t="shared" si="26"/>
        <v>1291460</v>
      </c>
      <c r="O370" s="16"/>
      <c r="P370" s="20" t="s">
        <v>205</v>
      </c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</row>
    <row r="371" spans="1:71" x14ac:dyDescent="0.25">
      <c r="A371" s="2"/>
      <c r="B371" s="19" t="str">
        <f t="shared" si="26"/>
        <v/>
      </c>
      <c r="C371" s="19" t="str">
        <f t="shared" si="26"/>
        <v/>
      </c>
      <c r="D371" s="19" t="str">
        <f t="shared" si="26"/>
        <v/>
      </c>
      <c r="E371" s="19" t="str">
        <f t="shared" si="26"/>
        <v/>
      </c>
      <c r="F371" s="19" t="str">
        <f t="shared" si="26"/>
        <v/>
      </c>
      <c r="G371" s="19" t="str">
        <f t="shared" si="26"/>
        <v/>
      </c>
      <c r="H371" s="19" t="str">
        <f t="shared" si="26"/>
        <v/>
      </c>
      <c r="I371" s="19">
        <f t="shared" si="26"/>
        <v>629704</v>
      </c>
      <c r="J371" s="19">
        <f t="shared" si="26"/>
        <v>863224</v>
      </c>
      <c r="K371" s="19">
        <f t="shared" si="26"/>
        <v>1135337</v>
      </c>
      <c r="L371" s="19">
        <f t="shared" si="26"/>
        <v>1327063</v>
      </c>
      <c r="M371" s="19">
        <f t="shared" si="26"/>
        <v>1286528</v>
      </c>
      <c r="N371" s="19">
        <f t="shared" si="26"/>
        <v>1258652</v>
      </c>
      <c r="O371" s="16"/>
      <c r="P371" s="20" t="s">
        <v>206</v>
      </c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</row>
    <row r="372" spans="1:71" x14ac:dyDescent="0.25">
      <c r="A372" s="2"/>
      <c r="B372" s="19" t="str">
        <f t="shared" si="26"/>
        <v/>
      </c>
      <c r="C372" s="19" t="str">
        <f t="shared" si="26"/>
        <v/>
      </c>
      <c r="D372" s="19" t="str">
        <f t="shared" si="26"/>
        <v/>
      </c>
      <c r="E372" s="19" t="str">
        <f t="shared" si="26"/>
        <v/>
      </c>
      <c r="F372" s="19" t="str">
        <f t="shared" si="26"/>
        <v/>
      </c>
      <c r="G372" s="19" t="str">
        <f t="shared" si="26"/>
        <v/>
      </c>
      <c r="H372" s="19">
        <f t="shared" si="26"/>
        <v>494959.37</v>
      </c>
      <c r="I372" s="19">
        <f t="shared" si="26"/>
        <v>692703.01</v>
      </c>
      <c r="J372" s="19">
        <f t="shared" si="26"/>
        <v>977051.48300000001</v>
      </c>
      <c r="K372" s="19">
        <f t="shared" si="26"/>
        <v>1250872.3189999999</v>
      </c>
      <c r="L372" s="19">
        <f t="shared" si="26"/>
        <v>1323943.8489999999</v>
      </c>
      <c r="M372" s="19">
        <f t="shared" si="26"/>
        <v>1237680.702</v>
      </c>
      <c r="N372" s="19">
        <f>IFERROR(VLOOKUP($B$368,$4:$126,MATCH($P372&amp;"/"&amp;N$324,$2:$2,0),FALSE),IFERROR(VLOOKUP($B$368,$4:$126,MATCH($P371&amp;"/"&amp;N$324,$2:$2,0),FALSE),IFERROR(VLOOKUP($B$368,$4:$126,MATCH($P370&amp;"/"&amp;N$324,$2:$2,0),FALSE),IFERROR(VLOOKUP($B$368,$4:$126,MATCH($P369&amp;"/"&amp;N$324,$2:$2,0),FALSE),""))))</f>
        <v>1258652</v>
      </c>
      <c r="O372" s="16" t="e">
        <f t="shared" ref="O372:O373" si="27">RATE(M$324-B$324,,-B372,M372)</f>
        <v>#VALUE!</v>
      </c>
      <c r="P372" s="20" t="s">
        <v>207</v>
      </c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</row>
    <row r="373" spans="1:71" x14ac:dyDescent="0.25">
      <c r="A373" s="30"/>
      <c r="B373" s="21" t="e">
        <f t="shared" ref="B373:N373" si="28">+B372/B$378</f>
        <v>#VALUE!</v>
      </c>
      <c r="C373" s="21" t="e">
        <f t="shared" si="28"/>
        <v>#VALUE!</v>
      </c>
      <c r="D373" s="21" t="e">
        <f t="shared" si="28"/>
        <v>#VALUE!</v>
      </c>
      <c r="E373" s="21" t="e">
        <f t="shared" si="28"/>
        <v>#VALUE!</v>
      </c>
      <c r="F373" s="21" t="e">
        <f t="shared" si="28"/>
        <v>#VALUE!</v>
      </c>
      <c r="G373" s="21" t="e">
        <f t="shared" si="28"/>
        <v>#VALUE!</v>
      </c>
      <c r="H373" s="21">
        <f t="shared" si="28"/>
        <v>0.38768687953405201</v>
      </c>
      <c r="I373" s="21">
        <f t="shared" si="28"/>
        <v>0.24608750543067862</v>
      </c>
      <c r="J373" s="21">
        <f t="shared" si="28"/>
        <v>0.31678449103248146</v>
      </c>
      <c r="K373" s="21">
        <f t="shared" si="28"/>
        <v>0.37652841137666243</v>
      </c>
      <c r="L373" s="21">
        <f t="shared" si="28"/>
        <v>0.34957020399192934</v>
      </c>
      <c r="M373" s="21">
        <f t="shared" si="28"/>
        <v>0.33391489965510068</v>
      </c>
      <c r="N373" s="21">
        <f t="shared" si="28"/>
        <v>0.35397542185765579</v>
      </c>
      <c r="O373" s="16" t="e">
        <f t="shared" si="27"/>
        <v>#VALUE!</v>
      </c>
      <c r="P373" s="22" t="s">
        <v>208</v>
      </c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</row>
    <row r="374" spans="1:71" x14ac:dyDescent="0.25">
      <c r="A374" s="2"/>
      <c r="B374" s="31" t="s">
        <v>49</v>
      </c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9"/>
      <c r="O374" s="16"/>
      <c r="P374" s="4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</row>
    <row r="375" spans="1:71" x14ac:dyDescent="0.25">
      <c r="A375" s="2"/>
      <c r="B375" s="19" t="str">
        <f t="shared" ref="B375:N378" si="29">IFERROR(VLOOKUP($B$374,$4:$126,MATCH($P375&amp;"/"&amp;B$324,$2:$2,0),FALSE),"")</f>
        <v/>
      </c>
      <c r="C375" s="19" t="str">
        <f t="shared" si="29"/>
        <v/>
      </c>
      <c r="D375" s="19" t="str">
        <f t="shared" si="29"/>
        <v/>
      </c>
      <c r="E375" s="19" t="str">
        <f t="shared" si="29"/>
        <v/>
      </c>
      <c r="F375" s="19" t="str">
        <f t="shared" si="29"/>
        <v/>
      </c>
      <c r="G375" s="19" t="str">
        <f t="shared" si="29"/>
        <v/>
      </c>
      <c r="H375" s="19" t="str">
        <f t="shared" si="29"/>
        <v/>
      </c>
      <c r="I375" s="19" t="str">
        <f t="shared" si="29"/>
        <v/>
      </c>
      <c r="J375" s="19">
        <f t="shared" si="29"/>
        <v>2758938</v>
      </c>
      <c r="K375" s="19">
        <f t="shared" si="29"/>
        <v>3325392</v>
      </c>
      <c r="L375" s="19">
        <f t="shared" si="29"/>
        <v>3621665</v>
      </c>
      <c r="M375" s="19">
        <f t="shared" si="29"/>
        <v>3950274</v>
      </c>
      <c r="N375" s="19">
        <f t="shared" si="29"/>
        <v>3834514</v>
      </c>
      <c r="O375" s="16"/>
      <c r="P375" s="20" t="s">
        <v>204</v>
      </c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</row>
    <row r="376" spans="1:71" x14ac:dyDescent="0.25">
      <c r="A376" s="2"/>
      <c r="B376" s="19" t="str">
        <f t="shared" si="29"/>
        <v/>
      </c>
      <c r="C376" s="19" t="str">
        <f t="shared" si="29"/>
        <v/>
      </c>
      <c r="D376" s="19" t="str">
        <f t="shared" si="29"/>
        <v/>
      </c>
      <c r="E376" s="19" t="str">
        <f t="shared" si="29"/>
        <v/>
      </c>
      <c r="F376" s="19" t="str">
        <f t="shared" si="29"/>
        <v/>
      </c>
      <c r="G376" s="19" t="str">
        <f t="shared" si="29"/>
        <v/>
      </c>
      <c r="H376" s="19" t="str">
        <f t="shared" si="29"/>
        <v/>
      </c>
      <c r="I376" s="19" t="str">
        <f t="shared" si="29"/>
        <v/>
      </c>
      <c r="J376" s="19">
        <f t="shared" si="29"/>
        <v>2976084</v>
      </c>
      <c r="K376" s="19">
        <f t="shared" si="29"/>
        <v>3460369</v>
      </c>
      <c r="L376" s="19">
        <f t="shared" si="29"/>
        <v>3963537</v>
      </c>
      <c r="M376" s="19">
        <f t="shared" si="29"/>
        <v>3930986</v>
      </c>
      <c r="N376" s="19">
        <f t="shared" si="29"/>
        <v>3648577</v>
      </c>
      <c r="O376" s="16"/>
      <c r="P376" s="20" t="s">
        <v>205</v>
      </c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</row>
    <row r="377" spans="1:71" x14ac:dyDescent="0.25">
      <c r="A377" s="2"/>
      <c r="B377" s="19" t="str">
        <f t="shared" si="29"/>
        <v/>
      </c>
      <c r="C377" s="19" t="str">
        <f t="shared" si="29"/>
        <v/>
      </c>
      <c r="D377" s="19" t="str">
        <f t="shared" si="29"/>
        <v/>
      </c>
      <c r="E377" s="19" t="str">
        <f t="shared" si="29"/>
        <v/>
      </c>
      <c r="F377" s="19" t="str">
        <f t="shared" si="29"/>
        <v/>
      </c>
      <c r="G377" s="19" t="str">
        <f t="shared" si="29"/>
        <v/>
      </c>
      <c r="H377" s="19" t="str">
        <f t="shared" si="29"/>
        <v/>
      </c>
      <c r="I377" s="19">
        <f t="shared" si="29"/>
        <v>1446747</v>
      </c>
      <c r="J377" s="19">
        <f t="shared" si="29"/>
        <v>2831481</v>
      </c>
      <c r="K377" s="19">
        <f t="shared" si="29"/>
        <v>3423247</v>
      </c>
      <c r="L377" s="19">
        <f t="shared" si="29"/>
        <v>4258464</v>
      </c>
      <c r="M377" s="19">
        <f t="shared" si="29"/>
        <v>3759329</v>
      </c>
      <c r="N377" s="19">
        <f t="shared" si="29"/>
        <v>3555761</v>
      </c>
      <c r="O377" s="16"/>
      <c r="P377" s="20" t="s">
        <v>206</v>
      </c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</row>
    <row r="378" spans="1:71" x14ac:dyDescent="0.25">
      <c r="A378" s="2"/>
      <c r="B378" s="19" t="str">
        <f t="shared" si="29"/>
        <v/>
      </c>
      <c r="C378" s="19" t="str">
        <f t="shared" si="29"/>
        <v/>
      </c>
      <c r="D378" s="19" t="str">
        <f t="shared" si="29"/>
        <v/>
      </c>
      <c r="E378" s="19" t="str">
        <f t="shared" si="29"/>
        <v/>
      </c>
      <c r="F378" s="19" t="str">
        <f t="shared" si="29"/>
        <v/>
      </c>
      <c r="G378" s="19" t="str">
        <f t="shared" si="29"/>
        <v/>
      </c>
      <c r="H378" s="19">
        <f t="shared" si="29"/>
        <v>1276698.79</v>
      </c>
      <c r="I378" s="19">
        <f t="shared" si="29"/>
        <v>2814864.61</v>
      </c>
      <c r="J378" s="19">
        <f t="shared" si="29"/>
        <v>3084278.1469999999</v>
      </c>
      <c r="K378" s="19">
        <f t="shared" si="29"/>
        <v>3322119.344</v>
      </c>
      <c r="L378" s="19">
        <f t="shared" si="29"/>
        <v>3787347.531</v>
      </c>
      <c r="M378" s="19">
        <f t="shared" si="29"/>
        <v>3706575.2480000001</v>
      </c>
      <c r="N378" s="19">
        <f>IFERROR(VLOOKUP($B$374,$4:$126,MATCH($P378&amp;"/"&amp;N$324,$2:$2,0),FALSE),IFERROR(VLOOKUP($B$374,$4:$126,MATCH($P377&amp;"/"&amp;N$324,$2:$2,0),FALSE),IFERROR(VLOOKUP($B$374,$4:$126,MATCH($P376&amp;"/"&amp;N$324,$2:$2,0),FALSE),IFERROR(VLOOKUP($B$374,$4:$126,MATCH($P375&amp;"/"&amp;N$324,$2:$2,0),FALSE),""))))</f>
        <v>3555761</v>
      </c>
      <c r="O378" s="16" t="e">
        <f>RATE(M$324-B$324,,-B378,M378)</f>
        <v>#VALUE!</v>
      </c>
      <c r="P378" s="20" t="s">
        <v>207</v>
      </c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</row>
    <row r="379" spans="1:71" x14ac:dyDescent="0.25">
      <c r="A379" s="2"/>
      <c r="B379" s="32" t="s">
        <v>50</v>
      </c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5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</row>
    <row r="380" spans="1:71" x14ac:dyDescent="0.25">
      <c r="A380" s="2"/>
      <c r="B380" s="33" t="s">
        <v>52</v>
      </c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5"/>
      <c r="O380" s="16"/>
      <c r="P380" s="4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</row>
    <row r="381" spans="1:71" x14ac:dyDescent="0.25">
      <c r="A381" s="2"/>
      <c r="B381" s="19" t="str">
        <f t="shared" ref="B381:N384" si="30">IFERROR(VLOOKUP($B$380,$4:$126,MATCH($P381&amp;"/"&amp;B$324,$2:$2,0),FALSE),"")</f>
        <v/>
      </c>
      <c r="C381" s="19" t="str">
        <f t="shared" si="30"/>
        <v/>
      </c>
      <c r="D381" s="19" t="str">
        <f t="shared" si="30"/>
        <v/>
      </c>
      <c r="E381" s="19" t="str">
        <f t="shared" si="30"/>
        <v/>
      </c>
      <c r="F381" s="19" t="str">
        <f t="shared" si="30"/>
        <v/>
      </c>
      <c r="G381" s="19" t="str">
        <f t="shared" si="30"/>
        <v/>
      </c>
      <c r="H381" s="19" t="str">
        <f t="shared" si="30"/>
        <v/>
      </c>
      <c r="I381" s="19" t="str">
        <f t="shared" si="30"/>
        <v/>
      </c>
      <c r="J381" s="19">
        <f t="shared" si="30"/>
        <v>453336</v>
      </c>
      <c r="K381" s="19">
        <f t="shared" si="30"/>
        <v>438419</v>
      </c>
      <c r="L381" s="19">
        <f t="shared" si="30"/>
        <v>529867</v>
      </c>
      <c r="M381" s="19">
        <f t="shared" si="30"/>
        <v>613065</v>
      </c>
      <c r="N381" s="19">
        <f t="shared" si="30"/>
        <v>535176</v>
      </c>
      <c r="O381" s="16"/>
      <c r="P381" s="20" t="s">
        <v>204</v>
      </c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</row>
    <row r="382" spans="1:71" x14ac:dyDescent="0.25">
      <c r="A382" s="2"/>
      <c r="B382" s="19" t="str">
        <f t="shared" si="30"/>
        <v/>
      </c>
      <c r="C382" s="19" t="str">
        <f t="shared" si="30"/>
        <v/>
      </c>
      <c r="D382" s="19" t="str">
        <f t="shared" si="30"/>
        <v/>
      </c>
      <c r="E382" s="19" t="str">
        <f t="shared" si="30"/>
        <v/>
      </c>
      <c r="F382" s="19" t="str">
        <f t="shared" si="30"/>
        <v/>
      </c>
      <c r="G382" s="19" t="str">
        <f t="shared" si="30"/>
        <v/>
      </c>
      <c r="H382" s="19" t="str">
        <f t="shared" si="30"/>
        <v/>
      </c>
      <c r="I382" s="19" t="str">
        <f t="shared" si="30"/>
        <v/>
      </c>
      <c r="J382" s="19">
        <f t="shared" si="30"/>
        <v>481341</v>
      </c>
      <c r="K382" s="19">
        <f t="shared" si="30"/>
        <v>461282</v>
      </c>
      <c r="L382" s="19">
        <f t="shared" si="30"/>
        <v>607838</v>
      </c>
      <c r="M382" s="19">
        <f t="shared" si="30"/>
        <v>604033</v>
      </c>
      <c r="N382" s="19">
        <f t="shared" si="30"/>
        <v>533883</v>
      </c>
      <c r="O382" s="16"/>
      <c r="P382" s="20" t="s">
        <v>205</v>
      </c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</row>
    <row r="383" spans="1:71" x14ac:dyDescent="0.25">
      <c r="A383" s="2"/>
      <c r="B383" s="19" t="str">
        <f t="shared" si="30"/>
        <v/>
      </c>
      <c r="C383" s="19" t="str">
        <f t="shared" si="30"/>
        <v/>
      </c>
      <c r="D383" s="19" t="str">
        <f t="shared" si="30"/>
        <v/>
      </c>
      <c r="E383" s="19" t="str">
        <f t="shared" si="30"/>
        <v/>
      </c>
      <c r="F383" s="19" t="str">
        <f t="shared" si="30"/>
        <v/>
      </c>
      <c r="G383" s="19" t="str">
        <f t="shared" si="30"/>
        <v/>
      </c>
      <c r="H383" s="19" t="str">
        <f t="shared" si="30"/>
        <v/>
      </c>
      <c r="I383" s="19">
        <f t="shared" si="30"/>
        <v>590006</v>
      </c>
      <c r="J383" s="19">
        <f t="shared" si="30"/>
        <v>594909</v>
      </c>
      <c r="K383" s="19">
        <f t="shared" si="30"/>
        <v>653226</v>
      </c>
      <c r="L383" s="19">
        <f t="shared" si="30"/>
        <v>726797</v>
      </c>
      <c r="M383" s="19">
        <f t="shared" si="30"/>
        <v>555205</v>
      </c>
      <c r="N383" s="19">
        <f t="shared" si="30"/>
        <v>615111</v>
      </c>
      <c r="O383" s="16"/>
      <c r="P383" s="20" t="s">
        <v>206</v>
      </c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</row>
    <row r="384" spans="1:71" x14ac:dyDescent="0.25">
      <c r="A384" s="2"/>
      <c r="B384" s="19" t="str">
        <f t="shared" si="30"/>
        <v/>
      </c>
      <c r="C384" s="19" t="str">
        <f t="shared" si="30"/>
        <v/>
      </c>
      <c r="D384" s="19" t="str">
        <f t="shared" si="30"/>
        <v/>
      </c>
      <c r="E384" s="19" t="str">
        <f t="shared" si="30"/>
        <v/>
      </c>
      <c r="F384" s="19" t="str">
        <f t="shared" si="30"/>
        <v/>
      </c>
      <c r="G384" s="19" t="str">
        <f t="shared" si="30"/>
        <v/>
      </c>
      <c r="H384" s="19">
        <f t="shared" si="30"/>
        <v>450791.34</v>
      </c>
      <c r="I384" s="19">
        <f t="shared" si="30"/>
        <v>475915.78</v>
      </c>
      <c r="J384" s="19">
        <f t="shared" si="30"/>
        <v>559064.69099999999</v>
      </c>
      <c r="K384" s="19">
        <f t="shared" si="30"/>
        <v>562142.16899999999</v>
      </c>
      <c r="L384" s="19">
        <f t="shared" si="30"/>
        <v>656867.89</v>
      </c>
      <c r="M384" s="19">
        <f t="shared" si="30"/>
        <v>603777.80700000003</v>
      </c>
      <c r="N384" s="19">
        <f>IFERROR(VLOOKUP($B$380,$4:$126,MATCH($P384&amp;"/"&amp;N$324,$2:$2,0),FALSE),IFERROR(VLOOKUP($B$380,$4:$126,MATCH($P383&amp;"/"&amp;N$324,$2:$2,0),FALSE),IFERROR(VLOOKUP($B$380,$4:$126,MATCH($P382&amp;"/"&amp;N$324,$2:$2,0),FALSE),IFERROR(VLOOKUP($B$380,$4:$126,MATCH($P381&amp;"/"&amp;N$324,$2:$2,0),FALSE),""))))</f>
        <v>615111</v>
      </c>
      <c r="O384" s="16" t="e">
        <f t="shared" ref="O384:O385" si="31">RATE(M$324-B$324,,-B384,M384)</f>
        <v>#VALUE!</v>
      </c>
      <c r="P384" s="20" t="s">
        <v>207</v>
      </c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</row>
    <row r="385" spans="1:71" x14ac:dyDescent="0.25">
      <c r="A385" s="12"/>
      <c r="B385" s="21" t="e">
        <f t="shared" ref="B385:N385" si="32">+B384/B$378</f>
        <v>#VALUE!</v>
      </c>
      <c r="C385" s="21" t="e">
        <f t="shared" si="32"/>
        <v>#VALUE!</v>
      </c>
      <c r="D385" s="21" t="e">
        <f t="shared" si="32"/>
        <v>#VALUE!</v>
      </c>
      <c r="E385" s="21" t="e">
        <f t="shared" si="32"/>
        <v>#VALUE!</v>
      </c>
      <c r="F385" s="21" t="e">
        <f t="shared" si="32"/>
        <v>#VALUE!</v>
      </c>
      <c r="G385" s="21" t="e">
        <f t="shared" si="32"/>
        <v>#VALUE!</v>
      </c>
      <c r="H385" s="21">
        <f t="shared" si="32"/>
        <v>0.35309138187559497</v>
      </c>
      <c r="I385" s="21">
        <f t="shared" si="32"/>
        <v>0.169072351938092</v>
      </c>
      <c r="J385" s="21">
        <f t="shared" si="32"/>
        <v>0.18126273453767075</v>
      </c>
      <c r="K385" s="21">
        <f t="shared" si="32"/>
        <v>0.16921191287581872</v>
      </c>
      <c r="L385" s="21">
        <f t="shared" si="32"/>
        <v>0.17343744787702717</v>
      </c>
      <c r="M385" s="21">
        <f t="shared" si="32"/>
        <v>0.16289371363114438</v>
      </c>
      <c r="N385" s="21">
        <f t="shared" si="32"/>
        <v>0.1729899731731126</v>
      </c>
      <c r="O385" s="16" t="e">
        <f t="shared" si="31"/>
        <v>#VALUE!</v>
      </c>
      <c r="P385" s="22" t="s">
        <v>208</v>
      </c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</row>
    <row r="386" spans="1:71" x14ac:dyDescent="0.25">
      <c r="A386" s="12"/>
      <c r="B386" s="33" t="s">
        <v>63</v>
      </c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5"/>
      <c r="O386" s="16"/>
      <c r="P386" s="4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</row>
    <row r="387" spans="1:71" x14ac:dyDescent="0.25">
      <c r="A387" s="2"/>
      <c r="B387" s="19" t="str">
        <f t="shared" ref="B387:N390" si="33">IFERROR(VLOOKUP($B$386,$4:$126,MATCH($P387&amp;"/"&amp;B$324,$2:$2,0),FALSE),"")</f>
        <v/>
      </c>
      <c r="C387" s="19" t="str">
        <f t="shared" si="33"/>
        <v/>
      </c>
      <c r="D387" s="19" t="str">
        <f t="shared" si="33"/>
        <v/>
      </c>
      <c r="E387" s="19" t="str">
        <f t="shared" si="33"/>
        <v/>
      </c>
      <c r="F387" s="19" t="str">
        <f t="shared" si="33"/>
        <v/>
      </c>
      <c r="G387" s="19" t="str">
        <f t="shared" si="33"/>
        <v/>
      </c>
      <c r="H387" s="19" t="str">
        <f t="shared" si="33"/>
        <v/>
      </c>
      <c r="I387" s="19" t="str">
        <f t="shared" si="33"/>
        <v/>
      </c>
      <c r="J387" s="19">
        <f t="shared" si="33"/>
        <v>660270</v>
      </c>
      <c r="K387" s="19">
        <f t="shared" si="33"/>
        <v>924981</v>
      </c>
      <c r="L387" s="19">
        <f t="shared" si="33"/>
        <v>1266248</v>
      </c>
      <c r="M387" s="19">
        <f t="shared" si="33"/>
        <v>1669781</v>
      </c>
      <c r="N387" s="19">
        <f t="shared" si="33"/>
        <v>1726079</v>
      </c>
      <c r="O387" s="16"/>
      <c r="P387" s="20" t="s">
        <v>204</v>
      </c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</row>
    <row r="388" spans="1:71" x14ac:dyDescent="0.25">
      <c r="A388" s="2"/>
      <c r="B388" s="19" t="str">
        <f t="shared" si="33"/>
        <v/>
      </c>
      <c r="C388" s="19" t="str">
        <f t="shared" si="33"/>
        <v/>
      </c>
      <c r="D388" s="19" t="str">
        <f t="shared" si="33"/>
        <v/>
      </c>
      <c r="E388" s="19" t="str">
        <f t="shared" si="33"/>
        <v/>
      </c>
      <c r="F388" s="19" t="str">
        <f t="shared" si="33"/>
        <v/>
      </c>
      <c r="G388" s="19" t="str">
        <f t="shared" si="33"/>
        <v/>
      </c>
      <c r="H388" s="19" t="str">
        <f t="shared" si="33"/>
        <v/>
      </c>
      <c r="I388" s="19" t="str">
        <f t="shared" si="33"/>
        <v/>
      </c>
      <c r="J388" s="19">
        <f t="shared" si="33"/>
        <v>850512</v>
      </c>
      <c r="K388" s="19">
        <f t="shared" si="33"/>
        <v>1338945</v>
      </c>
      <c r="L388" s="19">
        <f t="shared" si="33"/>
        <v>1678479</v>
      </c>
      <c r="M388" s="19">
        <f t="shared" si="33"/>
        <v>1785294</v>
      </c>
      <c r="N388" s="19">
        <f t="shared" si="33"/>
        <v>1447950</v>
      </c>
      <c r="O388" s="16"/>
      <c r="P388" s="20" t="s">
        <v>205</v>
      </c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</row>
    <row r="389" spans="1:71" x14ac:dyDescent="0.25">
      <c r="A389" s="2"/>
      <c r="B389" s="19" t="str">
        <f t="shared" si="33"/>
        <v/>
      </c>
      <c r="C389" s="19" t="str">
        <f t="shared" si="33"/>
        <v/>
      </c>
      <c r="D389" s="19" t="str">
        <f t="shared" si="33"/>
        <v/>
      </c>
      <c r="E389" s="19" t="str">
        <f t="shared" si="33"/>
        <v/>
      </c>
      <c r="F389" s="19" t="str">
        <f t="shared" si="33"/>
        <v/>
      </c>
      <c r="G389" s="19" t="str">
        <f t="shared" si="33"/>
        <v/>
      </c>
      <c r="H389" s="19" t="str">
        <f t="shared" si="33"/>
        <v/>
      </c>
      <c r="I389" s="19">
        <f t="shared" si="33"/>
        <v>1022889</v>
      </c>
      <c r="J389" s="19">
        <f t="shared" si="33"/>
        <v>779862</v>
      </c>
      <c r="K389" s="19">
        <f t="shared" si="33"/>
        <v>1376290</v>
      </c>
      <c r="L389" s="19">
        <f t="shared" si="33"/>
        <v>2077847</v>
      </c>
      <c r="M389" s="19">
        <f t="shared" si="33"/>
        <v>1696454</v>
      </c>
      <c r="N389" s="19">
        <f t="shared" si="33"/>
        <v>1419245</v>
      </c>
      <c r="O389" s="16"/>
      <c r="P389" s="20" t="s">
        <v>206</v>
      </c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</row>
    <row r="390" spans="1:71" x14ac:dyDescent="0.25">
      <c r="A390" s="2"/>
      <c r="B390" s="19" t="str">
        <f t="shared" si="33"/>
        <v/>
      </c>
      <c r="C390" s="19" t="str">
        <f t="shared" si="33"/>
        <v/>
      </c>
      <c r="D390" s="19" t="str">
        <f t="shared" si="33"/>
        <v/>
      </c>
      <c r="E390" s="19" t="str">
        <f t="shared" si="33"/>
        <v/>
      </c>
      <c r="F390" s="19" t="str">
        <f t="shared" si="33"/>
        <v/>
      </c>
      <c r="G390" s="19" t="str">
        <f t="shared" si="33"/>
        <v/>
      </c>
      <c r="H390" s="19">
        <f t="shared" si="33"/>
        <v>863491.81</v>
      </c>
      <c r="I390" s="19">
        <f t="shared" si="33"/>
        <v>851969.04</v>
      </c>
      <c r="J390" s="19">
        <f t="shared" si="33"/>
        <v>854011.27800000005</v>
      </c>
      <c r="K390" s="19">
        <f t="shared" si="33"/>
        <v>1117614.074</v>
      </c>
      <c r="L390" s="19">
        <f t="shared" si="33"/>
        <v>1582568.409</v>
      </c>
      <c r="M390" s="19">
        <f t="shared" si="33"/>
        <v>1539898.871</v>
      </c>
      <c r="N390" s="19">
        <f>IFERROR(VLOOKUP($B$386,$4:$126,MATCH($P390&amp;"/"&amp;N$324,$2:$2,0),FALSE),IFERROR(VLOOKUP($B$386,$4:$126,MATCH($P389&amp;"/"&amp;N$324,$2:$2,0),FALSE),IFERROR(VLOOKUP($B$386,$4:$126,MATCH($P388&amp;"/"&amp;N$324,$2:$2,0),FALSE),IFERROR(VLOOKUP($B$386,$4:$126,MATCH($P387&amp;"/"&amp;N$324,$2:$2,0),FALSE),""))))</f>
        <v>1419245</v>
      </c>
      <c r="O390" s="16" t="e">
        <f t="shared" ref="O390:O391" si="34">RATE(M$324-B$324,,-B390,M390)</f>
        <v>#VALUE!</v>
      </c>
      <c r="P390" s="20" t="s">
        <v>207</v>
      </c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</row>
    <row r="391" spans="1:71" x14ac:dyDescent="0.25">
      <c r="A391" s="2"/>
      <c r="B391" s="21" t="e">
        <f t="shared" ref="B391:N391" si="35">+B390/B$378</f>
        <v>#VALUE!</v>
      </c>
      <c r="C391" s="21" t="e">
        <f t="shared" si="35"/>
        <v>#VALUE!</v>
      </c>
      <c r="D391" s="21" t="e">
        <f t="shared" si="35"/>
        <v>#VALUE!</v>
      </c>
      <c r="E391" s="21" t="e">
        <f t="shared" si="35"/>
        <v>#VALUE!</v>
      </c>
      <c r="F391" s="21" t="e">
        <f t="shared" si="35"/>
        <v>#VALUE!</v>
      </c>
      <c r="G391" s="21" t="e">
        <f t="shared" si="35"/>
        <v>#VALUE!</v>
      </c>
      <c r="H391" s="21">
        <f t="shared" si="35"/>
        <v>0.67634732386642271</v>
      </c>
      <c r="I391" s="21">
        <f t="shared" si="35"/>
        <v>0.30266785726507822</v>
      </c>
      <c r="J391" s="21">
        <f t="shared" si="35"/>
        <v>0.27689178384597884</v>
      </c>
      <c r="K391" s="21">
        <f t="shared" si="35"/>
        <v>0.33641599180309278</v>
      </c>
      <c r="L391" s="21">
        <f t="shared" si="35"/>
        <v>0.4178566651321125</v>
      </c>
      <c r="M391" s="21">
        <f t="shared" si="35"/>
        <v>0.41545058928208761</v>
      </c>
      <c r="N391" s="21">
        <f t="shared" si="35"/>
        <v>0.39913959346536509</v>
      </c>
      <c r="O391" s="16" t="e">
        <f t="shared" si="34"/>
        <v>#VALUE!</v>
      </c>
      <c r="P391" s="22" t="s">
        <v>208</v>
      </c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</row>
    <row r="392" spans="1:71" x14ac:dyDescent="0.25">
      <c r="A392" s="2"/>
      <c r="B392" s="33" t="s">
        <v>87</v>
      </c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5"/>
      <c r="O392" s="16"/>
      <c r="P392" s="4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</row>
    <row r="393" spans="1:71" x14ac:dyDescent="0.25">
      <c r="A393" s="2"/>
      <c r="B393" s="19" t="str">
        <f t="shared" ref="B393:N396" si="36">IFERROR(VLOOKUP($B$392,$4:$126,MATCH($P393&amp;"/"&amp;B$324,$2:$2,0),FALSE),"")</f>
        <v/>
      </c>
      <c r="C393" s="19" t="str">
        <f t="shared" si="36"/>
        <v/>
      </c>
      <c r="D393" s="19" t="str">
        <f t="shared" si="36"/>
        <v/>
      </c>
      <c r="E393" s="19" t="str">
        <f t="shared" si="36"/>
        <v/>
      </c>
      <c r="F393" s="19" t="str">
        <f t="shared" si="36"/>
        <v/>
      </c>
      <c r="G393" s="19" t="str">
        <f t="shared" si="36"/>
        <v/>
      </c>
      <c r="H393" s="19" t="str">
        <f t="shared" si="36"/>
        <v/>
      </c>
      <c r="I393" s="19" t="str">
        <f t="shared" si="36"/>
        <v/>
      </c>
      <c r="J393" s="19">
        <f t="shared" si="36"/>
        <v>61836</v>
      </c>
      <c r="K393" s="19">
        <f t="shared" si="36"/>
        <v>293537</v>
      </c>
      <c r="L393" s="19">
        <f t="shared" si="36"/>
        <v>606193</v>
      </c>
      <c r="M393" s="19">
        <f t="shared" si="36"/>
        <v>997727</v>
      </c>
      <c r="N393" s="19">
        <f t="shared" si="36"/>
        <v>931934</v>
      </c>
      <c r="O393" s="16"/>
      <c r="P393" s="20" t="s">
        <v>204</v>
      </c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</row>
    <row r="394" spans="1:71" x14ac:dyDescent="0.25">
      <c r="A394" s="2"/>
      <c r="B394" s="19" t="str">
        <f t="shared" si="36"/>
        <v/>
      </c>
      <c r="C394" s="19" t="str">
        <f t="shared" si="36"/>
        <v/>
      </c>
      <c r="D394" s="19" t="str">
        <f t="shared" si="36"/>
        <v/>
      </c>
      <c r="E394" s="19" t="str">
        <f t="shared" si="36"/>
        <v/>
      </c>
      <c r="F394" s="19" t="str">
        <f t="shared" si="36"/>
        <v/>
      </c>
      <c r="G394" s="19" t="str">
        <f t="shared" si="36"/>
        <v/>
      </c>
      <c r="H394" s="19" t="str">
        <f t="shared" si="36"/>
        <v/>
      </c>
      <c r="I394" s="19" t="str">
        <f t="shared" si="36"/>
        <v/>
      </c>
      <c r="J394" s="19">
        <f t="shared" si="36"/>
        <v>249250</v>
      </c>
      <c r="K394" s="19">
        <f t="shared" si="36"/>
        <v>749808</v>
      </c>
      <c r="L394" s="19">
        <f t="shared" si="36"/>
        <v>1002090</v>
      </c>
      <c r="M394" s="19">
        <f t="shared" si="36"/>
        <v>1136180</v>
      </c>
      <c r="N394" s="19">
        <f t="shared" si="36"/>
        <v>875095</v>
      </c>
      <c r="O394" s="16"/>
      <c r="P394" s="20" t="s">
        <v>205</v>
      </c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</row>
    <row r="395" spans="1:71" x14ac:dyDescent="0.25">
      <c r="A395" s="2"/>
      <c r="B395" s="19" t="str">
        <f t="shared" si="36"/>
        <v/>
      </c>
      <c r="C395" s="19" t="str">
        <f t="shared" si="36"/>
        <v/>
      </c>
      <c r="D395" s="19" t="str">
        <f t="shared" si="36"/>
        <v/>
      </c>
      <c r="E395" s="19" t="str">
        <f t="shared" si="36"/>
        <v/>
      </c>
      <c r="F395" s="19" t="str">
        <f t="shared" si="36"/>
        <v/>
      </c>
      <c r="G395" s="19" t="str">
        <f t="shared" si="36"/>
        <v/>
      </c>
      <c r="H395" s="19" t="str">
        <f t="shared" si="36"/>
        <v/>
      </c>
      <c r="I395" s="19">
        <f t="shared" si="36"/>
        <v>359460</v>
      </c>
      <c r="J395" s="19">
        <f t="shared" si="36"/>
        <v>78023</v>
      </c>
      <c r="K395" s="19">
        <f t="shared" si="36"/>
        <v>630560</v>
      </c>
      <c r="L395" s="19">
        <f t="shared" si="36"/>
        <v>1308275</v>
      </c>
      <c r="M395" s="19">
        <f t="shared" si="36"/>
        <v>1098937</v>
      </c>
      <c r="N395" s="19">
        <f t="shared" si="36"/>
        <v>753688</v>
      </c>
      <c r="O395" s="16"/>
      <c r="P395" s="20" t="s">
        <v>206</v>
      </c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</row>
    <row r="396" spans="1:71" x14ac:dyDescent="0.25">
      <c r="A396" s="2"/>
      <c r="B396" s="19" t="str">
        <f t="shared" si="36"/>
        <v/>
      </c>
      <c r="C396" s="19" t="str">
        <f t="shared" si="36"/>
        <v/>
      </c>
      <c r="D396" s="19" t="str">
        <f t="shared" si="36"/>
        <v/>
      </c>
      <c r="E396" s="19" t="str">
        <f t="shared" si="36"/>
        <v/>
      </c>
      <c r="F396" s="19" t="str">
        <f t="shared" si="36"/>
        <v/>
      </c>
      <c r="G396" s="19" t="str">
        <f t="shared" si="36"/>
        <v/>
      </c>
      <c r="H396" s="19">
        <f t="shared" si="36"/>
        <v>364549.37</v>
      </c>
      <c r="I396" s="19">
        <f t="shared" si="36"/>
        <v>283742.28999999998</v>
      </c>
      <c r="J396" s="19">
        <f t="shared" si="36"/>
        <v>159045.45199999999</v>
      </c>
      <c r="K396" s="19">
        <f t="shared" si="36"/>
        <v>440252.14299999998</v>
      </c>
      <c r="L396" s="19">
        <f t="shared" si="36"/>
        <v>881446.28599999996</v>
      </c>
      <c r="M396" s="19">
        <f t="shared" si="36"/>
        <v>878727.25300000003</v>
      </c>
      <c r="N396" s="19">
        <f>IFERROR(VLOOKUP($B$392,$4:$126,MATCH($P396&amp;"/"&amp;N$324,$2:$2,0),FALSE),IFERROR(VLOOKUP($B$392,$4:$126,MATCH($P395&amp;"/"&amp;N$324,$2:$2,0),FALSE),IFERROR(VLOOKUP($B$392,$4:$126,MATCH($P394&amp;"/"&amp;N$324,$2:$2,0),FALSE),IFERROR(VLOOKUP($B$392,$4:$126,MATCH($P393&amp;"/"&amp;N$324,$2:$2,0),FALSE),""))))</f>
        <v>753688</v>
      </c>
      <c r="O396" s="16" t="e">
        <f t="shared" ref="O396:O397" si="37">RATE(M$324-B$324,,-B396,M396)</f>
        <v>#VALUE!</v>
      </c>
      <c r="P396" s="20" t="s">
        <v>207</v>
      </c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</row>
    <row r="397" spans="1:71" x14ac:dyDescent="0.25">
      <c r="A397" s="2"/>
      <c r="B397" s="21" t="e">
        <f t="shared" ref="B397:N397" si="38">+B396/B$378</f>
        <v>#VALUE!</v>
      </c>
      <c r="C397" s="21" t="e">
        <f t="shared" si="38"/>
        <v>#VALUE!</v>
      </c>
      <c r="D397" s="21" t="e">
        <f t="shared" si="38"/>
        <v>#VALUE!</v>
      </c>
      <c r="E397" s="21" t="e">
        <f t="shared" si="38"/>
        <v>#VALUE!</v>
      </c>
      <c r="F397" s="21" t="e">
        <f t="shared" si="38"/>
        <v>#VALUE!</v>
      </c>
      <c r="G397" s="21" t="e">
        <f t="shared" si="38"/>
        <v>#VALUE!</v>
      </c>
      <c r="H397" s="21">
        <f t="shared" si="38"/>
        <v>0.28554062466057478</v>
      </c>
      <c r="I397" s="21">
        <f t="shared" si="38"/>
        <v>0.10080139875715016</v>
      </c>
      <c r="J397" s="21">
        <f t="shared" si="38"/>
        <v>5.1566507435361987E-2</v>
      </c>
      <c r="K397" s="21">
        <f t="shared" si="38"/>
        <v>0.13252147120937385</v>
      </c>
      <c r="L397" s="21">
        <f t="shared" si="38"/>
        <v>0.23273446093479189</v>
      </c>
      <c r="M397" s="21">
        <f t="shared" si="38"/>
        <v>0.23707255193973065</v>
      </c>
      <c r="N397" s="21">
        <f t="shared" si="38"/>
        <v>0.21196250254165003</v>
      </c>
      <c r="O397" s="16" t="e">
        <f t="shared" si="37"/>
        <v>#VALUE!</v>
      </c>
      <c r="P397" s="22" t="s">
        <v>208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</row>
    <row r="398" spans="1:71" x14ac:dyDescent="0.25">
      <c r="A398" s="2"/>
      <c r="B398" s="33" t="s">
        <v>88</v>
      </c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5"/>
      <c r="O398" s="16"/>
      <c r="P398" s="4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</row>
    <row r="399" spans="1:71" x14ac:dyDescent="0.25">
      <c r="A399" s="2"/>
      <c r="B399" s="19" t="str">
        <f t="shared" ref="B399:N402" si="39">IFERROR(VLOOKUP($B$398,$4:$126,MATCH($P399&amp;"/"&amp;B$324,$2:$2,0),FALSE),"")</f>
        <v/>
      </c>
      <c r="C399" s="19" t="str">
        <f t="shared" si="39"/>
        <v/>
      </c>
      <c r="D399" s="19" t="str">
        <f t="shared" si="39"/>
        <v/>
      </c>
      <c r="E399" s="19" t="str">
        <f t="shared" si="39"/>
        <v/>
      </c>
      <c r="F399" s="19" t="str">
        <f t="shared" si="39"/>
        <v/>
      </c>
      <c r="G399" s="19" t="str">
        <f t="shared" si="39"/>
        <v/>
      </c>
      <c r="H399" s="19" t="str">
        <f t="shared" si="39"/>
        <v/>
      </c>
      <c r="I399" s="19" t="str">
        <f t="shared" si="39"/>
        <v/>
      </c>
      <c r="J399" s="19">
        <f t="shared" si="39"/>
        <v>85347</v>
      </c>
      <c r="K399" s="19">
        <f t="shared" si="39"/>
        <v>0</v>
      </c>
      <c r="L399" s="19">
        <f t="shared" si="39"/>
        <v>16568</v>
      </c>
      <c r="M399" s="19">
        <f t="shared" si="39"/>
        <v>14343</v>
      </c>
      <c r="N399" s="19">
        <f t="shared" si="39"/>
        <v>61804</v>
      </c>
      <c r="O399" s="16"/>
      <c r="P399" s="20" t="s">
        <v>204</v>
      </c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</row>
    <row r="400" spans="1:71" x14ac:dyDescent="0.25">
      <c r="A400" s="2"/>
      <c r="B400" s="19" t="str">
        <f t="shared" si="39"/>
        <v/>
      </c>
      <c r="C400" s="19" t="str">
        <f t="shared" si="39"/>
        <v/>
      </c>
      <c r="D400" s="19" t="str">
        <f t="shared" si="39"/>
        <v/>
      </c>
      <c r="E400" s="19" t="str">
        <f t="shared" si="39"/>
        <v/>
      </c>
      <c r="F400" s="19" t="str">
        <f t="shared" si="39"/>
        <v/>
      </c>
      <c r="G400" s="19" t="str">
        <f t="shared" si="39"/>
        <v/>
      </c>
      <c r="H400" s="19" t="str">
        <f t="shared" si="39"/>
        <v/>
      </c>
      <c r="I400" s="19" t="str">
        <f t="shared" si="39"/>
        <v/>
      </c>
      <c r="J400" s="19">
        <f t="shared" si="39"/>
        <v>70939</v>
      </c>
      <c r="K400" s="19">
        <f t="shared" si="39"/>
        <v>0</v>
      </c>
      <c r="L400" s="19">
        <f t="shared" si="39"/>
        <v>17595</v>
      </c>
      <c r="M400" s="19">
        <f t="shared" si="39"/>
        <v>13781</v>
      </c>
      <c r="N400" s="19">
        <f t="shared" si="39"/>
        <v>64248</v>
      </c>
      <c r="O400" s="16"/>
      <c r="P400" s="20" t="s">
        <v>205</v>
      </c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</row>
    <row r="401" spans="1:71" x14ac:dyDescent="0.25">
      <c r="A401" s="2"/>
      <c r="B401" s="19" t="str">
        <f t="shared" si="39"/>
        <v/>
      </c>
      <c r="C401" s="19" t="str">
        <f t="shared" si="39"/>
        <v/>
      </c>
      <c r="D401" s="19" t="str">
        <f t="shared" si="39"/>
        <v/>
      </c>
      <c r="E401" s="19" t="str">
        <f t="shared" si="39"/>
        <v/>
      </c>
      <c r="F401" s="19" t="str">
        <f t="shared" si="39"/>
        <v/>
      </c>
      <c r="G401" s="19" t="str">
        <f t="shared" si="39"/>
        <v/>
      </c>
      <c r="H401" s="19" t="str">
        <f t="shared" si="39"/>
        <v/>
      </c>
      <c r="I401" s="19">
        <f t="shared" si="39"/>
        <v>44264</v>
      </c>
      <c r="J401" s="19">
        <f t="shared" si="39"/>
        <v>56527</v>
      </c>
      <c r="K401" s="19">
        <f t="shared" si="39"/>
        <v>0</v>
      </c>
      <c r="L401" s="19">
        <f t="shared" si="39"/>
        <v>19155</v>
      </c>
      <c r="M401" s="19">
        <f t="shared" si="39"/>
        <v>14311</v>
      </c>
      <c r="N401" s="19">
        <f t="shared" si="39"/>
        <v>62172</v>
      </c>
      <c r="O401" s="16"/>
      <c r="P401" s="20" t="s">
        <v>206</v>
      </c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</row>
    <row r="402" spans="1:71" x14ac:dyDescent="0.25">
      <c r="A402" s="2"/>
      <c r="B402" s="19" t="str">
        <f t="shared" si="39"/>
        <v/>
      </c>
      <c r="C402" s="19" t="str">
        <f t="shared" si="39"/>
        <v/>
      </c>
      <c r="D402" s="19" t="str">
        <f t="shared" si="39"/>
        <v/>
      </c>
      <c r="E402" s="19" t="str">
        <f t="shared" si="39"/>
        <v/>
      </c>
      <c r="F402" s="19" t="str">
        <f t="shared" si="39"/>
        <v/>
      </c>
      <c r="G402" s="19" t="str">
        <f t="shared" si="39"/>
        <v/>
      </c>
      <c r="H402" s="19">
        <f t="shared" si="39"/>
        <v>55557.91</v>
      </c>
      <c r="I402" s="19">
        <f t="shared" si="39"/>
        <v>111735.06</v>
      </c>
      <c r="J402" s="19">
        <f t="shared" si="39"/>
        <v>0</v>
      </c>
      <c r="K402" s="19">
        <f t="shared" si="39"/>
        <v>17336.828000000001</v>
      </c>
      <c r="L402" s="19">
        <f t="shared" si="39"/>
        <v>19224.352999999999</v>
      </c>
      <c r="M402" s="19">
        <f t="shared" si="39"/>
        <v>0</v>
      </c>
      <c r="N402" s="19">
        <f>IFERROR(VLOOKUP($B$398,$4:$126,MATCH($P402&amp;"/"&amp;N$324,$2:$2,0),FALSE),IFERROR(VLOOKUP($B$398,$4:$126,MATCH($P401&amp;"/"&amp;N$324,$2:$2,0),FALSE),IFERROR(VLOOKUP($B$398,$4:$126,MATCH($P400&amp;"/"&amp;N$324,$2:$2,0),FALSE),IFERROR(VLOOKUP($B$398,$4:$126,MATCH($P399&amp;"/"&amp;N$324,$2:$2,0),FALSE),""))))</f>
        <v>62172</v>
      </c>
      <c r="O402" s="16" t="e">
        <f t="shared" ref="O402:O403" si="40">RATE(M$324-B$324,,-B402,M402)</f>
        <v>#VALUE!</v>
      </c>
      <c r="P402" s="20" t="s">
        <v>207</v>
      </c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</row>
    <row r="403" spans="1:71" x14ac:dyDescent="0.25">
      <c r="A403" s="2"/>
      <c r="B403" s="21" t="e">
        <f t="shared" ref="B403:N403" si="41">+B402/B$378</f>
        <v>#VALUE!</v>
      </c>
      <c r="C403" s="21" t="e">
        <f t="shared" si="41"/>
        <v>#VALUE!</v>
      </c>
      <c r="D403" s="21" t="e">
        <f t="shared" si="41"/>
        <v>#VALUE!</v>
      </c>
      <c r="E403" s="21" t="e">
        <f t="shared" si="41"/>
        <v>#VALUE!</v>
      </c>
      <c r="F403" s="21" t="e">
        <f t="shared" si="41"/>
        <v>#VALUE!</v>
      </c>
      <c r="G403" s="21" t="e">
        <f t="shared" si="41"/>
        <v>#VALUE!</v>
      </c>
      <c r="H403" s="21">
        <f t="shared" si="41"/>
        <v>4.351685020395453E-2</v>
      </c>
      <c r="I403" s="21">
        <f t="shared" si="41"/>
        <v>3.9694648049164963E-2</v>
      </c>
      <c r="J403" s="21">
        <f t="shared" si="41"/>
        <v>0</v>
      </c>
      <c r="K403" s="21">
        <f t="shared" si="41"/>
        <v>5.2186048136144267E-3</v>
      </c>
      <c r="L403" s="21">
        <f t="shared" si="41"/>
        <v>5.0759411019574586E-3</v>
      </c>
      <c r="M403" s="21">
        <f t="shared" si="41"/>
        <v>0</v>
      </c>
      <c r="N403" s="21">
        <f t="shared" si="41"/>
        <v>1.7484864702661401E-2</v>
      </c>
      <c r="O403" s="16" t="e">
        <f t="shared" si="40"/>
        <v>#VALUE!</v>
      </c>
      <c r="P403" s="22" t="s">
        <v>208</v>
      </c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</row>
    <row r="404" spans="1:71" x14ac:dyDescent="0.25">
      <c r="A404" s="2"/>
      <c r="B404" s="33" t="s">
        <v>89</v>
      </c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5"/>
      <c r="O404" s="16"/>
      <c r="P404" s="4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</row>
    <row r="405" spans="1:71" x14ac:dyDescent="0.25">
      <c r="A405" s="2"/>
      <c r="B405" s="19" t="str">
        <f t="shared" ref="B405:N408" si="42">IFERROR(VLOOKUP($B$404,$4:$126,MATCH($P405&amp;"/"&amp;B$324,$2:$2,0),FALSE),"")</f>
        <v/>
      </c>
      <c r="C405" s="19" t="str">
        <f t="shared" si="42"/>
        <v/>
      </c>
      <c r="D405" s="19" t="str">
        <f t="shared" si="42"/>
        <v/>
      </c>
      <c r="E405" s="19" t="str">
        <f t="shared" si="42"/>
        <v/>
      </c>
      <c r="F405" s="19" t="str">
        <f t="shared" si="42"/>
        <v/>
      </c>
      <c r="G405" s="19" t="str">
        <f t="shared" si="42"/>
        <v/>
      </c>
      <c r="H405" s="19" t="str">
        <f t="shared" si="42"/>
        <v/>
      </c>
      <c r="I405" s="19" t="str">
        <f t="shared" si="42"/>
        <v/>
      </c>
      <c r="J405" s="19">
        <f t="shared" si="42"/>
        <v>147183</v>
      </c>
      <c r="K405" s="19">
        <f t="shared" si="42"/>
        <v>293537</v>
      </c>
      <c r="L405" s="19">
        <f t="shared" si="42"/>
        <v>622761</v>
      </c>
      <c r="M405" s="19">
        <f t="shared" si="42"/>
        <v>1012070</v>
      </c>
      <c r="N405" s="19">
        <f t="shared" si="42"/>
        <v>993738</v>
      </c>
      <c r="O405" s="16"/>
      <c r="P405" s="20" t="s">
        <v>204</v>
      </c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</row>
    <row r="406" spans="1:71" x14ac:dyDescent="0.25">
      <c r="A406" s="2"/>
      <c r="B406" s="19" t="str">
        <f t="shared" si="42"/>
        <v/>
      </c>
      <c r="C406" s="19" t="str">
        <f t="shared" si="42"/>
        <v/>
      </c>
      <c r="D406" s="19" t="str">
        <f t="shared" si="42"/>
        <v/>
      </c>
      <c r="E406" s="19" t="str">
        <f t="shared" si="42"/>
        <v/>
      </c>
      <c r="F406" s="19" t="str">
        <f t="shared" si="42"/>
        <v/>
      </c>
      <c r="G406" s="19" t="str">
        <f t="shared" si="42"/>
        <v/>
      </c>
      <c r="H406" s="19" t="str">
        <f t="shared" si="42"/>
        <v/>
      </c>
      <c r="I406" s="19" t="str">
        <f t="shared" si="42"/>
        <v/>
      </c>
      <c r="J406" s="19">
        <f t="shared" si="42"/>
        <v>320189</v>
      </c>
      <c r="K406" s="19">
        <f t="shared" si="42"/>
        <v>749808</v>
      </c>
      <c r="L406" s="19">
        <f t="shared" si="42"/>
        <v>1019685</v>
      </c>
      <c r="M406" s="19">
        <f t="shared" si="42"/>
        <v>1149961</v>
      </c>
      <c r="N406" s="19">
        <f t="shared" si="42"/>
        <v>939343</v>
      </c>
      <c r="O406" s="16"/>
      <c r="P406" s="20" t="s">
        <v>205</v>
      </c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</row>
    <row r="407" spans="1:71" x14ac:dyDescent="0.25">
      <c r="A407" s="2"/>
      <c r="B407" s="19" t="str">
        <f t="shared" si="42"/>
        <v/>
      </c>
      <c r="C407" s="19" t="str">
        <f t="shared" si="42"/>
        <v/>
      </c>
      <c r="D407" s="19" t="str">
        <f t="shared" si="42"/>
        <v/>
      </c>
      <c r="E407" s="19" t="str">
        <f t="shared" si="42"/>
        <v/>
      </c>
      <c r="F407" s="19" t="str">
        <f t="shared" si="42"/>
        <v/>
      </c>
      <c r="G407" s="19" t="str">
        <f t="shared" si="42"/>
        <v/>
      </c>
      <c r="H407" s="19" t="str">
        <f t="shared" si="42"/>
        <v/>
      </c>
      <c r="I407" s="19">
        <f t="shared" si="42"/>
        <v>403724</v>
      </c>
      <c r="J407" s="19">
        <f t="shared" si="42"/>
        <v>134550</v>
      </c>
      <c r="K407" s="19">
        <f t="shared" si="42"/>
        <v>630560</v>
      </c>
      <c r="L407" s="19">
        <f t="shared" si="42"/>
        <v>1327430</v>
      </c>
      <c r="M407" s="19">
        <f t="shared" si="42"/>
        <v>1113248</v>
      </c>
      <c r="N407" s="19">
        <f t="shared" si="42"/>
        <v>815860</v>
      </c>
      <c r="O407" s="16"/>
      <c r="P407" s="20" t="s">
        <v>206</v>
      </c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</row>
    <row r="408" spans="1:71" x14ac:dyDescent="0.25">
      <c r="A408" s="2"/>
      <c r="B408" s="19" t="str">
        <f t="shared" si="42"/>
        <v/>
      </c>
      <c r="C408" s="19" t="str">
        <f t="shared" si="42"/>
        <v/>
      </c>
      <c r="D408" s="19" t="str">
        <f t="shared" si="42"/>
        <v/>
      </c>
      <c r="E408" s="19" t="str">
        <f t="shared" si="42"/>
        <v/>
      </c>
      <c r="F408" s="19" t="str">
        <f t="shared" si="42"/>
        <v/>
      </c>
      <c r="G408" s="19" t="str">
        <f t="shared" si="42"/>
        <v/>
      </c>
      <c r="H408" s="19">
        <f t="shared" si="42"/>
        <v>420107.28</v>
      </c>
      <c r="I408" s="19">
        <f t="shared" si="42"/>
        <v>395477.35</v>
      </c>
      <c r="J408" s="19">
        <f t="shared" si="42"/>
        <v>159045.45199999999</v>
      </c>
      <c r="K408" s="19">
        <f t="shared" si="42"/>
        <v>457588.97099999996</v>
      </c>
      <c r="L408" s="19">
        <f t="shared" si="42"/>
        <v>900670.63899999997</v>
      </c>
      <c r="M408" s="19">
        <f t="shared" si="42"/>
        <v>878727.25300000003</v>
      </c>
      <c r="N408" s="19">
        <f>IFERROR(VLOOKUP($B$404,$4:$126,MATCH($P408&amp;"/"&amp;N$324,$2:$2,0),FALSE),IFERROR(VLOOKUP($B$404,$4:$126,MATCH($P407&amp;"/"&amp;N$324,$2:$2,0),FALSE),IFERROR(VLOOKUP($B$404,$4:$126,MATCH($P406&amp;"/"&amp;N$324,$2:$2,0),FALSE),IFERROR(VLOOKUP($B$404,$4:$126,MATCH($P405&amp;"/"&amp;N$324,$2:$2,0),FALSE),""))))</f>
        <v>815860</v>
      </c>
      <c r="O408" s="16" t="e">
        <f t="shared" ref="O408:O409" si="43">RATE(M$324-B$324,,-B408,M408)</f>
        <v>#VALUE!</v>
      </c>
      <c r="P408" s="20" t="s">
        <v>207</v>
      </c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</row>
    <row r="409" spans="1:71" x14ac:dyDescent="0.25">
      <c r="A409" s="34"/>
      <c r="B409" s="35" t="e">
        <f t="shared" ref="B409:N409" si="44">+B408/B$433</f>
        <v>#VALUE!</v>
      </c>
      <c r="C409" s="35" t="e">
        <f t="shared" si="44"/>
        <v>#VALUE!</v>
      </c>
      <c r="D409" s="35" t="e">
        <f t="shared" si="44"/>
        <v>#VALUE!</v>
      </c>
      <c r="E409" s="35" t="e">
        <f t="shared" si="44"/>
        <v>#VALUE!</v>
      </c>
      <c r="F409" s="35" t="e">
        <f t="shared" si="44"/>
        <v>#VALUE!</v>
      </c>
      <c r="G409" s="35" t="e">
        <f t="shared" si="44"/>
        <v>#VALUE!</v>
      </c>
      <c r="H409" s="35">
        <f t="shared" si="44"/>
        <v>1.1915130796712785</v>
      </c>
      <c r="I409" s="35">
        <f t="shared" si="44"/>
        <v>0.21448208839660721</v>
      </c>
      <c r="J409" s="35">
        <f t="shared" si="44"/>
        <v>7.1590891013646157E-2</v>
      </c>
      <c r="K409" s="35">
        <f t="shared" si="44"/>
        <v>0.21029255562720392</v>
      </c>
      <c r="L409" s="35">
        <f t="shared" si="44"/>
        <v>0.41609119225629188</v>
      </c>
      <c r="M409" s="35">
        <f t="shared" si="44"/>
        <v>0.41044343714619208</v>
      </c>
      <c r="N409" s="35">
        <f t="shared" si="44"/>
        <v>0.39881001263115085</v>
      </c>
      <c r="O409" s="16" t="e">
        <f t="shared" si="43"/>
        <v>#VALUE!</v>
      </c>
      <c r="P409" s="22" t="s">
        <v>209</v>
      </c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</row>
    <row r="410" spans="1:71" x14ac:dyDescent="0.25">
      <c r="A410" s="12"/>
      <c r="B410" s="33" t="s">
        <v>68</v>
      </c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5"/>
      <c r="O410" s="16"/>
      <c r="P410" s="4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</row>
    <row r="411" spans="1:71" x14ac:dyDescent="0.25">
      <c r="A411" s="2"/>
      <c r="B411" s="19" t="str">
        <f t="shared" ref="B411:N414" si="45">IFERROR(VLOOKUP($B$410,$4:$126,MATCH($P411&amp;"/"&amp;B$324,$2:$2,0),FALSE),"")</f>
        <v/>
      </c>
      <c r="C411" s="19" t="str">
        <f t="shared" si="45"/>
        <v/>
      </c>
      <c r="D411" s="19" t="str">
        <f t="shared" si="45"/>
        <v/>
      </c>
      <c r="E411" s="19" t="str">
        <f t="shared" si="45"/>
        <v/>
      </c>
      <c r="F411" s="19" t="str">
        <f t="shared" si="45"/>
        <v/>
      </c>
      <c r="G411" s="19" t="str">
        <f t="shared" si="45"/>
        <v/>
      </c>
      <c r="H411" s="19" t="str">
        <f t="shared" si="45"/>
        <v/>
      </c>
      <c r="I411" s="19" t="str">
        <f t="shared" si="45"/>
        <v/>
      </c>
      <c r="J411" s="19">
        <f t="shared" si="45"/>
        <v>93338</v>
      </c>
      <c r="K411" s="19">
        <f t="shared" si="45"/>
        <v>9262</v>
      </c>
      <c r="L411" s="19">
        <f t="shared" si="45"/>
        <v>32344</v>
      </c>
      <c r="M411" s="19">
        <f t="shared" si="45"/>
        <v>32260</v>
      </c>
      <c r="N411" s="19">
        <f t="shared" si="45"/>
        <v>88558</v>
      </c>
      <c r="O411" s="16"/>
      <c r="P411" s="20" t="s">
        <v>204</v>
      </c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</row>
    <row r="412" spans="1:71" x14ac:dyDescent="0.25">
      <c r="A412" s="2"/>
      <c r="B412" s="19" t="str">
        <f t="shared" si="45"/>
        <v/>
      </c>
      <c r="C412" s="19" t="str">
        <f t="shared" si="45"/>
        <v/>
      </c>
      <c r="D412" s="19" t="str">
        <f t="shared" si="45"/>
        <v/>
      </c>
      <c r="E412" s="19" t="str">
        <f t="shared" si="45"/>
        <v/>
      </c>
      <c r="F412" s="19" t="str">
        <f t="shared" si="45"/>
        <v/>
      </c>
      <c r="G412" s="19" t="str">
        <f t="shared" si="45"/>
        <v/>
      </c>
      <c r="H412" s="19" t="str">
        <f t="shared" si="45"/>
        <v/>
      </c>
      <c r="I412" s="19" t="str">
        <f t="shared" si="45"/>
        <v/>
      </c>
      <c r="J412" s="19">
        <f t="shared" si="45"/>
        <v>79481</v>
      </c>
      <c r="K412" s="19">
        <f t="shared" si="45"/>
        <v>9910</v>
      </c>
      <c r="L412" s="19">
        <f t="shared" si="45"/>
        <v>33272</v>
      </c>
      <c r="M412" s="19">
        <f t="shared" si="45"/>
        <v>34307</v>
      </c>
      <c r="N412" s="19">
        <f t="shared" si="45"/>
        <v>91971</v>
      </c>
      <c r="O412" s="16"/>
      <c r="P412" s="20" t="s">
        <v>205</v>
      </c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</row>
    <row r="413" spans="1:71" x14ac:dyDescent="0.25">
      <c r="A413" s="2"/>
      <c r="B413" s="19" t="str">
        <f t="shared" si="45"/>
        <v/>
      </c>
      <c r="C413" s="19" t="str">
        <f t="shared" si="45"/>
        <v/>
      </c>
      <c r="D413" s="19" t="str">
        <f t="shared" si="45"/>
        <v/>
      </c>
      <c r="E413" s="19" t="str">
        <f t="shared" si="45"/>
        <v/>
      </c>
      <c r="F413" s="19" t="str">
        <f t="shared" si="45"/>
        <v/>
      </c>
      <c r="G413" s="19" t="str">
        <f t="shared" si="45"/>
        <v/>
      </c>
      <c r="H413" s="19" t="str">
        <f t="shared" si="45"/>
        <v/>
      </c>
      <c r="I413" s="19">
        <f t="shared" si="45"/>
        <v>50870</v>
      </c>
      <c r="J413" s="19">
        <f t="shared" si="45"/>
        <v>65621</v>
      </c>
      <c r="K413" s="19">
        <f t="shared" si="45"/>
        <v>10557</v>
      </c>
      <c r="L413" s="19">
        <f t="shared" si="45"/>
        <v>35703</v>
      </c>
      <c r="M413" s="19">
        <f t="shared" si="45"/>
        <v>35825</v>
      </c>
      <c r="N413" s="19">
        <f t="shared" si="45"/>
        <v>90818</v>
      </c>
      <c r="O413" s="16"/>
      <c r="P413" s="20" t="s">
        <v>206</v>
      </c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</row>
    <row r="414" spans="1:71" x14ac:dyDescent="0.25">
      <c r="A414" s="2"/>
      <c r="B414" s="19" t="str">
        <f t="shared" si="45"/>
        <v/>
      </c>
      <c r="C414" s="19" t="str">
        <f t="shared" si="45"/>
        <v/>
      </c>
      <c r="D414" s="19" t="str">
        <f t="shared" si="45"/>
        <v/>
      </c>
      <c r="E414" s="19" t="str">
        <f t="shared" si="45"/>
        <v/>
      </c>
      <c r="F414" s="19" t="str">
        <f t="shared" si="45"/>
        <v/>
      </c>
      <c r="G414" s="19" t="str">
        <f t="shared" si="45"/>
        <v/>
      </c>
      <c r="H414" s="19">
        <f t="shared" si="45"/>
        <v>60623.95</v>
      </c>
      <c r="I414" s="19">
        <f t="shared" si="45"/>
        <v>119024.35</v>
      </c>
      <c r="J414" s="19">
        <f t="shared" si="45"/>
        <v>8679.0419999999995</v>
      </c>
      <c r="K414" s="19">
        <f t="shared" si="45"/>
        <v>28541.553</v>
      </c>
      <c r="L414" s="19">
        <f t="shared" si="45"/>
        <v>36543.949999999997</v>
      </c>
      <c r="M414" s="19">
        <f t="shared" si="45"/>
        <v>25473.718000000001</v>
      </c>
      <c r="N414" s="19">
        <f>IFERROR(VLOOKUP($B$410,$4:$126,MATCH($P414&amp;"/"&amp;N$324,$2:$2,0),FALSE),IFERROR(VLOOKUP($B$410,$4:$126,MATCH($P413&amp;"/"&amp;N$324,$2:$2,0),FALSE),IFERROR(VLOOKUP($B$410,$4:$126,MATCH($P412&amp;"/"&amp;N$324,$2:$2,0),FALSE),IFERROR(VLOOKUP($B$410,$4:$126,MATCH($P411&amp;"/"&amp;N$324,$2:$2,0),FALSE),""))))</f>
        <v>90818</v>
      </c>
      <c r="O414" s="16" t="e">
        <f t="shared" ref="O414:O415" si="46">RATE(M$324-B$324,,-B414,M414)</f>
        <v>#VALUE!</v>
      </c>
      <c r="P414" s="20" t="s">
        <v>207</v>
      </c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</row>
    <row r="415" spans="1:71" x14ac:dyDescent="0.25">
      <c r="A415" s="2"/>
      <c r="B415" s="21" t="e">
        <f t="shared" ref="B415:N415" si="47">+B414/B$378</f>
        <v>#VALUE!</v>
      </c>
      <c r="C415" s="21" t="e">
        <f t="shared" si="47"/>
        <v>#VALUE!</v>
      </c>
      <c r="D415" s="21" t="e">
        <f t="shared" si="47"/>
        <v>#VALUE!</v>
      </c>
      <c r="E415" s="21" t="e">
        <f t="shared" si="47"/>
        <v>#VALUE!</v>
      </c>
      <c r="F415" s="21" t="e">
        <f t="shared" si="47"/>
        <v>#VALUE!</v>
      </c>
      <c r="G415" s="21" t="e">
        <f t="shared" si="47"/>
        <v>#VALUE!</v>
      </c>
      <c r="H415" s="21">
        <f t="shared" si="47"/>
        <v>4.7484927905351894E-2</v>
      </c>
      <c r="I415" s="21">
        <f t="shared" si="47"/>
        <v>4.2284218422853383E-2</v>
      </c>
      <c r="J415" s="21">
        <f t="shared" si="47"/>
        <v>2.8139621611111458E-3</v>
      </c>
      <c r="K415" s="21">
        <f t="shared" si="47"/>
        <v>8.5913689559492228E-3</v>
      </c>
      <c r="L415" s="21">
        <f t="shared" si="47"/>
        <v>9.6489560836132311E-3</v>
      </c>
      <c r="M415" s="21">
        <f t="shared" si="47"/>
        <v>6.8725754357058175E-3</v>
      </c>
      <c r="N415" s="21">
        <f t="shared" si="47"/>
        <v>2.5541086704083879E-2</v>
      </c>
      <c r="O415" s="16" t="e">
        <f t="shared" si="46"/>
        <v>#VALUE!</v>
      </c>
      <c r="P415" s="22" t="s">
        <v>208</v>
      </c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</row>
    <row r="416" spans="1:71" x14ac:dyDescent="0.25">
      <c r="A416" s="2"/>
      <c r="B416" s="36" t="s">
        <v>69</v>
      </c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5"/>
      <c r="O416" s="16"/>
      <c r="P416" s="4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</row>
    <row r="417" spans="1:71" x14ac:dyDescent="0.25">
      <c r="A417" s="2"/>
      <c r="B417" s="19" t="str">
        <f t="shared" ref="B417:N420" si="48">IFERROR(VLOOKUP($B$416,$4:$126,MATCH($P417&amp;"/"&amp;B$324,$2:$2,0),FALSE),"")</f>
        <v/>
      </c>
      <c r="C417" s="19" t="str">
        <f t="shared" si="48"/>
        <v/>
      </c>
      <c r="D417" s="19" t="str">
        <f t="shared" si="48"/>
        <v/>
      </c>
      <c r="E417" s="19" t="str">
        <f t="shared" si="48"/>
        <v/>
      </c>
      <c r="F417" s="19" t="str">
        <f t="shared" si="48"/>
        <v/>
      </c>
      <c r="G417" s="19" t="str">
        <f t="shared" si="48"/>
        <v/>
      </c>
      <c r="H417" s="19" t="str">
        <f t="shared" si="48"/>
        <v/>
      </c>
      <c r="I417" s="19" t="str">
        <f t="shared" si="48"/>
        <v/>
      </c>
      <c r="J417" s="19">
        <f t="shared" si="48"/>
        <v>753608</v>
      </c>
      <c r="K417" s="19">
        <f t="shared" si="48"/>
        <v>934243</v>
      </c>
      <c r="L417" s="19">
        <f t="shared" si="48"/>
        <v>1298592</v>
      </c>
      <c r="M417" s="19">
        <f t="shared" si="48"/>
        <v>1702041</v>
      </c>
      <c r="N417" s="19">
        <f t="shared" si="48"/>
        <v>1814637</v>
      </c>
      <c r="O417" s="16"/>
      <c r="P417" s="20" t="s">
        <v>204</v>
      </c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</row>
    <row r="418" spans="1:71" x14ac:dyDescent="0.25">
      <c r="A418" s="2"/>
      <c r="B418" s="19" t="str">
        <f t="shared" si="48"/>
        <v/>
      </c>
      <c r="C418" s="19" t="str">
        <f t="shared" si="48"/>
        <v/>
      </c>
      <c r="D418" s="19" t="str">
        <f t="shared" si="48"/>
        <v/>
      </c>
      <c r="E418" s="19" t="str">
        <f t="shared" si="48"/>
        <v/>
      </c>
      <c r="F418" s="19" t="str">
        <f t="shared" si="48"/>
        <v/>
      </c>
      <c r="G418" s="19" t="str">
        <f t="shared" si="48"/>
        <v/>
      </c>
      <c r="H418" s="19" t="str">
        <f t="shared" si="48"/>
        <v/>
      </c>
      <c r="I418" s="19" t="str">
        <f t="shared" si="48"/>
        <v/>
      </c>
      <c r="J418" s="19">
        <f t="shared" si="48"/>
        <v>929993</v>
      </c>
      <c r="K418" s="19">
        <f t="shared" si="48"/>
        <v>1348855</v>
      </c>
      <c r="L418" s="19">
        <f t="shared" si="48"/>
        <v>1711751</v>
      </c>
      <c r="M418" s="19">
        <f t="shared" si="48"/>
        <v>1819601</v>
      </c>
      <c r="N418" s="19">
        <f t="shared" si="48"/>
        <v>1539921</v>
      </c>
      <c r="O418" s="16"/>
      <c r="P418" s="20" t="s">
        <v>205</v>
      </c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</row>
    <row r="419" spans="1:71" x14ac:dyDescent="0.25">
      <c r="A419" s="2"/>
      <c r="B419" s="19" t="str">
        <f t="shared" si="48"/>
        <v/>
      </c>
      <c r="C419" s="19" t="str">
        <f t="shared" si="48"/>
        <v/>
      </c>
      <c r="D419" s="19" t="str">
        <f t="shared" si="48"/>
        <v/>
      </c>
      <c r="E419" s="19" t="str">
        <f t="shared" si="48"/>
        <v/>
      </c>
      <c r="F419" s="19" t="str">
        <f t="shared" si="48"/>
        <v/>
      </c>
      <c r="G419" s="19" t="str">
        <f t="shared" si="48"/>
        <v/>
      </c>
      <c r="H419" s="19" t="str">
        <f t="shared" si="48"/>
        <v/>
      </c>
      <c r="I419" s="19">
        <f t="shared" si="48"/>
        <v>1073759</v>
      </c>
      <c r="J419" s="19">
        <f t="shared" si="48"/>
        <v>845483</v>
      </c>
      <c r="K419" s="19">
        <f t="shared" si="48"/>
        <v>1386847</v>
      </c>
      <c r="L419" s="19">
        <f t="shared" si="48"/>
        <v>2113550</v>
      </c>
      <c r="M419" s="19">
        <f t="shared" si="48"/>
        <v>1732279</v>
      </c>
      <c r="N419" s="19">
        <f t="shared" si="48"/>
        <v>1510063</v>
      </c>
      <c r="O419" s="16"/>
      <c r="P419" s="20" t="s">
        <v>206</v>
      </c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</row>
    <row r="420" spans="1:71" x14ac:dyDescent="0.25">
      <c r="A420" s="2"/>
      <c r="B420" s="19" t="str">
        <f t="shared" si="48"/>
        <v/>
      </c>
      <c r="C420" s="19" t="str">
        <f t="shared" si="48"/>
        <v/>
      </c>
      <c r="D420" s="19" t="str">
        <f t="shared" si="48"/>
        <v/>
      </c>
      <c r="E420" s="19" t="str">
        <f t="shared" si="48"/>
        <v/>
      </c>
      <c r="F420" s="19" t="str">
        <f t="shared" si="48"/>
        <v/>
      </c>
      <c r="G420" s="19" t="str">
        <f t="shared" si="48"/>
        <v/>
      </c>
      <c r="H420" s="19">
        <f t="shared" si="48"/>
        <v>924115.77</v>
      </c>
      <c r="I420" s="19">
        <f t="shared" si="48"/>
        <v>970993.39</v>
      </c>
      <c r="J420" s="19">
        <f t="shared" si="48"/>
        <v>862690.32</v>
      </c>
      <c r="K420" s="19">
        <f t="shared" si="48"/>
        <v>1146155.6270000001</v>
      </c>
      <c r="L420" s="19">
        <f t="shared" si="48"/>
        <v>1619112.3589999999</v>
      </c>
      <c r="M420" s="19">
        <f t="shared" si="48"/>
        <v>1565372.5889999999</v>
      </c>
      <c r="N420" s="19">
        <f>IFERROR(VLOOKUP($B$416,$4:$126,MATCH($P420&amp;"/"&amp;N$324,$2:$2,0),FALSE),IFERROR(VLOOKUP($B$416,$4:$126,MATCH($P419&amp;"/"&amp;N$324,$2:$2,0),FALSE),IFERROR(VLOOKUP($B$416,$4:$126,MATCH($P418&amp;"/"&amp;N$324,$2:$2,0),FALSE),IFERROR(VLOOKUP($B$416,$4:$126,MATCH($P417&amp;"/"&amp;N$324,$2:$2,0),FALSE),""))))</f>
        <v>1510063</v>
      </c>
      <c r="O420" s="16" t="e">
        <f t="shared" ref="O420:O421" si="49">RATE(M$324-B$324,,-B420,M420)</f>
        <v>#VALUE!</v>
      </c>
      <c r="P420" s="20" t="s">
        <v>207</v>
      </c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</row>
    <row r="421" spans="1:71" x14ac:dyDescent="0.25">
      <c r="A421" s="2"/>
      <c r="B421" s="21" t="e">
        <f t="shared" ref="B421:N421" si="50">+B420/B$378</f>
        <v>#VALUE!</v>
      </c>
      <c r="C421" s="21" t="e">
        <f t="shared" si="50"/>
        <v>#VALUE!</v>
      </c>
      <c r="D421" s="21" t="e">
        <f t="shared" si="50"/>
        <v>#VALUE!</v>
      </c>
      <c r="E421" s="21" t="e">
        <f t="shared" si="50"/>
        <v>#VALUE!</v>
      </c>
      <c r="F421" s="21" t="e">
        <f t="shared" si="50"/>
        <v>#VALUE!</v>
      </c>
      <c r="G421" s="21" t="e">
        <f t="shared" si="50"/>
        <v>#VALUE!</v>
      </c>
      <c r="H421" s="21">
        <f t="shared" si="50"/>
        <v>0.72383225960447573</v>
      </c>
      <c r="I421" s="21">
        <f t="shared" si="50"/>
        <v>0.34495207568793163</v>
      </c>
      <c r="J421" s="21">
        <f t="shared" si="50"/>
        <v>0.27970574600708992</v>
      </c>
      <c r="K421" s="21">
        <f t="shared" si="50"/>
        <v>0.34500736075904204</v>
      </c>
      <c r="L421" s="21">
        <f t="shared" si="50"/>
        <v>0.42750562121572572</v>
      </c>
      <c r="M421" s="21">
        <f t="shared" si="50"/>
        <v>0.42232316471779341</v>
      </c>
      <c r="N421" s="21">
        <f t="shared" si="50"/>
        <v>0.42468068016944893</v>
      </c>
      <c r="O421" s="16" t="e">
        <f t="shared" si="49"/>
        <v>#VALUE!</v>
      </c>
      <c r="P421" s="22" t="s">
        <v>208</v>
      </c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</row>
    <row r="422" spans="1:71" x14ac:dyDescent="0.25">
      <c r="A422" s="2"/>
      <c r="B422" s="37" t="s">
        <v>210</v>
      </c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5"/>
      <c r="O422" s="16"/>
      <c r="P422" s="2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</row>
    <row r="423" spans="1:71" x14ac:dyDescent="0.25">
      <c r="A423" s="2"/>
      <c r="B423" s="38" t="s">
        <v>78</v>
      </c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5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</row>
    <row r="424" spans="1:71" x14ac:dyDescent="0.25">
      <c r="A424" s="2"/>
      <c r="B424" s="19" t="str">
        <f t="shared" ref="B424:N427" si="51">IFERROR(VLOOKUP($B$423,$4:$126,MATCH($P424&amp;"/"&amp;B$324,$2:$2,0),FALSE),"")</f>
        <v/>
      </c>
      <c r="C424" s="19" t="str">
        <f t="shared" si="51"/>
        <v/>
      </c>
      <c r="D424" s="19" t="str">
        <f t="shared" si="51"/>
        <v/>
      </c>
      <c r="E424" s="19" t="str">
        <f t="shared" si="51"/>
        <v/>
      </c>
      <c r="F424" s="19" t="str">
        <f t="shared" si="51"/>
        <v/>
      </c>
      <c r="G424" s="19" t="str">
        <f t="shared" si="51"/>
        <v/>
      </c>
      <c r="H424" s="19" t="str">
        <f t="shared" si="51"/>
        <v/>
      </c>
      <c r="I424" s="19" t="str">
        <f t="shared" si="51"/>
        <v/>
      </c>
      <c r="J424" s="19">
        <f t="shared" si="51"/>
        <v>309284</v>
      </c>
      <c r="K424" s="19">
        <f t="shared" si="51"/>
        <v>694320</v>
      </c>
      <c r="L424" s="19">
        <f t="shared" si="51"/>
        <v>632024</v>
      </c>
      <c r="M424" s="19">
        <f t="shared" si="51"/>
        <v>552339</v>
      </c>
      <c r="N424" s="19">
        <f t="shared" si="51"/>
        <v>328178</v>
      </c>
      <c r="O424" s="16"/>
      <c r="P424" s="20" t="s">
        <v>204</v>
      </c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</row>
    <row r="425" spans="1:71" x14ac:dyDescent="0.25">
      <c r="A425" s="2"/>
      <c r="B425" s="19" t="str">
        <f t="shared" si="51"/>
        <v/>
      </c>
      <c r="C425" s="19" t="str">
        <f t="shared" si="51"/>
        <v/>
      </c>
      <c r="D425" s="19" t="str">
        <f t="shared" si="51"/>
        <v/>
      </c>
      <c r="E425" s="19" t="str">
        <f t="shared" si="51"/>
        <v/>
      </c>
      <c r="F425" s="19" t="str">
        <f t="shared" si="51"/>
        <v/>
      </c>
      <c r="G425" s="19" t="str">
        <f t="shared" si="51"/>
        <v/>
      </c>
      <c r="H425" s="19" t="str">
        <f t="shared" si="51"/>
        <v/>
      </c>
      <c r="I425" s="19" t="str">
        <f t="shared" si="51"/>
        <v/>
      </c>
      <c r="J425" s="19">
        <f t="shared" si="51"/>
        <v>349037</v>
      </c>
      <c r="K425" s="19">
        <f t="shared" si="51"/>
        <v>415656</v>
      </c>
      <c r="L425" s="19">
        <f t="shared" si="51"/>
        <v>552141</v>
      </c>
      <c r="M425" s="19">
        <f t="shared" si="51"/>
        <v>416150</v>
      </c>
      <c r="N425" s="19">
        <f t="shared" si="51"/>
        <v>417135</v>
      </c>
      <c r="O425" s="16"/>
      <c r="P425" s="20" t="s">
        <v>205</v>
      </c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</row>
    <row r="426" spans="1:71" x14ac:dyDescent="0.25">
      <c r="A426" s="2"/>
      <c r="B426" s="19" t="str">
        <f t="shared" si="51"/>
        <v/>
      </c>
      <c r="C426" s="19" t="str">
        <f t="shared" si="51"/>
        <v/>
      </c>
      <c r="D426" s="19" t="str">
        <f t="shared" si="51"/>
        <v/>
      </c>
      <c r="E426" s="19" t="str">
        <f t="shared" si="51"/>
        <v/>
      </c>
      <c r="F426" s="19" t="str">
        <f t="shared" si="51"/>
        <v/>
      </c>
      <c r="G426" s="19" t="str">
        <f t="shared" si="51"/>
        <v/>
      </c>
      <c r="H426" s="19" t="str">
        <f t="shared" si="51"/>
        <v/>
      </c>
      <c r="I426" s="19">
        <f t="shared" si="51"/>
        <v>87706</v>
      </c>
      <c r="J426" s="19">
        <f t="shared" si="51"/>
        <v>288952</v>
      </c>
      <c r="K426" s="19">
        <f t="shared" si="51"/>
        <v>341062</v>
      </c>
      <c r="L426" s="19">
        <f t="shared" si="51"/>
        <v>446317</v>
      </c>
      <c r="M426" s="19">
        <f t="shared" si="51"/>
        <v>333036</v>
      </c>
      <c r="N426" s="19">
        <f t="shared" si="51"/>
        <v>354237</v>
      </c>
      <c r="O426" s="16"/>
      <c r="P426" s="20" t="s">
        <v>206</v>
      </c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</row>
    <row r="427" spans="1:71" x14ac:dyDescent="0.25">
      <c r="A427" s="2"/>
      <c r="B427" s="19" t="str">
        <f t="shared" si="51"/>
        <v/>
      </c>
      <c r="C427" s="19" t="str">
        <f t="shared" si="51"/>
        <v/>
      </c>
      <c r="D427" s="19" t="str">
        <f t="shared" si="51"/>
        <v/>
      </c>
      <c r="E427" s="19" t="str">
        <f t="shared" si="51"/>
        <v/>
      </c>
      <c r="F427" s="19" t="str">
        <f t="shared" si="51"/>
        <v/>
      </c>
      <c r="G427" s="19" t="str">
        <f t="shared" si="51"/>
        <v/>
      </c>
      <c r="H427" s="19">
        <f t="shared" si="51"/>
        <v>67300.77</v>
      </c>
      <c r="I427" s="19">
        <f t="shared" si="51"/>
        <v>148648.97</v>
      </c>
      <c r="J427" s="19">
        <f t="shared" si="51"/>
        <v>523396.92</v>
      </c>
      <c r="K427" s="19">
        <f t="shared" si="51"/>
        <v>483234.09600000002</v>
      </c>
      <c r="L427" s="19">
        <f t="shared" si="51"/>
        <v>471014.08399999997</v>
      </c>
      <c r="M427" s="19">
        <f t="shared" si="51"/>
        <v>449510.85100000002</v>
      </c>
      <c r="N427" s="19">
        <f>IFERROR(VLOOKUP($B$423,$4:$126,MATCH($P427&amp;"/"&amp;N$324,$2:$2,0),FALSE),IFERROR(VLOOKUP($B$423,$4:$126,MATCH($P426&amp;"/"&amp;N$324,$2:$2,0),FALSE),IFERROR(VLOOKUP($B$423,$4:$126,MATCH($P425&amp;"/"&amp;N$324,$2:$2,0),FALSE),IFERROR(VLOOKUP($B$423,$4:$126,MATCH($P424&amp;"/"&amp;N$324,$2:$2,0),FALSE),""))))</f>
        <v>354237</v>
      </c>
      <c r="O427" s="16" t="e">
        <f t="shared" ref="O427:O428" si="52">RATE(M$324-B$324,,-B427,M427)</f>
        <v>#VALUE!</v>
      </c>
      <c r="P427" s="20" t="s">
        <v>207</v>
      </c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</row>
    <row r="428" spans="1:71" x14ac:dyDescent="0.25">
      <c r="A428" s="30"/>
      <c r="B428" s="21" t="e">
        <f t="shared" ref="B428:N428" si="53">+B427/B$378</f>
        <v>#VALUE!</v>
      </c>
      <c r="C428" s="21" t="e">
        <f t="shared" si="53"/>
        <v>#VALUE!</v>
      </c>
      <c r="D428" s="21" t="e">
        <f t="shared" si="53"/>
        <v>#VALUE!</v>
      </c>
      <c r="E428" s="21" t="e">
        <f t="shared" si="53"/>
        <v>#VALUE!</v>
      </c>
      <c r="F428" s="21" t="e">
        <f t="shared" si="53"/>
        <v>#VALUE!</v>
      </c>
      <c r="G428" s="21" t="e">
        <f t="shared" si="53"/>
        <v>#VALUE!</v>
      </c>
      <c r="H428" s="21">
        <f t="shared" si="53"/>
        <v>5.2714681432415242E-2</v>
      </c>
      <c r="I428" s="21">
        <f t="shared" si="53"/>
        <v>5.2808568295581365E-2</v>
      </c>
      <c r="J428" s="21">
        <f t="shared" si="53"/>
        <v>0.16969835243591602</v>
      </c>
      <c r="K428" s="21">
        <f t="shared" si="53"/>
        <v>0.14545958346522303</v>
      </c>
      <c r="L428" s="21">
        <f t="shared" si="53"/>
        <v>0.12436516061562347</v>
      </c>
      <c r="M428" s="21">
        <f t="shared" si="53"/>
        <v>0.12127390405538045</v>
      </c>
      <c r="N428" s="21">
        <f t="shared" si="53"/>
        <v>9.9623399885425373E-2</v>
      </c>
      <c r="O428" s="16" t="e">
        <f t="shared" si="52"/>
        <v>#VALUE!</v>
      </c>
      <c r="P428" s="22" t="s">
        <v>208</v>
      </c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</row>
    <row r="429" spans="1:71" x14ac:dyDescent="0.25">
      <c r="A429" s="2"/>
      <c r="B429" s="37" t="s">
        <v>84</v>
      </c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5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</row>
    <row r="430" spans="1:71" x14ac:dyDescent="0.25">
      <c r="A430" s="2"/>
      <c r="B430" s="19" t="str">
        <f t="shared" ref="B430:N433" si="54">IFERROR(VLOOKUP($B$429,$4:$126,MATCH($P430&amp;"/"&amp;B$324,$2:$2,0),FALSE),"")</f>
        <v/>
      </c>
      <c r="C430" s="19" t="str">
        <f t="shared" si="54"/>
        <v/>
      </c>
      <c r="D430" s="19" t="str">
        <f t="shared" si="54"/>
        <v/>
      </c>
      <c r="E430" s="19" t="str">
        <f t="shared" si="54"/>
        <v/>
      </c>
      <c r="F430" s="19" t="str">
        <f t="shared" si="54"/>
        <v/>
      </c>
      <c r="G430" s="19" t="str">
        <f t="shared" si="54"/>
        <v/>
      </c>
      <c r="H430" s="19" t="str">
        <f t="shared" si="54"/>
        <v/>
      </c>
      <c r="I430" s="19" t="str">
        <f t="shared" si="54"/>
        <v/>
      </c>
      <c r="J430" s="19">
        <f t="shared" si="54"/>
        <v>2005330</v>
      </c>
      <c r="K430" s="19">
        <f t="shared" si="54"/>
        <v>2391149</v>
      </c>
      <c r="L430" s="19">
        <f t="shared" si="54"/>
        <v>2323073</v>
      </c>
      <c r="M430" s="19">
        <f t="shared" si="54"/>
        <v>2245452</v>
      </c>
      <c r="N430" s="19">
        <f t="shared" si="54"/>
        <v>2019776</v>
      </c>
      <c r="O430" s="16"/>
      <c r="P430" s="20" t="s">
        <v>204</v>
      </c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</row>
    <row r="431" spans="1:71" x14ac:dyDescent="0.25">
      <c r="A431" s="2"/>
      <c r="B431" s="19" t="str">
        <f t="shared" si="54"/>
        <v/>
      </c>
      <c r="C431" s="19" t="str">
        <f t="shared" si="54"/>
        <v/>
      </c>
      <c r="D431" s="19" t="str">
        <f t="shared" si="54"/>
        <v/>
      </c>
      <c r="E431" s="19" t="str">
        <f t="shared" si="54"/>
        <v/>
      </c>
      <c r="F431" s="19" t="str">
        <f t="shared" si="54"/>
        <v/>
      </c>
      <c r="G431" s="19" t="str">
        <f t="shared" si="54"/>
        <v/>
      </c>
      <c r="H431" s="19" t="str">
        <f t="shared" si="54"/>
        <v/>
      </c>
      <c r="I431" s="19" t="str">
        <f t="shared" si="54"/>
        <v/>
      </c>
      <c r="J431" s="19">
        <f t="shared" si="54"/>
        <v>2046091</v>
      </c>
      <c r="K431" s="19">
        <f t="shared" si="54"/>
        <v>2111514</v>
      </c>
      <c r="L431" s="19">
        <f t="shared" si="54"/>
        <v>2245701</v>
      </c>
      <c r="M431" s="19">
        <f t="shared" si="54"/>
        <v>2107714</v>
      </c>
      <c r="N431" s="19">
        <f t="shared" si="54"/>
        <v>2108716</v>
      </c>
      <c r="O431" s="16"/>
      <c r="P431" s="20" t="s">
        <v>205</v>
      </c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</row>
    <row r="432" spans="1:71" x14ac:dyDescent="0.25">
      <c r="A432" s="2"/>
      <c r="B432" s="19" t="str">
        <f t="shared" si="54"/>
        <v/>
      </c>
      <c r="C432" s="19" t="str">
        <f t="shared" si="54"/>
        <v/>
      </c>
      <c r="D432" s="19" t="str">
        <f t="shared" si="54"/>
        <v/>
      </c>
      <c r="E432" s="19" t="str">
        <f t="shared" si="54"/>
        <v/>
      </c>
      <c r="F432" s="19" t="str">
        <f t="shared" si="54"/>
        <v/>
      </c>
      <c r="G432" s="19" t="str">
        <f t="shared" si="54"/>
        <v/>
      </c>
      <c r="H432" s="19" t="str">
        <f t="shared" si="54"/>
        <v/>
      </c>
      <c r="I432" s="19">
        <f t="shared" si="54"/>
        <v>372988</v>
      </c>
      <c r="J432" s="19">
        <f t="shared" si="54"/>
        <v>1985998</v>
      </c>
      <c r="K432" s="19">
        <f t="shared" si="54"/>
        <v>2036400</v>
      </c>
      <c r="L432" s="19">
        <f t="shared" si="54"/>
        <v>2139736</v>
      </c>
      <c r="M432" s="19">
        <f t="shared" si="54"/>
        <v>2024548</v>
      </c>
      <c r="N432" s="19">
        <f t="shared" si="54"/>
        <v>2045736</v>
      </c>
      <c r="O432" s="16"/>
      <c r="P432" s="20" t="s">
        <v>206</v>
      </c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</row>
    <row r="433" spans="1:71" x14ac:dyDescent="0.25">
      <c r="A433" s="2"/>
      <c r="B433" s="19" t="str">
        <f t="shared" si="54"/>
        <v/>
      </c>
      <c r="C433" s="19" t="str">
        <f t="shared" si="54"/>
        <v/>
      </c>
      <c r="D433" s="19" t="str">
        <f t="shared" si="54"/>
        <v/>
      </c>
      <c r="E433" s="19" t="str">
        <f t="shared" si="54"/>
        <v/>
      </c>
      <c r="F433" s="19" t="str">
        <f t="shared" si="54"/>
        <v/>
      </c>
      <c r="G433" s="19" t="str">
        <f t="shared" si="54"/>
        <v/>
      </c>
      <c r="H433" s="19">
        <f t="shared" si="54"/>
        <v>352583.02</v>
      </c>
      <c r="I433" s="19">
        <f t="shared" si="54"/>
        <v>1843871.22</v>
      </c>
      <c r="J433" s="19">
        <f t="shared" si="54"/>
        <v>2221587.827</v>
      </c>
      <c r="K433" s="19">
        <f t="shared" si="54"/>
        <v>2175963.7170000002</v>
      </c>
      <c r="L433" s="19">
        <f t="shared" si="54"/>
        <v>2164599.145</v>
      </c>
      <c r="M433" s="19">
        <f t="shared" si="54"/>
        <v>2140921.6800000002</v>
      </c>
      <c r="N433" s="19">
        <f>IFERROR(VLOOKUP($B$429,$4:$126,MATCH($P433&amp;"/"&amp;N$324,$2:$2,0),FALSE),IFERROR(VLOOKUP($B$429,$4:$126,MATCH($P432&amp;"/"&amp;N$324,$2:$2,0),FALSE),IFERROR(VLOOKUP($B$429,$4:$126,MATCH($P431&amp;"/"&amp;N$324,$2:$2,0),FALSE),IFERROR(VLOOKUP($B$429,$4:$126,MATCH($P430&amp;"/"&amp;N$324,$2:$2,0),FALSE),""))))</f>
        <v>2045736</v>
      </c>
      <c r="O433" s="16" t="e">
        <f t="shared" ref="O433:O434" si="55">RATE(M$324-B$324,,-B433,M433)</f>
        <v>#VALUE!</v>
      </c>
      <c r="P433" s="20" t="s">
        <v>207</v>
      </c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</row>
    <row r="434" spans="1:71" x14ac:dyDescent="0.25">
      <c r="A434" s="30"/>
      <c r="B434" s="21" t="e">
        <f t="shared" ref="B434:N434" si="56">+B433/B$378</f>
        <v>#VALUE!</v>
      </c>
      <c r="C434" s="21" t="e">
        <f t="shared" si="56"/>
        <v>#VALUE!</v>
      </c>
      <c r="D434" s="21" t="e">
        <f t="shared" si="56"/>
        <v>#VALUE!</v>
      </c>
      <c r="E434" s="21" t="e">
        <f t="shared" si="56"/>
        <v>#VALUE!</v>
      </c>
      <c r="F434" s="21" t="e">
        <f t="shared" si="56"/>
        <v>#VALUE!</v>
      </c>
      <c r="G434" s="21" t="e">
        <f t="shared" si="56"/>
        <v>#VALUE!</v>
      </c>
      <c r="H434" s="21">
        <f t="shared" si="56"/>
        <v>0.27616774039552433</v>
      </c>
      <c r="I434" s="21">
        <f t="shared" si="56"/>
        <v>0.65504792431206849</v>
      </c>
      <c r="J434" s="21">
        <f t="shared" si="56"/>
        <v>0.72029425399291014</v>
      </c>
      <c r="K434" s="21">
        <f t="shared" si="56"/>
        <v>0.65499263924095807</v>
      </c>
      <c r="L434" s="21">
        <f t="shared" si="56"/>
        <v>0.57153433300811074</v>
      </c>
      <c r="M434" s="21">
        <f t="shared" si="56"/>
        <v>0.57760102972554039</v>
      </c>
      <c r="N434" s="21">
        <f t="shared" si="56"/>
        <v>0.57533000671304957</v>
      </c>
      <c r="O434" s="16" t="e">
        <f t="shared" si="55"/>
        <v>#VALUE!</v>
      </c>
      <c r="P434" s="22" t="s">
        <v>208</v>
      </c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</row>
    <row r="435" spans="1:71" x14ac:dyDescent="0.25">
      <c r="A435" s="2"/>
      <c r="B435" s="13" t="s">
        <v>211</v>
      </c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5"/>
      <c r="O435" s="16"/>
      <c r="P435" s="39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</row>
    <row r="436" spans="1:71" x14ac:dyDescent="0.25">
      <c r="A436" s="2"/>
      <c r="B436" s="13" t="s">
        <v>98</v>
      </c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5"/>
      <c r="O436" s="16"/>
      <c r="P436" s="20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</row>
    <row r="437" spans="1:71" x14ac:dyDescent="0.25">
      <c r="A437" s="2"/>
      <c r="B437" s="40" t="str">
        <f t="shared" ref="B437:N440" si="57">IFERROR(VLOOKUP($B$436,$130:$203,MATCH($P437&amp;"/"&amp;B$324,$128:$128,0),FALSE),"")</f>
        <v/>
      </c>
      <c r="C437" s="40" t="str">
        <f t="shared" si="57"/>
        <v/>
      </c>
      <c r="D437" s="40" t="str">
        <f t="shared" si="57"/>
        <v/>
      </c>
      <c r="E437" s="40" t="str">
        <f t="shared" si="57"/>
        <v/>
      </c>
      <c r="F437" s="40" t="str">
        <f t="shared" si="57"/>
        <v/>
      </c>
      <c r="G437" s="40" t="str">
        <f t="shared" si="57"/>
        <v/>
      </c>
      <c r="H437" s="40" t="str">
        <f t="shared" si="57"/>
        <v/>
      </c>
      <c r="I437" s="40" t="str">
        <f t="shared" si="57"/>
        <v/>
      </c>
      <c r="J437" s="40">
        <f t="shared" si="57"/>
        <v>1017815</v>
      </c>
      <c r="K437" s="40">
        <f t="shared" si="57"/>
        <v>1121067</v>
      </c>
      <c r="L437" s="40">
        <f t="shared" si="57"/>
        <v>1335630</v>
      </c>
      <c r="M437" s="40">
        <f t="shared" si="57"/>
        <v>1321920</v>
      </c>
      <c r="N437" s="40">
        <f t="shared" si="57"/>
        <v>1109982</v>
      </c>
      <c r="O437" s="41"/>
      <c r="P437" s="20" t="s">
        <v>204</v>
      </c>
      <c r="Q437" s="4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</row>
    <row r="438" spans="1:71" x14ac:dyDescent="0.25">
      <c r="A438" s="2"/>
      <c r="B438" s="18" t="str">
        <f t="shared" si="57"/>
        <v/>
      </c>
      <c r="C438" s="18" t="str">
        <f t="shared" si="57"/>
        <v/>
      </c>
      <c r="D438" s="18" t="str">
        <f t="shared" si="57"/>
        <v/>
      </c>
      <c r="E438" s="18" t="str">
        <f t="shared" si="57"/>
        <v/>
      </c>
      <c r="F438" s="18" t="str">
        <f t="shared" si="57"/>
        <v/>
      </c>
      <c r="G438" s="18" t="str">
        <f t="shared" si="57"/>
        <v/>
      </c>
      <c r="H438" s="18" t="str">
        <f t="shared" si="57"/>
        <v/>
      </c>
      <c r="I438" s="18" t="str">
        <f t="shared" si="57"/>
        <v/>
      </c>
      <c r="J438" s="18">
        <f t="shared" si="57"/>
        <v>1119756</v>
      </c>
      <c r="K438" s="18">
        <f t="shared" si="57"/>
        <v>1211555</v>
      </c>
      <c r="L438" s="18">
        <f t="shared" si="57"/>
        <v>1346133</v>
      </c>
      <c r="M438" s="18">
        <f t="shared" si="57"/>
        <v>1302066</v>
      </c>
      <c r="N438" s="18">
        <f t="shared" si="57"/>
        <v>1011560</v>
      </c>
      <c r="O438" s="41"/>
      <c r="P438" s="20" t="s">
        <v>205</v>
      </c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</row>
    <row r="439" spans="1:71" x14ac:dyDescent="0.25">
      <c r="A439" s="2"/>
      <c r="B439" s="18" t="str">
        <f t="shared" si="57"/>
        <v/>
      </c>
      <c r="C439" s="18" t="str">
        <f t="shared" si="57"/>
        <v/>
      </c>
      <c r="D439" s="18" t="str">
        <f t="shared" si="57"/>
        <v/>
      </c>
      <c r="E439" s="18" t="str">
        <f t="shared" si="57"/>
        <v/>
      </c>
      <c r="F439" s="18" t="str">
        <f t="shared" si="57"/>
        <v/>
      </c>
      <c r="G439" s="18" t="str">
        <f t="shared" si="57"/>
        <v/>
      </c>
      <c r="H439" s="18" t="str">
        <f t="shared" si="57"/>
        <v/>
      </c>
      <c r="I439" s="18">
        <f t="shared" si="57"/>
        <v>1007760</v>
      </c>
      <c r="J439" s="18">
        <f t="shared" si="57"/>
        <v>1261000</v>
      </c>
      <c r="K439" s="18">
        <f t="shared" si="57"/>
        <v>1405198</v>
      </c>
      <c r="L439" s="18">
        <f t="shared" si="57"/>
        <v>1518278</v>
      </c>
      <c r="M439" s="18">
        <f t="shared" si="57"/>
        <v>1267615</v>
      </c>
      <c r="N439" s="18">
        <f t="shared" si="57"/>
        <v>978688</v>
      </c>
      <c r="O439" s="41"/>
      <c r="P439" s="20" t="s">
        <v>206</v>
      </c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</row>
    <row r="440" spans="1:71" x14ac:dyDescent="0.25">
      <c r="A440" s="2"/>
      <c r="B440" s="43" t="str">
        <f t="shared" si="57"/>
        <v/>
      </c>
      <c r="C440" s="43" t="str">
        <f t="shared" si="57"/>
        <v/>
      </c>
      <c r="D440" s="43" t="str">
        <f t="shared" si="57"/>
        <v/>
      </c>
      <c r="E440" s="43" t="str">
        <f t="shared" si="57"/>
        <v/>
      </c>
      <c r="F440" s="43" t="str">
        <f t="shared" si="57"/>
        <v/>
      </c>
      <c r="G440" s="43" t="str">
        <f t="shared" si="57"/>
        <v/>
      </c>
      <c r="H440" s="43">
        <f t="shared" si="57"/>
        <v>673740.52749999997</v>
      </c>
      <c r="I440" s="43">
        <f t="shared" si="57"/>
        <v>981165.29</v>
      </c>
      <c r="J440" s="43">
        <f t="shared" si="57"/>
        <v>1306767.5149999999</v>
      </c>
      <c r="K440" s="43">
        <f t="shared" si="57"/>
        <v>1525785.8230000001</v>
      </c>
      <c r="L440" s="43">
        <f t="shared" si="57"/>
        <v>1462684.848</v>
      </c>
      <c r="M440" s="43">
        <f t="shared" si="57"/>
        <v>1416803.496</v>
      </c>
      <c r="N440" s="43" t="str">
        <f t="shared" si="57"/>
        <v/>
      </c>
      <c r="O440" s="41"/>
      <c r="P440" s="20" t="s">
        <v>212</v>
      </c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</row>
    <row r="441" spans="1:71" x14ac:dyDescent="0.25">
      <c r="A441" s="2"/>
      <c r="B441" s="40">
        <f t="shared" ref="B441:M441" si="58">SUM(B437:B440)</f>
        <v>0</v>
      </c>
      <c r="C441" s="40">
        <f t="shared" si="58"/>
        <v>0</v>
      </c>
      <c r="D441" s="40">
        <f t="shared" si="58"/>
        <v>0</v>
      </c>
      <c r="E441" s="40">
        <f t="shared" si="58"/>
        <v>0</v>
      </c>
      <c r="F441" s="40">
        <f t="shared" si="58"/>
        <v>0</v>
      </c>
      <c r="G441" s="40">
        <f t="shared" si="58"/>
        <v>0</v>
      </c>
      <c r="H441" s="40">
        <f t="shared" si="58"/>
        <v>673740.52749999997</v>
      </c>
      <c r="I441" s="40">
        <f t="shared" si="58"/>
        <v>1988925.29</v>
      </c>
      <c r="J441" s="40">
        <f t="shared" si="58"/>
        <v>4705338.5149999997</v>
      </c>
      <c r="K441" s="40">
        <f t="shared" si="58"/>
        <v>5263605.8229999999</v>
      </c>
      <c r="L441" s="40">
        <f t="shared" si="58"/>
        <v>5662725.8480000002</v>
      </c>
      <c r="M441" s="40">
        <f t="shared" si="58"/>
        <v>5308404.4960000003</v>
      </c>
      <c r="N441" s="40">
        <f>IF(N438="",N437*4,IF(N439="",(N438+N437)*2,IF(N440="",((N439+N438+N437)/3)*4,SUM(N437:N440))))</f>
        <v>4133640</v>
      </c>
      <c r="O441" s="16" t="e">
        <f>RATE(M$324-B$324,,-B441,M441)</f>
        <v>#NUM!</v>
      </c>
      <c r="P441" s="20" t="s">
        <v>207</v>
      </c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</row>
    <row r="442" spans="1:71" x14ac:dyDescent="0.25">
      <c r="A442" s="34"/>
      <c r="B442" s="44"/>
      <c r="C442" s="45" t="e">
        <f t="shared" ref="C442:N442" si="59">C441/B441-1</f>
        <v>#DIV/0!</v>
      </c>
      <c r="D442" s="45" t="e">
        <f t="shared" si="59"/>
        <v>#DIV/0!</v>
      </c>
      <c r="E442" s="45" t="e">
        <f t="shared" si="59"/>
        <v>#DIV/0!</v>
      </c>
      <c r="F442" s="45" t="e">
        <f t="shared" si="59"/>
        <v>#DIV/0!</v>
      </c>
      <c r="G442" s="45" t="e">
        <f t="shared" si="59"/>
        <v>#DIV/0!</v>
      </c>
      <c r="H442" s="45" t="e">
        <f t="shared" si="59"/>
        <v>#DIV/0!</v>
      </c>
      <c r="I442" s="45">
        <f t="shared" si="59"/>
        <v>1.9520641980380202</v>
      </c>
      <c r="J442" s="45">
        <f t="shared" si="59"/>
        <v>1.3657693623072187</v>
      </c>
      <c r="K442" s="45">
        <f t="shared" si="59"/>
        <v>0.11864551428559666</v>
      </c>
      <c r="L442" s="45">
        <f t="shared" si="59"/>
        <v>7.5826351444478357E-2</v>
      </c>
      <c r="M442" s="45">
        <f t="shared" si="59"/>
        <v>-6.2570811568626761E-2</v>
      </c>
      <c r="N442" s="21">
        <f t="shared" si="59"/>
        <v>-0.221302746782995</v>
      </c>
      <c r="O442" s="41"/>
      <c r="P442" s="22" t="s">
        <v>213</v>
      </c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</row>
    <row r="443" spans="1:71" x14ac:dyDescent="0.25">
      <c r="A443" s="2"/>
      <c r="B443" s="13" t="s">
        <v>100</v>
      </c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5"/>
      <c r="O443" s="16"/>
      <c r="P443" s="20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</row>
    <row r="444" spans="1:71" x14ac:dyDescent="0.25">
      <c r="A444" s="2"/>
      <c r="B444" s="40" t="str">
        <f t="shared" ref="B444:N447" si="60">IFERROR(VLOOKUP($B$443,$130:$203,MATCH($P444&amp;"/"&amp;B$324,$128:$128,0),FALSE),"")</f>
        <v/>
      </c>
      <c r="C444" s="40" t="str">
        <f t="shared" si="60"/>
        <v/>
      </c>
      <c r="D444" s="40" t="str">
        <f t="shared" si="60"/>
        <v/>
      </c>
      <c r="E444" s="40" t="str">
        <f t="shared" si="60"/>
        <v/>
      </c>
      <c r="F444" s="40" t="str">
        <f t="shared" si="60"/>
        <v/>
      </c>
      <c r="G444" s="40" t="str">
        <f t="shared" si="60"/>
        <v/>
      </c>
      <c r="H444" s="40" t="str">
        <f t="shared" si="60"/>
        <v/>
      </c>
      <c r="I444" s="40" t="str">
        <f t="shared" si="60"/>
        <v/>
      </c>
      <c r="J444" s="40">
        <f t="shared" si="60"/>
        <v>4322</v>
      </c>
      <c r="K444" s="40">
        <f t="shared" si="60"/>
        <v>7343</v>
      </c>
      <c r="L444" s="40">
        <f t="shared" si="60"/>
        <v>7435</v>
      </c>
      <c r="M444" s="40">
        <f t="shared" si="60"/>
        <v>4044</v>
      </c>
      <c r="N444" s="40">
        <f t="shared" si="60"/>
        <v>9874</v>
      </c>
      <c r="O444" s="16"/>
      <c r="P444" s="20" t="s">
        <v>204</v>
      </c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</row>
    <row r="445" spans="1:71" x14ac:dyDescent="0.25">
      <c r="A445" s="2"/>
      <c r="B445" s="18" t="str">
        <f t="shared" si="60"/>
        <v/>
      </c>
      <c r="C445" s="18" t="str">
        <f t="shared" si="60"/>
        <v/>
      </c>
      <c r="D445" s="18" t="str">
        <f t="shared" si="60"/>
        <v/>
      </c>
      <c r="E445" s="18" t="str">
        <f t="shared" si="60"/>
        <v/>
      </c>
      <c r="F445" s="18" t="str">
        <f t="shared" si="60"/>
        <v/>
      </c>
      <c r="G445" s="18" t="str">
        <f t="shared" si="60"/>
        <v/>
      </c>
      <c r="H445" s="18" t="str">
        <f t="shared" si="60"/>
        <v/>
      </c>
      <c r="I445" s="18" t="str">
        <f t="shared" si="60"/>
        <v/>
      </c>
      <c r="J445" s="18">
        <f t="shared" si="60"/>
        <v>10783</v>
      </c>
      <c r="K445" s="18">
        <f t="shared" si="60"/>
        <v>7327</v>
      </c>
      <c r="L445" s="18">
        <f t="shared" si="60"/>
        <v>17138</v>
      </c>
      <c r="M445" s="18">
        <f t="shared" si="60"/>
        <v>12671</v>
      </c>
      <c r="N445" s="18">
        <f t="shared" si="60"/>
        <v>4672</v>
      </c>
      <c r="O445" s="16"/>
      <c r="P445" s="20" t="s">
        <v>205</v>
      </c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</row>
    <row r="446" spans="1:71" x14ac:dyDescent="0.25">
      <c r="A446" s="2"/>
      <c r="B446" s="18" t="str">
        <f t="shared" si="60"/>
        <v/>
      </c>
      <c r="C446" s="18" t="str">
        <f t="shared" si="60"/>
        <v/>
      </c>
      <c r="D446" s="18" t="str">
        <f t="shared" si="60"/>
        <v/>
      </c>
      <c r="E446" s="18" t="str">
        <f t="shared" si="60"/>
        <v/>
      </c>
      <c r="F446" s="18" t="str">
        <f t="shared" si="60"/>
        <v/>
      </c>
      <c r="G446" s="18" t="str">
        <f t="shared" si="60"/>
        <v/>
      </c>
      <c r="H446" s="18" t="str">
        <f t="shared" si="60"/>
        <v/>
      </c>
      <c r="I446" s="18">
        <f t="shared" si="60"/>
        <v>1438</v>
      </c>
      <c r="J446" s="18">
        <f t="shared" si="60"/>
        <v>2745</v>
      </c>
      <c r="K446" s="18">
        <f t="shared" si="60"/>
        <v>3421</v>
      </c>
      <c r="L446" s="18">
        <f t="shared" si="60"/>
        <v>10852</v>
      </c>
      <c r="M446" s="18">
        <f t="shared" si="60"/>
        <v>12307</v>
      </c>
      <c r="N446" s="18">
        <f t="shared" si="60"/>
        <v>13343</v>
      </c>
      <c r="O446" s="16"/>
      <c r="P446" s="20" t="s">
        <v>206</v>
      </c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</row>
    <row r="447" spans="1:71" x14ac:dyDescent="0.25">
      <c r="A447" s="2"/>
      <c r="B447" s="43" t="str">
        <f t="shared" si="60"/>
        <v/>
      </c>
      <c r="C447" s="43" t="str">
        <f t="shared" si="60"/>
        <v/>
      </c>
      <c r="D447" s="43" t="str">
        <f t="shared" si="60"/>
        <v/>
      </c>
      <c r="E447" s="43" t="str">
        <f t="shared" si="60"/>
        <v/>
      </c>
      <c r="F447" s="43" t="str">
        <f t="shared" si="60"/>
        <v/>
      </c>
      <c r="G447" s="43" t="str">
        <f t="shared" si="60"/>
        <v/>
      </c>
      <c r="H447" s="43">
        <f t="shared" si="60"/>
        <v>7834.6925000000001</v>
      </c>
      <c r="I447" s="43">
        <f t="shared" si="60"/>
        <v>9354.2800000000007</v>
      </c>
      <c r="J447" s="43">
        <f t="shared" si="60"/>
        <v>6196.5039999999999</v>
      </c>
      <c r="K447" s="43">
        <f t="shared" si="60"/>
        <v>1434.837</v>
      </c>
      <c r="L447" s="43">
        <f t="shared" si="60"/>
        <v>9429.3590000000004</v>
      </c>
      <c r="M447" s="43">
        <f t="shared" si="60"/>
        <v>1534.0229999999999</v>
      </c>
      <c r="N447" s="43" t="str">
        <f t="shared" si="60"/>
        <v/>
      </c>
      <c r="O447" s="16"/>
      <c r="P447" s="20" t="s">
        <v>212</v>
      </c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</row>
    <row r="448" spans="1:71" x14ac:dyDescent="0.25">
      <c r="A448" s="2"/>
      <c r="B448" s="43">
        <f t="shared" ref="B448:M448" si="61">SUM(B444:B447)</f>
        <v>0</v>
      </c>
      <c r="C448" s="43">
        <f t="shared" si="61"/>
        <v>0</v>
      </c>
      <c r="D448" s="43">
        <f t="shared" si="61"/>
        <v>0</v>
      </c>
      <c r="E448" s="43">
        <f t="shared" si="61"/>
        <v>0</v>
      </c>
      <c r="F448" s="43">
        <f t="shared" si="61"/>
        <v>0</v>
      </c>
      <c r="G448" s="43">
        <f t="shared" si="61"/>
        <v>0</v>
      </c>
      <c r="H448" s="43">
        <f t="shared" si="61"/>
        <v>7834.6925000000001</v>
      </c>
      <c r="I448" s="43">
        <f t="shared" si="61"/>
        <v>10792.28</v>
      </c>
      <c r="J448" s="43">
        <f t="shared" si="61"/>
        <v>24046.504000000001</v>
      </c>
      <c r="K448" s="43">
        <f t="shared" si="61"/>
        <v>19525.837</v>
      </c>
      <c r="L448" s="43">
        <f t="shared" si="61"/>
        <v>44854.358999999997</v>
      </c>
      <c r="M448" s="43">
        <f t="shared" si="61"/>
        <v>30556.023000000001</v>
      </c>
      <c r="N448" s="43">
        <f>IF(N445="",N444*4,IF(N446="",(N445+N444)*2,IF(N447="",((N446+N445+N444)/3)*4,SUM(N444:N447))))</f>
        <v>37185.333333333336</v>
      </c>
      <c r="O448" s="16" t="e">
        <f>RATE(M$324-B$324,,-B448,M448)</f>
        <v>#NUM!</v>
      </c>
      <c r="P448" s="20" t="s">
        <v>207</v>
      </c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</row>
    <row r="449" spans="1:71" x14ac:dyDescent="0.25">
      <c r="A449" s="2"/>
      <c r="B449" s="13" t="s">
        <v>214</v>
      </c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5"/>
      <c r="O449" s="16"/>
      <c r="P449" s="20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</row>
    <row r="450" spans="1:71" x14ac:dyDescent="0.25">
      <c r="A450" s="2"/>
      <c r="B450" s="18" t="e">
        <f t="shared" ref="B450:N453" si="62">B444+B437</f>
        <v>#VALUE!</v>
      </c>
      <c r="C450" s="18" t="e">
        <f t="shared" si="62"/>
        <v>#VALUE!</v>
      </c>
      <c r="D450" s="18" t="e">
        <f t="shared" si="62"/>
        <v>#VALUE!</v>
      </c>
      <c r="E450" s="18" t="e">
        <f t="shared" si="62"/>
        <v>#VALUE!</v>
      </c>
      <c r="F450" s="18" t="e">
        <f t="shared" si="62"/>
        <v>#VALUE!</v>
      </c>
      <c r="G450" s="18" t="e">
        <f t="shared" si="62"/>
        <v>#VALUE!</v>
      </c>
      <c r="H450" s="18" t="e">
        <f t="shared" si="62"/>
        <v>#VALUE!</v>
      </c>
      <c r="I450" s="18" t="e">
        <f t="shared" si="62"/>
        <v>#VALUE!</v>
      </c>
      <c r="J450" s="18">
        <f t="shared" si="62"/>
        <v>1022137</v>
      </c>
      <c r="K450" s="18">
        <f t="shared" si="62"/>
        <v>1128410</v>
      </c>
      <c r="L450" s="18">
        <f t="shared" si="62"/>
        <v>1343065</v>
      </c>
      <c r="M450" s="18">
        <f t="shared" si="62"/>
        <v>1325964</v>
      </c>
      <c r="N450" s="18">
        <f t="shared" si="62"/>
        <v>1119856</v>
      </c>
      <c r="O450" s="16"/>
      <c r="P450" s="20" t="s">
        <v>204</v>
      </c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</row>
    <row r="451" spans="1:71" x14ac:dyDescent="0.25">
      <c r="A451" s="2"/>
      <c r="B451" s="18" t="e">
        <f t="shared" si="62"/>
        <v>#VALUE!</v>
      </c>
      <c r="C451" s="18" t="e">
        <f t="shared" si="62"/>
        <v>#VALUE!</v>
      </c>
      <c r="D451" s="18" t="e">
        <f t="shared" si="62"/>
        <v>#VALUE!</v>
      </c>
      <c r="E451" s="18" t="e">
        <f t="shared" si="62"/>
        <v>#VALUE!</v>
      </c>
      <c r="F451" s="18" t="e">
        <f t="shared" si="62"/>
        <v>#VALUE!</v>
      </c>
      <c r="G451" s="18" t="e">
        <f t="shared" si="62"/>
        <v>#VALUE!</v>
      </c>
      <c r="H451" s="18" t="e">
        <f t="shared" si="62"/>
        <v>#VALUE!</v>
      </c>
      <c r="I451" s="18" t="e">
        <f t="shared" si="62"/>
        <v>#VALUE!</v>
      </c>
      <c r="J451" s="18">
        <f t="shared" si="62"/>
        <v>1130539</v>
      </c>
      <c r="K451" s="18">
        <f t="shared" si="62"/>
        <v>1218882</v>
      </c>
      <c r="L451" s="18">
        <f t="shared" si="62"/>
        <v>1363271</v>
      </c>
      <c r="M451" s="18">
        <f t="shared" si="62"/>
        <v>1314737</v>
      </c>
      <c r="N451" s="18">
        <f t="shared" si="62"/>
        <v>1016232</v>
      </c>
      <c r="O451" s="16"/>
      <c r="P451" s="20" t="s">
        <v>205</v>
      </c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</row>
    <row r="452" spans="1:71" x14ac:dyDescent="0.25">
      <c r="A452" s="2"/>
      <c r="B452" s="18" t="e">
        <f t="shared" si="62"/>
        <v>#VALUE!</v>
      </c>
      <c r="C452" s="18" t="e">
        <f t="shared" si="62"/>
        <v>#VALUE!</v>
      </c>
      <c r="D452" s="18" t="e">
        <f t="shared" si="62"/>
        <v>#VALUE!</v>
      </c>
      <c r="E452" s="18" t="e">
        <f t="shared" si="62"/>
        <v>#VALUE!</v>
      </c>
      <c r="F452" s="18" t="e">
        <f t="shared" si="62"/>
        <v>#VALUE!</v>
      </c>
      <c r="G452" s="18" t="e">
        <f t="shared" si="62"/>
        <v>#VALUE!</v>
      </c>
      <c r="H452" s="18" t="e">
        <f t="shared" si="62"/>
        <v>#VALUE!</v>
      </c>
      <c r="I452" s="18">
        <f t="shared" si="62"/>
        <v>1009198</v>
      </c>
      <c r="J452" s="18">
        <f t="shared" si="62"/>
        <v>1263745</v>
      </c>
      <c r="K452" s="18">
        <f t="shared" si="62"/>
        <v>1408619</v>
      </c>
      <c r="L452" s="18">
        <f t="shared" si="62"/>
        <v>1529130</v>
      </c>
      <c r="M452" s="18">
        <f t="shared" si="62"/>
        <v>1279922</v>
      </c>
      <c r="N452" s="18" t="str">
        <f t="shared" ref="N452:N453" si="63">IFERROR(VLOOKUP($B$405,$131:$202,MATCH($P452&amp;"/"&amp;N$315,$129:$129,0),FALSE),"")</f>
        <v/>
      </c>
      <c r="O452" s="16"/>
      <c r="P452" s="20" t="s">
        <v>206</v>
      </c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</row>
    <row r="453" spans="1:71" x14ac:dyDescent="0.25">
      <c r="A453" s="2"/>
      <c r="B453" s="18" t="e">
        <f t="shared" si="62"/>
        <v>#VALUE!</v>
      </c>
      <c r="C453" s="18" t="e">
        <f t="shared" si="62"/>
        <v>#VALUE!</v>
      </c>
      <c r="D453" s="18" t="e">
        <f t="shared" si="62"/>
        <v>#VALUE!</v>
      </c>
      <c r="E453" s="18" t="e">
        <f t="shared" si="62"/>
        <v>#VALUE!</v>
      </c>
      <c r="F453" s="18" t="e">
        <f t="shared" si="62"/>
        <v>#VALUE!</v>
      </c>
      <c r="G453" s="18" t="e">
        <f t="shared" si="62"/>
        <v>#VALUE!</v>
      </c>
      <c r="H453" s="18">
        <f t="shared" si="62"/>
        <v>681575.22</v>
      </c>
      <c r="I453" s="18">
        <f t="shared" si="62"/>
        <v>990519.57000000007</v>
      </c>
      <c r="J453" s="18">
        <f t="shared" si="62"/>
        <v>1312964.0189999999</v>
      </c>
      <c r="K453" s="18">
        <f t="shared" si="62"/>
        <v>1527220.6600000001</v>
      </c>
      <c r="L453" s="18">
        <f t="shared" si="62"/>
        <v>1472114.2069999999</v>
      </c>
      <c r="M453" s="18">
        <f t="shared" si="62"/>
        <v>1418337.5190000001</v>
      </c>
      <c r="N453" s="18" t="str">
        <f t="shared" si="63"/>
        <v/>
      </c>
      <c r="O453" s="16"/>
      <c r="P453" s="20" t="s">
        <v>212</v>
      </c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</row>
    <row r="454" spans="1:71" x14ac:dyDescent="0.25">
      <c r="A454" s="2"/>
      <c r="B454" s="46" t="e">
        <f t="shared" ref="B454:M454" si="64">SUM(B450:B453)</f>
        <v>#VALUE!</v>
      </c>
      <c r="C454" s="46" t="e">
        <f t="shared" si="64"/>
        <v>#VALUE!</v>
      </c>
      <c r="D454" s="46" t="e">
        <f t="shared" si="64"/>
        <v>#VALUE!</v>
      </c>
      <c r="E454" s="46" t="e">
        <f t="shared" si="64"/>
        <v>#VALUE!</v>
      </c>
      <c r="F454" s="46" t="e">
        <f t="shared" si="64"/>
        <v>#VALUE!</v>
      </c>
      <c r="G454" s="46" t="e">
        <f t="shared" si="64"/>
        <v>#VALUE!</v>
      </c>
      <c r="H454" s="46" t="e">
        <f t="shared" si="64"/>
        <v>#VALUE!</v>
      </c>
      <c r="I454" s="46" t="e">
        <f t="shared" si="64"/>
        <v>#VALUE!</v>
      </c>
      <c r="J454" s="46">
        <f t="shared" si="64"/>
        <v>4729385.0189999994</v>
      </c>
      <c r="K454" s="46">
        <f t="shared" si="64"/>
        <v>5283131.66</v>
      </c>
      <c r="L454" s="46">
        <f t="shared" si="64"/>
        <v>5707580.2070000004</v>
      </c>
      <c r="M454" s="46">
        <f t="shared" si="64"/>
        <v>5338960.5190000003</v>
      </c>
      <c r="N454" s="46">
        <f>IF(N451="",N450*4,IF(N452="",(N451+N450)*2,IF(N453="",((N452+N451+N450)/3)*4,SUM(N450:N453))))</f>
        <v>4272176</v>
      </c>
      <c r="O454" s="16" t="e">
        <f>RATE(M$324-B$324,,-B454,M454)</f>
        <v>#VALUE!</v>
      </c>
      <c r="P454" s="20" t="s">
        <v>207</v>
      </c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</row>
    <row r="455" spans="1:71" x14ac:dyDescent="0.25">
      <c r="A455" s="2"/>
      <c r="B455" s="36" t="s">
        <v>215</v>
      </c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5"/>
      <c r="O455" s="16"/>
      <c r="P455" s="20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</row>
    <row r="456" spans="1:71" x14ac:dyDescent="0.25">
      <c r="A456" s="2"/>
      <c r="B456" s="47" t="s">
        <v>105</v>
      </c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9"/>
      <c r="O456" s="16"/>
      <c r="P456" s="20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</row>
    <row r="457" spans="1:71" x14ac:dyDescent="0.25">
      <c r="A457" s="2"/>
      <c r="B457" s="40" t="str">
        <f t="shared" ref="B457:N460" si="65">IFERROR(VLOOKUP($B$456,$130:$203,MATCH($P457&amp;"/"&amp;B$324,$128:$128,0),FALSE),"")</f>
        <v/>
      </c>
      <c r="C457" s="40" t="str">
        <f t="shared" si="65"/>
        <v/>
      </c>
      <c r="D457" s="40" t="str">
        <f t="shared" si="65"/>
        <v/>
      </c>
      <c r="E457" s="40" t="str">
        <f t="shared" si="65"/>
        <v/>
      </c>
      <c r="F457" s="40" t="str">
        <f t="shared" si="65"/>
        <v/>
      </c>
      <c r="G457" s="40" t="str">
        <f t="shared" si="65"/>
        <v/>
      </c>
      <c r="H457" s="40" t="str">
        <f t="shared" si="65"/>
        <v/>
      </c>
      <c r="I457" s="40" t="str">
        <f t="shared" si="65"/>
        <v/>
      </c>
      <c r="J457" s="40">
        <f t="shared" si="65"/>
        <v>644226</v>
      </c>
      <c r="K457" s="40">
        <f t="shared" si="65"/>
        <v>734851</v>
      </c>
      <c r="L457" s="40">
        <f t="shared" si="65"/>
        <v>958660</v>
      </c>
      <c r="M457" s="40">
        <f t="shared" si="65"/>
        <v>938833</v>
      </c>
      <c r="N457" s="40">
        <f t="shared" si="65"/>
        <v>808071</v>
      </c>
      <c r="O457" s="16"/>
      <c r="P457" s="20" t="s">
        <v>204</v>
      </c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</row>
    <row r="458" spans="1:71" x14ac:dyDescent="0.25">
      <c r="A458" s="2"/>
      <c r="B458" s="18" t="str">
        <f t="shared" si="65"/>
        <v/>
      </c>
      <c r="C458" s="18" t="str">
        <f t="shared" si="65"/>
        <v/>
      </c>
      <c r="D458" s="18" t="str">
        <f t="shared" si="65"/>
        <v/>
      </c>
      <c r="E458" s="18" t="str">
        <f t="shared" si="65"/>
        <v/>
      </c>
      <c r="F458" s="18" t="str">
        <f t="shared" si="65"/>
        <v/>
      </c>
      <c r="G458" s="18" t="str">
        <f t="shared" si="65"/>
        <v/>
      </c>
      <c r="H458" s="18" t="str">
        <f t="shared" si="65"/>
        <v/>
      </c>
      <c r="I458" s="18" t="str">
        <f t="shared" si="65"/>
        <v/>
      </c>
      <c r="J458" s="18">
        <f t="shared" si="65"/>
        <v>725592</v>
      </c>
      <c r="K458" s="18">
        <f t="shared" si="65"/>
        <v>827047</v>
      </c>
      <c r="L458" s="18">
        <f t="shared" si="65"/>
        <v>912574</v>
      </c>
      <c r="M458" s="18">
        <f t="shared" si="65"/>
        <v>937530</v>
      </c>
      <c r="N458" s="18">
        <f t="shared" si="65"/>
        <v>734579</v>
      </c>
      <c r="O458" s="16"/>
      <c r="P458" s="20" t="s">
        <v>205</v>
      </c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</row>
    <row r="459" spans="1:71" x14ac:dyDescent="0.25">
      <c r="A459" s="2"/>
      <c r="B459" s="18" t="str">
        <f t="shared" si="65"/>
        <v/>
      </c>
      <c r="C459" s="18" t="str">
        <f t="shared" si="65"/>
        <v/>
      </c>
      <c r="D459" s="18" t="str">
        <f t="shared" si="65"/>
        <v/>
      </c>
      <c r="E459" s="18" t="str">
        <f t="shared" si="65"/>
        <v/>
      </c>
      <c r="F459" s="18" t="str">
        <f t="shared" si="65"/>
        <v/>
      </c>
      <c r="G459" s="18" t="str">
        <f t="shared" si="65"/>
        <v/>
      </c>
      <c r="H459" s="18" t="str">
        <f t="shared" si="65"/>
        <v/>
      </c>
      <c r="I459" s="18">
        <f t="shared" si="65"/>
        <v>659182</v>
      </c>
      <c r="J459" s="18">
        <f t="shared" si="65"/>
        <v>813386</v>
      </c>
      <c r="K459" s="18">
        <f t="shared" si="65"/>
        <v>965814</v>
      </c>
      <c r="L459" s="18">
        <f t="shared" si="65"/>
        <v>1030445</v>
      </c>
      <c r="M459" s="18">
        <f t="shared" si="65"/>
        <v>925963</v>
      </c>
      <c r="N459" s="18">
        <f t="shared" si="65"/>
        <v>713350</v>
      </c>
      <c r="O459" s="16"/>
      <c r="P459" s="20" t="s">
        <v>206</v>
      </c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</row>
    <row r="460" spans="1:71" x14ac:dyDescent="0.25">
      <c r="A460" s="2"/>
      <c r="B460" s="43" t="str">
        <f t="shared" si="65"/>
        <v/>
      </c>
      <c r="C460" s="43" t="str">
        <f t="shared" si="65"/>
        <v/>
      </c>
      <c r="D460" s="43" t="str">
        <f t="shared" si="65"/>
        <v/>
      </c>
      <c r="E460" s="43" t="str">
        <f t="shared" si="65"/>
        <v/>
      </c>
      <c r="F460" s="43" t="str">
        <f t="shared" si="65"/>
        <v/>
      </c>
      <c r="G460" s="43" t="str">
        <f t="shared" si="65"/>
        <v/>
      </c>
      <c r="H460" s="43">
        <f t="shared" si="65"/>
        <v>444651.41499999998</v>
      </c>
      <c r="I460" s="43">
        <f t="shared" si="65"/>
        <v>626788.26</v>
      </c>
      <c r="J460" s="43">
        <f t="shared" si="65"/>
        <v>835554.152</v>
      </c>
      <c r="K460" s="43">
        <f t="shared" si="65"/>
        <v>1043144.539</v>
      </c>
      <c r="L460" s="43">
        <f t="shared" si="65"/>
        <v>1031186.099</v>
      </c>
      <c r="M460" s="43">
        <f t="shared" si="65"/>
        <v>984141.30599999998</v>
      </c>
      <c r="N460" s="43" t="str">
        <f t="shared" si="65"/>
        <v/>
      </c>
      <c r="O460" s="16"/>
      <c r="P460" s="20" t="s">
        <v>212</v>
      </c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</row>
    <row r="461" spans="1:71" x14ac:dyDescent="0.25">
      <c r="A461" s="2"/>
      <c r="B461" s="43">
        <f t="shared" ref="B461:M461" si="66">SUM(B457:B460)</f>
        <v>0</v>
      </c>
      <c r="C461" s="43">
        <f t="shared" si="66"/>
        <v>0</v>
      </c>
      <c r="D461" s="43">
        <f t="shared" si="66"/>
        <v>0</v>
      </c>
      <c r="E461" s="43">
        <f t="shared" si="66"/>
        <v>0</v>
      </c>
      <c r="F461" s="43">
        <f t="shared" si="66"/>
        <v>0</v>
      </c>
      <c r="G461" s="43">
        <f t="shared" si="66"/>
        <v>0</v>
      </c>
      <c r="H461" s="43">
        <f t="shared" si="66"/>
        <v>444651.41499999998</v>
      </c>
      <c r="I461" s="43">
        <f t="shared" si="66"/>
        <v>1285970.26</v>
      </c>
      <c r="J461" s="43">
        <f t="shared" si="66"/>
        <v>3018758.1519999998</v>
      </c>
      <c r="K461" s="43">
        <f t="shared" si="66"/>
        <v>3570856.5389999999</v>
      </c>
      <c r="L461" s="43">
        <f t="shared" si="66"/>
        <v>3932865.0989999999</v>
      </c>
      <c r="M461" s="43">
        <f t="shared" si="66"/>
        <v>3786467.3059999999</v>
      </c>
      <c r="N461" s="43">
        <f>IF(N458="",N457*4,IF(N459="",(N458+N457)*2,IF(N460="",((N459+N458+N457)/3)*4,SUM(N457:N460))))</f>
        <v>3008000</v>
      </c>
      <c r="O461" s="16" t="e">
        <f t="shared" ref="O461:O462" si="67">RATE(M$324-B$324,,-B461,M461)</f>
        <v>#NUM!</v>
      </c>
      <c r="P461" s="20" t="s">
        <v>207</v>
      </c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</row>
    <row r="462" spans="1:71" x14ac:dyDescent="0.25">
      <c r="A462" s="2"/>
      <c r="B462" s="48" t="e">
        <f t="shared" ref="B462:N462" si="68">B461/B$441</f>
        <v>#DIV/0!</v>
      </c>
      <c r="C462" s="49" t="e">
        <f t="shared" si="68"/>
        <v>#DIV/0!</v>
      </c>
      <c r="D462" s="49" t="e">
        <f t="shared" si="68"/>
        <v>#DIV/0!</v>
      </c>
      <c r="E462" s="49" t="e">
        <f t="shared" si="68"/>
        <v>#DIV/0!</v>
      </c>
      <c r="F462" s="49" t="e">
        <f t="shared" si="68"/>
        <v>#DIV/0!</v>
      </c>
      <c r="G462" s="49" t="e">
        <f t="shared" si="68"/>
        <v>#DIV/0!</v>
      </c>
      <c r="H462" s="49">
        <f t="shared" si="68"/>
        <v>0.65997427325610902</v>
      </c>
      <c r="I462" s="49">
        <f t="shared" si="68"/>
        <v>0.64656539210680963</v>
      </c>
      <c r="J462" s="49">
        <f t="shared" si="68"/>
        <v>0.64156024957111935</v>
      </c>
      <c r="K462" s="49">
        <f t="shared" si="68"/>
        <v>0.67840500582256458</v>
      </c>
      <c r="L462" s="49">
        <f t="shared" si="68"/>
        <v>0.6945180120964245</v>
      </c>
      <c r="M462" s="49">
        <f t="shared" si="68"/>
        <v>0.71329668054745765</v>
      </c>
      <c r="N462" s="50">
        <f t="shared" si="68"/>
        <v>0.72768794573305851</v>
      </c>
      <c r="O462" s="16" t="e">
        <f t="shared" si="67"/>
        <v>#DIV/0!</v>
      </c>
      <c r="P462" s="22" t="s">
        <v>208</v>
      </c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</row>
    <row r="463" spans="1:71" x14ac:dyDescent="0.25">
      <c r="A463" s="34"/>
      <c r="B463" s="44"/>
      <c r="C463" s="21" t="e">
        <f t="shared" ref="C463:N463" si="69">C461/B461-1</f>
        <v>#DIV/0!</v>
      </c>
      <c r="D463" s="21" t="e">
        <f t="shared" si="69"/>
        <v>#DIV/0!</v>
      </c>
      <c r="E463" s="21" t="e">
        <f t="shared" si="69"/>
        <v>#DIV/0!</v>
      </c>
      <c r="F463" s="21" t="e">
        <f t="shared" si="69"/>
        <v>#DIV/0!</v>
      </c>
      <c r="G463" s="21" t="e">
        <f t="shared" si="69"/>
        <v>#DIV/0!</v>
      </c>
      <c r="H463" s="21" t="e">
        <f t="shared" si="69"/>
        <v>#DIV/0!</v>
      </c>
      <c r="I463" s="21">
        <f t="shared" si="69"/>
        <v>1.8920862874123543</v>
      </c>
      <c r="J463" s="21">
        <f t="shared" si="69"/>
        <v>1.3474556495575563</v>
      </c>
      <c r="K463" s="21">
        <f t="shared" si="69"/>
        <v>0.18288924093976244</v>
      </c>
      <c r="L463" s="21">
        <f t="shared" si="69"/>
        <v>0.10137863452262308</v>
      </c>
      <c r="M463" s="21">
        <f t="shared" si="69"/>
        <v>-3.7224209149005483E-2</v>
      </c>
      <c r="N463" s="21">
        <f t="shared" si="69"/>
        <v>-0.20559197877305002</v>
      </c>
      <c r="O463" s="41"/>
      <c r="P463" s="22" t="s">
        <v>213</v>
      </c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</row>
    <row r="464" spans="1:71" x14ac:dyDescent="0.25">
      <c r="A464" s="2"/>
      <c r="B464" s="37" t="s">
        <v>216</v>
      </c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5"/>
      <c r="O464" s="16"/>
      <c r="P464" s="20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</row>
    <row r="465" spans="1:71" x14ac:dyDescent="0.25">
      <c r="A465" s="2"/>
      <c r="B465" s="40" t="str">
        <f t="shared" ref="B465:N469" si="70">IFERROR(B437-B457,"")</f>
        <v/>
      </c>
      <c r="C465" s="40" t="str">
        <f t="shared" si="70"/>
        <v/>
      </c>
      <c r="D465" s="40" t="str">
        <f t="shared" si="70"/>
        <v/>
      </c>
      <c r="E465" s="40" t="str">
        <f t="shared" si="70"/>
        <v/>
      </c>
      <c r="F465" s="40" t="str">
        <f t="shared" si="70"/>
        <v/>
      </c>
      <c r="G465" s="40" t="str">
        <f t="shared" si="70"/>
        <v/>
      </c>
      <c r="H465" s="40" t="str">
        <f t="shared" si="70"/>
        <v/>
      </c>
      <c r="I465" s="40" t="str">
        <f t="shared" si="70"/>
        <v/>
      </c>
      <c r="J465" s="40">
        <f t="shared" si="70"/>
        <v>373589</v>
      </c>
      <c r="K465" s="40">
        <f t="shared" si="70"/>
        <v>386216</v>
      </c>
      <c r="L465" s="40">
        <f t="shared" si="70"/>
        <v>376970</v>
      </c>
      <c r="M465" s="40">
        <f t="shared" si="70"/>
        <v>383087</v>
      </c>
      <c r="N465" s="40">
        <f t="shared" si="70"/>
        <v>301911</v>
      </c>
      <c r="O465" s="16"/>
      <c r="P465" s="20" t="s">
        <v>204</v>
      </c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</row>
    <row r="466" spans="1:71" x14ac:dyDescent="0.25">
      <c r="A466" s="2"/>
      <c r="B466" s="18" t="str">
        <f t="shared" si="70"/>
        <v/>
      </c>
      <c r="C466" s="18" t="str">
        <f t="shared" si="70"/>
        <v/>
      </c>
      <c r="D466" s="18" t="str">
        <f t="shared" si="70"/>
        <v/>
      </c>
      <c r="E466" s="18" t="str">
        <f t="shared" si="70"/>
        <v/>
      </c>
      <c r="F466" s="18" t="str">
        <f t="shared" si="70"/>
        <v/>
      </c>
      <c r="G466" s="18" t="str">
        <f t="shared" si="70"/>
        <v/>
      </c>
      <c r="H466" s="18" t="str">
        <f t="shared" si="70"/>
        <v/>
      </c>
      <c r="I466" s="18" t="str">
        <f t="shared" si="70"/>
        <v/>
      </c>
      <c r="J466" s="18">
        <f t="shared" si="70"/>
        <v>394164</v>
      </c>
      <c r="K466" s="18">
        <f t="shared" si="70"/>
        <v>384508</v>
      </c>
      <c r="L466" s="18">
        <f t="shared" si="70"/>
        <v>433559</v>
      </c>
      <c r="M466" s="18">
        <f t="shared" si="70"/>
        <v>364536</v>
      </c>
      <c r="N466" s="18">
        <f t="shared" si="70"/>
        <v>276981</v>
      </c>
      <c r="O466" s="16"/>
      <c r="P466" s="20" t="s">
        <v>205</v>
      </c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</row>
    <row r="467" spans="1:71" x14ac:dyDescent="0.25">
      <c r="A467" s="2"/>
      <c r="B467" s="18" t="str">
        <f t="shared" si="70"/>
        <v/>
      </c>
      <c r="C467" s="18" t="str">
        <f t="shared" si="70"/>
        <v/>
      </c>
      <c r="D467" s="18" t="str">
        <f t="shared" si="70"/>
        <v/>
      </c>
      <c r="E467" s="18" t="str">
        <f t="shared" si="70"/>
        <v/>
      </c>
      <c r="F467" s="18" t="str">
        <f t="shared" si="70"/>
        <v/>
      </c>
      <c r="G467" s="18" t="str">
        <f t="shared" si="70"/>
        <v/>
      </c>
      <c r="H467" s="18" t="str">
        <f t="shared" si="70"/>
        <v/>
      </c>
      <c r="I467" s="18">
        <f t="shared" si="70"/>
        <v>348578</v>
      </c>
      <c r="J467" s="18">
        <f t="shared" si="70"/>
        <v>447614</v>
      </c>
      <c r="K467" s="18">
        <f t="shared" si="70"/>
        <v>439384</v>
      </c>
      <c r="L467" s="18">
        <f t="shared" si="70"/>
        <v>487833</v>
      </c>
      <c r="M467" s="18">
        <f t="shared" si="70"/>
        <v>341652</v>
      </c>
      <c r="N467" s="18">
        <f t="shared" si="70"/>
        <v>265338</v>
      </c>
      <c r="O467" s="16"/>
      <c r="P467" s="20" t="s">
        <v>206</v>
      </c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</row>
    <row r="468" spans="1:71" x14ac:dyDescent="0.25">
      <c r="A468" s="2"/>
      <c r="B468" s="43" t="str">
        <f t="shared" si="70"/>
        <v/>
      </c>
      <c r="C468" s="43" t="str">
        <f t="shared" si="70"/>
        <v/>
      </c>
      <c r="D468" s="43" t="str">
        <f t="shared" si="70"/>
        <v/>
      </c>
      <c r="E468" s="43" t="str">
        <f t="shared" si="70"/>
        <v/>
      </c>
      <c r="F468" s="43" t="str">
        <f t="shared" si="70"/>
        <v/>
      </c>
      <c r="G468" s="43" t="str">
        <f t="shared" si="70"/>
        <v/>
      </c>
      <c r="H468" s="43">
        <f t="shared" si="70"/>
        <v>229089.11249999999</v>
      </c>
      <c r="I468" s="43">
        <f t="shared" si="70"/>
        <v>354377.03</v>
      </c>
      <c r="J468" s="43">
        <f t="shared" si="70"/>
        <v>471213.3629999999</v>
      </c>
      <c r="K468" s="43">
        <f t="shared" si="70"/>
        <v>482641.2840000001</v>
      </c>
      <c r="L468" s="43">
        <f t="shared" si="70"/>
        <v>431498.74899999995</v>
      </c>
      <c r="M468" s="43">
        <f t="shared" si="70"/>
        <v>432662.19000000006</v>
      </c>
      <c r="N468" s="43" t="str">
        <f t="shared" si="70"/>
        <v/>
      </c>
      <c r="O468" s="16"/>
      <c r="P468" s="20" t="s">
        <v>212</v>
      </c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</row>
    <row r="469" spans="1:71" x14ac:dyDescent="0.25">
      <c r="A469" s="2"/>
      <c r="B469" s="40">
        <f t="shared" si="70"/>
        <v>0</v>
      </c>
      <c r="C469" s="40">
        <f t="shared" si="70"/>
        <v>0</v>
      </c>
      <c r="D469" s="40">
        <f t="shared" si="70"/>
        <v>0</v>
      </c>
      <c r="E469" s="40">
        <f t="shared" si="70"/>
        <v>0</v>
      </c>
      <c r="F469" s="40">
        <f t="shared" si="70"/>
        <v>0</v>
      </c>
      <c r="G469" s="40">
        <f t="shared" si="70"/>
        <v>0</v>
      </c>
      <c r="H469" s="40">
        <f t="shared" si="70"/>
        <v>229089.11249999999</v>
      </c>
      <c r="I469" s="40">
        <f t="shared" si="70"/>
        <v>702955.03</v>
      </c>
      <c r="J469" s="40">
        <f t="shared" si="70"/>
        <v>1686580.3629999999</v>
      </c>
      <c r="K469" s="40">
        <f t="shared" si="70"/>
        <v>1692749.284</v>
      </c>
      <c r="L469" s="40">
        <f t="shared" si="70"/>
        <v>1729860.7490000003</v>
      </c>
      <c r="M469" s="40">
        <f t="shared" si="70"/>
        <v>1521937.1900000004</v>
      </c>
      <c r="N469" s="40">
        <f t="shared" si="70"/>
        <v>1125640</v>
      </c>
      <c r="O469" s="16" t="e">
        <f t="shared" ref="O469:O470" si="71">RATE(M$324-B$324,,-B469,M469)</f>
        <v>#NUM!</v>
      </c>
      <c r="P469" s="20" t="s">
        <v>207</v>
      </c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</row>
    <row r="470" spans="1:71" x14ac:dyDescent="0.25">
      <c r="A470" s="2"/>
      <c r="B470" s="21" t="e">
        <f t="shared" ref="B470:N470" si="72">B469/B$441</f>
        <v>#DIV/0!</v>
      </c>
      <c r="C470" s="21" t="e">
        <f t="shared" si="72"/>
        <v>#DIV/0!</v>
      </c>
      <c r="D470" s="21" t="e">
        <f t="shared" si="72"/>
        <v>#DIV/0!</v>
      </c>
      <c r="E470" s="21" t="e">
        <f t="shared" si="72"/>
        <v>#DIV/0!</v>
      </c>
      <c r="F470" s="21" t="e">
        <f t="shared" si="72"/>
        <v>#DIV/0!</v>
      </c>
      <c r="G470" s="21" t="e">
        <f t="shared" si="72"/>
        <v>#DIV/0!</v>
      </c>
      <c r="H470" s="21">
        <f t="shared" si="72"/>
        <v>0.34002572674389103</v>
      </c>
      <c r="I470" s="21">
        <f t="shared" si="72"/>
        <v>0.35343460789319042</v>
      </c>
      <c r="J470" s="21">
        <f t="shared" si="72"/>
        <v>0.35843975042888065</v>
      </c>
      <c r="K470" s="21">
        <f t="shared" si="72"/>
        <v>0.32159499417743537</v>
      </c>
      <c r="L470" s="21">
        <f t="shared" si="72"/>
        <v>0.3054819879035755</v>
      </c>
      <c r="M470" s="21">
        <f t="shared" si="72"/>
        <v>0.2867033194525424</v>
      </c>
      <c r="N470" s="21">
        <f t="shared" si="72"/>
        <v>0.27231205426694149</v>
      </c>
      <c r="O470" s="16" t="e">
        <f t="shared" si="71"/>
        <v>#DIV/0!</v>
      </c>
      <c r="P470" s="51" t="s">
        <v>217</v>
      </c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</row>
    <row r="471" spans="1:71" x14ac:dyDescent="0.25">
      <c r="A471" s="34"/>
      <c r="B471" s="44"/>
      <c r="C471" s="21" t="e">
        <f t="shared" ref="C471:N471" si="73">C469/B469-1</f>
        <v>#DIV/0!</v>
      </c>
      <c r="D471" s="21" t="e">
        <f t="shared" si="73"/>
        <v>#DIV/0!</v>
      </c>
      <c r="E471" s="21" t="e">
        <f t="shared" si="73"/>
        <v>#DIV/0!</v>
      </c>
      <c r="F471" s="21" t="e">
        <f t="shared" si="73"/>
        <v>#DIV/0!</v>
      </c>
      <c r="G471" s="21" t="e">
        <f t="shared" si="73"/>
        <v>#DIV/0!</v>
      </c>
      <c r="H471" s="21" t="e">
        <f t="shared" si="73"/>
        <v>#DIV/0!</v>
      </c>
      <c r="I471" s="21">
        <f t="shared" si="73"/>
        <v>2.0684785598442619</v>
      </c>
      <c r="J471" s="21">
        <f t="shared" si="73"/>
        <v>1.3992720601202611</v>
      </c>
      <c r="K471" s="21">
        <f t="shared" si="73"/>
        <v>3.657650198788609E-3</v>
      </c>
      <c r="L471" s="21">
        <f t="shared" si="73"/>
        <v>2.1923781242018991E-2</v>
      </c>
      <c r="M471" s="21">
        <f t="shared" si="73"/>
        <v>-0.12019670318561571</v>
      </c>
      <c r="N471" s="21">
        <f t="shared" si="73"/>
        <v>-0.26038997706600508</v>
      </c>
      <c r="O471" s="41"/>
      <c r="P471" s="22" t="s">
        <v>213</v>
      </c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</row>
    <row r="472" spans="1:71" x14ac:dyDescent="0.25">
      <c r="A472" s="2"/>
      <c r="B472" s="32" t="s">
        <v>218</v>
      </c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5"/>
      <c r="O472" s="16"/>
      <c r="P472" s="4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</row>
    <row r="473" spans="1:71" x14ac:dyDescent="0.25">
      <c r="A473" s="2"/>
      <c r="B473" s="33" t="s">
        <v>108</v>
      </c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5"/>
      <c r="O473" s="16"/>
      <c r="P473" s="4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</row>
    <row r="474" spans="1:71" x14ac:dyDescent="0.25">
      <c r="A474" s="2"/>
      <c r="B474" s="40" t="str">
        <f t="shared" ref="B474:N477" si="74">IFERROR(VLOOKUP($B$473,$130:$203,MATCH($P474&amp;"/"&amp;B$324,$128:$128,0),FALSE),"")</f>
        <v/>
      </c>
      <c r="C474" s="40" t="str">
        <f t="shared" si="74"/>
        <v/>
      </c>
      <c r="D474" s="40" t="str">
        <f t="shared" si="74"/>
        <v/>
      </c>
      <c r="E474" s="40" t="str">
        <f t="shared" si="74"/>
        <v/>
      </c>
      <c r="F474" s="40" t="str">
        <f t="shared" si="74"/>
        <v/>
      </c>
      <c r="G474" s="40" t="str">
        <f t="shared" si="74"/>
        <v/>
      </c>
      <c r="H474" s="40" t="str">
        <f t="shared" si="74"/>
        <v/>
      </c>
      <c r="I474" s="40" t="str">
        <f t="shared" si="74"/>
        <v/>
      </c>
      <c r="J474" s="40">
        <f t="shared" si="74"/>
        <v>111992</v>
      </c>
      <c r="K474" s="40">
        <f t="shared" si="74"/>
        <v>125429</v>
      </c>
      <c r="L474" s="40">
        <f t="shared" si="74"/>
        <v>156087</v>
      </c>
      <c r="M474" s="40">
        <f t="shared" si="74"/>
        <v>203960</v>
      </c>
      <c r="N474" s="40">
        <f t="shared" si="74"/>
        <v>129451</v>
      </c>
      <c r="O474" s="16"/>
      <c r="P474" s="20" t="s">
        <v>204</v>
      </c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</row>
    <row r="475" spans="1:71" x14ac:dyDescent="0.25">
      <c r="A475" s="2"/>
      <c r="B475" s="18" t="str">
        <f t="shared" si="74"/>
        <v/>
      </c>
      <c r="C475" s="18" t="str">
        <f t="shared" si="74"/>
        <v/>
      </c>
      <c r="D475" s="18" t="str">
        <f t="shared" si="74"/>
        <v/>
      </c>
      <c r="E475" s="18" t="str">
        <f t="shared" si="74"/>
        <v/>
      </c>
      <c r="F475" s="18" t="str">
        <f t="shared" si="74"/>
        <v/>
      </c>
      <c r="G475" s="18" t="str">
        <f t="shared" si="74"/>
        <v/>
      </c>
      <c r="H475" s="18" t="str">
        <f t="shared" si="74"/>
        <v/>
      </c>
      <c r="I475" s="18" t="str">
        <f t="shared" si="74"/>
        <v/>
      </c>
      <c r="J475" s="18">
        <f t="shared" si="74"/>
        <v>117953</v>
      </c>
      <c r="K475" s="18">
        <f t="shared" si="74"/>
        <v>146401</v>
      </c>
      <c r="L475" s="18">
        <f t="shared" si="74"/>
        <v>207978</v>
      </c>
      <c r="M475" s="18">
        <f t="shared" si="74"/>
        <v>197178</v>
      </c>
      <c r="N475" s="18">
        <f t="shared" si="74"/>
        <v>99650</v>
      </c>
      <c r="O475" s="16"/>
      <c r="P475" s="20" t="s">
        <v>205</v>
      </c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</row>
    <row r="476" spans="1:71" x14ac:dyDescent="0.25">
      <c r="A476" s="2"/>
      <c r="B476" s="18" t="str">
        <f t="shared" si="74"/>
        <v/>
      </c>
      <c r="C476" s="18" t="str">
        <f t="shared" si="74"/>
        <v/>
      </c>
      <c r="D476" s="18" t="str">
        <f t="shared" si="74"/>
        <v/>
      </c>
      <c r="E476" s="18" t="str">
        <f t="shared" si="74"/>
        <v/>
      </c>
      <c r="F476" s="18" t="str">
        <f t="shared" si="74"/>
        <v/>
      </c>
      <c r="G476" s="18" t="str">
        <f t="shared" si="74"/>
        <v/>
      </c>
      <c r="H476" s="18" t="str">
        <f t="shared" si="74"/>
        <v/>
      </c>
      <c r="I476" s="18">
        <f t="shared" si="74"/>
        <v>139757</v>
      </c>
      <c r="J476" s="18">
        <f t="shared" si="74"/>
        <v>122610</v>
      </c>
      <c r="K476" s="18">
        <f t="shared" si="74"/>
        <v>170198</v>
      </c>
      <c r="L476" s="18">
        <f t="shared" si="74"/>
        <v>246284</v>
      </c>
      <c r="M476" s="18">
        <f t="shared" si="74"/>
        <v>196055</v>
      </c>
      <c r="N476" s="18">
        <f t="shared" si="74"/>
        <v>99034</v>
      </c>
      <c r="O476" s="16"/>
      <c r="P476" s="20" t="s">
        <v>206</v>
      </c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</row>
    <row r="477" spans="1:71" x14ac:dyDescent="0.25">
      <c r="A477" s="2"/>
      <c r="B477" s="43" t="str">
        <f t="shared" si="74"/>
        <v/>
      </c>
      <c r="C477" s="43" t="str">
        <f t="shared" si="74"/>
        <v/>
      </c>
      <c r="D477" s="43" t="str">
        <f t="shared" si="74"/>
        <v/>
      </c>
      <c r="E477" s="43" t="str">
        <f t="shared" si="74"/>
        <v/>
      </c>
      <c r="F477" s="43" t="str">
        <f t="shared" si="74"/>
        <v/>
      </c>
      <c r="G477" s="43" t="str">
        <f t="shared" si="74"/>
        <v/>
      </c>
      <c r="H477" s="43">
        <f t="shared" si="74"/>
        <v>122680.97749999999</v>
      </c>
      <c r="I477" s="43">
        <f t="shared" si="74"/>
        <v>121979.97</v>
      </c>
      <c r="J477" s="43">
        <f t="shared" si="74"/>
        <v>117385.417</v>
      </c>
      <c r="K477" s="43">
        <f t="shared" si="74"/>
        <v>204542.03899999999</v>
      </c>
      <c r="L477" s="43">
        <f t="shared" si="74"/>
        <v>296969.33299999998</v>
      </c>
      <c r="M477" s="43">
        <f t="shared" si="74"/>
        <v>212519.519</v>
      </c>
      <c r="N477" s="43" t="str">
        <f t="shared" si="74"/>
        <v/>
      </c>
      <c r="O477" s="16"/>
      <c r="P477" s="20" t="s">
        <v>212</v>
      </c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</row>
    <row r="478" spans="1:71" x14ac:dyDescent="0.25">
      <c r="A478" s="2"/>
      <c r="B478" s="43">
        <f t="shared" ref="B478:M478" si="75">SUM(B474:B477)</f>
        <v>0</v>
      </c>
      <c r="C478" s="43">
        <f t="shared" si="75"/>
        <v>0</v>
      </c>
      <c r="D478" s="43">
        <f t="shared" si="75"/>
        <v>0</v>
      </c>
      <c r="E478" s="43">
        <f t="shared" si="75"/>
        <v>0</v>
      </c>
      <c r="F478" s="43">
        <f t="shared" si="75"/>
        <v>0</v>
      </c>
      <c r="G478" s="43">
        <f t="shared" si="75"/>
        <v>0</v>
      </c>
      <c r="H478" s="43">
        <f t="shared" si="75"/>
        <v>122680.97749999999</v>
      </c>
      <c r="I478" s="43">
        <f t="shared" si="75"/>
        <v>261736.97</v>
      </c>
      <c r="J478" s="43">
        <f t="shared" si="75"/>
        <v>469940.41700000002</v>
      </c>
      <c r="K478" s="43">
        <f t="shared" si="75"/>
        <v>646570.03899999999</v>
      </c>
      <c r="L478" s="43">
        <f t="shared" si="75"/>
        <v>907318.33299999998</v>
      </c>
      <c r="M478" s="43">
        <f t="shared" si="75"/>
        <v>809712.51899999997</v>
      </c>
      <c r="N478" s="43">
        <f>IF(N475="",N474*4,IF(N476="",(N475+N474)*2,IF(N477="",((N476+N475+N474)/3)*4,SUM(N474:N477))))</f>
        <v>437513.33333333331</v>
      </c>
      <c r="O478" s="16" t="e">
        <f t="shared" ref="O478:O479" si="76">RATE(M$324-C$324,,-C478,M478)</f>
        <v>#NUM!</v>
      </c>
      <c r="P478" s="20" t="s">
        <v>207</v>
      </c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</row>
    <row r="479" spans="1:71" x14ac:dyDescent="0.25">
      <c r="A479" s="2"/>
      <c r="B479" s="21" t="e">
        <f t="shared" ref="B479:N479" si="77">+B478/(B$441+B$448)</f>
        <v>#DIV/0!</v>
      </c>
      <c r="C479" s="21" t="e">
        <f t="shared" si="77"/>
        <v>#DIV/0!</v>
      </c>
      <c r="D479" s="21" t="e">
        <f t="shared" si="77"/>
        <v>#DIV/0!</v>
      </c>
      <c r="E479" s="21" t="e">
        <f t="shared" si="77"/>
        <v>#DIV/0!</v>
      </c>
      <c r="F479" s="21" t="e">
        <f t="shared" si="77"/>
        <v>#DIV/0!</v>
      </c>
      <c r="G479" s="21" t="e">
        <f t="shared" si="77"/>
        <v>#DIV/0!</v>
      </c>
      <c r="H479" s="21">
        <f t="shared" si="77"/>
        <v>0.17999624091380553</v>
      </c>
      <c r="I479" s="21">
        <f t="shared" si="77"/>
        <v>0.13088696820321483</v>
      </c>
      <c r="J479" s="21">
        <f t="shared" si="77"/>
        <v>9.9366072990895157E-2</v>
      </c>
      <c r="K479" s="21">
        <f t="shared" si="77"/>
        <v>0.12238385878121387</v>
      </c>
      <c r="L479" s="21">
        <f t="shared" si="77"/>
        <v>0.1589672505849728</v>
      </c>
      <c r="M479" s="21">
        <f t="shared" si="77"/>
        <v>0.15166108011446036</v>
      </c>
      <c r="N479" s="21">
        <f t="shared" si="77"/>
        <v>0.10489850290222334</v>
      </c>
      <c r="O479" s="16" t="e">
        <f t="shared" si="76"/>
        <v>#DIV/0!</v>
      </c>
      <c r="P479" s="22" t="s">
        <v>208</v>
      </c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</row>
    <row r="480" spans="1:71" x14ac:dyDescent="0.25">
      <c r="A480" s="34"/>
      <c r="B480" s="44"/>
      <c r="C480" s="21" t="e">
        <f t="shared" ref="C480:N480" si="78">C478/B478-1</f>
        <v>#DIV/0!</v>
      </c>
      <c r="D480" s="21" t="e">
        <f t="shared" si="78"/>
        <v>#DIV/0!</v>
      </c>
      <c r="E480" s="21" t="e">
        <f t="shared" si="78"/>
        <v>#DIV/0!</v>
      </c>
      <c r="F480" s="21" t="e">
        <f t="shared" si="78"/>
        <v>#DIV/0!</v>
      </c>
      <c r="G480" s="21" t="e">
        <f t="shared" si="78"/>
        <v>#DIV/0!</v>
      </c>
      <c r="H480" s="21" t="e">
        <f t="shared" si="78"/>
        <v>#DIV/0!</v>
      </c>
      <c r="I480" s="21">
        <f t="shared" si="78"/>
        <v>1.1334763981644995</v>
      </c>
      <c r="J480" s="21">
        <f t="shared" si="78"/>
        <v>0.79546824050114129</v>
      </c>
      <c r="K480" s="21">
        <f t="shared" si="78"/>
        <v>0.37585535444592333</v>
      </c>
      <c r="L480" s="21">
        <f t="shared" si="78"/>
        <v>0.4032792710334665</v>
      </c>
      <c r="M480" s="21">
        <f t="shared" si="78"/>
        <v>-0.10757615100454498</v>
      </c>
      <c r="N480" s="21">
        <f t="shared" si="78"/>
        <v>-0.45966831058303881</v>
      </c>
      <c r="O480" s="41"/>
      <c r="P480" s="22" t="s">
        <v>213</v>
      </c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</row>
    <row r="481" spans="1:71" x14ac:dyDescent="0.25">
      <c r="A481" s="2"/>
      <c r="B481" s="33" t="s">
        <v>109</v>
      </c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5"/>
      <c r="O481" s="16"/>
      <c r="P481" s="4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</row>
    <row r="482" spans="1:71" x14ac:dyDescent="0.25">
      <c r="A482" s="2"/>
      <c r="B482" s="40" t="str">
        <f t="shared" ref="B482:N485" si="79">IFERROR(VLOOKUP($B$481,$130:$203,MATCH($P482&amp;"/"&amp;B$324,$128:$128,0),FALSE),"")</f>
        <v/>
      </c>
      <c r="C482" s="40" t="str">
        <f t="shared" si="79"/>
        <v/>
      </c>
      <c r="D482" s="40" t="str">
        <f t="shared" si="79"/>
        <v/>
      </c>
      <c r="E482" s="40" t="str">
        <f t="shared" si="79"/>
        <v/>
      </c>
      <c r="F482" s="40" t="str">
        <f t="shared" si="79"/>
        <v/>
      </c>
      <c r="G482" s="40" t="str">
        <f t="shared" si="79"/>
        <v/>
      </c>
      <c r="H482" s="40" t="str">
        <f t="shared" si="79"/>
        <v/>
      </c>
      <c r="I482" s="40" t="str">
        <f t="shared" si="79"/>
        <v/>
      </c>
      <c r="J482" s="40">
        <f t="shared" si="79"/>
        <v>62892</v>
      </c>
      <c r="K482" s="40">
        <f t="shared" si="79"/>
        <v>52763</v>
      </c>
      <c r="L482" s="40">
        <f t="shared" si="79"/>
        <v>60064</v>
      </c>
      <c r="M482" s="40">
        <f t="shared" si="79"/>
        <v>87465</v>
      </c>
      <c r="N482" s="40">
        <f t="shared" si="79"/>
        <v>78511</v>
      </c>
      <c r="O482" s="16"/>
      <c r="P482" s="20" t="s">
        <v>204</v>
      </c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</row>
    <row r="483" spans="1:71" x14ac:dyDescent="0.25">
      <c r="A483" s="2"/>
      <c r="B483" s="18" t="str">
        <f t="shared" si="79"/>
        <v/>
      </c>
      <c r="C483" s="18" t="str">
        <f t="shared" si="79"/>
        <v/>
      </c>
      <c r="D483" s="18" t="str">
        <f t="shared" si="79"/>
        <v/>
      </c>
      <c r="E483" s="18" t="str">
        <f t="shared" si="79"/>
        <v/>
      </c>
      <c r="F483" s="18" t="str">
        <f t="shared" si="79"/>
        <v/>
      </c>
      <c r="G483" s="18" t="str">
        <f t="shared" si="79"/>
        <v/>
      </c>
      <c r="H483" s="18" t="str">
        <f t="shared" si="79"/>
        <v/>
      </c>
      <c r="I483" s="18" t="str">
        <f t="shared" si="79"/>
        <v/>
      </c>
      <c r="J483" s="18">
        <f t="shared" si="79"/>
        <v>56269</v>
      </c>
      <c r="K483" s="18">
        <f t="shared" si="79"/>
        <v>60457</v>
      </c>
      <c r="L483" s="18">
        <f t="shared" si="79"/>
        <v>57936</v>
      </c>
      <c r="M483" s="18">
        <f t="shared" si="79"/>
        <v>63174</v>
      </c>
      <c r="N483" s="18">
        <f t="shared" si="79"/>
        <v>69473</v>
      </c>
      <c r="O483" s="16"/>
      <c r="P483" s="20" t="s">
        <v>205</v>
      </c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</row>
    <row r="484" spans="1:71" x14ac:dyDescent="0.25">
      <c r="A484" s="2"/>
      <c r="B484" s="18" t="str">
        <f t="shared" si="79"/>
        <v/>
      </c>
      <c r="C484" s="18" t="str">
        <f t="shared" si="79"/>
        <v/>
      </c>
      <c r="D484" s="18" t="str">
        <f t="shared" si="79"/>
        <v/>
      </c>
      <c r="E484" s="18" t="str">
        <f t="shared" si="79"/>
        <v/>
      </c>
      <c r="F484" s="18" t="str">
        <f t="shared" si="79"/>
        <v/>
      </c>
      <c r="G484" s="18" t="str">
        <f t="shared" si="79"/>
        <v/>
      </c>
      <c r="H484" s="18" t="str">
        <f t="shared" si="79"/>
        <v/>
      </c>
      <c r="I484" s="18">
        <f t="shared" si="79"/>
        <v>57513</v>
      </c>
      <c r="J484" s="18">
        <f t="shared" si="79"/>
        <v>68828</v>
      </c>
      <c r="K484" s="18">
        <f t="shared" si="79"/>
        <v>45473</v>
      </c>
      <c r="L484" s="18">
        <f t="shared" si="79"/>
        <v>91588</v>
      </c>
      <c r="M484" s="18">
        <f t="shared" si="79"/>
        <v>72493</v>
      </c>
      <c r="N484" s="18">
        <f t="shared" si="79"/>
        <v>69196</v>
      </c>
      <c r="O484" s="16"/>
      <c r="P484" s="20" t="s">
        <v>206</v>
      </c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</row>
    <row r="485" spans="1:71" x14ac:dyDescent="0.25">
      <c r="A485" s="2"/>
      <c r="B485" s="43" t="str">
        <f t="shared" si="79"/>
        <v/>
      </c>
      <c r="C485" s="43" t="str">
        <f t="shared" si="79"/>
        <v/>
      </c>
      <c r="D485" s="43" t="str">
        <f t="shared" si="79"/>
        <v/>
      </c>
      <c r="E485" s="43" t="str">
        <f t="shared" si="79"/>
        <v/>
      </c>
      <c r="F485" s="43" t="str">
        <f t="shared" si="79"/>
        <v/>
      </c>
      <c r="G485" s="43" t="str">
        <f t="shared" si="79"/>
        <v/>
      </c>
      <c r="H485" s="43">
        <f t="shared" si="79"/>
        <v>45664.3675</v>
      </c>
      <c r="I485" s="43">
        <f t="shared" si="79"/>
        <v>53297.46</v>
      </c>
      <c r="J485" s="43">
        <f t="shared" si="79"/>
        <v>67042.578999999998</v>
      </c>
      <c r="K485" s="43">
        <f t="shared" si="79"/>
        <v>61318.13</v>
      </c>
      <c r="L485" s="43">
        <f t="shared" si="79"/>
        <v>101859.111</v>
      </c>
      <c r="M485" s="43">
        <f t="shared" si="79"/>
        <v>120464.16800000001</v>
      </c>
      <c r="N485" s="43" t="str">
        <f t="shared" si="79"/>
        <v/>
      </c>
      <c r="O485" s="16"/>
      <c r="P485" s="20" t="s">
        <v>212</v>
      </c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</row>
    <row r="486" spans="1:71" x14ac:dyDescent="0.25">
      <c r="A486" s="2"/>
      <c r="B486" s="43">
        <f t="shared" ref="B486:M486" si="80">SUM(B482:B485)</f>
        <v>0</v>
      </c>
      <c r="C486" s="43">
        <f t="shared" si="80"/>
        <v>0</v>
      </c>
      <c r="D486" s="43">
        <f t="shared" si="80"/>
        <v>0</v>
      </c>
      <c r="E486" s="43">
        <f t="shared" si="80"/>
        <v>0</v>
      </c>
      <c r="F486" s="43">
        <f t="shared" si="80"/>
        <v>0</v>
      </c>
      <c r="G486" s="43">
        <f t="shared" si="80"/>
        <v>0</v>
      </c>
      <c r="H486" s="43">
        <f t="shared" si="80"/>
        <v>45664.3675</v>
      </c>
      <c r="I486" s="43">
        <f t="shared" si="80"/>
        <v>110810.45999999999</v>
      </c>
      <c r="J486" s="43">
        <f t="shared" si="80"/>
        <v>255031.579</v>
      </c>
      <c r="K486" s="43">
        <f t="shared" si="80"/>
        <v>220011.13</v>
      </c>
      <c r="L486" s="43">
        <f t="shared" si="80"/>
        <v>311447.11100000003</v>
      </c>
      <c r="M486" s="43">
        <f t="shared" si="80"/>
        <v>343596.16800000001</v>
      </c>
      <c r="N486" s="43">
        <f>IF(N483="",N482*4,IF(N484="",(N483+N482)*2,IF(N485="",((N484+N483+N482)/3)*4,SUM(N482:N485))))</f>
        <v>289573.33333333331</v>
      </c>
      <c r="O486" s="16" t="e">
        <f t="shared" ref="O486:O487" si="81">RATE(M$324-C$324,,-C486,M486)</f>
        <v>#NUM!</v>
      </c>
      <c r="P486" s="20" t="s">
        <v>207</v>
      </c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</row>
    <row r="487" spans="1:71" x14ac:dyDescent="0.25">
      <c r="A487" s="2"/>
      <c r="B487" s="21" t="e">
        <f t="shared" ref="B487:N487" si="82">+B486/(B$441+B$448)</f>
        <v>#DIV/0!</v>
      </c>
      <c r="C487" s="21" t="e">
        <f t="shared" si="82"/>
        <v>#DIV/0!</v>
      </c>
      <c r="D487" s="21" t="e">
        <f t="shared" si="82"/>
        <v>#DIV/0!</v>
      </c>
      <c r="E487" s="21" t="e">
        <f t="shared" si="82"/>
        <v>#DIV/0!</v>
      </c>
      <c r="F487" s="21" t="e">
        <f t="shared" si="82"/>
        <v>#DIV/0!</v>
      </c>
      <c r="G487" s="21" t="e">
        <f t="shared" si="82"/>
        <v>#DIV/0!</v>
      </c>
      <c r="H487" s="21">
        <f t="shared" si="82"/>
        <v>6.6998280101791263E-2</v>
      </c>
      <c r="I487" s="21">
        <f t="shared" si="82"/>
        <v>5.5413055154583647E-2</v>
      </c>
      <c r="J487" s="21">
        <f t="shared" si="82"/>
        <v>5.3924892554830503E-2</v>
      </c>
      <c r="K487" s="21">
        <f t="shared" si="82"/>
        <v>4.1644074794834847E-2</v>
      </c>
      <c r="L487" s="21">
        <f t="shared" si="82"/>
        <v>5.4567277148033604E-2</v>
      </c>
      <c r="M487" s="21">
        <f t="shared" si="82"/>
        <v>6.4356379257203486E-2</v>
      </c>
      <c r="N487" s="21">
        <f t="shared" si="82"/>
        <v>6.9428304997348242E-2</v>
      </c>
      <c r="O487" s="16" t="e">
        <f t="shared" si="81"/>
        <v>#DIV/0!</v>
      </c>
      <c r="P487" s="22" t="s">
        <v>208</v>
      </c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</row>
    <row r="488" spans="1:71" x14ac:dyDescent="0.25">
      <c r="A488" s="34"/>
      <c r="B488" s="44"/>
      <c r="C488" s="21" t="e">
        <f t="shared" ref="C488:N488" si="83">C486/B486-1</f>
        <v>#DIV/0!</v>
      </c>
      <c r="D488" s="21" t="e">
        <f t="shared" si="83"/>
        <v>#DIV/0!</v>
      </c>
      <c r="E488" s="21" t="e">
        <f t="shared" si="83"/>
        <v>#DIV/0!</v>
      </c>
      <c r="F488" s="21" t="e">
        <f t="shared" si="83"/>
        <v>#DIV/0!</v>
      </c>
      <c r="G488" s="21" t="e">
        <f t="shared" si="83"/>
        <v>#DIV/0!</v>
      </c>
      <c r="H488" s="21" t="e">
        <f t="shared" si="83"/>
        <v>#DIV/0!</v>
      </c>
      <c r="I488" s="21">
        <f t="shared" si="83"/>
        <v>1.4266285961368017</v>
      </c>
      <c r="J488" s="21">
        <f t="shared" si="83"/>
        <v>1.3015117796641222</v>
      </c>
      <c r="K488" s="21">
        <f t="shared" si="83"/>
        <v>-0.13731808875323626</v>
      </c>
      <c r="L488" s="21">
        <f t="shared" si="83"/>
        <v>0.41559707002095769</v>
      </c>
      <c r="M488" s="21">
        <f t="shared" si="83"/>
        <v>0.10322477192604285</v>
      </c>
      <c r="N488" s="21">
        <f t="shared" si="83"/>
        <v>-0.1572276983795311</v>
      </c>
      <c r="O488" s="41"/>
      <c r="P488" s="22" t="s">
        <v>213</v>
      </c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</row>
    <row r="489" spans="1:71" x14ac:dyDescent="0.25">
      <c r="A489" s="2"/>
      <c r="B489" s="32" t="s">
        <v>107</v>
      </c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5"/>
      <c r="O489" s="16"/>
      <c r="P489" s="4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</row>
    <row r="490" spans="1:71" x14ac:dyDescent="0.25">
      <c r="A490" s="2"/>
      <c r="B490" s="40" t="str">
        <f t="shared" ref="B490:N493" si="84">IFERROR(VLOOKUP($B$489,$130:$203,MATCH($P490&amp;"/"&amp;B$324,$128:$128,0),FALSE),"")</f>
        <v/>
      </c>
      <c r="C490" s="40" t="str">
        <f t="shared" si="84"/>
        <v/>
      </c>
      <c r="D490" s="40" t="str">
        <f t="shared" si="84"/>
        <v/>
      </c>
      <c r="E490" s="40" t="str">
        <f t="shared" si="84"/>
        <v/>
      </c>
      <c r="F490" s="40" t="str">
        <f t="shared" si="84"/>
        <v/>
      </c>
      <c r="G490" s="40" t="str">
        <f t="shared" si="84"/>
        <v/>
      </c>
      <c r="H490" s="40" t="str">
        <f t="shared" si="84"/>
        <v/>
      </c>
      <c r="I490" s="40" t="str">
        <f t="shared" si="84"/>
        <v/>
      </c>
      <c r="J490" s="40">
        <f t="shared" si="84"/>
        <v>174884</v>
      </c>
      <c r="K490" s="40">
        <f t="shared" si="84"/>
        <v>178192</v>
      </c>
      <c r="L490" s="40">
        <f t="shared" si="84"/>
        <v>216151</v>
      </c>
      <c r="M490" s="40">
        <f t="shared" si="84"/>
        <v>291425</v>
      </c>
      <c r="N490" s="40">
        <f t="shared" si="84"/>
        <v>207962</v>
      </c>
      <c r="O490" s="16"/>
      <c r="P490" s="20" t="s">
        <v>204</v>
      </c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</row>
    <row r="491" spans="1:71" x14ac:dyDescent="0.25">
      <c r="A491" s="2"/>
      <c r="B491" s="18" t="str">
        <f t="shared" si="84"/>
        <v/>
      </c>
      <c r="C491" s="18" t="str">
        <f t="shared" si="84"/>
        <v/>
      </c>
      <c r="D491" s="18" t="str">
        <f t="shared" si="84"/>
        <v/>
      </c>
      <c r="E491" s="18" t="str">
        <f t="shared" si="84"/>
        <v/>
      </c>
      <c r="F491" s="18" t="str">
        <f t="shared" si="84"/>
        <v/>
      </c>
      <c r="G491" s="18" t="str">
        <f t="shared" si="84"/>
        <v/>
      </c>
      <c r="H491" s="18" t="str">
        <f t="shared" si="84"/>
        <v/>
      </c>
      <c r="I491" s="18" t="str">
        <f t="shared" si="84"/>
        <v/>
      </c>
      <c r="J491" s="18">
        <f t="shared" si="84"/>
        <v>174222</v>
      </c>
      <c r="K491" s="18">
        <f t="shared" si="84"/>
        <v>206858</v>
      </c>
      <c r="L491" s="18">
        <f t="shared" si="84"/>
        <v>265914</v>
      </c>
      <c r="M491" s="18">
        <f t="shared" si="84"/>
        <v>260352</v>
      </c>
      <c r="N491" s="18">
        <f t="shared" si="84"/>
        <v>169123</v>
      </c>
      <c r="O491" s="16"/>
      <c r="P491" s="20" t="s">
        <v>205</v>
      </c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</row>
    <row r="492" spans="1:71" x14ac:dyDescent="0.25">
      <c r="A492" s="2"/>
      <c r="B492" s="18" t="str">
        <f t="shared" si="84"/>
        <v/>
      </c>
      <c r="C492" s="18" t="str">
        <f t="shared" si="84"/>
        <v/>
      </c>
      <c r="D492" s="18" t="str">
        <f t="shared" si="84"/>
        <v/>
      </c>
      <c r="E492" s="18" t="str">
        <f t="shared" si="84"/>
        <v/>
      </c>
      <c r="F492" s="18" t="str">
        <f t="shared" si="84"/>
        <v/>
      </c>
      <c r="G492" s="18" t="str">
        <f t="shared" si="84"/>
        <v/>
      </c>
      <c r="H492" s="18" t="str">
        <f t="shared" si="84"/>
        <v/>
      </c>
      <c r="I492" s="18">
        <f t="shared" si="84"/>
        <v>197270</v>
      </c>
      <c r="J492" s="18">
        <f t="shared" si="84"/>
        <v>191438</v>
      </c>
      <c r="K492" s="18">
        <f t="shared" si="84"/>
        <v>215671</v>
      </c>
      <c r="L492" s="18">
        <f t="shared" si="84"/>
        <v>337872</v>
      </c>
      <c r="M492" s="18">
        <f t="shared" si="84"/>
        <v>268548</v>
      </c>
      <c r="N492" s="18">
        <f t="shared" si="84"/>
        <v>168230</v>
      </c>
      <c r="O492" s="16"/>
      <c r="P492" s="20" t="s">
        <v>206</v>
      </c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</row>
    <row r="493" spans="1:71" x14ac:dyDescent="0.25">
      <c r="A493" s="2"/>
      <c r="B493" s="43" t="str">
        <f t="shared" si="84"/>
        <v/>
      </c>
      <c r="C493" s="43" t="str">
        <f t="shared" si="84"/>
        <v/>
      </c>
      <c r="D493" s="43" t="str">
        <f t="shared" si="84"/>
        <v/>
      </c>
      <c r="E493" s="43" t="str">
        <f t="shared" si="84"/>
        <v/>
      </c>
      <c r="F493" s="43" t="str">
        <f t="shared" si="84"/>
        <v/>
      </c>
      <c r="G493" s="43" t="str">
        <f t="shared" si="84"/>
        <v/>
      </c>
      <c r="H493" s="43">
        <f t="shared" si="84"/>
        <v>168345.345</v>
      </c>
      <c r="I493" s="43">
        <f t="shared" si="84"/>
        <v>175277.43</v>
      </c>
      <c r="J493" s="43">
        <f t="shared" si="84"/>
        <v>184427.99600000001</v>
      </c>
      <c r="K493" s="43">
        <f t="shared" si="84"/>
        <v>265860.16899999999</v>
      </c>
      <c r="L493" s="43">
        <f t="shared" si="84"/>
        <v>398828.44400000002</v>
      </c>
      <c r="M493" s="43">
        <f t="shared" si="84"/>
        <v>332983.68699999998</v>
      </c>
      <c r="N493" s="43" t="str">
        <f t="shared" si="84"/>
        <v/>
      </c>
      <c r="O493" s="16"/>
      <c r="P493" s="20" t="s">
        <v>212</v>
      </c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</row>
    <row r="494" spans="1:71" x14ac:dyDescent="0.25">
      <c r="A494" s="2"/>
      <c r="B494" s="46">
        <f t="shared" ref="B494:M494" si="85">SUM(B490:B493)</f>
        <v>0</v>
      </c>
      <c r="C494" s="46">
        <f t="shared" si="85"/>
        <v>0</v>
      </c>
      <c r="D494" s="46">
        <f t="shared" si="85"/>
        <v>0</v>
      </c>
      <c r="E494" s="46">
        <f t="shared" si="85"/>
        <v>0</v>
      </c>
      <c r="F494" s="46">
        <f t="shared" si="85"/>
        <v>0</v>
      </c>
      <c r="G494" s="46">
        <f t="shared" si="85"/>
        <v>0</v>
      </c>
      <c r="H494" s="46">
        <f t="shared" si="85"/>
        <v>168345.345</v>
      </c>
      <c r="I494" s="46">
        <f t="shared" si="85"/>
        <v>372547.43</v>
      </c>
      <c r="J494" s="46">
        <f t="shared" si="85"/>
        <v>724971.99600000004</v>
      </c>
      <c r="K494" s="46">
        <f t="shared" si="85"/>
        <v>866581.16899999999</v>
      </c>
      <c r="L494" s="46">
        <f t="shared" si="85"/>
        <v>1218765.4440000001</v>
      </c>
      <c r="M494" s="46">
        <f t="shared" si="85"/>
        <v>1153308.6869999999</v>
      </c>
      <c r="N494" s="46">
        <f>IF(N491="",N490*4,IF(N492="",(N491+N490)*2,IF(N493="",((N492+N491+N490)/3)*4,SUM(N490:N493))))</f>
        <v>727086.66666666663</v>
      </c>
      <c r="O494" s="16" t="e">
        <f t="shared" ref="O494:O495" si="86">RATE(M$324-C$324,,-C494,M494)</f>
        <v>#NUM!</v>
      </c>
      <c r="P494" s="20" t="s">
        <v>207</v>
      </c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</row>
    <row r="495" spans="1:71" x14ac:dyDescent="0.25">
      <c r="A495" s="2"/>
      <c r="B495" s="48" t="e">
        <f t="shared" ref="B495:N495" si="87">+B494/(B$441+B$448)</f>
        <v>#DIV/0!</v>
      </c>
      <c r="C495" s="21" t="e">
        <f t="shared" si="87"/>
        <v>#DIV/0!</v>
      </c>
      <c r="D495" s="21" t="e">
        <f t="shared" si="87"/>
        <v>#DIV/0!</v>
      </c>
      <c r="E495" s="21" t="e">
        <f t="shared" si="87"/>
        <v>#DIV/0!</v>
      </c>
      <c r="F495" s="21" t="e">
        <f t="shared" si="87"/>
        <v>#DIV/0!</v>
      </c>
      <c r="G495" s="21" t="e">
        <f t="shared" si="87"/>
        <v>#DIV/0!</v>
      </c>
      <c r="H495" s="21">
        <f t="shared" si="87"/>
        <v>0.2469945210155968</v>
      </c>
      <c r="I495" s="21">
        <f t="shared" si="87"/>
        <v>0.18630002335779847</v>
      </c>
      <c r="J495" s="21">
        <f t="shared" si="87"/>
        <v>0.15329096554572566</v>
      </c>
      <c r="K495" s="21">
        <f t="shared" si="87"/>
        <v>0.16402793357604872</v>
      </c>
      <c r="L495" s="21">
        <f t="shared" si="87"/>
        <v>0.21353452773300644</v>
      </c>
      <c r="M495" s="21">
        <f t="shared" si="87"/>
        <v>0.21601745937166386</v>
      </c>
      <c r="N495" s="21">
        <f t="shared" si="87"/>
        <v>0.17432680789957158</v>
      </c>
      <c r="O495" s="16" t="e">
        <f t="shared" si="86"/>
        <v>#DIV/0!</v>
      </c>
      <c r="P495" s="22" t="s">
        <v>208</v>
      </c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</row>
    <row r="496" spans="1:71" x14ac:dyDescent="0.25">
      <c r="A496" s="34"/>
      <c r="B496" s="44"/>
      <c r="C496" s="21" t="e">
        <f t="shared" ref="C496:N496" si="88">C494/B494-1</f>
        <v>#DIV/0!</v>
      </c>
      <c r="D496" s="21" t="e">
        <f t="shared" si="88"/>
        <v>#DIV/0!</v>
      </c>
      <c r="E496" s="21" t="e">
        <f t="shared" si="88"/>
        <v>#DIV/0!</v>
      </c>
      <c r="F496" s="21" t="e">
        <f t="shared" si="88"/>
        <v>#DIV/0!</v>
      </c>
      <c r="G496" s="21" t="e">
        <f t="shared" si="88"/>
        <v>#DIV/0!</v>
      </c>
      <c r="H496" s="21" t="e">
        <f t="shared" si="88"/>
        <v>#DIV/0!</v>
      </c>
      <c r="I496" s="21">
        <f t="shared" si="88"/>
        <v>1.2129951380598021</v>
      </c>
      <c r="J496" s="21">
        <f t="shared" si="88"/>
        <v>0.94598576616137198</v>
      </c>
      <c r="K496" s="21">
        <f t="shared" si="88"/>
        <v>0.19533054211931233</v>
      </c>
      <c r="L496" s="21">
        <f t="shared" si="88"/>
        <v>0.40640656363027916</v>
      </c>
      <c r="M496" s="21">
        <f t="shared" si="88"/>
        <v>-5.37074277271683E-2</v>
      </c>
      <c r="N496" s="21">
        <f t="shared" si="88"/>
        <v>-0.36956456249542957</v>
      </c>
      <c r="O496" s="41"/>
      <c r="P496" s="22" t="s">
        <v>213</v>
      </c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</row>
    <row r="497" spans="1:71" x14ac:dyDescent="0.25">
      <c r="A497" s="2"/>
      <c r="B497" s="33" t="s">
        <v>130</v>
      </c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5"/>
      <c r="O497" s="16"/>
      <c r="P497" s="4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</row>
    <row r="498" spans="1:71" x14ac:dyDescent="0.25">
      <c r="A498" s="2"/>
      <c r="B498" s="40" t="str">
        <f t="shared" ref="B498:N501" si="89">IFERROR(VLOOKUP($B$497,$130:$203,MATCH($P498&amp;"/"&amp;B$324,$128:$128,0),FALSE),"")</f>
        <v/>
      </c>
      <c r="C498" s="40" t="str">
        <f t="shared" si="89"/>
        <v/>
      </c>
      <c r="D498" s="40" t="str">
        <f t="shared" si="89"/>
        <v/>
      </c>
      <c r="E498" s="40" t="str">
        <f t="shared" si="89"/>
        <v/>
      </c>
      <c r="F498" s="40" t="str">
        <f t="shared" si="89"/>
        <v/>
      </c>
      <c r="G498" s="40" t="str">
        <f t="shared" si="89"/>
        <v/>
      </c>
      <c r="H498" s="40" t="str">
        <f t="shared" si="89"/>
        <v/>
      </c>
      <c r="I498" s="40" t="str">
        <f t="shared" si="89"/>
        <v/>
      </c>
      <c r="J498" s="40">
        <f t="shared" si="89"/>
        <v>0</v>
      </c>
      <c r="K498" s="40">
        <f t="shared" si="89"/>
        <v>0</v>
      </c>
      <c r="L498" s="40">
        <f t="shared" si="89"/>
        <v>8567</v>
      </c>
      <c r="M498" s="40">
        <f t="shared" si="89"/>
        <v>1000</v>
      </c>
      <c r="N498" s="40">
        <f t="shared" si="89"/>
        <v>0</v>
      </c>
      <c r="O498" s="16"/>
      <c r="P498" s="20" t="s">
        <v>204</v>
      </c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</row>
    <row r="499" spans="1:71" x14ac:dyDescent="0.25">
      <c r="A499" s="2"/>
      <c r="B499" s="18" t="str">
        <f t="shared" si="89"/>
        <v/>
      </c>
      <c r="C499" s="18" t="str">
        <f t="shared" si="89"/>
        <v/>
      </c>
      <c r="D499" s="18" t="str">
        <f t="shared" si="89"/>
        <v/>
      </c>
      <c r="E499" s="18" t="str">
        <f t="shared" si="89"/>
        <v/>
      </c>
      <c r="F499" s="18" t="str">
        <f t="shared" si="89"/>
        <v/>
      </c>
      <c r="G499" s="18" t="str">
        <f t="shared" si="89"/>
        <v/>
      </c>
      <c r="H499" s="18" t="str">
        <f t="shared" si="89"/>
        <v/>
      </c>
      <c r="I499" s="18" t="str">
        <f t="shared" si="89"/>
        <v/>
      </c>
      <c r="J499" s="18">
        <f t="shared" si="89"/>
        <v>0</v>
      </c>
      <c r="K499" s="18">
        <f t="shared" si="89"/>
        <v>11248</v>
      </c>
      <c r="L499" s="18">
        <f t="shared" si="89"/>
        <v>0</v>
      </c>
      <c r="M499" s="18">
        <f t="shared" si="89"/>
        <v>5481</v>
      </c>
      <c r="N499" s="18">
        <f t="shared" si="89"/>
        <v>13344</v>
      </c>
      <c r="O499" s="16"/>
      <c r="P499" s="20" t="s">
        <v>205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</row>
    <row r="500" spans="1:71" x14ac:dyDescent="0.25">
      <c r="A500" s="2"/>
      <c r="B500" s="18" t="str">
        <f t="shared" si="89"/>
        <v/>
      </c>
      <c r="C500" s="18" t="str">
        <f t="shared" si="89"/>
        <v/>
      </c>
      <c r="D500" s="18" t="str">
        <f t="shared" si="89"/>
        <v/>
      </c>
      <c r="E500" s="18" t="str">
        <f t="shared" si="89"/>
        <v/>
      </c>
      <c r="F500" s="18" t="str">
        <f t="shared" si="89"/>
        <v/>
      </c>
      <c r="G500" s="18" t="str">
        <f t="shared" si="89"/>
        <v/>
      </c>
      <c r="H500" s="18" t="str">
        <f t="shared" si="89"/>
        <v/>
      </c>
      <c r="I500" s="18">
        <f t="shared" si="89"/>
        <v>0</v>
      </c>
      <c r="J500" s="18">
        <f t="shared" si="89"/>
        <v>0</v>
      </c>
      <c r="K500" s="18">
        <f t="shared" si="89"/>
        <v>22322</v>
      </c>
      <c r="L500" s="18">
        <f t="shared" si="89"/>
        <v>4263</v>
      </c>
      <c r="M500" s="18">
        <f t="shared" si="89"/>
        <v>5046</v>
      </c>
      <c r="N500" s="18">
        <f t="shared" si="89"/>
        <v>0</v>
      </c>
      <c r="O500" s="16"/>
      <c r="P500" s="20" t="s">
        <v>206</v>
      </c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</row>
    <row r="501" spans="1:71" x14ac:dyDescent="0.25">
      <c r="A501" s="2"/>
      <c r="B501" s="43" t="str">
        <f t="shared" si="89"/>
        <v/>
      </c>
      <c r="C501" s="43" t="str">
        <f t="shared" si="89"/>
        <v/>
      </c>
      <c r="D501" s="43" t="str">
        <f t="shared" si="89"/>
        <v/>
      </c>
      <c r="E501" s="43" t="str">
        <f t="shared" si="89"/>
        <v/>
      </c>
      <c r="F501" s="43" t="str">
        <f t="shared" si="89"/>
        <v/>
      </c>
      <c r="G501" s="43" t="str">
        <f t="shared" si="89"/>
        <v/>
      </c>
      <c r="H501" s="43">
        <f t="shared" si="89"/>
        <v>0</v>
      </c>
      <c r="I501" s="43">
        <f t="shared" si="89"/>
        <v>0</v>
      </c>
      <c r="J501" s="43">
        <f t="shared" si="89"/>
        <v>0</v>
      </c>
      <c r="K501" s="43">
        <f t="shared" si="89"/>
        <v>4346.6769999999997</v>
      </c>
      <c r="L501" s="43">
        <f t="shared" si="89"/>
        <v>-574.745</v>
      </c>
      <c r="M501" s="43">
        <f t="shared" si="89"/>
        <v>0</v>
      </c>
      <c r="N501" s="43" t="str">
        <f t="shared" si="89"/>
        <v/>
      </c>
      <c r="O501" s="16"/>
      <c r="P501" s="20" t="s">
        <v>212</v>
      </c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</row>
    <row r="502" spans="1:71" x14ac:dyDescent="0.25">
      <c r="A502" s="2"/>
      <c r="B502" s="43">
        <f t="shared" ref="B502:M502" si="90">SUM(B498:B501)</f>
        <v>0</v>
      </c>
      <c r="C502" s="43">
        <f t="shared" si="90"/>
        <v>0</v>
      </c>
      <c r="D502" s="43">
        <f t="shared" si="90"/>
        <v>0</v>
      </c>
      <c r="E502" s="43">
        <f t="shared" si="90"/>
        <v>0</v>
      </c>
      <c r="F502" s="43">
        <f t="shared" si="90"/>
        <v>0</v>
      </c>
      <c r="G502" s="43">
        <f t="shared" si="90"/>
        <v>0</v>
      </c>
      <c r="H502" s="43">
        <f t="shared" si="90"/>
        <v>0</v>
      </c>
      <c r="I502" s="43">
        <f t="shared" si="90"/>
        <v>0</v>
      </c>
      <c r="J502" s="43">
        <f t="shared" si="90"/>
        <v>0</v>
      </c>
      <c r="K502" s="43">
        <f t="shared" si="90"/>
        <v>37916.676999999996</v>
      </c>
      <c r="L502" s="43">
        <f t="shared" si="90"/>
        <v>12255.254999999999</v>
      </c>
      <c r="M502" s="43">
        <f t="shared" si="90"/>
        <v>11527</v>
      </c>
      <c r="N502" s="43">
        <f>IF(N499="",N498*4,IF(N500="",(N499+N498)*2,IF(N501="",((N500+N499+N498)/3)*4,SUM(N498:N501))))</f>
        <v>17792</v>
      </c>
      <c r="O502" s="16" t="e">
        <f t="shared" ref="O502:O503" si="91">RATE(M$324-C$324,,-C502,M502)</f>
        <v>#NUM!</v>
      </c>
      <c r="P502" s="20" t="s">
        <v>207</v>
      </c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</row>
    <row r="503" spans="1:71" x14ac:dyDescent="0.25">
      <c r="A503" s="2"/>
      <c r="B503" s="48" t="e">
        <f t="shared" ref="B503:N503" si="92">+B502/(B$441+B$448)</f>
        <v>#DIV/0!</v>
      </c>
      <c r="C503" s="49" t="e">
        <f t="shared" si="92"/>
        <v>#DIV/0!</v>
      </c>
      <c r="D503" s="49" t="e">
        <f t="shared" si="92"/>
        <v>#DIV/0!</v>
      </c>
      <c r="E503" s="49" t="e">
        <f t="shared" si="92"/>
        <v>#DIV/0!</v>
      </c>
      <c r="F503" s="49" t="e">
        <f t="shared" si="92"/>
        <v>#DIV/0!</v>
      </c>
      <c r="G503" s="49" t="e">
        <f t="shared" si="92"/>
        <v>#DIV/0!</v>
      </c>
      <c r="H503" s="49">
        <f t="shared" si="92"/>
        <v>0</v>
      </c>
      <c r="I503" s="49">
        <f t="shared" si="92"/>
        <v>0</v>
      </c>
      <c r="J503" s="49">
        <f t="shared" si="92"/>
        <v>0</v>
      </c>
      <c r="K503" s="49">
        <f t="shared" si="92"/>
        <v>7.1769320622988211E-3</v>
      </c>
      <c r="L503" s="49">
        <f t="shared" si="92"/>
        <v>2.1471892738309088E-3</v>
      </c>
      <c r="M503" s="49">
        <f t="shared" si="92"/>
        <v>2.1590345084924949E-3</v>
      </c>
      <c r="N503" s="50">
        <f t="shared" si="92"/>
        <v>4.2658223680109358E-3</v>
      </c>
      <c r="O503" s="16" t="e">
        <f t="shared" si="91"/>
        <v>#DIV/0!</v>
      </c>
      <c r="P503" s="22" t="s">
        <v>208</v>
      </c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</row>
    <row r="504" spans="1:71" x14ac:dyDescent="0.25">
      <c r="A504" s="2"/>
      <c r="B504" s="37" t="s">
        <v>219</v>
      </c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5"/>
      <c r="O504" s="16"/>
      <c r="P504" s="4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</row>
    <row r="505" spans="1:71" x14ac:dyDescent="0.25">
      <c r="A505" s="2"/>
      <c r="B505" s="40" t="str">
        <f t="shared" ref="B505:N509" si="93">IFERROR(B465+B444-B490-B498,"")</f>
        <v/>
      </c>
      <c r="C505" s="40" t="str">
        <f t="shared" si="93"/>
        <v/>
      </c>
      <c r="D505" s="40" t="str">
        <f t="shared" si="93"/>
        <v/>
      </c>
      <c r="E505" s="40" t="str">
        <f t="shared" si="93"/>
        <v/>
      </c>
      <c r="F505" s="40" t="str">
        <f t="shared" si="93"/>
        <v/>
      </c>
      <c r="G505" s="40" t="str">
        <f t="shared" si="93"/>
        <v/>
      </c>
      <c r="H505" s="40" t="str">
        <f t="shared" si="93"/>
        <v/>
      </c>
      <c r="I505" s="40" t="str">
        <f t="shared" si="93"/>
        <v/>
      </c>
      <c r="J505" s="40">
        <f t="shared" si="93"/>
        <v>203027</v>
      </c>
      <c r="K505" s="40">
        <f t="shared" si="93"/>
        <v>215367</v>
      </c>
      <c r="L505" s="40">
        <f t="shared" si="93"/>
        <v>159687</v>
      </c>
      <c r="M505" s="40">
        <f t="shared" si="93"/>
        <v>94706</v>
      </c>
      <c r="N505" s="40">
        <f t="shared" si="93"/>
        <v>103823</v>
      </c>
      <c r="O505" s="16"/>
      <c r="P505" s="20" t="s">
        <v>204</v>
      </c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</row>
    <row r="506" spans="1:71" x14ac:dyDescent="0.25">
      <c r="A506" s="2"/>
      <c r="B506" s="18" t="str">
        <f t="shared" si="93"/>
        <v/>
      </c>
      <c r="C506" s="18" t="str">
        <f t="shared" si="93"/>
        <v/>
      </c>
      <c r="D506" s="18" t="str">
        <f t="shared" si="93"/>
        <v/>
      </c>
      <c r="E506" s="18" t="str">
        <f t="shared" si="93"/>
        <v/>
      </c>
      <c r="F506" s="18" t="str">
        <f t="shared" si="93"/>
        <v/>
      </c>
      <c r="G506" s="18" t="str">
        <f t="shared" si="93"/>
        <v/>
      </c>
      <c r="H506" s="18" t="str">
        <f t="shared" si="93"/>
        <v/>
      </c>
      <c r="I506" s="18" t="str">
        <f t="shared" si="93"/>
        <v/>
      </c>
      <c r="J506" s="18">
        <f t="shared" si="93"/>
        <v>230725</v>
      </c>
      <c r="K506" s="18">
        <f t="shared" si="93"/>
        <v>173729</v>
      </c>
      <c r="L506" s="18">
        <f t="shared" si="93"/>
        <v>184783</v>
      </c>
      <c r="M506" s="18">
        <f t="shared" si="93"/>
        <v>111374</v>
      </c>
      <c r="N506" s="18">
        <f t="shared" si="93"/>
        <v>99186</v>
      </c>
      <c r="O506" s="16"/>
      <c r="P506" s="20" t="s">
        <v>205</v>
      </c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</row>
    <row r="507" spans="1:71" x14ac:dyDescent="0.25">
      <c r="A507" s="2"/>
      <c r="B507" s="18" t="str">
        <f t="shared" si="93"/>
        <v/>
      </c>
      <c r="C507" s="18" t="str">
        <f t="shared" si="93"/>
        <v/>
      </c>
      <c r="D507" s="18" t="str">
        <f t="shared" si="93"/>
        <v/>
      </c>
      <c r="E507" s="18" t="str">
        <f t="shared" si="93"/>
        <v/>
      </c>
      <c r="F507" s="18" t="str">
        <f t="shared" si="93"/>
        <v/>
      </c>
      <c r="G507" s="18" t="str">
        <f t="shared" si="93"/>
        <v/>
      </c>
      <c r="H507" s="18" t="str">
        <f t="shared" si="93"/>
        <v/>
      </c>
      <c r="I507" s="18">
        <f t="shared" si="93"/>
        <v>152746</v>
      </c>
      <c r="J507" s="18">
        <f t="shared" si="93"/>
        <v>258921</v>
      </c>
      <c r="K507" s="18">
        <f t="shared" si="93"/>
        <v>204812</v>
      </c>
      <c r="L507" s="18">
        <f t="shared" si="93"/>
        <v>156550</v>
      </c>
      <c r="M507" s="18">
        <f t="shared" si="93"/>
        <v>80365</v>
      </c>
      <c r="N507" s="18">
        <f t="shared" si="93"/>
        <v>110451</v>
      </c>
      <c r="O507" s="16"/>
      <c r="P507" s="20" t="s">
        <v>206</v>
      </c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</row>
    <row r="508" spans="1:71" x14ac:dyDescent="0.25">
      <c r="A508" s="2"/>
      <c r="B508" s="43" t="str">
        <f t="shared" si="93"/>
        <v/>
      </c>
      <c r="C508" s="43" t="str">
        <f t="shared" si="93"/>
        <v/>
      </c>
      <c r="D508" s="43" t="str">
        <f t="shared" si="93"/>
        <v/>
      </c>
      <c r="E508" s="43" t="str">
        <f t="shared" si="93"/>
        <v/>
      </c>
      <c r="F508" s="43" t="str">
        <f t="shared" si="93"/>
        <v/>
      </c>
      <c r="G508" s="43" t="str">
        <f t="shared" si="93"/>
        <v/>
      </c>
      <c r="H508" s="43">
        <f t="shared" si="93"/>
        <v>68578.459999999992</v>
      </c>
      <c r="I508" s="43">
        <f t="shared" si="93"/>
        <v>188453.88000000006</v>
      </c>
      <c r="J508" s="43">
        <f t="shared" si="93"/>
        <v>292981.87099999993</v>
      </c>
      <c r="K508" s="43">
        <f t="shared" si="93"/>
        <v>213869.27500000011</v>
      </c>
      <c r="L508" s="43">
        <f t="shared" si="93"/>
        <v>42674.408999999934</v>
      </c>
      <c r="M508" s="43">
        <f t="shared" si="93"/>
        <v>101212.52600000007</v>
      </c>
      <c r="N508" s="43" t="str">
        <f t="shared" si="93"/>
        <v/>
      </c>
      <c r="O508" s="16"/>
      <c r="P508" s="20" t="s">
        <v>212</v>
      </c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</row>
    <row r="509" spans="1:71" x14ac:dyDescent="0.25">
      <c r="A509" s="2"/>
      <c r="B509" s="46">
        <f t="shared" si="93"/>
        <v>0</v>
      </c>
      <c r="C509" s="43">
        <f t="shared" si="93"/>
        <v>0</v>
      </c>
      <c r="D509" s="43">
        <f t="shared" si="93"/>
        <v>0</v>
      </c>
      <c r="E509" s="43">
        <f t="shared" si="93"/>
        <v>0</v>
      </c>
      <c r="F509" s="43">
        <f t="shared" si="93"/>
        <v>0</v>
      </c>
      <c r="G509" s="43">
        <f t="shared" si="93"/>
        <v>0</v>
      </c>
      <c r="H509" s="43">
        <f t="shared" si="93"/>
        <v>68578.459999999992</v>
      </c>
      <c r="I509" s="43">
        <f t="shared" si="93"/>
        <v>341199.88000000006</v>
      </c>
      <c r="J509" s="43">
        <f t="shared" si="93"/>
        <v>985654.87099999981</v>
      </c>
      <c r="K509" s="43">
        <f t="shared" si="93"/>
        <v>807777.27500000002</v>
      </c>
      <c r="L509" s="43">
        <f t="shared" si="93"/>
        <v>543694.4090000001</v>
      </c>
      <c r="M509" s="43">
        <f t="shared" si="93"/>
        <v>387657.52600000054</v>
      </c>
      <c r="N509" s="43">
        <f t="shared" si="93"/>
        <v>417946.66666666663</v>
      </c>
      <c r="O509" s="16" t="e">
        <f t="shared" ref="O509:O510" si="94">RATE(M$324-C$324,,-C509,M509)</f>
        <v>#NUM!</v>
      </c>
      <c r="P509" s="20" t="s">
        <v>207</v>
      </c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</row>
    <row r="510" spans="1:71" x14ac:dyDescent="0.25">
      <c r="A510" s="2"/>
      <c r="B510" s="21" t="e">
        <f t="shared" ref="B510:N510" si="95">+B509/(B$441+B$448)</f>
        <v>#DIV/0!</v>
      </c>
      <c r="C510" s="21" t="e">
        <f t="shared" si="95"/>
        <v>#DIV/0!</v>
      </c>
      <c r="D510" s="21" t="e">
        <f t="shared" si="95"/>
        <v>#DIV/0!</v>
      </c>
      <c r="E510" s="21" t="e">
        <f t="shared" si="95"/>
        <v>#DIV/0!</v>
      </c>
      <c r="F510" s="21" t="e">
        <f t="shared" si="95"/>
        <v>#DIV/0!</v>
      </c>
      <c r="G510" s="21" t="e">
        <f t="shared" si="95"/>
        <v>#DIV/0!</v>
      </c>
      <c r="H510" s="21">
        <f t="shared" si="95"/>
        <v>0.1006175958098946</v>
      </c>
      <c r="I510" s="21">
        <f t="shared" si="95"/>
        <v>0.17062403467305637</v>
      </c>
      <c r="J510" s="21">
        <f t="shared" si="95"/>
        <v>0.20841079062926679</v>
      </c>
      <c r="K510" s="21">
        <f t="shared" si="95"/>
        <v>0.15289743413284537</v>
      </c>
      <c r="L510" s="21">
        <f t="shared" si="95"/>
        <v>9.5258303743711206E-2</v>
      </c>
      <c r="M510" s="21">
        <f t="shared" si="95"/>
        <v>7.2609176378140683E-2</v>
      </c>
      <c r="N510" s="21">
        <f t="shared" si="95"/>
        <v>0.10020718521258301</v>
      </c>
      <c r="O510" s="16" t="e">
        <f t="shared" si="94"/>
        <v>#DIV/0!</v>
      </c>
      <c r="P510" s="22" t="s">
        <v>220</v>
      </c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</row>
    <row r="511" spans="1:71" x14ac:dyDescent="0.25">
      <c r="A511" s="34"/>
      <c r="B511" s="44"/>
      <c r="C511" s="21" t="e">
        <f t="shared" ref="C511:N511" si="96">C509/B509-1</f>
        <v>#DIV/0!</v>
      </c>
      <c r="D511" s="21" t="e">
        <f t="shared" si="96"/>
        <v>#DIV/0!</v>
      </c>
      <c r="E511" s="21" t="e">
        <f t="shared" si="96"/>
        <v>#DIV/0!</v>
      </c>
      <c r="F511" s="21" t="e">
        <f t="shared" si="96"/>
        <v>#DIV/0!</v>
      </c>
      <c r="G511" s="21" t="e">
        <f t="shared" si="96"/>
        <v>#DIV/0!</v>
      </c>
      <c r="H511" s="21" t="e">
        <f t="shared" si="96"/>
        <v>#DIV/0!</v>
      </c>
      <c r="I511" s="21">
        <f t="shared" si="96"/>
        <v>3.9753214055842037</v>
      </c>
      <c r="J511" s="21">
        <f t="shared" si="96"/>
        <v>1.8887902041466123</v>
      </c>
      <c r="K511" s="21">
        <f t="shared" si="96"/>
        <v>-0.18046640993062146</v>
      </c>
      <c r="L511" s="21">
        <f t="shared" si="96"/>
        <v>-0.32692534708902266</v>
      </c>
      <c r="M511" s="21">
        <f t="shared" si="96"/>
        <v>-0.28699372371143794</v>
      </c>
      <c r="N511" s="21">
        <f t="shared" si="96"/>
        <v>7.8133761465180696E-2</v>
      </c>
      <c r="O511" s="41"/>
      <c r="P511" s="22" t="s">
        <v>213</v>
      </c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</row>
    <row r="512" spans="1:71" x14ac:dyDescent="0.25">
      <c r="A512" s="2"/>
      <c r="B512" s="37" t="s">
        <v>221</v>
      </c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5"/>
      <c r="O512" s="16"/>
      <c r="P512" s="2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</row>
    <row r="513" spans="1:71" x14ac:dyDescent="0.25">
      <c r="A513" s="2"/>
      <c r="B513" s="40" t="str">
        <f t="shared" ref="B513:N513" si="97">IFERROR(B505+B551,"")</f>
        <v/>
      </c>
      <c r="C513" s="40" t="str">
        <f t="shared" si="97"/>
        <v/>
      </c>
      <c r="D513" s="40" t="str">
        <f t="shared" si="97"/>
        <v/>
      </c>
      <c r="E513" s="40" t="str">
        <f t="shared" si="97"/>
        <v/>
      </c>
      <c r="F513" s="40" t="str">
        <f t="shared" si="97"/>
        <v/>
      </c>
      <c r="G513" s="40" t="str">
        <f t="shared" si="97"/>
        <v/>
      </c>
      <c r="H513" s="40" t="str">
        <f t="shared" si="97"/>
        <v/>
      </c>
      <c r="I513" s="40" t="str">
        <f t="shared" si="97"/>
        <v/>
      </c>
      <c r="J513" s="40">
        <f t="shared" si="97"/>
        <v>221098</v>
      </c>
      <c r="K513" s="40">
        <f t="shared" si="97"/>
        <v>231879</v>
      </c>
      <c r="L513" s="40">
        <f t="shared" si="97"/>
        <v>187123</v>
      </c>
      <c r="M513" s="40">
        <f t="shared" si="97"/>
        <v>130121</v>
      </c>
      <c r="N513" s="40">
        <f t="shared" si="97"/>
        <v>156565</v>
      </c>
      <c r="O513" s="16"/>
      <c r="P513" s="20" t="s">
        <v>204</v>
      </c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</row>
    <row r="514" spans="1:71" x14ac:dyDescent="0.25">
      <c r="A514" s="2"/>
      <c r="B514" s="18" t="str">
        <f t="shared" ref="B514:N516" si="98">IFERROR(B506+B552-B551,"")</f>
        <v/>
      </c>
      <c r="C514" s="18" t="str">
        <f t="shared" si="98"/>
        <v/>
      </c>
      <c r="D514" s="18" t="str">
        <f t="shared" si="98"/>
        <v/>
      </c>
      <c r="E514" s="18" t="str">
        <f t="shared" si="98"/>
        <v/>
      </c>
      <c r="F514" s="18" t="str">
        <f t="shared" si="98"/>
        <v/>
      </c>
      <c r="G514" s="18" t="str">
        <f t="shared" si="98"/>
        <v/>
      </c>
      <c r="H514" s="18" t="str">
        <f t="shared" si="98"/>
        <v/>
      </c>
      <c r="I514" s="18" t="str">
        <f t="shared" si="98"/>
        <v/>
      </c>
      <c r="J514" s="18">
        <f t="shared" si="98"/>
        <v>248515</v>
      </c>
      <c r="K514" s="18">
        <f t="shared" si="98"/>
        <v>197698</v>
      </c>
      <c r="L514" s="18">
        <f t="shared" si="98"/>
        <v>214366</v>
      </c>
      <c r="M514" s="18">
        <f t="shared" si="98"/>
        <v>153831</v>
      </c>
      <c r="N514" s="18">
        <f t="shared" si="98"/>
        <v>140950</v>
      </c>
      <c r="O514" s="16"/>
      <c r="P514" s="20" t="s">
        <v>205</v>
      </c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</row>
    <row r="515" spans="1:71" x14ac:dyDescent="0.25">
      <c r="A515" s="2"/>
      <c r="B515" s="18" t="str">
        <f t="shared" si="98"/>
        <v/>
      </c>
      <c r="C515" s="18" t="str">
        <f t="shared" si="98"/>
        <v/>
      </c>
      <c r="D515" s="18" t="str">
        <f t="shared" si="98"/>
        <v/>
      </c>
      <c r="E515" s="18" t="str">
        <f t="shared" si="98"/>
        <v/>
      </c>
      <c r="F515" s="18" t="str">
        <f t="shared" si="98"/>
        <v/>
      </c>
      <c r="G515" s="18" t="str">
        <f t="shared" si="98"/>
        <v/>
      </c>
      <c r="H515" s="18" t="str">
        <f t="shared" si="98"/>
        <v/>
      </c>
      <c r="I515" s="18" t="str">
        <f t="shared" si="98"/>
        <v/>
      </c>
      <c r="J515" s="18">
        <f t="shared" si="98"/>
        <v>276496</v>
      </c>
      <c r="K515" s="18">
        <f t="shared" si="98"/>
        <v>230035</v>
      </c>
      <c r="L515" s="18">
        <f t="shared" si="98"/>
        <v>189487</v>
      </c>
      <c r="M515" s="18">
        <f t="shared" si="98"/>
        <v>122383</v>
      </c>
      <c r="N515" s="18">
        <f t="shared" si="98"/>
        <v>151782</v>
      </c>
      <c r="O515" s="16"/>
      <c r="P515" s="20" t="s">
        <v>206</v>
      </c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</row>
    <row r="516" spans="1:71" x14ac:dyDescent="0.25">
      <c r="A516" s="2"/>
      <c r="B516" s="43" t="str">
        <f t="shared" si="98"/>
        <v/>
      </c>
      <c r="C516" s="43" t="str">
        <f t="shared" si="98"/>
        <v/>
      </c>
      <c r="D516" s="43" t="str">
        <f t="shared" si="98"/>
        <v/>
      </c>
      <c r="E516" s="43" t="str">
        <f t="shared" si="98"/>
        <v/>
      </c>
      <c r="F516" s="43" t="str">
        <f t="shared" si="98"/>
        <v/>
      </c>
      <c r="G516" s="43" t="str">
        <f t="shared" si="98"/>
        <v/>
      </c>
      <c r="H516" s="43" t="str">
        <f t="shared" si="98"/>
        <v/>
      </c>
      <c r="I516" s="43">
        <f t="shared" si="98"/>
        <v>206834.78000000006</v>
      </c>
      <c r="J516" s="43">
        <f t="shared" si="98"/>
        <v>309954.88699999993</v>
      </c>
      <c r="K516" s="43">
        <f t="shared" si="98"/>
        <v>239884.35600000015</v>
      </c>
      <c r="L516" s="43">
        <f t="shared" si="98"/>
        <v>75750.925999999949</v>
      </c>
      <c r="M516" s="43">
        <f t="shared" si="98"/>
        <v>144534.08000000007</v>
      </c>
      <c r="N516" s="43" t="str">
        <f t="shared" si="98"/>
        <v/>
      </c>
      <c r="O516" s="16"/>
      <c r="P516" s="20" t="s">
        <v>212</v>
      </c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</row>
    <row r="517" spans="1:71" x14ac:dyDescent="0.25">
      <c r="A517" s="2"/>
      <c r="B517" s="46" t="str">
        <f t="shared" ref="B517:N517" si="99">IFERROR(B509+B554,"")</f>
        <v/>
      </c>
      <c r="C517" s="43" t="str">
        <f t="shared" si="99"/>
        <v/>
      </c>
      <c r="D517" s="43" t="str">
        <f t="shared" si="99"/>
        <v/>
      </c>
      <c r="E517" s="43" t="str">
        <f t="shared" si="99"/>
        <v/>
      </c>
      <c r="F517" s="43" t="str">
        <f t="shared" si="99"/>
        <v/>
      </c>
      <c r="G517" s="43" t="str">
        <f t="shared" si="99"/>
        <v/>
      </c>
      <c r="H517" s="43">
        <f t="shared" si="99"/>
        <v>134523.87</v>
      </c>
      <c r="I517" s="43">
        <f t="shared" si="99"/>
        <v>413271.78</v>
      </c>
      <c r="J517" s="43">
        <f t="shared" si="99"/>
        <v>1056063.8869999999</v>
      </c>
      <c r="K517" s="43">
        <f t="shared" si="99"/>
        <v>899496.35600000003</v>
      </c>
      <c r="L517" s="43">
        <f t="shared" si="99"/>
        <v>666726.92600000009</v>
      </c>
      <c r="M517" s="43">
        <f t="shared" si="99"/>
        <v>550869.08000000054</v>
      </c>
      <c r="N517" s="43">
        <f t="shared" si="99"/>
        <v>599062.66666666663</v>
      </c>
      <c r="O517" s="16" t="e">
        <f t="shared" ref="O517:O518" si="100">RATE(M$324-C$324,,-C517,M517)</f>
        <v>#VALUE!</v>
      </c>
      <c r="P517" s="20" t="s">
        <v>207</v>
      </c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</row>
    <row r="518" spans="1:71" x14ac:dyDescent="0.25">
      <c r="A518" s="2"/>
      <c r="B518" s="21" t="e">
        <f t="shared" ref="B518:N518" si="101">+B517/(B$441+B$448)</f>
        <v>#VALUE!</v>
      </c>
      <c r="C518" s="21" t="e">
        <f t="shared" si="101"/>
        <v>#VALUE!</v>
      </c>
      <c r="D518" s="21" t="e">
        <f t="shared" si="101"/>
        <v>#VALUE!</v>
      </c>
      <c r="E518" s="21" t="e">
        <f t="shared" si="101"/>
        <v>#VALUE!</v>
      </c>
      <c r="F518" s="21" t="e">
        <f t="shared" si="101"/>
        <v>#VALUE!</v>
      </c>
      <c r="G518" s="21" t="e">
        <f t="shared" si="101"/>
        <v>#VALUE!</v>
      </c>
      <c r="H518" s="21">
        <f t="shared" si="101"/>
        <v>0.19737200833093668</v>
      </c>
      <c r="I518" s="21">
        <f t="shared" si="101"/>
        <v>0.20666507420845434</v>
      </c>
      <c r="J518" s="21">
        <f t="shared" si="101"/>
        <v>0.22329835332867409</v>
      </c>
      <c r="K518" s="21">
        <f t="shared" si="101"/>
        <v>0.17025817524297701</v>
      </c>
      <c r="L518" s="21">
        <f t="shared" si="101"/>
        <v>0.11681428938699802</v>
      </c>
      <c r="M518" s="21">
        <f t="shared" si="101"/>
        <v>0.10317908852099539</v>
      </c>
      <c r="N518" s="21">
        <f t="shared" si="101"/>
        <v>0.14363168408874469</v>
      </c>
      <c r="O518" s="16" t="e">
        <f t="shared" si="100"/>
        <v>#VALUE!</v>
      </c>
      <c r="P518" s="22" t="s">
        <v>222</v>
      </c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</row>
    <row r="519" spans="1:71" x14ac:dyDescent="0.25">
      <c r="A519" s="34"/>
      <c r="B519" s="44"/>
      <c r="C519" s="21" t="e">
        <f t="shared" ref="C519:N519" si="102">C517/B517-1</f>
        <v>#VALUE!</v>
      </c>
      <c r="D519" s="21" t="e">
        <f t="shared" si="102"/>
        <v>#VALUE!</v>
      </c>
      <c r="E519" s="21" t="e">
        <f t="shared" si="102"/>
        <v>#VALUE!</v>
      </c>
      <c r="F519" s="21" t="e">
        <f t="shared" si="102"/>
        <v>#VALUE!</v>
      </c>
      <c r="G519" s="21" t="e">
        <f t="shared" si="102"/>
        <v>#VALUE!</v>
      </c>
      <c r="H519" s="21" t="e">
        <f t="shared" si="102"/>
        <v>#VALUE!</v>
      </c>
      <c r="I519" s="21">
        <f t="shared" si="102"/>
        <v>2.072107425990644</v>
      </c>
      <c r="J519" s="21">
        <f t="shared" si="102"/>
        <v>1.5553738196205891</v>
      </c>
      <c r="K519" s="21">
        <f t="shared" si="102"/>
        <v>-0.1482557380546049</v>
      </c>
      <c r="L519" s="21">
        <f t="shared" si="102"/>
        <v>-0.25877751304642294</v>
      </c>
      <c r="M519" s="21">
        <f t="shared" si="102"/>
        <v>-0.1737710620074755</v>
      </c>
      <c r="N519" s="21">
        <f t="shared" si="102"/>
        <v>8.7486461695519546E-2</v>
      </c>
      <c r="O519" s="41"/>
      <c r="P519" s="22" t="s">
        <v>213</v>
      </c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</row>
    <row r="520" spans="1:71" x14ac:dyDescent="0.25">
      <c r="A520" s="2"/>
      <c r="B520" s="33" t="s">
        <v>116</v>
      </c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5"/>
      <c r="O520" s="16"/>
      <c r="P520" s="4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</row>
    <row r="521" spans="1:71" x14ac:dyDescent="0.25">
      <c r="A521" s="2"/>
      <c r="B521" s="40" t="str">
        <f t="shared" ref="B521:N524" si="103">IFERROR(VLOOKUP($B$520,$130:$203,MATCH($P521&amp;"/"&amp;B$324,$128:$128,0),FALSE),"")</f>
        <v/>
      </c>
      <c r="C521" s="40" t="str">
        <f t="shared" si="103"/>
        <v/>
      </c>
      <c r="D521" s="40" t="str">
        <f t="shared" si="103"/>
        <v/>
      </c>
      <c r="E521" s="40" t="str">
        <f t="shared" si="103"/>
        <v/>
      </c>
      <c r="F521" s="40" t="str">
        <f t="shared" si="103"/>
        <v/>
      </c>
      <c r="G521" s="40" t="str">
        <f t="shared" si="103"/>
        <v/>
      </c>
      <c r="H521" s="40" t="str">
        <f t="shared" si="103"/>
        <v/>
      </c>
      <c r="I521" s="40" t="str">
        <f t="shared" si="103"/>
        <v/>
      </c>
      <c r="J521" s="40">
        <f t="shared" si="103"/>
        <v>2449</v>
      </c>
      <c r="K521" s="40">
        <f t="shared" si="103"/>
        <v>1863</v>
      </c>
      <c r="L521" s="40">
        <f t="shared" si="103"/>
        <v>2527</v>
      </c>
      <c r="M521" s="40">
        <f t="shared" si="103"/>
        <v>5794</v>
      </c>
      <c r="N521" s="40">
        <f t="shared" si="103"/>
        <v>5137</v>
      </c>
      <c r="O521" s="16"/>
      <c r="P521" s="20" t="s">
        <v>204</v>
      </c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</row>
    <row r="522" spans="1:71" x14ac:dyDescent="0.25">
      <c r="A522" s="2"/>
      <c r="B522" s="18" t="str">
        <f t="shared" si="103"/>
        <v/>
      </c>
      <c r="C522" s="18" t="str">
        <f t="shared" si="103"/>
        <v/>
      </c>
      <c r="D522" s="18" t="str">
        <f t="shared" si="103"/>
        <v/>
      </c>
      <c r="E522" s="18" t="str">
        <f t="shared" si="103"/>
        <v/>
      </c>
      <c r="F522" s="18" t="str">
        <f t="shared" si="103"/>
        <v/>
      </c>
      <c r="G522" s="18" t="str">
        <f t="shared" si="103"/>
        <v/>
      </c>
      <c r="H522" s="18" t="str">
        <f t="shared" si="103"/>
        <v/>
      </c>
      <c r="I522" s="18" t="str">
        <f t="shared" si="103"/>
        <v/>
      </c>
      <c r="J522" s="18">
        <f t="shared" si="103"/>
        <v>1670</v>
      </c>
      <c r="K522" s="18">
        <f t="shared" si="103"/>
        <v>4320</v>
      </c>
      <c r="L522" s="18">
        <f t="shared" si="103"/>
        <v>4476</v>
      </c>
      <c r="M522" s="18">
        <f t="shared" si="103"/>
        <v>6863</v>
      </c>
      <c r="N522" s="18">
        <f t="shared" si="103"/>
        <v>5015</v>
      </c>
      <c r="O522" s="16"/>
      <c r="P522" s="20" t="s">
        <v>205</v>
      </c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</row>
    <row r="523" spans="1:71" x14ac:dyDescent="0.25">
      <c r="A523" s="2"/>
      <c r="B523" s="18" t="str">
        <f t="shared" si="103"/>
        <v/>
      </c>
      <c r="C523" s="18" t="str">
        <f t="shared" si="103"/>
        <v/>
      </c>
      <c r="D523" s="18" t="str">
        <f t="shared" si="103"/>
        <v/>
      </c>
      <c r="E523" s="18" t="str">
        <f t="shared" si="103"/>
        <v/>
      </c>
      <c r="F523" s="18" t="str">
        <f t="shared" si="103"/>
        <v/>
      </c>
      <c r="G523" s="18" t="str">
        <f t="shared" si="103"/>
        <v/>
      </c>
      <c r="H523" s="18" t="str">
        <f t="shared" si="103"/>
        <v/>
      </c>
      <c r="I523" s="18">
        <f t="shared" si="103"/>
        <v>3505</v>
      </c>
      <c r="J523" s="18">
        <f t="shared" si="103"/>
        <v>1376</v>
      </c>
      <c r="K523" s="18">
        <f t="shared" si="103"/>
        <v>4734</v>
      </c>
      <c r="L523" s="18">
        <f t="shared" si="103"/>
        <v>6157</v>
      </c>
      <c r="M523" s="18">
        <f t="shared" si="103"/>
        <v>7775</v>
      </c>
      <c r="N523" s="18">
        <f t="shared" si="103"/>
        <v>3874</v>
      </c>
      <c r="O523" s="16"/>
      <c r="P523" s="20" t="s">
        <v>206</v>
      </c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</row>
    <row r="524" spans="1:71" x14ac:dyDescent="0.25">
      <c r="A524" s="2"/>
      <c r="B524" s="43" t="str">
        <f t="shared" si="103"/>
        <v/>
      </c>
      <c r="C524" s="43" t="str">
        <f t="shared" si="103"/>
        <v/>
      </c>
      <c r="D524" s="43" t="str">
        <f t="shared" si="103"/>
        <v/>
      </c>
      <c r="E524" s="43" t="str">
        <f t="shared" si="103"/>
        <v/>
      </c>
      <c r="F524" s="43" t="str">
        <f t="shared" si="103"/>
        <v/>
      </c>
      <c r="G524" s="43" t="str">
        <f t="shared" si="103"/>
        <v/>
      </c>
      <c r="H524" s="43">
        <f t="shared" si="103"/>
        <v>4898.6099999999997</v>
      </c>
      <c r="I524" s="43">
        <f t="shared" si="103"/>
        <v>3938.61</v>
      </c>
      <c r="J524" s="43">
        <f t="shared" si="103"/>
        <v>1048.2280000000001</v>
      </c>
      <c r="K524" s="43">
        <f t="shared" si="103"/>
        <v>5002.3090000000002</v>
      </c>
      <c r="L524" s="43">
        <f t="shared" si="103"/>
        <v>7212.2969999999996</v>
      </c>
      <c r="M524" s="43">
        <f t="shared" si="103"/>
        <v>5868.6116899999997</v>
      </c>
      <c r="N524" s="43" t="str">
        <f t="shared" si="103"/>
        <v/>
      </c>
      <c r="O524" s="16"/>
      <c r="P524" s="20" t="s">
        <v>212</v>
      </c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</row>
    <row r="525" spans="1:71" x14ac:dyDescent="0.25">
      <c r="A525" s="2"/>
      <c r="B525" s="43">
        <f t="shared" ref="B525:M525" si="104">SUM(B521:B524)</f>
        <v>0</v>
      </c>
      <c r="C525" s="43">
        <f t="shared" si="104"/>
        <v>0</v>
      </c>
      <c r="D525" s="43">
        <f t="shared" si="104"/>
        <v>0</v>
      </c>
      <c r="E525" s="43">
        <f t="shared" si="104"/>
        <v>0</v>
      </c>
      <c r="F525" s="43">
        <f t="shared" si="104"/>
        <v>0</v>
      </c>
      <c r="G525" s="43">
        <f t="shared" si="104"/>
        <v>0</v>
      </c>
      <c r="H525" s="43">
        <f t="shared" si="104"/>
        <v>4898.6099999999997</v>
      </c>
      <c r="I525" s="43">
        <f t="shared" si="104"/>
        <v>7443.6100000000006</v>
      </c>
      <c r="J525" s="43">
        <f t="shared" si="104"/>
        <v>6543.2280000000001</v>
      </c>
      <c r="K525" s="43">
        <f t="shared" si="104"/>
        <v>15919.309000000001</v>
      </c>
      <c r="L525" s="43">
        <f t="shared" si="104"/>
        <v>20372.296999999999</v>
      </c>
      <c r="M525" s="43">
        <f t="shared" si="104"/>
        <v>26300.611689999998</v>
      </c>
      <c r="N525" s="43">
        <f>IF(N522="",N521*4,IF(N523="",(N522+N521)*2,IF(N524="",((N523+N522+N521)/3)*4,SUM(N521:N524))))</f>
        <v>18701.333333333332</v>
      </c>
      <c r="O525" s="16" t="e">
        <f t="shared" ref="O525:O526" si="105">RATE(M$324-C$324,,-C525,M525)</f>
        <v>#NUM!</v>
      </c>
      <c r="P525" s="20" t="s">
        <v>207</v>
      </c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</row>
    <row r="526" spans="1:71" x14ac:dyDescent="0.25">
      <c r="A526" s="2"/>
      <c r="B526" s="21" t="e">
        <f t="shared" ref="B526:N526" si="106">+B525/(B$441+B$448)</f>
        <v>#DIV/0!</v>
      </c>
      <c r="C526" s="21" t="e">
        <f t="shared" si="106"/>
        <v>#DIV/0!</v>
      </c>
      <c r="D526" s="21" t="e">
        <f t="shared" si="106"/>
        <v>#DIV/0!</v>
      </c>
      <c r="E526" s="21" t="e">
        <f t="shared" si="106"/>
        <v>#DIV/0!</v>
      </c>
      <c r="F526" s="21" t="e">
        <f t="shared" si="106"/>
        <v>#DIV/0!</v>
      </c>
      <c r="G526" s="21" t="e">
        <f t="shared" si="106"/>
        <v>#DIV/0!</v>
      </c>
      <c r="H526" s="21">
        <f t="shared" si="106"/>
        <v>7.1871891117168251E-3</v>
      </c>
      <c r="I526" s="21">
        <f t="shared" si="106"/>
        <v>3.7223306489225878E-3</v>
      </c>
      <c r="J526" s="21">
        <f t="shared" si="106"/>
        <v>1.383526182307637E-3</v>
      </c>
      <c r="K526" s="21">
        <f t="shared" si="106"/>
        <v>3.0132334426812299E-3</v>
      </c>
      <c r="L526" s="21">
        <f t="shared" si="106"/>
        <v>3.5693404667383587E-3</v>
      </c>
      <c r="M526" s="21">
        <f t="shared" si="106"/>
        <v>4.9261671062003215E-3</v>
      </c>
      <c r="N526" s="21">
        <f t="shared" si="106"/>
        <v>4.4838447642177289E-3</v>
      </c>
      <c r="O526" s="16" t="e">
        <f t="shared" si="105"/>
        <v>#DIV/0!</v>
      </c>
      <c r="P526" s="22" t="s">
        <v>208</v>
      </c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</row>
    <row r="527" spans="1:71" x14ac:dyDescent="0.25">
      <c r="A527" s="2"/>
      <c r="B527" s="37" t="s">
        <v>223</v>
      </c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5"/>
      <c r="O527" s="16"/>
      <c r="P527" s="4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</row>
    <row r="528" spans="1:71" x14ac:dyDescent="0.25">
      <c r="A528" s="2"/>
      <c r="B528" s="40" t="str">
        <f t="shared" ref="B528:N531" si="107">IFERROR(B505-B521,"")</f>
        <v/>
      </c>
      <c r="C528" s="40" t="str">
        <f t="shared" si="107"/>
        <v/>
      </c>
      <c r="D528" s="40" t="str">
        <f t="shared" si="107"/>
        <v/>
      </c>
      <c r="E528" s="40" t="str">
        <f t="shared" si="107"/>
        <v/>
      </c>
      <c r="F528" s="40" t="str">
        <f t="shared" si="107"/>
        <v/>
      </c>
      <c r="G528" s="40" t="str">
        <f t="shared" si="107"/>
        <v/>
      </c>
      <c r="H528" s="40" t="str">
        <f t="shared" si="107"/>
        <v/>
      </c>
      <c r="I528" s="40" t="str">
        <f t="shared" si="107"/>
        <v/>
      </c>
      <c r="J528" s="40">
        <f t="shared" si="107"/>
        <v>200578</v>
      </c>
      <c r="K528" s="40">
        <f t="shared" si="107"/>
        <v>213504</v>
      </c>
      <c r="L528" s="40">
        <f t="shared" si="107"/>
        <v>157160</v>
      </c>
      <c r="M528" s="40">
        <f t="shared" si="107"/>
        <v>88912</v>
      </c>
      <c r="N528" s="40">
        <f t="shared" si="107"/>
        <v>98686</v>
      </c>
      <c r="O528" s="16"/>
      <c r="P528" s="20" t="s">
        <v>204</v>
      </c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</row>
    <row r="529" spans="1:71" x14ac:dyDescent="0.25">
      <c r="A529" s="2"/>
      <c r="B529" s="18" t="str">
        <f t="shared" si="107"/>
        <v/>
      </c>
      <c r="C529" s="18" t="str">
        <f t="shared" si="107"/>
        <v/>
      </c>
      <c r="D529" s="18" t="str">
        <f t="shared" si="107"/>
        <v/>
      </c>
      <c r="E529" s="18" t="str">
        <f t="shared" si="107"/>
        <v/>
      </c>
      <c r="F529" s="18" t="str">
        <f t="shared" si="107"/>
        <v/>
      </c>
      <c r="G529" s="18" t="str">
        <f t="shared" si="107"/>
        <v/>
      </c>
      <c r="H529" s="18" t="str">
        <f t="shared" si="107"/>
        <v/>
      </c>
      <c r="I529" s="18" t="str">
        <f t="shared" si="107"/>
        <v/>
      </c>
      <c r="J529" s="18">
        <f t="shared" si="107"/>
        <v>229055</v>
      </c>
      <c r="K529" s="18">
        <f t="shared" si="107"/>
        <v>169409</v>
      </c>
      <c r="L529" s="18">
        <f t="shared" si="107"/>
        <v>180307</v>
      </c>
      <c r="M529" s="18">
        <f t="shared" si="107"/>
        <v>104511</v>
      </c>
      <c r="N529" s="18">
        <f t="shared" si="107"/>
        <v>94171</v>
      </c>
      <c r="O529" s="16"/>
      <c r="P529" s="20" t="s">
        <v>205</v>
      </c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</row>
    <row r="530" spans="1:71" x14ac:dyDescent="0.25">
      <c r="A530" s="2"/>
      <c r="B530" s="18" t="str">
        <f t="shared" si="107"/>
        <v/>
      </c>
      <c r="C530" s="18" t="str">
        <f t="shared" si="107"/>
        <v/>
      </c>
      <c r="D530" s="18" t="str">
        <f t="shared" si="107"/>
        <v/>
      </c>
      <c r="E530" s="18" t="str">
        <f t="shared" si="107"/>
        <v/>
      </c>
      <c r="F530" s="18" t="str">
        <f t="shared" si="107"/>
        <v/>
      </c>
      <c r="G530" s="18" t="str">
        <f t="shared" si="107"/>
        <v/>
      </c>
      <c r="H530" s="18" t="str">
        <f t="shared" si="107"/>
        <v/>
      </c>
      <c r="I530" s="18">
        <f t="shared" si="107"/>
        <v>149241</v>
      </c>
      <c r="J530" s="18">
        <f t="shared" si="107"/>
        <v>257545</v>
      </c>
      <c r="K530" s="18">
        <f t="shared" si="107"/>
        <v>200078</v>
      </c>
      <c r="L530" s="18">
        <f t="shared" si="107"/>
        <v>150393</v>
      </c>
      <c r="M530" s="18">
        <f t="shared" si="107"/>
        <v>72590</v>
      </c>
      <c r="N530" s="18">
        <f t="shared" si="107"/>
        <v>106577</v>
      </c>
      <c r="O530" s="16"/>
      <c r="P530" s="20" t="s">
        <v>206</v>
      </c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</row>
    <row r="531" spans="1:71" x14ac:dyDescent="0.25">
      <c r="A531" s="2"/>
      <c r="B531" s="18" t="str">
        <f t="shared" si="107"/>
        <v/>
      </c>
      <c r="C531" s="43" t="str">
        <f t="shared" si="107"/>
        <v/>
      </c>
      <c r="D531" s="43" t="str">
        <f t="shared" si="107"/>
        <v/>
      </c>
      <c r="E531" s="43" t="str">
        <f t="shared" si="107"/>
        <v/>
      </c>
      <c r="F531" s="43" t="str">
        <f t="shared" si="107"/>
        <v/>
      </c>
      <c r="G531" s="43" t="str">
        <f t="shared" si="107"/>
        <v/>
      </c>
      <c r="H531" s="43">
        <f t="shared" si="107"/>
        <v>63679.849999999991</v>
      </c>
      <c r="I531" s="43">
        <f t="shared" si="107"/>
        <v>184515.27000000008</v>
      </c>
      <c r="J531" s="43">
        <f t="shared" si="107"/>
        <v>291933.64299999992</v>
      </c>
      <c r="K531" s="43">
        <f t="shared" si="107"/>
        <v>208866.9660000001</v>
      </c>
      <c r="L531" s="43">
        <f t="shared" si="107"/>
        <v>35462.111999999936</v>
      </c>
      <c r="M531" s="43">
        <f t="shared" si="107"/>
        <v>95343.914310000066</v>
      </c>
      <c r="N531" s="43" t="str">
        <f t="shared" si="107"/>
        <v/>
      </c>
      <c r="O531" s="16"/>
      <c r="P531" s="20" t="s">
        <v>212</v>
      </c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</row>
    <row r="532" spans="1:71" x14ac:dyDescent="0.25">
      <c r="A532" s="2"/>
      <c r="B532" s="46">
        <f t="shared" ref="B532:M532" si="108">B509-B525</f>
        <v>0</v>
      </c>
      <c r="C532" s="43">
        <f t="shared" si="108"/>
        <v>0</v>
      </c>
      <c r="D532" s="43">
        <f t="shared" si="108"/>
        <v>0</v>
      </c>
      <c r="E532" s="43">
        <f t="shared" si="108"/>
        <v>0</v>
      </c>
      <c r="F532" s="43">
        <f t="shared" si="108"/>
        <v>0</v>
      </c>
      <c r="G532" s="43">
        <f t="shared" si="108"/>
        <v>0</v>
      </c>
      <c r="H532" s="43">
        <f t="shared" si="108"/>
        <v>63679.849999999991</v>
      </c>
      <c r="I532" s="43">
        <f t="shared" si="108"/>
        <v>333756.27000000008</v>
      </c>
      <c r="J532" s="43">
        <f t="shared" si="108"/>
        <v>979111.64299999981</v>
      </c>
      <c r="K532" s="43">
        <f t="shared" si="108"/>
        <v>791857.96600000001</v>
      </c>
      <c r="L532" s="43">
        <f t="shared" si="108"/>
        <v>523322.11200000008</v>
      </c>
      <c r="M532" s="43">
        <f t="shared" si="108"/>
        <v>361356.91431000055</v>
      </c>
      <c r="N532" s="43">
        <f>IFERROR(N509-N525,"")</f>
        <v>399245.33333333331</v>
      </c>
      <c r="O532" s="16" t="e">
        <f t="shared" ref="O532:O533" si="109">RATE(M$324-C$324,,-C532,M532)</f>
        <v>#NUM!</v>
      </c>
      <c r="P532" s="20" t="s">
        <v>207</v>
      </c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</row>
    <row r="533" spans="1:71" x14ac:dyDescent="0.25">
      <c r="A533" s="2"/>
      <c r="B533" s="21" t="e">
        <f t="shared" ref="B533:N533" si="110">+B532/(B$441+B$448)</f>
        <v>#DIV/0!</v>
      </c>
      <c r="C533" s="21" t="e">
        <f t="shared" si="110"/>
        <v>#DIV/0!</v>
      </c>
      <c r="D533" s="21" t="e">
        <f t="shared" si="110"/>
        <v>#DIV/0!</v>
      </c>
      <c r="E533" s="21" t="e">
        <f t="shared" si="110"/>
        <v>#DIV/0!</v>
      </c>
      <c r="F533" s="21" t="e">
        <f t="shared" si="110"/>
        <v>#DIV/0!</v>
      </c>
      <c r="G533" s="21" t="e">
        <f t="shared" si="110"/>
        <v>#DIV/0!</v>
      </c>
      <c r="H533" s="21">
        <f t="shared" si="110"/>
        <v>9.3430406698177773E-2</v>
      </c>
      <c r="I533" s="21">
        <f t="shared" si="110"/>
        <v>0.16690170402413379</v>
      </c>
      <c r="J533" s="21">
        <f t="shared" si="110"/>
        <v>0.20702726444695915</v>
      </c>
      <c r="K533" s="21">
        <f t="shared" si="110"/>
        <v>0.14988420069016414</v>
      </c>
      <c r="L533" s="21">
        <f t="shared" si="110"/>
        <v>9.1688963276972846E-2</v>
      </c>
      <c r="M533" s="21">
        <f t="shared" si="110"/>
        <v>6.7683009271940361E-2</v>
      </c>
      <c r="N533" s="21">
        <f t="shared" si="110"/>
        <v>9.5723340448365293E-2</v>
      </c>
      <c r="O533" s="16" t="e">
        <f t="shared" si="109"/>
        <v>#DIV/0!</v>
      </c>
      <c r="P533" s="22" t="s">
        <v>224</v>
      </c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</row>
    <row r="534" spans="1:71" x14ac:dyDescent="0.25">
      <c r="A534" s="2"/>
      <c r="B534" s="32" t="s">
        <v>117</v>
      </c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5"/>
      <c r="O534" s="16"/>
      <c r="P534" s="4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</row>
    <row r="535" spans="1:71" x14ac:dyDescent="0.25">
      <c r="A535" s="2"/>
      <c r="B535" s="40" t="str">
        <f t="shared" ref="B535:N538" si="111">IFERROR(VLOOKUP($B$534,$130:$203,MATCH($P535&amp;"/"&amp;B$324,$128:$128,0),FALSE),"")</f>
        <v/>
      </c>
      <c r="C535" s="40" t="str">
        <f t="shared" si="111"/>
        <v/>
      </c>
      <c r="D535" s="40" t="str">
        <f t="shared" si="111"/>
        <v/>
      </c>
      <c r="E535" s="40" t="str">
        <f t="shared" si="111"/>
        <v/>
      </c>
      <c r="F535" s="40" t="str">
        <f t="shared" si="111"/>
        <v/>
      </c>
      <c r="G535" s="40" t="str">
        <f t="shared" si="111"/>
        <v/>
      </c>
      <c r="H535" s="40" t="str">
        <f t="shared" si="111"/>
        <v/>
      </c>
      <c r="I535" s="40" t="str">
        <f t="shared" si="111"/>
        <v/>
      </c>
      <c r="J535" s="40">
        <f t="shared" si="111"/>
        <v>39943</v>
      </c>
      <c r="K535" s="40">
        <f t="shared" si="111"/>
        <v>42581</v>
      </c>
      <c r="L535" s="40">
        <f t="shared" si="111"/>
        <v>5293</v>
      </c>
      <c r="M535" s="40">
        <f t="shared" si="111"/>
        <v>8377</v>
      </c>
      <c r="N535" s="40">
        <f t="shared" si="111"/>
        <v>13217</v>
      </c>
      <c r="O535" s="16"/>
      <c r="P535" s="20" t="s">
        <v>204</v>
      </c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</row>
    <row r="536" spans="1:71" x14ac:dyDescent="0.25">
      <c r="A536" s="2"/>
      <c r="B536" s="18" t="str">
        <f t="shared" si="111"/>
        <v/>
      </c>
      <c r="C536" s="18" t="str">
        <f t="shared" si="111"/>
        <v/>
      </c>
      <c r="D536" s="18" t="str">
        <f t="shared" si="111"/>
        <v/>
      </c>
      <c r="E536" s="18" t="str">
        <f t="shared" si="111"/>
        <v/>
      </c>
      <c r="F536" s="18" t="str">
        <f t="shared" si="111"/>
        <v/>
      </c>
      <c r="G536" s="18" t="str">
        <f t="shared" si="111"/>
        <v/>
      </c>
      <c r="H536" s="18" t="str">
        <f t="shared" si="111"/>
        <v/>
      </c>
      <c r="I536" s="18" t="str">
        <f t="shared" si="111"/>
        <v/>
      </c>
      <c r="J536" s="18">
        <f t="shared" si="111"/>
        <v>44402</v>
      </c>
      <c r="K536" s="18">
        <f t="shared" si="111"/>
        <v>34073</v>
      </c>
      <c r="L536" s="18">
        <f t="shared" si="111"/>
        <v>26708</v>
      </c>
      <c r="M536" s="18">
        <f t="shared" si="111"/>
        <v>6300</v>
      </c>
      <c r="N536" s="18">
        <f t="shared" si="111"/>
        <v>5415</v>
      </c>
      <c r="O536" s="16"/>
      <c r="P536" s="20" t="s">
        <v>205</v>
      </c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</row>
    <row r="537" spans="1:71" x14ac:dyDescent="0.25">
      <c r="A537" s="2"/>
      <c r="B537" s="18" t="str">
        <f t="shared" si="111"/>
        <v/>
      </c>
      <c r="C537" s="18" t="str">
        <f t="shared" si="111"/>
        <v/>
      </c>
      <c r="D537" s="18" t="str">
        <f t="shared" si="111"/>
        <v/>
      </c>
      <c r="E537" s="18" t="str">
        <f t="shared" si="111"/>
        <v/>
      </c>
      <c r="F537" s="18" t="str">
        <f t="shared" si="111"/>
        <v/>
      </c>
      <c r="G537" s="18" t="str">
        <f t="shared" si="111"/>
        <v/>
      </c>
      <c r="H537" s="18" t="str">
        <f t="shared" si="111"/>
        <v/>
      </c>
      <c r="I537" s="18">
        <f t="shared" si="111"/>
        <v>30684</v>
      </c>
      <c r="J537" s="18">
        <f t="shared" si="111"/>
        <v>55430</v>
      </c>
      <c r="K537" s="18">
        <f t="shared" si="111"/>
        <v>40072</v>
      </c>
      <c r="L537" s="18">
        <f t="shared" si="111"/>
        <v>22511</v>
      </c>
      <c r="M537" s="18">
        <f t="shared" si="111"/>
        <v>5073</v>
      </c>
      <c r="N537" s="18">
        <f t="shared" si="111"/>
        <v>17645</v>
      </c>
      <c r="O537" s="16"/>
      <c r="P537" s="20" t="s">
        <v>206</v>
      </c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</row>
    <row r="538" spans="1:71" x14ac:dyDescent="0.25">
      <c r="A538" s="2"/>
      <c r="B538" s="43" t="str">
        <f t="shared" si="111"/>
        <v/>
      </c>
      <c r="C538" s="43" t="str">
        <f t="shared" si="111"/>
        <v/>
      </c>
      <c r="D538" s="43" t="str">
        <f t="shared" si="111"/>
        <v/>
      </c>
      <c r="E538" s="43" t="str">
        <f t="shared" si="111"/>
        <v/>
      </c>
      <c r="F538" s="43" t="str">
        <f t="shared" si="111"/>
        <v/>
      </c>
      <c r="G538" s="43" t="str">
        <f t="shared" si="111"/>
        <v/>
      </c>
      <c r="H538" s="43">
        <f t="shared" si="111"/>
        <v>14035.245000000001</v>
      </c>
      <c r="I538" s="43">
        <f t="shared" si="111"/>
        <v>32372.07</v>
      </c>
      <c r="J538" s="43">
        <f t="shared" si="111"/>
        <v>57488.962</v>
      </c>
      <c r="K538" s="43">
        <f t="shared" si="111"/>
        <v>66694.789999999994</v>
      </c>
      <c r="L538" s="43">
        <f t="shared" si="111"/>
        <v>12283.366</v>
      </c>
      <c r="M538" s="43">
        <f t="shared" si="111"/>
        <v>-8708.3680000000004</v>
      </c>
      <c r="N538" s="43" t="str">
        <f t="shared" si="111"/>
        <v/>
      </c>
      <c r="O538" s="16"/>
      <c r="P538" s="20" t="s">
        <v>212</v>
      </c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</row>
    <row r="539" spans="1:71" x14ac:dyDescent="0.25">
      <c r="A539" s="2"/>
      <c r="B539" s="43">
        <f t="shared" ref="B539:M539" si="112">SUM(B535:B538)</f>
        <v>0</v>
      </c>
      <c r="C539" s="43">
        <f t="shared" si="112"/>
        <v>0</v>
      </c>
      <c r="D539" s="43">
        <f t="shared" si="112"/>
        <v>0</v>
      </c>
      <c r="E539" s="43">
        <f t="shared" si="112"/>
        <v>0</v>
      </c>
      <c r="F539" s="43">
        <f t="shared" si="112"/>
        <v>0</v>
      </c>
      <c r="G539" s="43">
        <f t="shared" si="112"/>
        <v>0</v>
      </c>
      <c r="H539" s="43">
        <f t="shared" si="112"/>
        <v>14035.245000000001</v>
      </c>
      <c r="I539" s="43">
        <f t="shared" si="112"/>
        <v>63056.07</v>
      </c>
      <c r="J539" s="43">
        <f t="shared" si="112"/>
        <v>197263.962</v>
      </c>
      <c r="K539" s="43">
        <f t="shared" si="112"/>
        <v>183420.78999999998</v>
      </c>
      <c r="L539" s="43">
        <f t="shared" si="112"/>
        <v>66795.365999999995</v>
      </c>
      <c r="M539" s="43">
        <f t="shared" si="112"/>
        <v>11041.632</v>
      </c>
      <c r="N539" s="43">
        <f>IF(N536="",N535*4,IF(N537="",(N536+N535)*2,IF(N538="",((N537+N536+N535)/3)*4,SUM(N535:N538))))</f>
        <v>48369.333333333336</v>
      </c>
      <c r="O539" s="16" t="e">
        <f t="shared" ref="O539:O540" si="113">RATE(M$324-C$324,,-C539,M539)</f>
        <v>#NUM!</v>
      </c>
      <c r="P539" s="20" t="s">
        <v>207</v>
      </c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</row>
    <row r="540" spans="1:71" x14ac:dyDescent="0.25">
      <c r="A540" s="2"/>
      <c r="B540" s="21" t="e">
        <f t="shared" ref="B540:N540" si="114">+B539/B$532</f>
        <v>#DIV/0!</v>
      </c>
      <c r="C540" s="21" t="e">
        <f t="shared" si="114"/>
        <v>#DIV/0!</v>
      </c>
      <c r="D540" s="21" t="e">
        <f t="shared" si="114"/>
        <v>#DIV/0!</v>
      </c>
      <c r="E540" s="21" t="e">
        <f t="shared" si="114"/>
        <v>#DIV/0!</v>
      </c>
      <c r="F540" s="21" t="e">
        <f t="shared" si="114"/>
        <v>#DIV/0!</v>
      </c>
      <c r="G540" s="21" t="e">
        <f t="shared" si="114"/>
        <v>#DIV/0!</v>
      </c>
      <c r="H540" s="21">
        <f t="shared" si="114"/>
        <v>0.2204032358744564</v>
      </c>
      <c r="I540" s="21">
        <f t="shared" si="114"/>
        <v>0.18892849563545275</v>
      </c>
      <c r="J540" s="21">
        <f t="shared" si="114"/>
        <v>0.20147238919106597</v>
      </c>
      <c r="K540" s="21">
        <f t="shared" si="114"/>
        <v>0.23163344674870642</v>
      </c>
      <c r="L540" s="21">
        <f t="shared" si="114"/>
        <v>0.12763719412643504</v>
      </c>
      <c r="M540" s="21">
        <f t="shared" si="114"/>
        <v>3.0556028023107411E-2</v>
      </c>
      <c r="N540" s="21">
        <f t="shared" si="114"/>
        <v>0.12115190659711324</v>
      </c>
      <c r="O540" s="16" t="e">
        <f t="shared" si="113"/>
        <v>#DIV/0!</v>
      </c>
      <c r="P540" s="22" t="s">
        <v>225</v>
      </c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</row>
    <row r="541" spans="1:71" x14ac:dyDescent="0.25">
      <c r="A541" s="2"/>
      <c r="B541" s="37" t="s">
        <v>119</v>
      </c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5"/>
      <c r="O541" s="16"/>
      <c r="P541" s="4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</row>
    <row r="542" spans="1:71" x14ac:dyDescent="0.25">
      <c r="A542" s="2"/>
      <c r="B542" s="40" t="str">
        <f t="shared" ref="B542:N545" si="115">IFERROR(VLOOKUP($B$541,$130:$203,MATCH($P542&amp;"/"&amp;B$324,$128:$128,0),FALSE),"")</f>
        <v/>
      </c>
      <c r="C542" s="40" t="str">
        <f t="shared" si="115"/>
        <v/>
      </c>
      <c r="D542" s="40" t="str">
        <f t="shared" si="115"/>
        <v/>
      </c>
      <c r="E542" s="40" t="str">
        <f t="shared" si="115"/>
        <v/>
      </c>
      <c r="F542" s="40" t="str">
        <f t="shared" si="115"/>
        <v/>
      </c>
      <c r="G542" s="40" t="str">
        <f t="shared" si="115"/>
        <v/>
      </c>
      <c r="H542" s="40" t="str">
        <f t="shared" si="115"/>
        <v/>
      </c>
      <c r="I542" s="40" t="str">
        <f t="shared" si="115"/>
        <v/>
      </c>
      <c r="J542" s="40">
        <f t="shared" si="115"/>
        <v>160635</v>
      </c>
      <c r="K542" s="40">
        <f t="shared" si="115"/>
        <v>170923</v>
      </c>
      <c r="L542" s="40">
        <f t="shared" si="115"/>
        <v>151715</v>
      </c>
      <c r="M542" s="40">
        <f t="shared" si="115"/>
        <v>81325</v>
      </c>
      <c r="N542" s="40">
        <f t="shared" si="115"/>
        <v>85667</v>
      </c>
      <c r="O542" s="16"/>
      <c r="P542" s="20" t="s">
        <v>204</v>
      </c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</row>
    <row r="543" spans="1:71" x14ac:dyDescent="0.25">
      <c r="A543" s="2"/>
      <c r="B543" s="18" t="str">
        <f t="shared" si="115"/>
        <v/>
      </c>
      <c r="C543" s="18" t="str">
        <f t="shared" si="115"/>
        <v/>
      </c>
      <c r="D543" s="18" t="str">
        <f t="shared" si="115"/>
        <v/>
      </c>
      <c r="E543" s="18" t="str">
        <f t="shared" si="115"/>
        <v/>
      </c>
      <c r="F543" s="18" t="str">
        <f t="shared" si="115"/>
        <v/>
      </c>
      <c r="G543" s="18" t="str">
        <f t="shared" si="115"/>
        <v/>
      </c>
      <c r="H543" s="18" t="str">
        <f t="shared" si="115"/>
        <v/>
      </c>
      <c r="I543" s="18" t="str">
        <f t="shared" si="115"/>
        <v/>
      </c>
      <c r="J543" s="18">
        <f t="shared" si="115"/>
        <v>184653</v>
      </c>
      <c r="K543" s="18">
        <f t="shared" si="115"/>
        <v>135336</v>
      </c>
      <c r="L543" s="18">
        <f t="shared" si="115"/>
        <v>153978</v>
      </c>
      <c r="M543" s="18">
        <f t="shared" si="115"/>
        <v>98412</v>
      </c>
      <c r="N543" s="18">
        <f t="shared" si="115"/>
        <v>88919</v>
      </c>
      <c r="O543" s="16"/>
      <c r="P543" s="20" t="s">
        <v>205</v>
      </c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</row>
    <row r="544" spans="1:71" x14ac:dyDescent="0.25">
      <c r="A544" s="2"/>
      <c r="B544" s="18" t="str">
        <f t="shared" si="115"/>
        <v/>
      </c>
      <c r="C544" s="18" t="str">
        <f t="shared" si="115"/>
        <v/>
      </c>
      <c r="D544" s="18" t="str">
        <f t="shared" si="115"/>
        <v/>
      </c>
      <c r="E544" s="18" t="str">
        <f t="shared" si="115"/>
        <v/>
      </c>
      <c r="F544" s="18" t="str">
        <f t="shared" si="115"/>
        <v/>
      </c>
      <c r="G544" s="18" t="str">
        <f t="shared" si="115"/>
        <v/>
      </c>
      <c r="H544" s="18" t="str">
        <f t="shared" si="115"/>
        <v/>
      </c>
      <c r="I544" s="18">
        <f t="shared" si="115"/>
        <v>118557</v>
      </c>
      <c r="J544" s="18">
        <f t="shared" si="115"/>
        <v>202115</v>
      </c>
      <c r="K544" s="18">
        <f t="shared" si="115"/>
        <v>160006</v>
      </c>
      <c r="L544" s="18">
        <f t="shared" si="115"/>
        <v>128776</v>
      </c>
      <c r="M544" s="18">
        <f t="shared" si="115"/>
        <v>68686</v>
      </c>
      <c r="N544" s="18">
        <f t="shared" si="115"/>
        <v>88902</v>
      </c>
      <c r="O544" s="16"/>
      <c r="P544" s="20" t="s">
        <v>206</v>
      </c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</row>
    <row r="545" spans="1:71" x14ac:dyDescent="0.25">
      <c r="A545" s="2"/>
      <c r="B545" s="18" t="str">
        <f t="shared" si="115"/>
        <v/>
      </c>
      <c r="C545" s="43" t="str">
        <f t="shared" si="115"/>
        <v/>
      </c>
      <c r="D545" s="43" t="str">
        <f t="shared" si="115"/>
        <v/>
      </c>
      <c r="E545" s="43" t="str">
        <f t="shared" si="115"/>
        <v/>
      </c>
      <c r="F545" s="43" t="str">
        <f t="shared" si="115"/>
        <v/>
      </c>
      <c r="G545" s="43" t="str">
        <f t="shared" si="115"/>
        <v/>
      </c>
      <c r="H545" s="43">
        <f t="shared" si="115"/>
        <v>49644.607499999998</v>
      </c>
      <c r="I545" s="43">
        <f t="shared" si="115"/>
        <v>152143.20000000001</v>
      </c>
      <c r="J545" s="43">
        <f t="shared" si="115"/>
        <v>234444.68100000001</v>
      </c>
      <c r="K545" s="43">
        <f t="shared" si="115"/>
        <v>142172.17600000001</v>
      </c>
      <c r="L545" s="43">
        <f t="shared" si="115"/>
        <v>24711.54</v>
      </c>
      <c r="M545" s="43">
        <f t="shared" si="115"/>
        <v>117816.13430999999</v>
      </c>
      <c r="N545" s="43" t="str">
        <f t="shared" si="115"/>
        <v/>
      </c>
      <c r="O545" s="16"/>
      <c r="P545" s="20" t="s">
        <v>212</v>
      </c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</row>
    <row r="546" spans="1:71" x14ac:dyDescent="0.25">
      <c r="A546" s="2"/>
      <c r="B546" s="52">
        <f t="shared" ref="B546:M546" si="116">SUM(B542:B545)</f>
        <v>0</v>
      </c>
      <c r="C546" s="43">
        <f t="shared" si="116"/>
        <v>0</v>
      </c>
      <c r="D546" s="43">
        <f t="shared" si="116"/>
        <v>0</v>
      </c>
      <c r="E546" s="43">
        <f t="shared" si="116"/>
        <v>0</v>
      </c>
      <c r="F546" s="43">
        <f t="shared" si="116"/>
        <v>0</v>
      </c>
      <c r="G546" s="43">
        <f t="shared" si="116"/>
        <v>0</v>
      </c>
      <c r="H546" s="43">
        <f t="shared" si="116"/>
        <v>49644.607499999998</v>
      </c>
      <c r="I546" s="43">
        <f t="shared" si="116"/>
        <v>270700.2</v>
      </c>
      <c r="J546" s="43">
        <f t="shared" si="116"/>
        <v>781847.68099999998</v>
      </c>
      <c r="K546" s="43">
        <f t="shared" si="116"/>
        <v>608437.17599999998</v>
      </c>
      <c r="L546" s="43">
        <f t="shared" si="116"/>
        <v>459180.54</v>
      </c>
      <c r="M546" s="43">
        <f t="shared" si="116"/>
        <v>366239.13430999999</v>
      </c>
      <c r="N546" s="43">
        <f>IF(N543="",N542*4,IF(N544="",(N543+N542)*2,IF(N545="",((N544+N543+N542)/3)*4,SUM(N542:N545))))</f>
        <v>351317.33333333331</v>
      </c>
      <c r="O546" s="16" t="e">
        <f t="shared" ref="O546:O547" si="117">RATE(M$324-C$324,,-C546,M546)</f>
        <v>#NUM!</v>
      </c>
      <c r="P546" s="20" t="s">
        <v>207</v>
      </c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</row>
    <row r="547" spans="1:71" x14ac:dyDescent="0.25">
      <c r="A547" s="2"/>
      <c r="B547" s="21" t="e">
        <f t="shared" ref="B547:N547" si="118">+B546/(B$441+B$448)</f>
        <v>#DIV/0!</v>
      </c>
      <c r="C547" s="21" t="e">
        <f t="shared" si="118"/>
        <v>#DIV/0!</v>
      </c>
      <c r="D547" s="21" t="e">
        <f t="shared" si="118"/>
        <v>#DIV/0!</v>
      </c>
      <c r="E547" s="21" t="e">
        <f t="shared" si="118"/>
        <v>#DIV/0!</v>
      </c>
      <c r="F547" s="21" t="e">
        <f t="shared" si="118"/>
        <v>#DIV/0!</v>
      </c>
      <c r="G547" s="21" t="e">
        <f t="shared" si="118"/>
        <v>#DIV/0!</v>
      </c>
      <c r="H547" s="21">
        <f t="shared" si="118"/>
        <v>7.2838046400806655E-2</v>
      </c>
      <c r="I547" s="21">
        <f t="shared" si="118"/>
        <v>0.13536921616386058</v>
      </c>
      <c r="J547" s="21">
        <f t="shared" si="118"/>
        <v>0.16531698685113971</v>
      </c>
      <c r="K547" s="21">
        <f t="shared" si="118"/>
        <v>0.11516600667112656</v>
      </c>
      <c r="L547" s="21">
        <f t="shared" si="118"/>
        <v>8.0451000835142519E-2</v>
      </c>
      <c r="M547" s="21">
        <f t="shared" si="118"/>
        <v>6.8597460686710118E-2</v>
      </c>
      <c r="N547" s="21">
        <f t="shared" si="118"/>
        <v>8.4232089635976115E-2</v>
      </c>
      <c r="O547" s="16" t="e">
        <f t="shared" si="117"/>
        <v>#DIV/0!</v>
      </c>
      <c r="P547" s="22" t="s">
        <v>226</v>
      </c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</row>
    <row r="548" spans="1:71" x14ac:dyDescent="0.25">
      <c r="A548" s="34"/>
      <c r="B548" s="44"/>
      <c r="C548" s="21" t="e">
        <f t="shared" ref="C548:N548" si="119">C546/B546-1</f>
        <v>#DIV/0!</v>
      </c>
      <c r="D548" s="21" t="e">
        <f t="shared" si="119"/>
        <v>#DIV/0!</v>
      </c>
      <c r="E548" s="21" t="e">
        <f t="shared" si="119"/>
        <v>#DIV/0!</v>
      </c>
      <c r="F548" s="21" t="e">
        <f t="shared" si="119"/>
        <v>#DIV/0!</v>
      </c>
      <c r="G548" s="21" t="e">
        <f t="shared" si="119"/>
        <v>#DIV/0!</v>
      </c>
      <c r="H548" s="21" t="e">
        <f t="shared" si="119"/>
        <v>#DIV/0!</v>
      </c>
      <c r="I548" s="21">
        <f t="shared" si="119"/>
        <v>4.4527614101894155</v>
      </c>
      <c r="J548" s="21">
        <f t="shared" si="119"/>
        <v>1.8882419776564627</v>
      </c>
      <c r="K548" s="21">
        <f t="shared" si="119"/>
        <v>-0.22179576561281633</v>
      </c>
      <c r="L548" s="21">
        <f t="shared" si="119"/>
        <v>-0.24531149950640097</v>
      </c>
      <c r="M548" s="21">
        <f t="shared" si="119"/>
        <v>-0.20240710917322413</v>
      </c>
      <c r="N548" s="21">
        <f t="shared" si="119"/>
        <v>-4.0743327456743694E-2</v>
      </c>
      <c r="O548" s="41"/>
      <c r="P548" s="22" t="s">
        <v>213</v>
      </c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</row>
    <row r="549" spans="1:71" x14ac:dyDescent="0.25">
      <c r="A549" s="2"/>
      <c r="B549" s="13" t="s">
        <v>132</v>
      </c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5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</row>
    <row r="550" spans="1:71" x14ac:dyDescent="0.25">
      <c r="A550" s="2"/>
      <c r="B550" s="17" t="s">
        <v>134</v>
      </c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5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</row>
    <row r="551" spans="1:71" x14ac:dyDescent="0.25">
      <c r="A551" s="2"/>
      <c r="B551" s="18" t="str">
        <f t="shared" ref="B551:N554" si="120">IFERROR(VLOOKUP($B$550,$208:$319,MATCH($P551&amp;"/"&amp;B$324,$206:$206,0),FALSE),"")</f>
        <v/>
      </c>
      <c r="C551" s="18" t="str">
        <f t="shared" si="120"/>
        <v/>
      </c>
      <c r="D551" s="18" t="str">
        <f t="shared" si="120"/>
        <v/>
      </c>
      <c r="E551" s="18" t="str">
        <f t="shared" si="120"/>
        <v/>
      </c>
      <c r="F551" s="18" t="str">
        <f t="shared" si="120"/>
        <v/>
      </c>
      <c r="G551" s="18" t="str">
        <f t="shared" si="120"/>
        <v/>
      </c>
      <c r="H551" s="18" t="str">
        <f t="shared" si="120"/>
        <v/>
      </c>
      <c r="I551" s="18" t="str">
        <f t="shared" si="120"/>
        <v/>
      </c>
      <c r="J551" s="18">
        <f t="shared" si="120"/>
        <v>18071</v>
      </c>
      <c r="K551" s="18">
        <f t="shared" si="120"/>
        <v>16512</v>
      </c>
      <c r="L551" s="18">
        <f t="shared" si="120"/>
        <v>27436</v>
      </c>
      <c r="M551" s="18">
        <f t="shared" si="120"/>
        <v>35415</v>
      </c>
      <c r="N551" s="19">
        <f t="shared" si="120"/>
        <v>52742</v>
      </c>
      <c r="O551" s="16"/>
      <c r="P551" s="20" t="s">
        <v>204</v>
      </c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</row>
    <row r="552" spans="1:71" x14ac:dyDescent="0.25">
      <c r="A552" s="2"/>
      <c r="B552" s="18" t="str">
        <f t="shared" si="120"/>
        <v/>
      </c>
      <c r="C552" s="18" t="str">
        <f t="shared" si="120"/>
        <v/>
      </c>
      <c r="D552" s="18" t="str">
        <f t="shared" si="120"/>
        <v/>
      </c>
      <c r="E552" s="18" t="str">
        <f t="shared" si="120"/>
        <v/>
      </c>
      <c r="F552" s="18" t="str">
        <f t="shared" si="120"/>
        <v/>
      </c>
      <c r="G552" s="18" t="str">
        <f t="shared" si="120"/>
        <v/>
      </c>
      <c r="H552" s="18" t="str">
        <f t="shared" si="120"/>
        <v/>
      </c>
      <c r="I552" s="18" t="str">
        <f t="shared" si="120"/>
        <v/>
      </c>
      <c r="J552" s="18">
        <f t="shared" si="120"/>
        <v>35861</v>
      </c>
      <c r="K552" s="18">
        <f t="shared" si="120"/>
        <v>40481</v>
      </c>
      <c r="L552" s="18">
        <f t="shared" si="120"/>
        <v>57019</v>
      </c>
      <c r="M552" s="18">
        <f t="shared" si="120"/>
        <v>77872</v>
      </c>
      <c r="N552" s="19">
        <f t="shared" si="120"/>
        <v>94506</v>
      </c>
      <c r="O552" s="16"/>
      <c r="P552" s="20" t="s">
        <v>205</v>
      </c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</row>
    <row r="553" spans="1:71" x14ac:dyDescent="0.25">
      <c r="A553" s="2"/>
      <c r="B553" s="18" t="str">
        <f t="shared" si="120"/>
        <v/>
      </c>
      <c r="C553" s="18" t="str">
        <f t="shared" si="120"/>
        <v/>
      </c>
      <c r="D553" s="18" t="str">
        <f t="shared" si="120"/>
        <v/>
      </c>
      <c r="E553" s="18" t="str">
        <f t="shared" si="120"/>
        <v/>
      </c>
      <c r="F553" s="18" t="str">
        <f t="shared" si="120"/>
        <v/>
      </c>
      <c r="G553" s="18" t="str">
        <f t="shared" si="120"/>
        <v/>
      </c>
      <c r="H553" s="18" t="str">
        <f t="shared" si="120"/>
        <v/>
      </c>
      <c r="I553" s="18">
        <f t="shared" si="120"/>
        <v>53691</v>
      </c>
      <c r="J553" s="18">
        <f t="shared" si="120"/>
        <v>53436</v>
      </c>
      <c r="K553" s="18">
        <f t="shared" si="120"/>
        <v>65704</v>
      </c>
      <c r="L553" s="18">
        <f t="shared" si="120"/>
        <v>89956</v>
      </c>
      <c r="M553" s="18">
        <f t="shared" si="120"/>
        <v>119890</v>
      </c>
      <c r="N553" s="19">
        <f t="shared" si="120"/>
        <v>135837</v>
      </c>
      <c r="O553" s="16"/>
      <c r="P553" s="20" t="s">
        <v>206</v>
      </c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</row>
    <row r="554" spans="1:71" x14ac:dyDescent="0.25">
      <c r="A554" s="2"/>
      <c r="B554" s="18" t="str">
        <f t="shared" si="120"/>
        <v/>
      </c>
      <c r="C554" s="18" t="str">
        <f t="shared" si="120"/>
        <v/>
      </c>
      <c r="D554" s="18" t="str">
        <f t="shared" si="120"/>
        <v/>
      </c>
      <c r="E554" s="18" t="str">
        <f t="shared" si="120"/>
        <v/>
      </c>
      <c r="F554" s="18" t="str">
        <f t="shared" si="120"/>
        <v/>
      </c>
      <c r="G554" s="18" t="str">
        <f t="shared" si="120"/>
        <v/>
      </c>
      <c r="H554" s="18">
        <f t="shared" si="120"/>
        <v>65945.41</v>
      </c>
      <c r="I554" s="18">
        <f t="shared" si="120"/>
        <v>72071.899999999994</v>
      </c>
      <c r="J554" s="18">
        <f t="shared" si="120"/>
        <v>70409.016000000003</v>
      </c>
      <c r="K554" s="18">
        <f t="shared" si="120"/>
        <v>91719.081000000006</v>
      </c>
      <c r="L554" s="18">
        <f t="shared" si="120"/>
        <v>123032.51700000001</v>
      </c>
      <c r="M554" s="18">
        <f t="shared" si="120"/>
        <v>163211.554</v>
      </c>
      <c r="N554" s="19">
        <f>IFERROR(VLOOKUP($B$550,$208:$319,MATCH($P554&amp;"/"&amp;N$324,$206:$206,0),FALSE),IFERROR((VLOOKUP($B$550,$208:$319,MATCH($P553&amp;"/"&amp;N$324,$206:$206,0),FALSE)/3)*4,IFERROR(VLOOKUP($B$550,$208:$319,MATCH($P552&amp;"/"&amp;N$324,$206:$206,0),FALSE)*2,IFERROR(VLOOKUP($B$550,$208:$319,MATCH($P551&amp;"/"&amp;N$324,$206:$206,0),FALSE)*4,""))))</f>
        <v>181116</v>
      </c>
      <c r="O554" s="16" t="e">
        <f t="shared" ref="O554:O555" si="121">RATE(M$324-C$324,,-C554,M554)</f>
        <v>#VALUE!</v>
      </c>
      <c r="P554" s="20" t="s">
        <v>207</v>
      </c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</row>
    <row r="555" spans="1:71" x14ac:dyDescent="0.25">
      <c r="A555" s="2"/>
      <c r="B555" s="21" t="e">
        <f t="shared" ref="B555:N555" si="122">B554/(B$441+B448)</f>
        <v>#VALUE!</v>
      </c>
      <c r="C555" s="21" t="e">
        <f t="shared" si="122"/>
        <v>#VALUE!</v>
      </c>
      <c r="D555" s="21" t="e">
        <f t="shared" si="122"/>
        <v>#VALUE!</v>
      </c>
      <c r="E555" s="21" t="e">
        <f t="shared" si="122"/>
        <v>#VALUE!</v>
      </c>
      <c r="F555" s="21" t="e">
        <f t="shared" si="122"/>
        <v>#VALUE!</v>
      </c>
      <c r="G555" s="21" t="e">
        <f t="shared" si="122"/>
        <v>#VALUE!</v>
      </c>
      <c r="H555" s="21">
        <f t="shared" si="122"/>
        <v>9.6754412521042069E-2</v>
      </c>
      <c r="I555" s="21">
        <f t="shared" si="122"/>
        <v>3.6041039535397987E-2</v>
      </c>
      <c r="J555" s="21">
        <f t="shared" si="122"/>
        <v>1.4887562699407284E-2</v>
      </c>
      <c r="K555" s="21">
        <f t="shared" si="122"/>
        <v>1.7360741110131639E-2</v>
      </c>
      <c r="L555" s="21">
        <f t="shared" si="122"/>
        <v>2.1555985643286816E-2</v>
      </c>
      <c r="M555" s="21">
        <f t="shared" si="122"/>
        <v>3.0569912142854712E-2</v>
      </c>
      <c r="N555" s="21">
        <f t="shared" si="122"/>
        <v>4.3424498876161677E-2</v>
      </c>
      <c r="O555" s="16" t="e">
        <f t="shared" si="121"/>
        <v>#VALUE!</v>
      </c>
      <c r="P555" s="22" t="s">
        <v>208</v>
      </c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</row>
    <row r="556" spans="1:71" x14ac:dyDescent="0.25">
      <c r="A556" s="2"/>
      <c r="B556" s="33" t="s">
        <v>137</v>
      </c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5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</row>
    <row r="557" spans="1:71" x14ac:dyDescent="0.25">
      <c r="A557" s="2"/>
      <c r="B557" s="19" t="str">
        <f t="shared" ref="B557:N560" si="123">IFERROR(VLOOKUP($B$556,$208:$319,MATCH($P557&amp;"/"&amp;B$324,$206:$206,0),FALSE),"")</f>
        <v/>
      </c>
      <c r="C557" s="19" t="str">
        <f t="shared" si="123"/>
        <v/>
      </c>
      <c r="D557" s="19" t="str">
        <f t="shared" si="123"/>
        <v/>
      </c>
      <c r="E557" s="19" t="str">
        <f t="shared" si="123"/>
        <v/>
      </c>
      <c r="F557" s="19" t="str">
        <f t="shared" si="123"/>
        <v/>
      </c>
      <c r="G557" s="19" t="str">
        <f t="shared" si="123"/>
        <v/>
      </c>
      <c r="H557" s="19" t="str">
        <f t="shared" si="123"/>
        <v/>
      </c>
      <c r="I557" s="19" t="str">
        <f t="shared" si="123"/>
        <v/>
      </c>
      <c r="J557" s="19">
        <f t="shared" si="123"/>
        <v>1713</v>
      </c>
      <c r="K557" s="19">
        <f t="shared" si="123"/>
        <v>568</v>
      </c>
      <c r="L557" s="19">
        <f t="shared" si="123"/>
        <v>43</v>
      </c>
      <c r="M557" s="19">
        <f t="shared" si="123"/>
        <v>16514</v>
      </c>
      <c r="N557" s="19">
        <f t="shared" si="123"/>
        <v>1146</v>
      </c>
      <c r="O557" s="16"/>
      <c r="P557" s="20" t="s">
        <v>204</v>
      </c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</row>
    <row r="558" spans="1:71" x14ac:dyDescent="0.25">
      <c r="A558" s="2"/>
      <c r="B558" s="19" t="str">
        <f t="shared" si="123"/>
        <v/>
      </c>
      <c r="C558" s="19" t="str">
        <f t="shared" si="123"/>
        <v/>
      </c>
      <c r="D558" s="19" t="str">
        <f t="shared" si="123"/>
        <v/>
      </c>
      <c r="E558" s="19" t="str">
        <f t="shared" si="123"/>
        <v/>
      </c>
      <c r="F558" s="19" t="str">
        <f t="shared" si="123"/>
        <v/>
      </c>
      <c r="G558" s="19" t="str">
        <f t="shared" si="123"/>
        <v/>
      </c>
      <c r="H558" s="19" t="str">
        <f t="shared" si="123"/>
        <v/>
      </c>
      <c r="I558" s="19" t="str">
        <f t="shared" si="123"/>
        <v/>
      </c>
      <c r="J558" s="19">
        <f t="shared" si="123"/>
        <v>2564</v>
      </c>
      <c r="K558" s="19">
        <f t="shared" si="123"/>
        <v>963</v>
      </c>
      <c r="L558" s="19">
        <f t="shared" si="123"/>
        <v>27</v>
      </c>
      <c r="M558" s="19">
        <f t="shared" si="123"/>
        <v>113</v>
      </c>
      <c r="N558" s="19">
        <f t="shared" si="123"/>
        <v>3249</v>
      </c>
      <c r="O558" s="16"/>
      <c r="P558" s="20" t="s">
        <v>205</v>
      </c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</row>
    <row r="559" spans="1:71" x14ac:dyDescent="0.25">
      <c r="A559" s="2"/>
      <c r="B559" s="19" t="str">
        <f t="shared" si="123"/>
        <v/>
      </c>
      <c r="C559" s="19" t="str">
        <f t="shared" si="123"/>
        <v/>
      </c>
      <c r="D559" s="19" t="str">
        <f t="shared" si="123"/>
        <v/>
      </c>
      <c r="E559" s="19" t="str">
        <f t="shared" si="123"/>
        <v/>
      </c>
      <c r="F559" s="19" t="str">
        <f t="shared" si="123"/>
        <v/>
      </c>
      <c r="G559" s="19" t="str">
        <f t="shared" si="123"/>
        <v/>
      </c>
      <c r="H559" s="19" t="str">
        <f t="shared" si="123"/>
        <v/>
      </c>
      <c r="I559" s="19">
        <f t="shared" si="123"/>
        <v>2090</v>
      </c>
      <c r="J559" s="19">
        <f t="shared" si="123"/>
        <v>662</v>
      </c>
      <c r="K559" s="19">
        <f t="shared" si="123"/>
        <v>958</v>
      </c>
      <c r="L559" s="19">
        <f t="shared" si="123"/>
        <v>228</v>
      </c>
      <c r="M559" s="19">
        <f t="shared" si="123"/>
        <v>-148</v>
      </c>
      <c r="N559" s="19">
        <f t="shared" si="123"/>
        <v>5300</v>
      </c>
      <c r="O559" s="16"/>
      <c r="P559" s="20" t="s">
        <v>206</v>
      </c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</row>
    <row r="560" spans="1:71" x14ac:dyDescent="0.25">
      <c r="A560" s="2"/>
      <c r="B560" s="19" t="str">
        <f t="shared" si="123"/>
        <v/>
      </c>
      <c r="C560" s="19" t="str">
        <f t="shared" si="123"/>
        <v/>
      </c>
      <c r="D560" s="19" t="str">
        <f t="shared" si="123"/>
        <v/>
      </c>
      <c r="E560" s="19" t="str">
        <f t="shared" si="123"/>
        <v/>
      </c>
      <c r="F560" s="19" t="str">
        <f t="shared" si="123"/>
        <v/>
      </c>
      <c r="G560" s="19" t="str">
        <f t="shared" si="123"/>
        <v/>
      </c>
      <c r="H560" s="19">
        <f t="shared" si="123"/>
        <v>-344.42</v>
      </c>
      <c r="I560" s="19">
        <f t="shared" si="123"/>
        <v>2921.34</v>
      </c>
      <c r="J560" s="19">
        <f t="shared" si="123"/>
        <v>1248.1559999999999</v>
      </c>
      <c r="K560" s="19">
        <f t="shared" si="123"/>
        <v>989.029</v>
      </c>
      <c r="L560" s="19">
        <f t="shared" si="123"/>
        <v>10193.210999999999</v>
      </c>
      <c r="M560" s="19">
        <f t="shared" si="123"/>
        <v>-644.24900000000002</v>
      </c>
      <c r="N560" s="19" t="str">
        <f t="shared" si="123"/>
        <v/>
      </c>
      <c r="O560" s="16"/>
      <c r="P560" s="20" t="s">
        <v>207</v>
      </c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</row>
    <row r="561" spans="1:71" x14ac:dyDescent="0.25">
      <c r="A561" s="2"/>
      <c r="B561" s="33" t="s">
        <v>227</v>
      </c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5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</row>
    <row r="562" spans="1:71" x14ac:dyDescent="0.25">
      <c r="A562" s="2"/>
      <c r="B562" s="18" t="str">
        <f t="shared" ref="B562:N565" si="124">IFERROR(VLOOKUP($B$561,$208:$319,MATCH($P562&amp;"/"&amp;B$324,$206:$206,0),FALSE),"")</f>
        <v/>
      </c>
      <c r="C562" s="18" t="str">
        <f t="shared" si="124"/>
        <v/>
      </c>
      <c r="D562" s="18" t="str">
        <f t="shared" si="124"/>
        <v/>
      </c>
      <c r="E562" s="18" t="str">
        <f t="shared" si="124"/>
        <v/>
      </c>
      <c r="F562" s="18" t="str">
        <f t="shared" si="124"/>
        <v/>
      </c>
      <c r="G562" s="18" t="str">
        <f t="shared" si="124"/>
        <v/>
      </c>
      <c r="H562" s="18" t="str">
        <f t="shared" si="124"/>
        <v/>
      </c>
      <c r="I562" s="18" t="str">
        <f t="shared" si="124"/>
        <v/>
      </c>
      <c r="J562" s="18" t="str">
        <f t="shared" si="124"/>
        <v/>
      </c>
      <c r="K562" s="18" t="str">
        <f t="shared" si="124"/>
        <v/>
      </c>
      <c r="L562" s="18" t="str">
        <f t="shared" si="124"/>
        <v/>
      </c>
      <c r="M562" s="18" t="str">
        <f t="shared" si="124"/>
        <v/>
      </c>
      <c r="N562" s="19" t="str">
        <f t="shared" si="124"/>
        <v/>
      </c>
      <c r="O562" s="16"/>
      <c r="P562" s="20" t="s">
        <v>204</v>
      </c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</row>
    <row r="563" spans="1:71" x14ac:dyDescent="0.25">
      <c r="A563" s="2"/>
      <c r="B563" s="18" t="str">
        <f t="shared" si="124"/>
        <v/>
      </c>
      <c r="C563" s="18" t="str">
        <f t="shared" si="124"/>
        <v/>
      </c>
      <c r="D563" s="18" t="str">
        <f t="shared" si="124"/>
        <v/>
      </c>
      <c r="E563" s="18" t="str">
        <f t="shared" si="124"/>
        <v/>
      </c>
      <c r="F563" s="18" t="str">
        <f t="shared" si="124"/>
        <v/>
      </c>
      <c r="G563" s="18" t="str">
        <f t="shared" si="124"/>
        <v/>
      </c>
      <c r="H563" s="18" t="str">
        <f t="shared" si="124"/>
        <v/>
      </c>
      <c r="I563" s="18" t="str">
        <f t="shared" si="124"/>
        <v/>
      </c>
      <c r="J563" s="18" t="str">
        <f t="shared" si="124"/>
        <v/>
      </c>
      <c r="K563" s="18" t="str">
        <f t="shared" si="124"/>
        <v/>
      </c>
      <c r="L563" s="18" t="str">
        <f t="shared" si="124"/>
        <v/>
      </c>
      <c r="M563" s="18" t="str">
        <f t="shared" si="124"/>
        <v/>
      </c>
      <c r="N563" s="19" t="str">
        <f t="shared" si="124"/>
        <v/>
      </c>
      <c r="O563" s="16"/>
      <c r="P563" s="20" t="s">
        <v>205</v>
      </c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</row>
    <row r="564" spans="1:71" x14ac:dyDescent="0.25">
      <c r="A564" s="2"/>
      <c r="B564" s="18" t="str">
        <f t="shared" si="124"/>
        <v/>
      </c>
      <c r="C564" s="18" t="str">
        <f t="shared" si="124"/>
        <v/>
      </c>
      <c r="D564" s="18" t="str">
        <f t="shared" si="124"/>
        <v/>
      </c>
      <c r="E564" s="18" t="str">
        <f t="shared" si="124"/>
        <v/>
      </c>
      <c r="F564" s="18" t="str">
        <f t="shared" si="124"/>
        <v/>
      </c>
      <c r="G564" s="18" t="str">
        <f t="shared" si="124"/>
        <v/>
      </c>
      <c r="H564" s="18" t="str">
        <f t="shared" si="124"/>
        <v/>
      </c>
      <c r="I564" s="18" t="str">
        <f t="shared" si="124"/>
        <v/>
      </c>
      <c r="J564" s="18" t="str">
        <f t="shared" si="124"/>
        <v/>
      </c>
      <c r="K564" s="18" t="str">
        <f t="shared" si="124"/>
        <v/>
      </c>
      <c r="L564" s="18" t="str">
        <f t="shared" si="124"/>
        <v/>
      </c>
      <c r="M564" s="18" t="str">
        <f t="shared" si="124"/>
        <v/>
      </c>
      <c r="N564" s="19" t="str">
        <f t="shared" si="124"/>
        <v/>
      </c>
      <c r="O564" s="16"/>
      <c r="P564" s="20" t="s">
        <v>206</v>
      </c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</row>
    <row r="565" spans="1:71" x14ac:dyDescent="0.25">
      <c r="A565" s="2"/>
      <c r="B565" s="18" t="str">
        <f t="shared" si="124"/>
        <v/>
      </c>
      <c r="C565" s="18" t="str">
        <f t="shared" si="124"/>
        <v/>
      </c>
      <c r="D565" s="18" t="str">
        <f t="shared" si="124"/>
        <v/>
      </c>
      <c r="E565" s="18" t="str">
        <f t="shared" si="124"/>
        <v/>
      </c>
      <c r="F565" s="18" t="str">
        <f t="shared" si="124"/>
        <v/>
      </c>
      <c r="G565" s="18" t="str">
        <f t="shared" si="124"/>
        <v/>
      </c>
      <c r="H565" s="18" t="str">
        <f t="shared" si="124"/>
        <v/>
      </c>
      <c r="I565" s="18" t="str">
        <f t="shared" si="124"/>
        <v/>
      </c>
      <c r="J565" s="18" t="str">
        <f t="shared" si="124"/>
        <v/>
      </c>
      <c r="K565" s="18" t="str">
        <f t="shared" si="124"/>
        <v/>
      </c>
      <c r="L565" s="18" t="str">
        <f t="shared" si="124"/>
        <v/>
      </c>
      <c r="M565" s="18" t="str">
        <f t="shared" si="124"/>
        <v/>
      </c>
      <c r="N565" s="19" t="str">
        <f t="shared" si="124"/>
        <v/>
      </c>
      <c r="O565" s="16"/>
      <c r="P565" s="20" t="s">
        <v>207</v>
      </c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</row>
    <row r="566" spans="1:71" x14ac:dyDescent="0.25">
      <c r="A566" s="2"/>
      <c r="B566" s="13" t="s">
        <v>167</v>
      </c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5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</row>
    <row r="567" spans="1:71" x14ac:dyDescent="0.25">
      <c r="A567" s="2"/>
      <c r="B567" s="18" t="str">
        <f t="shared" ref="B567:N570" si="125">IFERROR(VLOOKUP($B$566,$208:$319,MATCH($P567&amp;"/"&amp;B$324,$206:$206,0),FALSE),"")</f>
        <v/>
      </c>
      <c r="C567" s="18" t="str">
        <f t="shared" si="125"/>
        <v/>
      </c>
      <c r="D567" s="18" t="str">
        <f t="shared" si="125"/>
        <v/>
      </c>
      <c r="E567" s="18" t="str">
        <f t="shared" si="125"/>
        <v/>
      </c>
      <c r="F567" s="18" t="str">
        <f t="shared" si="125"/>
        <v/>
      </c>
      <c r="G567" s="18" t="str">
        <f t="shared" si="125"/>
        <v/>
      </c>
      <c r="H567" s="18" t="str">
        <f t="shared" si="125"/>
        <v/>
      </c>
      <c r="I567" s="18" t="str">
        <f t="shared" si="125"/>
        <v/>
      </c>
      <c r="J567" s="18">
        <f t="shared" si="125"/>
        <v>3950</v>
      </c>
      <c r="K567" s="18">
        <f t="shared" si="125"/>
        <v>-481062</v>
      </c>
      <c r="L567" s="18">
        <f t="shared" si="125"/>
        <v>14129</v>
      </c>
      <c r="M567" s="18">
        <f t="shared" si="125"/>
        <v>7991</v>
      </c>
      <c r="N567" s="19">
        <f t="shared" si="125"/>
        <v>262982</v>
      </c>
      <c r="O567" s="16"/>
      <c r="P567" s="20" t="s">
        <v>204</v>
      </c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</row>
    <row r="568" spans="1:71" x14ac:dyDescent="0.25">
      <c r="A568" s="2"/>
      <c r="B568" s="18" t="str">
        <f t="shared" si="125"/>
        <v/>
      </c>
      <c r="C568" s="18" t="str">
        <f t="shared" si="125"/>
        <v/>
      </c>
      <c r="D568" s="18" t="str">
        <f t="shared" si="125"/>
        <v/>
      </c>
      <c r="E568" s="18" t="str">
        <f t="shared" si="125"/>
        <v/>
      </c>
      <c r="F568" s="18" t="str">
        <f t="shared" si="125"/>
        <v/>
      </c>
      <c r="G568" s="18" t="str">
        <f t="shared" si="125"/>
        <v/>
      </c>
      <c r="H568" s="18" t="str">
        <f t="shared" si="125"/>
        <v/>
      </c>
      <c r="I568" s="18" t="str">
        <f t="shared" si="125"/>
        <v/>
      </c>
      <c r="J568" s="18">
        <f t="shared" si="125"/>
        <v>-173791</v>
      </c>
      <c r="K568" s="18">
        <f t="shared" si="125"/>
        <v>-789677</v>
      </c>
      <c r="L568" s="18">
        <f t="shared" si="125"/>
        <v>-587975</v>
      </c>
      <c r="M568" s="18">
        <f t="shared" si="125"/>
        <v>70153</v>
      </c>
      <c r="N568" s="19">
        <f t="shared" si="125"/>
        <v>677877</v>
      </c>
      <c r="O568" s="16"/>
      <c r="P568" s="20" t="s">
        <v>205</v>
      </c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</row>
    <row r="569" spans="1:71" x14ac:dyDescent="0.25">
      <c r="A569" s="2"/>
      <c r="B569" s="18" t="str">
        <f t="shared" si="125"/>
        <v/>
      </c>
      <c r="C569" s="18" t="str">
        <f t="shared" si="125"/>
        <v/>
      </c>
      <c r="D569" s="18" t="str">
        <f t="shared" si="125"/>
        <v/>
      </c>
      <c r="E569" s="18" t="str">
        <f t="shared" si="125"/>
        <v/>
      </c>
      <c r="F569" s="18" t="str">
        <f t="shared" si="125"/>
        <v/>
      </c>
      <c r="G569" s="18" t="str">
        <f t="shared" si="125"/>
        <v/>
      </c>
      <c r="H569" s="18" t="str">
        <f t="shared" si="125"/>
        <v/>
      </c>
      <c r="I569" s="18">
        <f t="shared" si="125"/>
        <v>435817</v>
      </c>
      <c r="J569" s="18">
        <f t="shared" si="125"/>
        <v>299387</v>
      </c>
      <c r="K569" s="18">
        <f t="shared" si="125"/>
        <v>-372568</v>
      </c>
      <c r="L569" s="18">
        <f t="shared" si="125"/>
        <v>-570287</v>
      </c>
      <c r="M569" s="18">
        <f t="shared" si="125"/>
        <v>244268</v>
      </c>
      <c r="N569" s="19">
        <f t="shared" si="125"/>
        <v>926939</v>
      </c>
      <c r="O569" s="16"/>
      <c r="P569" s="20" t="s">
        <v>206</v>
      </c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</row>
    <row r="570" spans="1:71" x14ac:dyDescent="0.25">
      <c r="A570" s="2"/>
      <c r="B570" s="18" t="str">
        <f t="shared" si="125"/>
        <v/>
      </c>
      <c r="C570" s="18" t="str">
        <f t="shared" si="125"/>
        <v/>
      </c>
      <c r="D570" s="18" t="str">
        <f t="shared" si="125"/>
        <v/>
      </c>
      <c r="E570" s="18" t="str">
        <f t="shared" si="125"/>
        <v/>
      </c>
      <c r="F570" s="18" t="str">
        <f t="shared" si="125"/>
        <v/>
      </c>
      <c r="G570" s="18" t="str">
        <f t="shared" si="125"/>
        <v/>
      </c>
      <c r="H570" s="18">
        <f t="shared" si="125"/>
        <v>286159.38</v>
      </c>
      <c r="I570" s="18">
        <f t="shared" si="125"/>
        <v>581157.31999999995</v>
      </c>
      <c r="J570" s="18">
        <f t="shared" si="125"/>
        <v>622833.46900000004</v>
      </c>
      <c r="K570" s="18">
        <f t="shared" si="125"/>
        <v>205935.133</v>
      </c>
      <c r="L570" s="18">
        <f t="shared" si="125"/>
        <v>-172441.973</v>
      </c>
      <c r="M570" s="18">
        <f t="shared" si="125"/>
        <v>488584.103</v>
      </c>
      <c r="N570" s="19" t="str">
        <f t="shared" si="125"/>
        <v/>
      </c>
      <c r="O570" s="16"/>
      <c r="P570" s="20" t="s">
        <v>207</v>
      </c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</row>
    <row r="571" spans="1:71" x14ac:dyDescent="0.25">
      <c r="A571" s="2"/>
      <c r="B571" s="53" t="e">
        <f t="shared" ref="B571:M571" si="126">B570/B$546</f>
        <v>#VALUE!</v>
      </c>
      <c r="C571" s="53" t="e">
        <f t="shared" si="126"/>
        <v>#VALUE!</v>
      </c>
      <c r="D571" s="53" t="e">
        <f t="shared" si="126"/>
        <v>#VALUE!</v>
      </c>
      <c r="E571" s="53" t="e">
        <f t="shared" si="126"/>
        <v>#VALUE!</v>
      </c>
      <c r="F571" s="53" t="e">
        <f t="shared" si="126"/>
        <v>#VALUE!</v>
      </c>
      <c r="G571" s="53" t="e">
        <f t="shared" si="126"/>
        <v>#VALUE!</v>
      </c>
      <c r="H571" s="53">
        <f t="shared" si="126"/>
        <v>5.7641583730921839</v>
      </c>
      <c r="I571" s="53">
        <f t="shared" si="126"/>
        <v>2.1468669768252848</v>
      </c>
      <c r="J571" s="53">
        <f t="shared" si="126"/>
        <v>0.79661740277004167</v>
      </c>
      <c r="K571" s="53">
        <f t="shared" si="126"/>
        <v>0.33846573010851</v>
      </c>
      <c r="L571" s="53">
        <f t="shared" si="126"/>
        <v>-0.37554285946002852</v>
      </c>
      <c r="M571" s="53">
        <f t="shared" si="126"/>
        <v>1.334057606706885</v>
      </c>
      <c r="N571" s="53">
        <f>IFERROR(N570/N$546,IFERROR(N569/N$546,IFERROR(N568/N$546,N567/N$546)))</f>
        <v>2.6384664576754919</v>
      </c>
      <c r="O571" s="16" t="e">
        <f>RATE(M$324-C$324,,-C571,M571)</f>
        <v>#VALUE!</v>
      </c>
      <c r="P571" s="22" t="s">
        <v>228</v>
      </c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</row>
    <row r="572" spans="1:71" x14ac:dyDescent="0.25">
      <c r="A572" s="2"/>
      <c r="B572" s="37" t="s">
        <v>229</v>
      </c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5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</row>
    <row r="573" spans="1:71" x14ac:dyDescent="0.25">
      <c r="A573" s="2"/>
      <c r="B573" s="18" t="str">
        <f t="shared" ref="B573:N576" si="127">IFERROR(B567+B589,"")</f>
        <v/>
      </c>
      <c r="C573" s="18" t="str">
        <f t="shared" si="127"/>
        <v/>
      </c>
      <c r="D573" s="18" t="str">
        <f t="shared" si="127"/>
        <v/>
      </c>
      <c r="E573" s="18" t="str">
        <f t="shared" si="127"/>
        <v/>
      </c>
      <c r="F573" s="18" t="str">
        <f t="shared" si="127"/>
        <v/>
      </c>
      <c r="G573" s="18" t="str">
        <f t="shared" si="127"/>
        <v/>
      </c>
      <c r="H573" s="18" t="str">
        <f t="shared" si="127"/>
        <v/>
      </c>
      <c r="I573" s="18" t="str">
        <f t="shared" si="127"/>
        <v/>
      </c>
      <c r="J573" s="18">
        <f t="shared" si="127"/>
        <v>-50159</v>
      </c>
      <c r="K573" s="18">
        <f t="shared" si="127"/>
        <v>-532056</v>
      </c>
      <c r="L573" s="18">
        <f t="shared" si="127"/>
        <v>-2841</v>
      </c>
      <c r="M573" s="18">
        <f t="shared" si="127"/>
        <v>-25085</v>
      </c>
      <c r="N573" s="19">
        <f t="shared" si="127"/>
        <v>224497</v>
      </c>
      <c r="O573" s="16"/>
      <c r="P573" s="20" t="s">
        <v>204</v>
      </c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</row>
    <row r="574" spans="1:71" x14ac:dyDescent="0.25">
      <c r="A574" s="2"/>
      <c r="B574" s="18" t="str">
        <f t="shared" si="127"/>
        <v/>
      </c>
      <c r="C574" s="18" t="str">
        <f t="shared" si="127"/>
        <v/>
      </c>
      <c r="D574" s="18" t="str">
        <f t="shared" si="127"/>
        <v/>
      </c>
      <c r="E574" s="18" t="str">
        <f t="shared" si="127"/>
        <v/>
      </c>
      <c r="F574" s="18" t="str">
        <f t="shared" si="127"/>
        <v/>
      </c>
      <c r="G574" s="18" t="str">
        <f t="shared" si="127"/>
        <v/>
      </c>
      <c r="H574" s="18" t="str">
        <f t="shared" si="127"/>
        <v/>
      </c>
      <c r="I574" s="18" t="str">
        <f t="shared" si="127"/>
        <v/>
      </c>
      <c r="J574" s="18">
        <f t="shared" si="127"/>
        <v>-357926</v>
      </c>
      <c r="K574" s="18">
        <f t="shared" si="127"/>
        <v>-905284</v>
      </c>
      <c r="L574" s="18">
        <f t="shared" si="127"/>
        <v>-628448</v>
      </c>
      <c r="M574" s="18">
        <f t="shared" si="127"/>
        <v>12815</v>
      </c>
      <c r="N574" s="19">
        <f t="shared" si="127"/>
        <v>618070</v>
      </c>
      <c r="O574" s="16"/>
      <c r="P574" s="20" t="s">
        <v>205</v>
      </c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</row>
    <row r="575" spans="1:71" x14ac:dyDescent="0.25">
      <c r="A575" s="2"/>
      <c r="B575" s="18" t="str">
        <f t="shared" si="127"/>
        <v/>
      </c>
      <c r="C575" s="18" t="str">
        <f t="shared" si="127"/>
        <v/>
      </c>
      <c r="D575" s="18" t="str">
        <f t="shared" si="127"/>
        <v/>
      </c>
      <c r="E575" s="18" t="str">
        <f t="shared" si="127"/>
        <v/>
      </c>
      <c r="F575" s="18" t="str">
        <f t="shared" si="127"/>
        <v/>
      </c>
      <c r="G575" s="18" t="str">
        <f t="shared" si="127"/>
        <v/>
      </c>
      <c r="H575" s="18" t="str">
        <f t="shared" si="127"/>
        <v/>
      </c>
      <c r="I575" s="18">
        <f t="shared" si="127"/>
        <v>347820</v>
      </c>
      <c r="J575" s="18">
        <f t="shared" si="127"/>
        <v>-1002</v>
      </c>
      <c r="K575" s="18">
        <f t="shared" si="127"/>
        <v>-539408</v>
      </c>
      <c r="L575" s="18">
        <f t="shared" si="127"/>
        <v>-628479</v>
      </c>
      <c r="M575" s="18">
        <f t="shared" si="127"/>
        <v>166955</v>
      </c>
      <c r="N575" s="19">
        <f t="shared" si="127"/>
        <v>843575</v>
      </c>
      <c r="O575" s="16"/>
      <c r="P575" s="20" t="s">
        <v>206</v>
      </c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</row>
    <row r="576" spans="1:71" x14ac:dyDescent="0.25">
      <c r="A576" s="2"/>
      <c r="B576" s="18" t="str">
        <f t="shared" si="127"/>
        <v/>
      </c>
      <c r="C576" s="43" t="str">
        <f t="shared" si="127"/>
        <v/>
      </c>
      <c r="D576" s="43" t="str">
        <f t="shared" si="127"/>
        <v/>
      </c>
      <c r="E576" s="43" t="str">
        <f t="shared" si="127"/>
        <v/>
      </c>
      <c r="F576" s="43" t="str">
        <f t="shared" si="127"/>
        <v/>
      </c>
      <c r="G576" s="43" t="str">
        <f t="shared" si="127"/>
        <v/>
      </c>
      <c r="H576" s="43">
        <f t="shared" si="127"/>
        <v>213611.01</v>
      </c>
      <c r="I576" s="43">
        <f t="shared" si="127"/>
        <v>431399.62999999995</v>
      </c>
      <c r="J576" s="43">
        <f t="shared" si="127"/>
        <v>194720.12700000004</v>
      </c>
      <c r="K576" s="43">
        <f t="shared" si="127"/>
        <v>-53781.978999999992</v>
      </c>
      <c r="L576" s="43">
        <f t="shared" si="127"/>
        <v>-256876.054</v>
      </c>
      <c r="M576" s="43">
        <f t="shared" si="127"/>
        <v>401551.685</v>
      </c>
      <c r="N576" s="43" t="str">
        <f t="shared" si="127"/>
        <v/>
      </c>
      <c r="O576" s="16" t="e">
        <f>RATE(M$324-C$324,,-C576,M576)</f>
        <v>#VALUE!</v>
      </c>
      <c r="P576" s="20" t="s">
        <v>207</v>
      </c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</row>
    <row r="577" spans="1:71" x14ac:dyDescent="0.25">
      <c r="A577" s="2"/>
      <c r="B577" s="32" t="s">
        <v>168</v>
      </c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5"/>
      <c r="O577" s="16"/>
      <c r="P577" s="20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</row>
    <row r="578" spans="1:71" x14ac:dyDescent="0.25">
      <c r="A578" s="2"/>
      <c r="B578" s="33" t="s">
        <v>174</v>
      </c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5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</row>
    <row r="579" spans="1:71" x14ac:dyDescent="0.25">
      <c r="A579" s="2"/>
      <c r="B579" s="18" t="str">
        <f t="shared" ref="B579:N582" si="128">IFERROR(VLOOKUP($B$578,$208:$319,MATCH($P579&amp;"/"&amp;B$324,$206:$206,0),FALSE),"")</f>
        <v/>
      </c>
      <c r="C579" s="18" t="str">
        <f t="shared" si="128"/>
        <v/>
      </c>
      <c r="D579" s="18" t="str">
        <f t="shared" si="128"/>
        <v/>
      </c>
      <c r="E579" s="18" t="str">
        <f t="shared" si="128"/>
        <v/>
      </c>
      <c r="F579" s="18" t="str">
        <f t="shared" si="128"/>
        <v/>
      </c>
      <c r="G579" s="18" t="str">
        <f t="shared" si="128"/>
        <v/>
      </c>
      <c r="H579" s="18" t="str">
        <f t="shared" si="128"/>
        <v/>
      </c>
      <c r="I579" s="18" t="str">
        <f t="shared" si="128"/>
        <v/>
      </c>
      <c r="J579" s="18">
        <f t="shared" si="128"/>
        <v>-54036</v>
      </c>
      <c r="K579" s="18">
        <f t="shared" si="128"/>
        <v>-49579</v>
      </c>
      <c r="L579" s="18">
        <f t="shared" si="128"/>
        <v>-16866</v>
      </c>
      <c r="M579" s="18">
        <f t="shared" si="128"/>
        <v>-23648</v>
      </c>
      <c r="N579" s="19">
        <f t="shared" si="128"/>
        <v>-38485</v>
      </c>
      <c r="O579" s="16"/>
      <c r="P579" s="20" t="s">
        <v>204</v>
      </c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</row>
    <row r="580" spans="1:71" x14ac:dyDescent="0.25">
      <c r="A580" s="2"/>
      <c r="B580" s="18" t="str">
        <f t="shared" si="128"/>
        <v/>
      </c>
      <c r="C580" s="18" t="str">
        <f t="shared" si="128"/>
        <v/>
      </c>
      <c r="D580" s="18" t="str">
        <f t="shared" si="128"/>
        <v/>
      </c>
      <c r="E580" s="18" t="str">
        <f t="shared" si="128"/>
        <v/>
      </c>
      <c r="F580" s="18" t="str">
        <f t="shared" si="128"/>
        <v/>
      </c>
      <c r="G580" s="18" t="str">
        <f t="shared" si="128"/>
        <v/>
      </c>
      <c r="H580" s="18" t="str">
        <f t="shared" si="128"/>
        <v/>
      </c>
      <c r="I580" s="18" t="str">
        <f t="shared" si="128"/>
        <v/>
      </c>
      <c r="J580" s="18">
        <f t="shared" si="128"/>
        <v>-184062</v>
      </c>
      <c r="K580" s="18">
        <f t="shared" si="128"/>
        <v>-106557</v>
      </c>
      <c r="L580" s="18">
        <f t="shared" si="128"/>
        <v>-38332</v>
      </c>
      <c r="M580" s="18">
        <f t="shared" si="128"/>
        <v>-57338</v>
      </c>
      <c r="N580" s="19">
        <f t="shared" si="128"/>
        <v>-59807</v>
      </c>
      <c r="O580" s="16"/>
      <c r="P580" s="20" t="s">
        <v>205</v>
      </c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</row>
    <row r="581" spans="1:71" x14ac:dyDescent="0.25">
      <c r="A581" s="2"/>
      <c r="B581" s="18" t="str">
        <f t="shared" si="128"/>
        <v/>
      </c>
      <c r="C581" s="18" t="str">
        <f t="shared" si="128"/>
        <v/>
      </c>
      <c r="D581" s="18" t="str">
        <f t="shared" si="128"/>
        <v/>
      </c>
      <c r="E581" s="18" t="str">
        <f t="shared" si="128"/>
        <v/>
      </c>
      <c r="F581" s="18" t="str">
        <f t="shared" si="128"/>
        <v/>
      </c>
      <c r="G581" s="18" t="str">
        <f t="shared" si="128"/>
        <v/>
      </c>
      <c r="H581" s="18" t="str">
        <f t="shared" si="128"/>
        <v/>
      </c>
      <c r="I581" s="18">
        <f t="shared" si="128"/>
        <v>-84822</v>
      </c>
      <c r="J581" s="18">
        <f t="shared" si="128"/>
        <v>-300218</v>
      </c>
      <c r="K581" s="18">
        <f t="shared" si="128"/>
        <v>-157790</v>
      </c>
      <c r="L581" s="18">
        <f t="shared" si="128"/>
        <v>-46578</v>
      </c>
      <c r="M581" s="18">
        <f t="shared" si="128"/>
        <v>-77313</v>
      </c>
      <c r="N581" s="19">
        <f t="shared" si="128"/>
        <v>-83364</v>
      </c>
      <c r="O581" s="16"/>
      <c r="P581" s="20" t="s">
        <v>206</v>
      </c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</row>
    <row r="582" spans="1:71" x14ac:dyDescent="0.25">
      <c r="A582" s="2"/>
      <c r="B582" s="18" t="str">
        <f t="shared" si="128"/>
        <v/>
      </c>
      <c r="C582" s="18" t="str">
        <f t="shared" si="128"/>
        <v/>
      </c>
      <c r="D582" s="18" t="str">
        <f t="shared" si="128"/>
        <v/>
      </c>
      <c r="E582" s="18" t="str">
        <f t="shared" si="128"/>
        <v/>
      </c>
      <c r="F582" s="18" t="str">
        <f t="shared" si="128"/>
        <v/>
      </c>
      <c r="G582" s="18" t="str">
        <f t="shared" si="128"/>
        <v/>
      </c>
      <c r="H582" s="18">
        <f t="shared" si="128"/>
        <v>-70428.37</v>
      </c>
      <c r="I582" s="18">
        <f t="shared" si="128"/>
        <v>-146531.49</v>
      </c>
      <c r="J582" s="18">
        <f t="shared" si="128"/>
        <v>-427865.17300000001</v>
      </c>
      <c r="K582" s="18">
        <f t="shared" si="128"/>
        <v>-242202.61199999999</v>
      </c>
      <c r="L582" s="18">
        <f t="shared" si="128"/>
        <v>-71329.596999999994</v>
      </c>
      <c r="M582" s="18">
        <f t="shared" si="128"/>
        <v>-87032.418000000005</v>
      </c>
      <c r="N582" s="19" t="str">
        <f t="shared" si="128"/>
        <v/>
      </c>
      <c r="O582" s="16"/>
      <c r="P582" s="20" t="s">
        <v>207</v>
      </c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</row>
    <row r="583" spans="1:71" x14ac:dyDescent="0.25">
      <c r="A583" s="2"/>
      <c r="B583" s="33" t="s">
        <v>177</v>
      </c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5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</row>
    <row r="584" spans="1:71" x14ac:dyDescent="0.25">
      <c r="A584" s="2"/>
      <c r="B584" s="18" t="str">
        <f t="shared" ref="B584:N587" si="129">IFERROR(VLOOKUP($B$583,$208:$319,MATCH($P584&amp;"/"&amp;B$324,$206:$206,0),FALSE),"")</f>
        <v/>
      </c>
      <c r="C584" s="18" t="str">
        <f t="shared" si="129"/>
        <v/>
      </c>
      <c r="D584" s="18" t="str">
        <f t="shared" si="129"/>
        <v/>
      </c>
      <c r="E584" s="18" t="str">
        <f t="shared" si="129"/>
        <v/>
      </c>
      <c r="F584" s="18" t="str">
        <f t="shared" si="129"/>
        <v/>
      </c>
      <c r="G584" s="18" t="str">
        <f t="shared" si="129"/>
        <v/>
      </c>
      <c r="H584" s="18" t="str">
        <f t="shared" si="129"/>
        <v/>
      </c>
      <c r="I584" s="18" t="str">
        <f t="shared" si="129"/>
        <v/>
      </c>
      <c r="J584" s="18">
        <f t="shared" si="129"/>
        <v>-73</v>
      </c>
      <c r="K584" s="18">
        <f t="shared" si="129"/>
        <v>-1415</v>
      </c>
      <c r="L584" s="18">
        <f t="shared" si="129"/>
        <v>-104</v>
      </c>
      <c r="M584" s="18">
        <f t="shared" si="129"/>
        <v>-9428</v>
      </c>
      <c r="N584" s="19">
        <f t="shared" si="129"/>
        <v>0</v>
      </c>
      <c r="O584" s="16"/>
      <c r="P584" s="20" t="s">
        <v>204</v>
      </c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</row>
    <row r="585" spans="1:71" x14ac:dyDescent="0.25">
      <c r="A585" s="2"/>
      <c r="B585" s="18" t="str">
        <f t="shared" si="129"/>
        <v/>
      </c>
      <c r="C585" s="18" t="str">
        <f t="shared" si="129"/>
        <v/>
      </c>
      <c r="D585" s="18" t="str">
        <f t="shared" si="129"/>
        <v/>
      </c>
      <c r="E585" s="18" t="str">
        <f t="shared" si="129"/>
        <v/>
      </c>
      <c r="F585" s="18" t="str">
        <f t="shared" si="129"/>
        <v/>
      </c>
      <c r="G585" s="18" t="str">
        <f t="shared" si="129"/>
        <v/>
      </c>
      <c r="H585" s="18" t="str">
        <f t="shared" si="129"/>
        <v/>
      </c>
      <c r="I585" s="18" t="str">
        <f t="shared" si="129"/>
        <v/>
      </c>
      <c r="J585" s="18">
        <f t="shared" si="129"/>
        <v>-73</v>
      </c>
      <c r="K585" s="18">
        <f t="shared" si="129"/>
        <v>-9050</v>
      </c>
      <c r="L585" s="18">
        <f t="shared" si="129"/>
        <v>-2141</v>
      </c>
      <c r="M585" s="18">
        <f t="shared" si="129"/>
        <v>0</v>
      </c>
      <c r="N585" s="19">
        <f t="shared" si="129"/>
        <v>0</v>
      </c>
      <c r="O585" s="16"/>
      <c r="P585" s="20" t="s">
        <v>205</v>
      </c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</row>
    <row r="586" spans="1:71" x14ac:dyDescent="0.25">
      <c r="A586" s="2"/>
      <c r="B586" s="18" t="str">
        <f t="shared" si="129"/>
        <v/>
      </c>
      <c r="C586" s="18" t="str">
        <f t="shared" si="129"/>
        <v/>
      </c>
      <c r="D586" s="18" t="str">
        <f t="shared" si="129"/>
        <v/>
      </c>
      <c r="E586" s="18" t="str">
        <f t="shared" si="129"/>
        <v/>
      </c>
      <c r="F586" s="18" t="str">
        <f t="shared" si="129"/>
        <v/>
      </c>
      <c r="G586" s="18" t="str">
        <f t="shared" si="129"/>
        <v/>
      </c>
      <c r="H586" s="18" t="str">
        <f t="shared" si="129"/>
        <v/>
      </c>
      <c r="I586" s="18">
        <f t="shared" si="129"/>
        <v>-3175</v>
      </c>
      <c r="J586" s="18">
        <f t="shared" si="129"/>
        <v>-171</v>
      </c>
      <c r="K586" s="18">
        <f t="shared" si="129"/>
        <v>-9050</v>
      </c>
      <c r="L586" s="18">
        <f t="shared" si="129"/>
        <v>-11614</v>
      </c>
      <c r="M586" s="18">
        <f t="shared" si="129"/>
        <v>0</v>
      </c>
      <c r="N586" s="19">
        <f t="shared" si="129"/>
        <v>0</v>
      </c>
      <c r="O586" s="16"/>
      <c r="P586" s="20" t="s">
        <v>206</v>
      </c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</row>
    <row r="587" spans="1:71" x14ac:dyDescent="0.25">
      <c r="A587" s="2"/>
      <c r="B587" s="18" t="str">
        <f t="shared" si="129"/>
        <v/>
      </c>
      <c r="C587" s="18" t="str">
        <f t="shared" si="129"/>
        <v/>
      </c>
      <c r="D587" s="18" t="str">
        <f t="shared" si="129"/>
        <v/>
      </c>
      <c r="E587" s="18" t="str">
        <f t="shared" si="129"/>
        <v/>
      </c>
      <c r="F587" s="18" t="str">
        <f t="shared" si="129"/>
        <v/>
      </c>
      <c r="G587" s="18" t="str">
        <f t="shared" si="129"/>
        <v/>
      </c>
      <c r="H587" s="18">
        <f t="shared" si="129"/>
        <v>-2120</v>
      </c>
      <c r="I587" s="18">
        <f t="shared" si="129"/>
        <v>-3226.2</v>
      </c>
      <c r="J587" s="18">
        <f t="shared" si="129"/>
        <v>-248.16900000000001</v>
      </c>
      <c r="K587" s="18">
        <f t="shared" si="129"/>
        <v>-17514.5</v>
      </c>
      <c r="L587" s="18">
        <f t="shared" si="129"/>
        <v>-13104.484</v>
      </c>
      <c r="M587" s="18">
        <f t="shared" si="129"/>
        <v>0</v>
      </c>
      <c r="N587" s="19" t="str">
        <f t="shared" si="129"/>
        <v/>
      </c>
      <c r="O587" s="16"/>
      <c r="P587" s="20" t="s">
        <v>207</v>
      </c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</row>
    <row r="588" spans="1:71" x14ac:dyDescent="0.25">
      <c r="A588" s="2"/>
      <c r="B588" s="33" t="s">
        <v>230</v>
      </c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5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</row>
    <row r="589" spans="1:71" x14ac:dyDescent="0.25">
      <c r="A589" s="2"/>
      <c r="B589" s="19" t="str">
        <f t="shared" ref="B589:N592" si="130">IFERROR(B579+B584,"")</f>
        <v/>
      </c>
      <c r="C589" s="19" t="str">
        <f t="shared" si="130"/>
        <v/>
      </c>
      <c r="D589" s="19" t="str">
        <f t="shared" si="130"/>
        <v/>
      </c>
      <c r="E589" s="19" t="str">
        <f t="shared" si="130"/>
        <v/>
      </c>
      <c r="F589" s="19" t="str">
        <f t="shared" si="130"/>
        <v/>
      </c>
      <c r="G589" s="19" t="str">
        <f t="shared" si="130"/>
        <v/>
      </c>
      <c r="H589" s="19" t="str">
        <f t="shared" si="130"/>
        <v/>
      </c>
      <c r="I589" s="19" t="str">
        <f t="shared" si="130"/>
        <v/>
      </c>
      <c r="J589" s="19">
        <f t="shared" si="130"/>
        <v>-54109</v>
      </c>
      <c r="K589" s="19">
        <f t="shared" si="130"/>
        <v>-50994</v>
      </c>
      <c r="L589" s="19">
        <f t="shared" si="130"/>
        <v>-16970</v>
      </c>
      <c r="M589" s="19">
        <f t="shared" si="130"/>
        <v>-33076</v>
      </c>
      <c r="N589" s="19">
        <f t="shared" si="130"/>
        <v>-38485</v>
      </c>
      <c r="O589" s="16"/>
      <c r="P589" s="20" t="s">
        <v>204</v>
      </c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</row>
    <row r="590" spans="1:71" x14ac:dyDescent="0.25">
      <c r="A590" s="2"/>
      <c r="B590" s="19" t="str">
        <f t="shared" si="130"/>
        <v/>
      </c>
      <c r="C590" s="19" t="str">
        <f t="shared" si="130"/>
        <v/>
      </c>
      <c r="D590" s="19" t="str">
        <f t="shared" si="130"/>
        <v/>
      </c>
      <c r="E590" s="19" t="str">
        <f t="shared" si="130"/>
        <v/>
      </c>
      <c r="F590" s="19" t="str">
        <f t="shared" si="130"/>
        <v/>
      </c>
      <c r="G590" s="19" t="str">
        <f t="shared" si="130"/>
        <v/>
      </c>
      <c r="H590" s="19" t="str">
        <f t="shared" si="130"/>
        <v/>
      </c>
      <c r="I590" s="19" t="str">
        <f t="shared" si="130"/>
        <v/>
      </c>
      <c r="J590" s="19">
        <f t="shared" si="130"/>
        <v>-184135</v>
      </c>
      <c r="K590" s="19">
        <f t="shared" si="130"/>
        <v>-115607</v>
      </c>
      <c r="L590" s="19">
        <f t="shared" si="130"/>
        <v>-40473</v>
      </c>
      <c r="M590" s="19">
        <f t="shared" si="130"/>
        <v>-57338</v>
      </c>
      <c r="N590" s="19">
        <f t="shared" si="130"/>
        <v>-59807</v>
      </c>
      <c r="O590" s="16"/>
      <c r="P590" s="20" t="s">
        <v>205</v>
      </c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</row>
    <row r="591" spans="1:71" x14ac:dyDescent="0.25">
      <c r="A591" s="2"/>
      <c r="B591" s="19" t="str">
        <f t="shared" si="130"/>
        <v/>
      </c>
      <c r="C591" s="19" t="str">
        <f t="shared" si="130"/>
        <v/>
      </c>
      <c r="D591" s="19" t="str">
        <f t="shared" si="130"/>
        <v/>
      </c>
      <c r="E591" s="19" t="str">
        <f t="shared" si="130"/>
        <v/>
      </c>
      <c r="F591" s="19" t="str">
        <f t="shared" si="130"/>
        <v/>
      </c>
      <c r="G591" s="19" t="str">
        <f t="shared" si="130"/>
        <v/>
      </c>
      <c r="H591" s="19" t="str">
        <f t="shared" si="130"/>
        <v/>
      </c>
      <c r="I591" s="19">
        <f t="shared" si="130"/>
        <v>-87997</v>
      </c>
      <c r="J591" s="19">
        <f t="shared" si="130"/>
        <v>-300389</v>
      </c>
      <c r="K591" s="19">
        <f t="shared" si="130"/>
        <v>-166840</v>
      </c>
      <c r="L591" s="19">
        <f t="shared" si="130"/>
        <v>-58192</v>
      </c>
      <c r="M591" s="19">
        <f t="shared" si="130"/>
        <v>-77313</v>
      </c>
      <c r="N591" s="19">
        <f t="shared" si="130"/>
        <v>-83364</v>
      </c>
      <c r="O591" s="16"/>
      <c r="P591" s="20" t="s">
        <v>206</v>
      </c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</row>
    <row r="592" spans="1:71" x14ac:dyDescent="0.25">
      <c r="A592" s="2"/>
      <c r="B592" s="19" t="str">
        <f t="shared" si="130"/>
        <v/>
      </c>
      <c r="C592" s="19" t="str">
        <f t="shared" si="130"/>
        <v/>
      </c>
      <c r="D592" s="19" t="str">
        <f t="shared" si="130"/>
        <v/>
      </c>
      <c r="E592" s="19" t="str">
        <f t="shared" si="130"/>
        <v/>
      </c>
      <c r="F592" s="19" t="str">
        <f t="shared" si="130"/>
        <v/>
      </c>
      <c r="G592" s="19" t="str">
        <f t="shared" si="130"/>
        <v/>
      </c>
      <c r="H592" s="19">
        <f t="shared" si="130"/>
        <v>-72548.37</v>
      </c>
      <c r="I592" s="19">
        <f t="shared" si="130"/>
        <v>-149757.69</v>
      </c>
      <c r="J592" s="19">
        <f t="shared" si="130"/>
        <v>-428113.342</v>
      </c>
      <c r="K592" s="19">
        <f t="shared" si="130"/>
        <v>-259717.11199999999</v>
      </c>
      <c r="L592" s="19">
        <f t="shared" si="130"/>
        <v>-84434.080999999991</v>
      </c>
      <c r="M592" s="19">
        <f t="shared" si="130"/>
        <v>-87032.418000000005</v>
      </c>
      <c r="N592" s="19" t="str">
        <f t="shared" si="130"/>
        <v/>
      </c>
      <c r="O592" s="16" t="e">
        <f>RATE(M$324-C$324,,-C592,M592)</f>
        <v>#VALUE!</v>
      </c>
      <c r="P592" s="20" t="s">
        <v>207</v>
      </c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</row>
    <row r="593" spans="1:71" x14ac:dyDescent="0.25">
      <c r="A593" s="2"/>
      <c r="B593" s="32" t="s">
        <v>181</v>
      </c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5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</row>
    <row r="594" spans="1:71" x14ac:dyDescent="0.25">
      <c r="A594" s="2"/>
      <c r="B594" s="18" t="str">
        <f t="shared" ref="B594:N597" si="131">IFERROR(VLOOKUP($B$593,$208:$319,MATCH($P594&amp;"/"&amp;B$324,$206:$206,0),FALSE),"")</f>
        <v/>
      </c>
      <c r="C594" s="18" t="str">
        <f t="shared" si="131"/>
        <v/>
      </c>
      <c r="D594" s="18" t="str">
        <f t="shared" si="131"/>
        <v/>
      </c>
      <c r="E594" s="18" t="str">
        <f t="shared" si="131"/>
        <v/>
      </c>
      <c r="F594" s="18" t="str">
        <f t="shared" si="131"/>
        <v/>
      </c>
      <c r="G594" s="18" t="str">
        <f t="shared" si="131"/>
        <v/>
      </c>
      <c r="H594" s="18" t="str">
        <f t="shared" si="131"/>
        <v/>
      </c>
      <c r="I594" s="18" t="str">
        <f t="shared" si="131"/>
        <v/>
      </c>
      <c r="J594" s="18">
        <f t="shared" si="131"/>
        <v>-791668</v>
      </c>
      <c r="K594" s="18">
        <f t="shared" si="131"/>
        <v>188722</v>
      </c>
      <c r="L594" s="18">
        <f t="shared" si="131"/>
        <v>-217306</v>
      </c>
      <c r="M594" s="18">
        <f t="shared" si="131"/>
        <v>-139387</v>
      </c>
      <c r="N594" s="19">
        <f t="shared" si="131"/>
        <v>-165524</v>
      </c>
      <c r="O594" s="16"/>
      <c r="P594" s="20" t="s">
        <v>204</v>
      </c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</row>
    <row r="595" spans="1:71" x14ac:dyDescent="0.25">
      <c r="A595" s="2"/>
      <c r="B595" s="18" t="str">
        <f t="shared" si="131"/>
        <v/>
      </c>
      <c r="C595" s="18" t="str">
        <f t="shared" si="131"/>
        <v/>
      </c>
      <c r="D595" s="18" t="str">
        <f t="shared" si="131"/>
        <v/>
      </c>
      <c r="E595" s="18" t="str">
        <f t="shared" si="131"/>
        <v/>
      </c>
      <c r="F595" s="18" t="str">
        <f t="shared" si="131"/>
        <v/>
      </c>
      <c r="G595" s="18" t="str">
        <f t="shared" si="131"/>
        <v/>
      </c>
      <c r="H595" s="18" t="str">
        <f t="shared" si="131"/>
        <v/>
      </c>
      <c r="I595" s="18" t="str">
        <f t="shared" si="131"/>
        <v/>
      </c>
      <c r="J595" s="18">
        <f t="shared" si="131"/>
        <v>-944321</v>
      </c>
      <c r="K595" s="18">
        <f t="shared" si="131"/>
        <v>498229</v>
      </c>
      <c r="L595" s="18">
        <f t="shared" si="131"/>
        <v>150567</v>
      </c>
      <c r="M595" s="18">
        <f t="shared" si="131"/>
        <v>-76795</v>
      </c>
      <c r="N595" s="19">
        <f t="shared" si="131"/>
        <v>-272117</v>
      </c>
      <c r="O595" s="16"/>
      <c r="P595" s="20" t="s">
        <v>205</v>
      </c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</row>
    <row r="596" spans="1:71" x14ac:dyDescent="0.25">
      <c r="A596" s="2"/>
      <c r="B596" s="18" t="str">
        <f t="shared" si="131"/>
        <v/>
      </c>
      <c r="C596" s="18" t="str">
        <f t="shared" si="131"/>
        <v/>
      </c>
      <c r="D596" s="18" t="str">
        <f t="shared" si="131"/>
        <v/>
      </c>
      <c r="E596" s="18" t="str">
        <f t="shared" si="131"/>
        <v/>
      </c>
      <c r="F596" s="18" t="str">
        <f t="shared" si="131"/>
        <v/>
      </c>
      <c r="G596" s="18" t="str">
        <f t="shared" si="131"/>
        <v/>
      </c>
      <c r="H596" s="18" t="str">
        <f t="shared" si="131"/>
        <v/>
      </c>
      <c r="I596" s="18">
        <f t="shared" si="131"/>
        <v>-147514</v>
      </c>
      <c r="J596" s="18">
        <f t="shared" si="131"/>
        <v>-860360</v>
      </c>
      <c r="K596" s="18">
        <f t="shared" si="131"/>
        <v>414762</v>
      </c>
      <c r="L596" s="18">
        <f t="shared" si="131"/>
        <v>119005</v>
      </c>
      <c r="M596" s="18">
        <f t="shared" si="131"/>
        <v>-67026</v>
      </c>
      <c r="N596" s="19">
        <f t="shared" si="131"/>
        <v>-336159</v>
      </c>
      <c r="O596" s="16"/>
      <c r="P596" s="20" t="s">
        <v>206</v>
      </c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</row>
    <row r="597" spans="1:71" x14ac:dyDescent="0.25">
      <c r="A597" s="2"/>
      <c r="B597" s="18" t="str">
        <f t="shared" si="131"/>
        <v/>
      </c>
      <c r="C597" s="18" t="str">
        <f t="shared" si="131"/>
        <v/>
      </c>
      <c r="D597" s="18" t="str">
        <f t="shared" si="131"/>
        <v/>
      </c>
      <c r="E597" s="18" t="str">
        <f t="shared" si="131"/>
        <v/>
      </c>
      <c r="F597" s="18" t="str">
        <f t="shared" si="131"/>
        <v/>
      </c>
      <c r="G597" s="18" t="str">
        <f t="shared" si="131"/>
        <v/>
      </c>
      <c r="H597" s="18">
        <f t="shared" si="131"/>
        <v>-116956.82</v>
      </c>
      <c r="I597" s="18">
        <f t="shared" si="131"/>
        <v>-230945.35</v>
      </c>
      <c r="J597" s="18">
        <f t="shared" si="131"/>
        <v>-1137747.865</v>
      </c>
      <c r="K597" s="18">
        <f t="shared" si="131"/>
        <v>184169.18599999999</v>
      </c>
      <c r="L597" s="18">
        <f t="shared" si="131"/>
        <v>84709.909</v>
      </c>
      <c r="M597" s="18">
        <f t="shared" si="131"/>
        <v>-77959.014999999999</v>
      </c>
      <c r="N597" s="19" t="str">
        <f t="shared" si="131"/>
        <v/>
      </c>
      <c r="O597" s="16"/>
      <c r="P597" s="20" t="s">
        <v>207</v>
      </c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</row>
    <row r="598" spans="1:71" x14ac:dyDescent="0.25">
      <c r="A598" s="2"/>
      <c r="B598" s="37" t="s">
        <v>196</v>
      </c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5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</row>
    <row r="599" spans="1:71" x14ac:dyDescent="0.25">
      <c r="A599" s="2"/>
      <c r="B599" s="18" t="str">
        <f t="shared" ref="B599:N602" si="132">IFERROR(VLOOKUP($B$598,$208:$319,MATCH($P599&amp;"/"&amp;B$324,$206:$206,0),FALSE),"")</f>
        <v/>
      </c>
      <c r="C599" s="18" t="str">
        <f t="shared" si="132"/>
        <v/>
      </c>
      <c r="D599" s="18" t="str">
        <f t="shared" si="132"/>
        <v/>
      </c>
      <c r="E599" s="18" t="str">
        <f t="shared" si="132"/>
        <v/>
      </c>
      <c r="F599" s="18" t="str">
        <f t="shared" si="132"/>
        <v/>
      </c>
      <c r="G599" s="18" t="str">
        <f t="shared" si="132"/>
        <v/>
      </c>
      <c r="H599" s="18" t="str">
        <f t="shared" si="132"/>
        <v/>
      </c>
      <c r="I599" s="18" t="str">
        <f t="shared" si="132"/>
        <v/>
      </c>
      <c r="J599" s="18">
        <f t="shared" si="132"/>
        <v>-249475</v>
      </c>
      <c r="K599" s="18">
        <f t="shared" si="132"/>
        <v>133167</v>
      </c>
      <c r="L599" s="18">
        <f t="shared" si="132"/>
        <v>164793</v>
      </c>
      <c r="M599" s="18">
        <f t="shared" si="132"/>
        <v>107115</v>
      </c>
      <c r="N599" s="18">
        <f t="shared" si="132"/>
        <v>-15304</v>
      </c>
      <c r="O599" s="16"/>
      <c r="P599" s="20" t="s">
        <v>204</v>
      </c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</row>
    <row r="600" spans="1:71" x14ac:dyDescent="0.25">
      <c r="A600" s="2"/>
      <c r="B600" s="18" t="str">
        <f t="shared" si="132"/>
        <v/>
      </c>
      <c r="C600" s="18" t="str">
        <f t="shared" si="132"/>
        <v/>
      </c>
      <c r="D600" s="18" t="str">
        <f t="shared" si="132"/>
        <v/>
      </c>
      <c r="E600" s="18" t="str">
        <f t="shared" si="132"/>
        <v/>
      </c>
      <c r="F600" s="18" t="str">
        <f t="shared" si="132"/>
        <v/>
      </c>
      <c r="G600" s="18" t="str">
        <f t="shared" si="132"/>
        <v/>
      </c>
      <c r="H600" s="18" t="str">
        <f t="shared" si="132"/>
        <v/>
      </c>
      <c r="I600" s="18" t="str">
        <f t="shared" si="132"/>
        <v/>
      </c>
      <c r="J600" s="18">
        <f t="shared" si="132"/>
        <v>-221338</v>
      </c>
      <c r="K600" s="18">
        <f t="shared" si="132"/>
        <v>172327</v>
      </c>
      <c r="L600" s="18">
        <f t="shared" si="132"/>
        <v>329467</v>
      </c>
      <c r="M600" s="18">
        <f t="shared" si="132"/>
        <v>3753</v>
      </c>
      <c r="N600" s="18">
        <f t="shared" si="132"/>
        <v>-261922</v>
      </c>
      <c r="O600" s="16"/>
      <c r="P600" s="20" t="s">
        <v>205</v>
      </c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</row>
    <row r="601" spans="1:71" x14ac:dyDescent="0.25">
      <c r="A601" s="2"/>
      <c r="B601" s="18" t="str">
        <f t="shared" si="132"/>
        <v/>
      </c>
      <c r="C601" s="18" t="str">
        <f t="shared" si="132"/>
        <v/>
      </c>
      <c r="D601" s="18" t="str">
        <f t="shared" si="132"/>
        <v/>
      </c>
      <c r="E601" s="18" t="str">
        <f t="shared" si="132"/>
        <v/>
      </c>
      <c r="F601" s="18" t="str">
        <f t="shared" si="132"/>
        <v/>
      </c>
      <c r="G601" s="18" t="str">
        <f t="shared" si="132"/>
        <v/>
      </c>
      <c r="H601" s="18" t="str">
        <f t="shared" si="132"/>
        <v/>
      </c>
      <c r="I601" s="18">
        <f t="shared" si="132"/>
        <v>-244012</v>
      </c>
      <c r="J601" s="18">
        <f t="shared" si="132"/>
        <v>-675657</v>
      </c>
      <c r="K601" s="18">
        <f t="shared" si="132"/>
        <v>-185705</v>
      </c>
      <c r="L601" s="18">
        <f t="shared" si="132"/>
        <v>397835</v>
      </c>
      <c r="M601" s="18">
        <f t="shared" si="132"/>
        <v>-191328</v>
      </c>
      <c r="N601" s="18">
        <f t="shared" si="132"/>
        <v>-535003</v>
      </c>
      <c r="O601" s="16"/>
      <c r="P601" s="20" t="s">
        <v>206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</row>
    <row r="602" spans="1:71" x14ac:dyDescent="0.25">
      <c r="A602" s="2"/>
      <c r="B602" s="18" t="str">
        <f t="shared" si="132"/>
        <v/>
      </c>
      <c r="C602" s="18" t="str">
        <f t="shared" si="132"/>
        <v/>
      </c>
      <c r="D602" s="18" t="str">
        <f t="shared" si="132"/>
        <v/>
      </c>
      <c r="E602" s="18" t="str">
        <f t="shared" si="132"/>
        <v/>
      </c>
      <c r="F602" s="18" t="str">
        <f t="shared" si="132"/>
        <v/>
      </c>
      <c r="G602" s="18" t="str">
        <f t="shared" si="132"/>
        <v/>
      </c>
      <c r="H602" s="18">
        <f t="shared" si="132"/>
        <v>-143344.57999999999</v>
      </c>
      <c r="I602" s="18">
        <f t="shared" si="132"/>
        <v>1057296.78</v>
      </c>
      <c r="J602" s="18">
        <f t="shared" si="132"/>
        <v>-652711.95200000005</v>
      </c>
      <c r="K602" s="18">
        <f t="shared" si="132"/>
        <v>-393778.70600000001</v>
      </c>
      <c r="L602" s="18">
        <f t="shared" si="132"/>
        <v>-34711.743000000002</v>
      </c>
      <c r="M602" s="18">
        <f t="shared" si="132"/>
        <v>-431715.87599999999</v>
      </c>
      <c r="N602" s="18" t="str">
        <f t="shared" si="132"/>
        <v/>
      </c>
      <c r="O602" s="16"/>
      <c r="P602" s="20" t="s">
        <v>207</v>
      </c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</row>
    <row r="603" spans="1:71" x14ac:dyDescent="0.25">
      <c r="A603" s="2"/>
      <c r="B603" s="54" t="s">
        <v>198</v>
      </c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6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</row>
    <row r="604" spans="1:71" x14ac:dyDescent="0.25">
      <c r="A604" s="2"/>
      <c r="B604" s="18" t="str">
        <f t="shared" ref="B604:N607" si="133">IFERROR(VLOOKUP($B$603,$208:$319,MATCH($P604&amp;"/"&amp;B$324,$206:$206,0),FALSE),"")</f>
        <v/>
      </c>
      <c r="C604" s="18" t="str">
        <f t="shared" si="133"/>
        <v/>
      </c>
      <c r="D604" s="18" t="str">
        <f t="shared" si="133"/>
        <v/>
      </c>
      <c r="E604" s="18" t="str">
        <f t="shared" si="133"/>
        <v/>
      </c>
      <c r="F604" s="18" t="str">
        <f t="shared" si="133"/>
        <v/>
      </c>
      <c r="G604" s="18" t="str">
        <f t="shared" si="133"/>
        <v/>
      </c>
      <c r="H604" s="18" t="str">
        <f t="shared" si="133"/>
        <v/>
      </c>
      <c r="I604" s="18" t="str">
        <f t="shared" si="133"/>
        <v/>
      </c>
      <c r="J604" s="18">
        <f t="shared" si="133"/>
        <v>-1037193</v>
      </c>
      <c r="K604" s="18">
        <f t="shared" si="133"/>
        <v>-159173</v>
      </c>
      <c r="L604" s="18">
        <f t="shared" si="133"/>
        <v>-38384</v>
      </c>
      <c r="M604" s="18">
        <f t="shared" si="133"/>
        <v>-24281</v>
      </c>
      <c r="N604" s="19">
        <f t="shared" si="133"/>
        <v>82154</v>
      </c>
      <c r="O604" s="16"/>
      <c r="P604" s="20" t="s">
        <v>204</v>
      </c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</row>
    <row r="605" spans="1:71" x14ac:dyDescent="0.25">
      <c r="A605" s="2"/>
      <c r="B605" s="18" t="str">
        <f t="shared" si="133"/>
        <v/>
      </c>
      <c r="C605" s="18" t="str">
        <f t="shared" si="133"/>
        <v/>
      </c>
      <c r="D605" s="18" t="str">
        <f t="shared" si="133"/>
        <v/>
      </c>
      <c r="E605" s="18" t="str">
        <f t="shared" si="133"/>
        <v/>
      </c>
      <c r="F605" s="18" t="str">
        <f t="shared" si="133"/>
        <v/>
      </c>
      <c r="G605" s="18" t="str">
        <f t="shared" si="133"/>
        <v/>
      </c>
      <c r="H605" s="18" t="str">
        <f t="shared" si="133"/>
        <v/>
      </c>
      <c r="I605" s="18" t="str">
        <f t="shared" si="133"/>
        <v/>
      </c>
      <c r="J605" s="18">
        <f t="shared" si="133"/>
        <v>-1339450</v>
      </c>
      <c r="K605" s="18">
        <f t="shared" si="133"/>
        <v>-119121</v>
      </c>
      <c r="L605" s="18">
        <f t="shared" si="133"/>
        <v>-107941</v>
      </c>
      <c r="M605" s="18">
        <f t="shared" si="133"/>
        <v>-2889</v>
      </c>
      <c r="N605" s="19">
        <f t="shared" si="133"/>
        <v>143838</v>
      </c>
      <c r="O605" s="16"/>
      <c r="P605" s="20" t="s">
        <v>205</v>
      </c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</row>
    <row r="606" spans="1:71" x14ac:dyDescent="0.25">
      <c r="A606" s="2"/>
      <c r="B606" s="18" t="str">
        <f t="shared" si="133"/>
        <v/>
      </c>
      <c r="C606" s="18" t="str">
        <f t="shared" si="133"/>
        <v/>
      </c>
      <c r="D606" s="18" t="str">
        <f t="shared" si="133"/>
        <v/>
      </c>
      <c r="E606" s="18" t="str">
        <f t="shared" si="133"/>
        <v/>
      </c>
      <c r="F606" s="18" t="str">
        <f t="shared" si="133"/>
        <v/>
      </c>
      <c r="G606" s="18" t="str">
        <f t="shared" si="133"/>
        <v/>
      </c>
      <c r="H606" s="18" t="str">
        <f t="shared" si="133"/>
        <v/>
      </c>
      <c r="I606" s="18">
        <f t="shared" si="133"/>
        <v>44291</v>
      </c>
      <c r="J606" s="18">
        <f t="shared" si="133"/>
        <v>-1236630</v>
      </c>
      <c r="K606" s="18">
        <f t="shared" si="133"/>
        <v>-143511</v>
      </c>
      <c r="L606" s="18">
        <f t="shared" si="133"/>
        <v>-53447</v>
      </c>
      <c r="M606" s="18">
        <f t="shared" si="133"/>
        <v>-14086</v>
      </c>
      <c r="N606" s="19">
        <f t="shared" si="133"/>
        <v>55777</v>
      </c>
      <c r="O606" s="16"/>
      <c r="P606" s="20" t="s">
        <v>206</v>
      </c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</row>
    <row r="607" spans="1:71" x14ac:dyDescent="0.25">
      <c r="A607" s="2"/>
      <c r="B607" s="18" t="str">
        <f t="shared" si="133"/>
        <v/>
      </c>
      <c r="C607" s="18" t="str">
        <f t="shared" si="133"/>
        <v/>
      </c>
      <c r="D607" s="18" t="str">
        <f t="shared" si="133"/>
        <v/>
      </c>
      <c r="E607" s="18" t="str">
        <f t="shared" si="133"/>
        <v/>
      </c>
      <c r="F607" s="18" t="str">
        <f t="shared" si="133"/>
        <v/>
      </c>
      <c r="G607" s="18" t="str">
        <f t="shared" si="133"/>
        <v/>
      </c>
      <c r="H607" s="18">
        <f t="shared" si="133"/>
        <v>25857.97</v>
      </c>
      <c r="I607" s="18">
        <f t="shared" si="133"/>
        <v>1407508.76</v>
      </c>
      <c r="J607" s="18">
        <f t="shared" si="133"/>
        <v>-1167626.348</v>
      </c>
      <c r="K607" s="18">
        <f t="shared" si="133"/>
        <v>-3674.3870000000002</v>
      </c>
      <c r="L607" s="18">
        <f t="shared" si="133"/>
        <v>-122443.807</v>
      </c>
      <c r="M607" s="18">
        <f t="shared" si="133"/>
        <v>-21090.788</v>
      </c>
      <c r="N607" s="19" t="str">
        <f t="shared" si="133"/>
        <v/>
      </c>
      <c r="O607" s="16"/>
      <c r="P607" s="20" t="s">
        <v>207</v>
      </c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</row>
    <row r="608" spans="1:71" x14ac:dyDescent="0.25">
      <c r="A608" s="2"/>
      <c r="B608" s="57" t="s">
        <v>231</v>
      </c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5"/>
      <c r="O608" s="58"/>
      <c r="P608" s="59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</row>
    <row r="609" spans="1:71" x14ac:dyDescent="0.25">
      <c r="A609" s="2"/>
      <c r="B609" s="60" t="s">
        <v>232</v>
      </c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5"/>
      <c r="O609" s="58"/>
      <c r="P609" s="59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</row>
    <row r="610" spans="1:71" x14ac:dyDescent="0.25">
      <c r="A610" s="2"/>
      <c r="B610" s="61" t="e">
        <f t="shared" ref="B610:N610" si="134">B546/B378</f>
        <v>#VALUE!</v>
      </c>
      <c r="C610" s="61" t="e">
        <f t="shared" si="134"/>
        <v>#VALUE!</v>
      </c>
      <c r="D610" s="61" t="e">
        <f t="shared" si="134"/>
        <v>#VALUE!</v>
      </c>
      <c r="E610" s="61" t="e">
        <f t="shared" si="134"/>
        <v>#VALUE!</v>
      </c>
      <c r="F610" s="61" t="e">
        <f t="shared" si="134"/>
        <v>#VALUE!</v>
      </c>
      <c r="G610" s="61" t="e">
        <f t="shared" si="134"/>
        <v>#VALUE!</v>
      </c>
      <c r="H610" s="61">
        <f t="shared" si="134"/>
        <v>3.8885137112098303E-2</v>
      </c>
      <c r="I610" s="61">
        <f t="shared" si="134"/>
        <v>9.6168106642969237E-2</v>
      </c>
      <c r="J610" s="61">
        <f t="shared" si="134"/>
        <v>0.25349454353216605</v>
      </c>
      <c r="K610" s="61">
        <f t="shared" si="134"/>
        <v>0.1831472963483036</v>
      </c>
      <c r="L610" s="61">
        <f t="shared" si="134"/>
        <v>0.12124066678368946</v>
      </c>
      <c r="M610" s="61">
        <f t="shared" si="134"/>
        <v>9.8807958777476834E-2</v>
      </c>
      <c r="N610" s="61">
        <f t="shared" si="134"/>
        <v>9.8802291080118523E-2</v>
      </c>
      <c r="O610" s="16">
        <f>RATE(M$324-I$324,,-I610,M610)</f>
        <v>6.7930651612866308E-3</v>
      </c>
      <c r="P610" s="59" t="s">
        <v>233</v>
      </c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</row>
    <row r="611" spans="1:71" x14ac:dyDescent="0.25">
      <c r="A611" s="2"/>
      <c r="B611" s="61" t="e">
        <f t="shared" ref="B611:N611" si="135">((B509*(1-B540))/(B433+B408))</f>
        <v>#DIV/0!</v>
      </c>
      <c r="C611" s="61" t="e">
        <f t="shared" si="135"/>
        <v>#DIV/0!</v>
      </c>
      <c r="D611" s="61" t="e">
        <f t="shared" si="135"/>
        <v>#DIV/0!</v>
      </c>
      <c r="E611" s="61" t="e">
        <f t="shared" si="135"/>
        <v>#DIV/0!</v>
      </c>
      <c r="F611" s="61" t="e">
        <f t="shared" si="135"/>
        <v>#DIV/0!</v>
      </c>
      <c r="G611" s="61" t="e">
        <f t="shared" si="135"/>
        <v>#DIV/0!</v>
      </c>
      <c r="H611" s="61">
        <f t="shared" si="135"/>
        <v>6.9191428318322382E-2</v>
      </c>
      <c r="I611" s="61">
        <f t="shared" si="135"/>
        <v>0.12357946577321058</v>
      </c>
      <c r="J611" s="61">
        <f t="shared" si="135"/>
        <v>0.33061481420289679</v>
      </c>
      <c r="K611" s="61">
        <f t="shared" si="135"/>
        <v>0.23567747226573516</v>
      </c>
      <c r="L611" s="61">
        <f t="shared" si="135"/>
        <v>0.15473312745544937</v>
      </c>
      <c r="M611" s="61">
        <f t="shared" si="135"/>
        <v>0.12445561060596841</v>
      </c>
      <c r="N611" s="61">
        <f t="shared" si="135"/>
        <v>0.12835901054659421</v>
      </c>
      <c r="O611" s="16">
        <f>RATE(M$324-I$324,,-I611,M611)</f>
        <v>1.7677391933961864E-3</v>
      </c>
      <c r="P611" s="59" t="s">
        <v>234</v>
      </c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</row>
    <row r="612" spans="1:71" x14ac:dyDescent="0.25">
      <c r="A612" s="2"/>
      <c r="B612" s="61" t="e">
        <f t="shared" ref="B612:N612" si="136">B546/B433</f>
        <v>#VALUE!</v>
      </c>
      <c r="C612" s="61" t="e">
        <f t="shared" si="136"/>
        <v>#VALUE!</v>
      </c>
      <c r="D612" s="61" t="e">
        <f t="shared" si="136"/>
        <v>#VALUE!</v>
      </c>
      <c r="E612" s="61" t="e">
        <f t="shared" si="136"/>
        <v>#VALUE!</v>
      </c>
      <c r="F612" s="61" t="e">
        <f t="shared" si="136"/>
        <v>#VALUE!</v>
      </c>
      <c r="G612" s="61" t="e">
        <f t="shared" si="136"/>
        <v>#VALUE!</v>
      </c>
      <c r="H612" s="61">
        <f t="shared" si="136"/>
        <v>0.14080260444759932</v>
      </c>
      <c r="I612" s="61">
        <f t="shared" si="136"/>
        <v>0.14681079517039158</v>
      </c>
      <c r="J612" s="61">
        <f t="shared" si="136"/>
        <v>0.35193192521935796</v>
      </c>
      <c r="K612" s="61">
        <f t="shared" si="136"/>
        <v>0.27961733518188064</v>
      </c>
      <c r="L612" s="61">
        <f t="shared" si="136"/>
        <v>0.21213190491212172</v>
      </c>
      <c r="M612" s="61">
        <f t="shared" si="136"/>
        <v>0.17106610565501862</v>
      </c>
      <c r="N612" s="61">
        <f t="shared" si="136"/>
        <v>0.17173151048489801</v>
      </c>
      <c r="O612" s="16">
        <f>RATE(M$324-I$324,,-I612,M612)</f>
        <v>3.8966380075062333E-2</v>
      </c>
      <c r="P612" s="59" t="s">
        <v>235</v>
      </c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</row>
    <row r="613" spans="1:71" x14ac:dyDescent="0.25">
      <c r="A613" s="2"/>
      <c r="B613" s="60" t="s">
        <v>236</v>
      </c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5"/>
      <c r="O613" s="58"/>
      <c r="P613" s="59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</row>
    <row r="614" spans="1:71" x14ac:dyDescent="0.25">
      <c r="A614" s="2"/>
      <c r="B614" s="35" t="e">
        <f t="shared" ref="B614:N614" si="137">B408/B433</f>
        <v>#VALUE!</v>
      </c>
      <c r="C614" s="53" t="e">
        <f t="shared" si="137"/>
        <v>#VALUE!</v>
      </c>
      <c r="D614" s="53" t="e">
        <f t="shared" si="137"/>
        <v>#VALUE!</v>
      </c>
      <c r="E614" s="53" t="e">
        <f t="shared" si="137"/>
        <v>#VALUE!</v>
      </c>
      <c r="F614" s="53" t="e">
        <f t="shared" si="137"/>
        <v>#VALUE!</v>
      </c>
      <c r="G614" s="53" t="e">
        <f t="shared" si="137"/>
        <v>#VALUE!</v>
      </c>
      <c r="H614" s="53">
        <f t="shared" si="137"/>
        <v>1.1915130796712785</v>
      </c>
      <c r="I614" s="53">
        <f t="shared" si="137"/>
        <v>0.21448208839660721</v>
      </c>
      <c r="J614" s="53">
        <f t="shared" si="137"/>
        <v>7.1590891013646157E-2</v>
      </c>
      <c r="K614" s="53">
        <f t="shared" si="137"/>
        <v>0.21029255562720392</v>
      </c>
      <c r="L614" s="53">
        <f t="shared" si="137"/>
        <v>0.41609119225629188</v>
      </c>
      <c r="M614" s="53">
        <f t="shared" si="137"/>
        <v>0.41044343714619208</v>
      </c>
      <c r="N614" s="53">
        <f t="shared" si="137"/>
        <v>0.39881001263115085</v>
      </c>
      <c r="O614" s="16">
        <f>RATE(M$324-I$324,,-I614,M614)</f>
        <v>0.17615774170952045</v>
      </c>
      <c r="P614" s="59" t="s">
        <v>237</v>
      </c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</row>
    <row r="615" spans="1:71" x14ac:dyDescent="0.25">
      <c r="A615" s="2"/>
      <c r="B615" s="35" t="e">
        <f t="shared" ref="B615:N615" si="138">B408/B546</f>
        <v>#VALUE!</v>
      </c>
      <c r="C615" s="53" t="e">
        <f t="shared" si="138"/>
        <v>#VALUE!</v>
      </c>
      <c r="D615" s="53" t="e">
        <f t="shared" si="138"/>
        <v>#VALUE!</v>
      </c>
      <c r="E615" s="53" t="e">
        <f t="shared" si="138"/>
        <v>#VALUE!</v>
      </c>
      <c r="F615" s="53" t="e">
        <f t="shared" si="138"/>
        <v>#VALUE!</v>
      </c>
      <c r="G615" s="53" t="e">
        <f t="shared" si="138"/>
        <v>#VALUE!</v>
      </c>
      <c r="H615" s="53">
        <f t="shared" si="138"/>
        <v>8.4622943186729813</v>
      </c>
      <c r="I615" s="53">
        <f t="shared" si="138"/>
        <v>1.4609422157796705</v>
      </c>
      <c r="J615" s="53">
        <f>J408/J546</f>
        <v>0.20342255386186917</v>
      </c>
      <c r="K615" s="53">
        <f t="shared" si="138"/>
        <v>0.7520726692084968</v>
      </c>
      <c r="L615" s="53">
        <f t="shared" si="138"/>
        <v>1.9614738878089215</v>
      </c>
      <c r="M615" s="53">
        <f t="shared" si="138"/>
        <v>2.3993264801030487</v>
      </c>
      <c r="N615" s="53">
        <f t="shared" si="138"/>
        <v>2.322287922030605</v>
      </c>
      <c r="O615" s="16">
        <f>RATE(M$324-I$324,,-I615,M615)</f>
        <v>0.13204600674824113</v>
      </c>
      <c r="P615" s="59" t="s">
        <v>238</v>
      </c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</row>
    <row r="616" spans="1:71" x14ac:dyDescent="0.25">
      <c r="A616" s="2"/>
      <c r="B616" s="60" t="s">
        <v>239</v>
      </c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5"/>
      <c r="O616" s="58"/>
      <c r="P616" s="59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</row>
    <row r="617" spans="1:71" x14ac:dyDescent="0.25">
      <c r="A617" s="2"/>
      <c r="B617" s="18"/>
      <c r="C617" s="18"/>
      <c r="D617" s="62"/>
      <c r="E617" s="18"/>
      <c r="F617" s="62"/>
      <c r="G617" s="18"/>
      <c r="H617" s="62"/>
      <c r="I617" s="19">
        <v>1380000</v>
      </c>
      <c r="J617" s="19">
        <v>1380000</v>
      </c>
      <c r="K617" s="19">
        <v>1380000</v>
      </c>
      <c r="L617" s="19">
        <v>1380000</v>
      </c>
      <c r="M617" s="19">
        <v>1380000</v>
      </c>
      <c r="N617" s="19">
        <v>1380000</v>
      </c>
      <c r="O617" s="63"/>
      <c r="P617" s="64" t="s">
        <v>240</v>
      </c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</row>
    <row r="618" spans="1:71" x14ac:dyDescent="0.25">
      <c r="A618" s="2"/>
      <c r="B618" s="35"/>
      <c r="C618" s="35"/>
      <c r="D618" s="35"/>
      <c r="E618" s="35"/>
      <c r="F618" s="35"/>
      <c r="G618" s="35"/>
      <c r="H618" s="35"/>
      <c r="I618" s="35">
        <f t="shared" ref="I618:U618" si="139">I433/I617</f>
        <v>1.3361385652173914</v>
      </c>
      <c r="J618" s="35">
        <f t="shared" si="139"/>
        <v>1.6098462514492753</v>
      </c>
      <c r="K618" s="35">
        <f t="shared" si="139"/>
        <v>1.5767853021739131</v>
      </c>
      <c r="L618" s="35">
        <f t="shared" si="139"/>
        <v>1.5685501050724637</v>
      </c>
      <c r="M618" s="35">
        <f t="shared" si="139"/>
        <v>1.5513925217391304</v>
      </c>
      <c r="N618" s="35">
        <f t="shared" si="139"/>
        <v>1.4824173913043479</v>
      </c>
      <c r="O618" s="16">
        <f>RATE(M$324-I$324,,-I618,M618)</f>
        <v>3.8048269041241985E-2</v>
      </c>
      <c r="P618" s="64" t="s">
        <v>241</v>
      </c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</row>
    <row r="619" spans="1:71" x14ac:dyDescent="0.25">
      <c r="A619" s="2"/>
      <c r="B619" s="35"/>
      <c r="C619" s="35"/>
      <c r="D619" s="35"/>
      <c r="E619" s="35"/>
      <c r="F619" s="35"/>
      <c r="G619" s="35"/>
      <c r="H619" s="35"/>
      <c r="I619" s="35">
        <f t="shared" ref="I619:U619" si="140">I546/I617</f>
        <v>0.19615956521739131</v>
      </c>
      <c r="J619" s="35">
        <f t="shared" si="140"/>
        <v>0.56655629057971013</v>
      </c>
      <c r="K619" s="35">
        <f t="shared" si="140"/>
        <v>0.44089650434782607</v>
      </c>
      <c r="L619" s="35">
        <f t="shared" si="140"/>
        <v>0.33273952173913041</v>
      </c>
      <c r="M619" s="35">
        <f t="shared" si="140"/>
        <v>0.26539067703623187</v>
      </c>
      <c r="N619" s="35">
        <f t="shared" si="140"/>
        <v>0.25457777777777774</v>
      </c>
      <c r="O619" s="16">
        <f>RATE(M$324-I$324,,-I619,M619)</f>
        <v>7.8497252429448883E-2</v>
      </c>
      <c r="P619" s="59" t="s">
        <v>242</v>
      </c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</row>
    <row r="620" spans="1:71" x14ac:dyDescent="0.25">
      <c r="A620" s="2"/>
      <c r="B620" s="65"/>
      <c r="C620" s="65"/>
      <c r="D620" s="66"/>
      <c r="E620" s="65"/>
      <c r="F620" s="66"/>
      <c r="G620" s="65"/>
      <c r="H620" s="66"/>
      <c r="I620" s="65" t="e">
        <f t="shared" ref="I620:N620" si="141">+I619/H619-1</f>
        <v>#DIV/0!</v>
      </c>
      <c r="J620" s="66">
        <f t="shared" si="141"/>
        <v>1.8882419776564627</v>
      </c>
      <c r="K620" s="65">
        <f t="shared" si="141"/>
        <v>-0.22179576561281633</v>
      </c>
      <c r="L620" s="66">
        <f t="shared" si="141"/>
        <v>-0.24531149950640097</v>
      </c>
      <c r="M620" s="65">
        <f t="shared" si="141"/>
        <v>-0.20240710917322413</v>
      </c>
      <c r="N620" s="67">
        <f t="shared" si="141"/>
        <v>-4.0743327456743805E-2</v>
      </c>
      <c r="O620" s="16"/>
      <c r="P620" s="68" t="s">
        <v>243</v>
      </c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</row>
    <row r="621" spans="1:71" x14ac:dyDescent="0.25">
      <c r="A621" s="2"/>
      <c r="B621" s="35"/>
      <c r="C621" s="35"/>
      <c r="D621" s="35"/>
      <c r="E621" s="35"/>
      <c r="F621" s="35"/>
      <c r="G621" s="35"/>
      <c r="H621" s="35"/>
      <c r="I621" s="35">
        <v>0.105</v>
      </c>
      <c r="J621" s="35">
        <v>0.49</v>
      </c>
      <c r="K621" s="35">
        <v>0.34</v>
      </c>
      <c r="L621" s="35">
        <v>0.34</v>
      </c>
      <c r="M621" s="35">
        <v>0.26</v>
      </c>
      <c r="N621" s="35">
        <v>0.11</v>
      </c>
      <c r="O621" s="16">
        <f>RATE(M$324-I$324,,-I621,M621)</f>
        <v>0.25442878830919641</v>
      </c>
      <c r="P621" s="64" t="s">
        <v>244</v>
      </c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</row>
    <row r="622" spans="1:71" x14ac:dyDescent="0.25">
      <c r="A622" s="2"/>
      <c r="B622" s="65"/>
      <c r="C622" s="65"/>
      <c r="D622" s="66"/>
      <c r="E622" s="65"/>
      <c r="F622" s="66"/>
      <c r="G622" s="65"/>
      <c r="H622" s="66"/>
      <c r="I622" s="65">
        <f t="shared" ref="I622:U622" si="142">+I621/I631</f>
        <v>1.4246947082767978E-2</v>
      </c>
      <c r="J622" s="66">
        <f t="shared" si="142"/>
        <v>3.202614379084967E-2</v>
      </c>
      <c r="K622" s="65">
        <f t="shared" si="142"/>
        <v>1.4814814814814817E-2</v>
      </c>
      <c r="L622" s="66">
        <f t="shared" si="142"/>
        <v>2.1601016518424398E-2</v>
      </c>
      <c r="M622" s="65">
        <f t="shared" si="142"/>
        <v>2.6052104208416832E-2</v>
      </c>
      <c r="N622" s="67">
        <f t="shared" si="142"/>
        <v>9.7345132743362831E-3</v>
      </c>
      <c r="O622" s="16">
        <f>RATE(M$324-I$324,,-I622,M622)</f>
        <v>0.16286754259651406</v>
      </c>
      <c r="P622" s="68" t="s">
        <v>245</v>
      </c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</row>
    <row r="623" spans="1:71" x14ac:dyDescent="0.25">
      <c r="A623" s="2"/>
      <c r="B623" s="69"/>
      <c r="C623" s="69"/>
      <c r="D623" s="70"/>
      <c r="E623" s="69"/>
      <c r="F623" s="70"/>
      <c r="G623" s="69"/>
      <c r="H623" s="70"/>
      <c r="I623" s="69">
        <f t="shared" ref="I623:U623" si="143">+I621/I619</f>
        <v>0.5352785110613143</v>
      </c>
      <c r="J623" s="70">
        <f t="shared" si="143"/>
        <v>0.86487434372782901</v>
      </c>
      <c r="K623" s="69">
        <f t="shared" si="143"/>
        <v>0.7711560346864802</v>
      </c>
      <c r="L623" s="70">
        <f t="shared" si="143"/>
        <v>1.0218203062351032</v>
      </c>
      <c r="M623" s="69">
        <f t="shared" si="143"/>
        <v>0.97968776787326284</v>
      </c>
      <c r="N623" s="71">
        <f t="shared" si="143"/>
        <v>0.43208798882681571</v>
      </c>
      <c r="O623" s="58"/>
      <c r="P623" s="72" t="s">
        <v>246</v>
      </c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</row>
    <row r="624" spans="1:71" x14ac:dyDescent="0.25">
      <c r="A624" s="2"/>
      <c r="B624" s="40"/>
      <c r="C624" s="40"/>
      <c r="D624" s="40"/>
      <c r="E624" s="40"/>
      <c r="F624" s="40"/>
      <c r="G624" s="40"/>
      <c r="H624" s="40"/>
      <c r="I624" s="40">
        <f t="shared" ref="I624:U624" si="144">+I631*I617</f>
        <v>10170600</v>
      </c>
      <c r="J624" s="40">
        <f t="shared" si="144"/>
        <v>21114000</v>
      </c>
      <c r="K624" s="40">
        <f t="shared" si="144"/>
        <v>31671000</v>
      </c>
      <c r="L624" s="40">
        <f t="shared" si="144"/>
        <v>21721200</v>
      </c>
      <c r="M624" s="40">
        <f t="shared" si="144"/>
        <v>13772400</v>
      </c>
      <c r="N624" s="40">
        <f t="shared" si="144"/>
        <v>15594000.000000002</v>
      </c>
      <c r="O624" s="16">
        <f>RATE(M$324-I$324,,-I624,M624)</f>
        <v>7.8737467818760509E-2</v>
      </c>
      <c r="P624" s="59" t="s">
        <v>247</v>
      </c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</row>
    <row r="625" spans="1:71" x14ac:dyDescent="0.25">
      <c r="A625" s="2"/>
      <c r="B625" s="73"/>
      <c r="C625" s="73"/>
      <c r="D625" s="74"/>
      <c r="E625" s="73"/>
      <c r="F625" s="74"/>
      <c r="G625" s="73"/>
      <c r="H625" s="74"/>
      <c r="I625" s="73">
        <f t="shared" ref="I625:U625" si="145">+I631/I$618</f>
        <v>5.5158949766567753</v>
      </c>
      <c r="J625" s="74">
        <f t="shared" si="145"/>
        <v>9.5040131852504981</v>
      </c>
      <c r="K625" s="73">
        <f t="shared" si="145"/>
        <v>14.554930191421017</v>
      </c>
      <c r="L625" s="74">
        <f t="shared" si="145"/>
        <v>10.034744793359881</v>
      </c>
      <c r="M625" s="73">
        <f t="shared" si="145"/>
        <v>6.4329303255969643</v>
      </c>
      <c r="N625" s="75">
        <f t="shared" si="145"/>
        <v>7.622684451952745</v>
      </c>
      <c r="O625" s="76">
        <f t="shared" ref="O625:O628" si="146">(SUM(B625:N625)-MAX(B625:N625)-MIN(B625:N625))/(COUNTA(B625:N625)-2)</f>
        <v>8.3985931890400209</v>
      </c>
      <c r="P625" s="77" t="s">
        <v>248</v>
      </c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</row>
    <row r="626" spans="1:71" x14ac:dyDescent="0.25">
      <c r="A626" s="2"/>
      <c r="B626" s="73"/>
      <c r="C626" s="73"/>
      <c r="D626" s="74"/>
      <c r="E626" s="73"/>
      <c r="F626" s="74"/>
      <c r="G626" s="73"/>
      <c r="H626" s="74"/>
      <c r="I626" s="73">
        <f t="shared" ref="I626:U626" si="147">+I631/I$619</f>
        <v>37.571453585922733</v>
      </c>
      <c r="J626" s="74">
        <f t="shared" si="147"/>
        <v>27.005260120481193</v>
      </c>
      <c r="K626" s="73">
        <f t="shared" si="147"/>
        <v>52.053032341337406</v>
      </c>
      <c r="L626" s="74">
        <f t="shared" si="147"/>
        <v>47.30426947100154</v>
      </c>
      <c r="M626" s="73">
        <f t="shared" si="147"/>
        <v>37.604938166827552</v>
      </c>
      <c r="N626" s="75">
        <f t="shared" si="147"/>
        <v>44.387220670391073</v>
      </c>
      <c r="O626" s="76">
        <f t="shared" si="146"/>
        <v>41.716970473535717</v>
      </c>
      <c r="P626" s="77" t="s">
        <v>249</v>
      </c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</row>
    <row r="627" spans="1:71" x14ac:dyDescent="0.25">
      <c r="A627" s="2"/>
      <c r="B627" s="73"/>
      <c r="C627" s="73"/>
      <c r="D627" s="74"/>
      <c r="E627" s="73"/>
      <c r="F627" s="74"/>
      <c r="G627" s="73"/>
      <c r="H627" s="74"/>
      <c r="I627" s="73">
        <f t="shared" ref="I627:U627" si="148">+(I624+I408-I330-I336)/I517</f>
        <v>21.996433436611614</v>
      </c>
      <c r="J627" s="74">
        <f t="shared" si="148"/>
        <v>19.136714830207996</v>
      </c>
      <c r="K627" s="73">
        <f t="shared" si="148"/>
        <v>35.092855646877126</v>
      </c>
      <c r="L627" s="74">
        <f t="shared" si="148"/>
        <v>33.6546491254202</v>
      </c>
      <c r="M627" s="73">
        <f t="shared" si="148"/>
        <v>26.287946281174442</v>
      </c>
      <c r="N627" s="75">
        <f t="shared" si="148"/>
        <v>27.027382777984279</v>
      </c>
      <c r="O627" s="76">
        <f t="shared" si="146"/>
        <v>27.241602905297636</v>
      </c>
      <c r="P627" s="77" t="s">
        <v>250</v>
      </c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</row>
    <row r="628" spans="1:71" x14ac:dyDescent="0.25">
      <c r="A628" s="2"/>
      <c r="B628" s="73"/>
      <c r="C628" s="73"/>
      <c r="D628" s="74"/>
      <c r="E628" s="73"/>
      <c r="F628" s="74"/>
      <c r="G628" s="73"/>
      <c r="H628" s="74"/>
      <c r="I628" s="73">
        <f t="shared" ref="I628:U628" si="149">I624/I441</f>
        <v>5.1136159066085378</v>
      </c>
      <c r="J628" s="74">
        <f t="shared" si="149"/>
        <v>4.4872435708273377</v>
      </c>
      <c r="K628" s="73">
        <f t="shared" si="149"/>
        <v>6.0169779168511264</v>
      </c>
      <c r="L628" s="74">
        <f t="shared" si="149"/>
        <v>3.8358205187827767</v>
      </c>
      <c r="M628" s="73">
        <f t="shared" si="149"/>
        <v>2.5944518753945385</v>
      </c>
      <c r="N628" s="75">
        <f t="shared" si="149"/>
        <v>3.7724620431387352</v>
      </c>
      <c r="O628" s="76">
        <f t="shared" si="146"/>
        <v>4.3022855098393471</v>
      </c>
      <c r="P628" s="77" t="s">
        <v>251</v>
      </c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</row>
    <row r="629" spans="1:71" x14ac:dyDescent="0.25">
      <c r="A629" s="78"/>
      <c r="B629" s="79"/>
      <c r="C629" s="79"/>
      <c r="D629" s="80"/>
      <c r="E629" s="79"/>
      <c r="F629" s="80"/>
      <c r="G629" s="79"/>
      <c r="H629" s="80"/>
      <c r="I629" s="79">
        <v>9.6</v>
      </c>
      <c r="J629" s="80">
        <v>29.5</v>
      </c>
      <c r="K629" s="79">
        <v>29.5</v>
      </c>
      <c r="L629" s="80">
        <v>23.1</v>
      </c>
      <c r="M629" s="79">
        <v>12.7</v>
      </c>
      <c r="N629" s="81">
        <v>13</v>
      </c>
      <c r="O629" s="16"/>
      <c r="P629" s="82" t="s">
        <v>252</v>
      </c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9"/>
      <c r="BQ629" s="39"/>
      <c r="BR629" s="39"/>
      <c r="BS629" s="39"/>
    </row>
    <row r="630" spans="1:71" x14ac:dyDescent="0.25">
      <c r="A630" s="83"/>
      <c r="B630" s="84"/>
      <c r="C630" s="84"/>
      <c r="D630" s="85"/>
      <c r="E630" s="84"/>
      <c r="F630" s="85"/>
      <c r="G630" s="84"/>
      <c r="H630" s="85"/>
      <c r="I630" s="84">
        <v>4.92</v>
      </c>
      <c r="J630" s="85">
        <v>8.0500000000000007</v>
      </c>
      <c r="K630" s="84">
        <v>18.010000000000002</v>
      </c>
      <c r="L630" s="85">
        <v>7.8</v>
      </c>
      <c r="M630" s="84">
        <v>6.7</v>
      </c>
      <c r="N630" s="86">
        <v>4.5599999999999996</v>
      </c>
      <c r="O630" s="87"/>
      <c r="P630" s="88" t="s">
        <v>253</v>
      </c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  <c r="BB630" s="89"/>
      <c r="BC630" s="89"/>
      <c r="BD630" s="89"/>
      <c r="BE630" s="89"/>
      <c r="BF630" s="89"/>
      <c r="BG630" s="89"/>
      <c r="BH630" s="89"/>
      <c r="BI630" s="89"/>
      <c r="BJ630" s="89"/>
      <c r="BK630" s="89"/>
      <c r="BL630" s="89"/>
      <c r="BM630" s="89"/>
      <c r="BN630" s="89"/>
      <c r="BO630" s="89"/>
      <c r="BP630" s="89"/>
      <c r="BQ630" s="89"/>
      <c r="BR630" s="89"/>
      <c r="BS630" s="89"/>
    </row>
    <row r="631" spans="1:71" x14ac:dyDescent="0.25">
      <c r="A631" s="90"/>
      <c r="B631" s="91"/>
      <c r="C631" s="91"/>
      <c r="D631" s="92"/>
      <c r="E631" s="91"/>
      <c r="F631" s="92"/>
      <c r="G631" s="91"/>
      <c r="H631" s="92"/>
      <c r="I631" s="91">
        <v>7.37</v>
      </c>
      <c r="J631" s="92">
        <v>15.3</v>
      </c>
      <c r="K631" s="91">
        <v>22.95</v>
      </c>
      <c r="L631" s="92">
        <v>15.74</v>
      </c>
      <c r="M631" s="91">
        <v>9.98</v>
      </c>
      <c r="N631" s="93">
        <f>VLOOKUP(Q631,[1]Price!1:1048576,5,FALSE)</f>
        <v>11.3</v>
      </c>
      <c r="O631" s="16"/>
      <c r="P631" s="77" t="s">
        <v>254</v>
      </c>
      <c r="Q631" s="4" t="s">
        <v>255</v>
      </c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</row>
    <row r="632" spans="1:71" x14ac:dyDescent="0.25">
      <c r="A632" s="2"/>
      <c r="B632" s="94" t="s">
        <v>256</v>
      </c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9"/>
      <c r="O632" s="39"/>
      <c r="P632" s="95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</row>
    <row r="633" spans="1:71" x14ac:dyDescent="0.25">
      <c r="A633" s="2"/>
      <c r="B633" s="73"/>
      <c r="C633" s="96" t="e">
        <f t="shared" ref="C633:N633" si="150">365/(C441/((C342+B342)/2))</f>
        <v>#VALUE!</v>
      </c>
      <c r="D633" s="96" t="e">
        <f t="shared" si="150"/>
        <v>#VALUE!</v>
      </c>
      <c r="E633" s="96" t="e">
        <f t="shared" si="150"/>
        <v>#VALUE!</v>
      </c>
      <c r="F633" s="96" t="e">
        <f t="shared" si="150"/>
        <v>#VALUE!</v>
      </c>
      <c r="G633" s="96" t="e">
        <f t="shared" si="150"/>
        <v>#VALUE!</v>
      </c>
      <c r="H633" s="96" t="e">
        <f t="shared" si="150"/>
        <v>#VALUE!</v>
      </c>
      <c r="I633" s="96">
        <f t="shared" si="150"/>
        <v>81.287316428059498</v>
      </c>
      <c r="J633" s="96">
        <f t="shared" si="150"/>
        <v>35.247554287813024</v>
      </c>
      <c r="K633" s="96">
        <f t="shared" si="150"/>
        <v>38.993049191803053</v>
      </c>
      <c r="L633" s="96">
        <f t="shared" si="150"/>
        <v>42.846782795108041</v>
      </c>
      <c r="M633" s="96">
        <f t="shared" si="150"/>
        <v>55.522759499462786</v>
      </c>
      <c r="N633" s="97">
        <f t="shared" si="150"/>
        <v>62.7280962002678</v>
      </c>
      <c r="O633" s="39"/>
      <c r="P633" s="95" t="s">
        <v>257</v>
      </c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</row>
    <row r="634" spans="1:71" x14ac:dyDescent="0.25">
      <c r="A634" s="2"/>
      <c r="B634" s="73"/>
      <c r="C634" s="96" t="e">
        <f t="shared" ref="C634:N634" si="151">365/(C461/((C348+B348)/2))</f>
        <v>#VALUE!</v>
      </c>
      <c r="D634" s="96" t="e">
        <f t="shared" si="151"/>
        <v>#VALUE!</v>
      </c>
      <c r="E634" s="96" t="e">
        <f t="shared" si="151"/>
        <v>#VALUE!</v>
      </c>
      <c r="F634" s="96" t="e">
        <f t="shared" si="151"/>
        <v>#VALUE!</v>
      </c>
      <c r="G634" s="96" t="e">
        <f t="shared" si="151"/>
        <v>#VALUE!</v>
      </c>
      <c r="H634" s="96" t="e">
        <f t="shared" si="151"/>
        <v>#VALUE!</v>
      </c>
      <c r="I634" s="96">
        <f t="shared" si="151"/>
        <v>60.359582557531311</v>
      </c>
      <c r="J634" s="96">
        <f t="shared" si="151"/>
        <v>38.858511159558439</v>
      </c>
      <c r="K634" s="96">
        <f t="shared" si="151"/>
        <v>60.062461205053751</v>
      </c>
      <c r="L634" s="96">
        <f t="shared" si="151"/>
        <v>100.0867342418093</v>
      </c>
      <c r="M634" s="96">
        <f t="shared" si="151"/>
        <v>133.01080333096635</v>
      </c>
      <c r="N634" s="97">
        <f t="shared" si="151"/>
        <v>160.09392058344417</v>
      </c>
      <c r="O634" s="39"/>
      <c r="P634" s="95" t="s">
        <v>258</v>
      </c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</row>
    <row r="635" spans="1:71" x14ac:dyDescent="0.25">
      <c r="A635" s="2"/>
      <c r="B635" s="73"/>
      <c r="C635" s="96" t="e">
        <f t="shared" ref="C635:N635" si="152">365/(C461/((C384+B384)/2))</f>
        <v>#VALUE!</v>
      </c>
      <c r="D635" s="96" t="e">
        <f t="shared" si="152"/>
        <v>#VALUE!</v>
      </c>
      <c r="E635" s="96" t="e">
        <f t="shared" si="152"/>
        <v>#VALUE!</v>
      </c>
      <c r="F635" s="96" t="e">
        <f t="shared" si="152"/>
        <v>#VALUE!</v>
      </c>
      <c r="G635" s="96" t="e">
        <f t="shared" si="152"/>
        <v>#VALUE!</v>
      </c>
      <c r="H635" s="96" t="e">
        <f t="shared" si="152"/>
        <v>#VALUE!</v>
      </c>
      <c r="I635" s="96">
        <f t="shared" si="152"/>
        <v>131.51474389462166</v>
      </c>
      <c r="J635" s="96">
        <f t="shared" si="152"/>
        <v>62.570078968518843</v>
      </c>
      <c r="K635" s="96">
        <f t="shared" si="152"/>
        <v>57.302848690556139</v>
      </c>
      <c r="L635" s="96">
        <f t="shared" si="152"/>
        <v>56.566734471534936</v>
      </c>
      <c r="M635" s="96">
        <f t="shared" si="152"/>
        <v>60.760550959448864</v>
      </c>
      <c r="N635" s="97">
        <f t="shared" si="152"/>
        <v>73.951864121509303</v>
      </c>
      <c r="O635" s="39"/>
      <c r="P635" s="95" t="s">
        <v>259</v>
      </c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</row>
    <row r="636" spans="1:71" x14ac:dyDescent="0.25">
      <c r="A636" s="2"/>
      <c r="B636" s="98"/>
      <c r="C636" s="99" t="e">
        <f t="shared" ref="C636:N636" si="153">C634+C633-C635</f>
        <v>#VALUE!</v>
      </c>
      <c r="D636" s="99" t="e">
        <f t="shared" si="153"/>
        <v>#VALUE!</v>
      </c>
      <c r="E636" s="99" t="e">
        <f t="shared" si="153"/>
        <v>#VALUE!</v>
      </c>
      <c r="F636" s="99" t="e">
        <f t="shared" si="153"/>
        <v>#VALUE!</v>
      </c>
      <c r="G636" s="99" t="e">
        <f t="shared" si="153"/>
        <v>#VALUE!</v>
      </c>
      <c r="H636" s="99" t="e">
        <f t="shared" si="153"/>
        <v>#VALUE!</v>
      </c>
      <c r="I636" s="99">
        <f t="shared" si="153"/>
        <v>10.13215509096915</v>
      </c>
      <c r="J636" s="99">
        <f t="shared" si="153"/>
        <v>11.535986478852621</v>
      </c>
      <c r="K636" s="99">
        <f t="shared" si="153"/>
        <v>41.752661706300664</v>
      </c>
      <c r="L636" s="99">
        <f t="shared" si="153"/>
        <v>86.366782565382408</v>
      </c>
      <c r="M636" s="99">
        <f t="shared" si="153"/>
        <v>127.77301187098027</v>
      </c>
      <c r="N636" s="100">
        <f t="shared" si="153"/>
        <v>148.87015266220266</v>
      </c>
      <c r="O636" s="39"/>
      <c r="P636" s="95" t="s">
        <v>260</v>
      </c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</row>
    <row r="637" spans="1:71" x14ac:dyDescent="0.25">
      <c r="A637" s="2"/>
      <c r="B637" s="101" t="s">
        <v>261</v>
      </c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5"/>
      <c r="O637" s="58"/>
      <c r="P637" s="59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</row>
    <row r="638" spans="1:71" x14ac:dyDescent="0.25">
      <c r="A638" s="2"/>
      <c r="B638" s="102"/>
      <c r="C638" s="103" t="e">
        <f t="shared" ref="C638:N638" si="154">+C626/C620/100</f>
        <v>#DIV/0!</v>
      </c>
      <c r="D638" s="102" t="e">
        <f t="shared" si="154"/>
        <v>#DIV/0!</v>
      </c>
      <c r="E638" s="103" t="e">
        <f t="shared" si="154"/>
        <v>#DIV/0!</v>
      </c>
      <c r="F638" s="102" t="e">
        <f t="shared" si="154"/>
        <v>#DIV/0!</v>
      </c>
      <c r="G638" s="103" t="e">
        <f t="shared" si="154"/>
        <v>#DIV/0!</v>
      </c>
      <c r="H638" s="102" t="e">
        <f t="shared" si="154"/>
        <v>#DIV/0!</v>
      </c>
      <c r="I638" s="103" t="e">
        <f t="shared" si="154"/>
        <v>#DIV/0!</v>
      </c>
      <c r="J638" s="102">
        <f t="shared" si="154"/>
        <v>0.14301800531941353</v>
      </c>
      <c r="K638" s="103">
        <f t="shared" si="154"/>
        <v>-2.3468902662553606</v>
      </c>
      <c r="L638" s="102">
        <f t="shared" si="154"/>
        <v>-1.9283347729798219</v>
      </c>
      <c r="M638" s="103">
        <f t="shared" si="154"/>
        <v>-1.8578862333656709</v>
      </c>
      <c r="N638" s="104">
        <f t="shared" si="154"/>
        <v>-10.894353368049259</v>
      </c>
      <c r="O638" s="58"/>
      <c r="P638" s="59" t="s">
        <v>262</v>
      </c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</row>
    <row r="639" spans="1:71" x14ac:dyDescent="0.25">
      <c r="A639" s="2"/>
      <c r="B639" s="105"/>
      <c r="C639" s="2"/>
      <c r="D639" s="105"/>
      <c r="E639" s="2"/>
      <c r="F639" s="105"/>
      <c r="G639" s="2"/>
      <c r="H639" s="105"/>
      <c r="I639" s="5"/>
      <c r="J639" s="106"/>
      <c r="K639" s="5"/>
      <c r="L639" s="106"/>
      <c r="M639" s="5"/>
      <c r="N639" s="107">
        <v>63.5</v>
      </c>
      <c r="O639" s="63"/>
      <c r="P639" s="64" t="s">
        <v>263</v>
      </c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</row>
    <row r="640" spans="1:71" x14ac:dyDescent="0.25">
      <c r="A640" s="2"/>
      <c r="B640" s="108">
        <f t="shared" ref="B640:N643" si="155">($O625-B625)/$O625</f>
        <v>1</v>
      </c>
      <c r="C640" s="109">
        <f t="shared" si="155"/>
        <v>1</v>
      </c>
      <c r="D640" s="108">
        <f t="shared" si="155"/>
        <v>1</v>
      </c>
      <c r="E640" s="109">
        <f t="shared" si="155"/>
        <v>1</v>
      </c>
      <c r="F640" s="108">
        <f t="shared" si="155"/>
        <v>1</v>
      </c>
      <c r="G640" s="109">
        <f t="shared" si="155"/>
        <v>1</v>
      </c>
      <c r="H640" s="108">
        <f t="shared" si="155"/>
        <v>1</v>
      </c>
      <c r="I640" s="109">
        <f t="shared" si="155"/>
        <v>0.34323584289629638</v>
      </c>
      <c r="J640" s="108">
        <f t="shared" si="155"/>
        <v>-0.13161966192778879</v>
      </c>
      <c r="K640" s="109">
        <f t="shared" si="155"/>
        <v>-0.73302002654621723</v>
      </c>
      <c r="L640" s="108">
        <f t="shared" si="155"/>
        <v>-0.19481257961809623</v>
      </c>
      <c r="M640" s="109">
        <f t="shared" si="155"/>
        <v>0.23404668129517256</v>
      </c>
      <c r="N640" s="166">
        <f t="shared" si="155"/>
        <v>9.2385560250711957E-2</v>
      </c>
      <c r="O640" s="167"/>
      <c r="P640" s="168" t="s">
        <v>264</v>
      </c>
      <c r="Q640" s="2" t="s">
        <v>307</v>
      </c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</row>
    <row r="641" spans="1:71" x14ac:dyDescent="0.25">
      <c r="A641" s="2"/>
      <c r="B641" s="108">
        <f t="shared" si="155"/>
        <v>1</v>
      </c>
      <c r="C641" s="109">
        <f t="shared" si="155"/>
        <v>1</v>
      </c>
      <c r="D641" s="108">
        <f t="shared" si="155"/>
        <v>1</v>
      </c>
      <c r="E641" s="109">
        <f t="shared" si="155"/>
        <v>1</v>
      </c>
      <c r="F641" s="108">
        <f t="shared" si="155"/>
        <v>1</v>
      </c>
      <c r="G641" s="109">
        <f t="shared" si="155"/>
        <v>1</v>
      </c>
      <c r="H641" s="108">
        <f t="shared" si="155"/>
        <v>1</v>
      </c>
      <c r="I641" s="109">
        <f t="shared" si="155"/>
        <v>9.9372433821454151E-2</v>
      </c>
      <c r="J641" s="108">
        <f t="shared" si="155"/>
        <v>0.35265529078597146</v>
      </c>
      <c r="K641" s="109">
        <f t="shared" si="155"/>
        <v>-0.24776635864194999</v>
      </c>
      <c r="L641" s="108">
        <f t="shared" si="155"/>
        <v>-0.13393347920626872</v>
      </c>
      <c r="M641" s="109">
        <f t="shared" si="155"/>
        <v>9.8569772925307317E-2</v>
      </c>
      <c r="N641" s="110">
        <f t="shared" si="155"/>
        <v>-6.4008727540493415E-2</v>
      </c>
      <c r="O641" s="16"/>
      <c r="P641" s="111" t="s">
        <v>265</v>
      </c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</row>
    <row r="642" spans="1:71" x14ac:dyDescent="0.25">
      <c r="A642" s="2"/>
      <c r="B642" s="108">
        <f t="shared" si="155"/>
        <v>1</v>
      </c>
      <c r="C642" s="109">
        <f t="shared" si="155"/>
        <v>1</v>
      </c>
      <c r="D642" s="108">
        <f t="shared" si="155"/>
        <v>1</v>
      </c>
      <c r="E642" s="109">
        <f t="shared" si="155"/>
        <v>1</v>
      </c>
      <c r="F642" s="108">
        <f t="shared" si="155"/>
        <v>1</v>
      </c>
      <c r="G642" s="109">
        <f t="shared" si="155"/>
        <v>1</v>
      </c>
      <c r="H642" s="108">
        <f t="shared" si="155"/>
        <v>1</v>
      </c>
      <c r="I642" s="109">
        <f t="shared" si="155"/>
        <v>0.19254261531233177</v>
      </c>
      <c r="J642" s="108">
        <f t="shared" si="155"/>
        <v>0.29751876581071129</v>
      </c>
      <c r="K642" s="109">
        <f t="shared" si="155"/>
        <v>-0.28820817808972127</v>
      </c>
      <c r="L642" s="108">
        <f t="shared" si="155"/>
        <v>-0.23541368848289859</v>
      </c>
      <c r="M642" s="109">
        <f t="shared" si="155"/>
        <v>3.5007360889829954E-2</v>
      </c>
      <c r="N642" s="110">
        <f t="shared" si="155"/>
        <v>7.8637122807372756E-3</v>
      </c>
      <c r="O642" s="16"/>
      <c r="P642" s="111" t="s">
        <v>266</v>
      </c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</row>
    <row r="643" spans="1:71" x14ac:dyDescent="0.25">
      <c r="A643" s="2"/>
      <c r="B643" s="108">
        <f t="shared" si="155"/>
        <v>1</v>
      </c>
      <c r="C643" s="109">
        <f t="shared" si="155"/>
        <v>1</v>
      </c>
      <c r="D643" s="108">
        <f t="shared" si="155"/>
        <v>1</v>
      </c>
      <c r="E643" s="109">
        <f t="shared" si="155"/>
        <v>1</v>
      </c>
      <c r="F643" s="108">
        <f t="shared" si="155"/>
        <v>1</v>
      </c>
      <c r="G643" s="109">
        <f t="shared" si="155"/>
        <v>1</v>
      </c>
      <c r="H643" s="108">
        <f t="shared" si="155"/>
        <v>1</v>
      </c>
      <c r="I643" s="109">
        <f t="shared" si="155"/>
        <v>-0.18858125405988846</v>
      </c>
      <c r="J643" s="108">
        <f t="shared" si="155"/>
        <v>-4.2990652425319208E-2</v>
      </c>
      <c r="K643" s="109">
        <f t="shared" si="155"/>
        <v>-0.39855383913742354</v>
      </c>
      <c r="L643" s="108">
        <f t="shared" si="155"/>
        <v>0.10842260235629707</v>
      </c>
      <c r="M643" s="109">
        <f t="shared" si="155"/>
        <v>0.39695962309776633</v>
      </c>
      <c r="N643" s="110">
        <f t="shared" si="155"/>
        <v>0.12314930412891081</v>
      </c>
      <c r="O643" s="16"/>
      <c r="P643" s="111" t="s">
        <v>267</v>
      </c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</row>
    <row r="644" spans="1:71" x14ac:dyDescent="0.25">
      <c r="A644" s="2"/>
      <c r="B644" s="105"/>
      <c r="C644" s="2"/>
      <c r="D644" s="105"/>
      <c r="E644" s="2"/>
      <c r="F644" s="105"/>
      <c r="G644" s="2"/>
      <c r="H644" s="105"/>
      <c r="I644" s="70"/>
      <c r="J644" s="69"/>
      <c r="K644" s="70"/>
      <c r="L644" s="69"/>
      <c r="M644" s="70"/>
      <c r="N644" s="71">
        <f>N639/N631-1</f>
        <v>4.6194690265486722</v>
      </c>
      <c r="O644" s="58"/>
      <c r="P644" s="72" t="s">
        <v>268</v>
      </c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</row>
    <row r="645" spans="1:71" x14ac:dyDescent="0.25">
      <c r="A645" s="2"/>
      <c r="B645" s="112">
        <f t="shared" ref="B645:N645" si="156">AVERAGE(B640:B644)</f>
        <v>1</v>
      </c>
      <c r="C645" s="113">
        <f t="shared" si="156"/>
        <v>1</v>
      </c>
      <c r="D645" s="112">
        <f t="shared" si="156"/>
        <v>1</v>
      </c>
      <c r="E645" s="113">
        <f t="shared" si="156"/>
        <v>1</v>
      </c>
      <c r="F645" s="112">
        <f t="shared" si="156"/>
        <v>1</v>
      </c>
      <c r="G645" s="113">
        <f t="shared" si="156"/>
        <v>1</v>
      </c>
      <c r="H645" s="112">
        <f t="shared" si="156"/>
        <v>1</v>
      </c>
      <c r="I645" s="113">
        <f t="shared" si="156"/>
        <v>0.11164240949254847</v>
      </c>
      <c r="J645" s="114">
        <f t="shared" si="156"/>
        <v>0.1188909355608937</v>
      </c>
      <c r="K645" s="115">
        <f t="shared" si="156"/>
        <v>-0.416887100603828</v>
      </c>
      <c r="L645" s="114">
        <f t="shared" si="156"/>
        <v>-0.1139342862377416</v>
      </c>
      <c r="M645" s="115">
        <f t="shared" si="156"/>
        <v>0.19114585955201904</v>
      </c>
      <c r="N645" s="116">
        <f t="shared" si="156"/>
        <v>0.95577177513370781</v>
      </c>
      <c r="O645" s="16"/>
      <c r="P645" s="111" t="s">
        <v>269</v>
      </c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</row>
    <row r="646" spans="1:71" x14ac:dyDescent="0.25">
      <c r="A646" s="2"/>
      <c r="B646" s="117" t="s">
        <v>270</v>
      </c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5"/>
      <c r="O646" s="58"/>
      <c r="P646" s="59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</row>
    <row r="647" spans="1:71" x14ac:dyDescent="0.25">
      <c r="A647" s="4"/>
      <c r="B647" s="118"/>
      <c r="C647" s="119">
        <f t="shared" ref="C647:N647" si="157">+B$621+B647</f>
        <v>0</v>
      </c>
      <c r="D647" s="119">
        <f t="shared" si="157"/>
        <v>0</v>
      </c>
      <c r="E647" s="119">
        <f t="shared" si="157"/>
        <v>0</v>
      </c>
      <c r="F647" s="119">
        <f t="shared" si="157"/>
        <v>0</v>
      </c>
      <c r="G647" s="119">
        <f t="shared" si="157"/>
        <v>0</v>
      </c>
      <c r="H647" s="119">
        <f t="shared" si="157"/>
        <v>0</v>
      </c>
      <c r="I647" s="119">
        <f t="shared" si="157"/>
        <v>0</v>
      </c>
      <c r="J647" s="119">
        <f t="shared" si="157"/>
        <v>0.105</v>
      </c>
      <c r="K647" s="119">
        <f t="shared" si="157"/>
        <v>0.59499999999999997</v>
      </c>
      <c r="L647" s="119">
        <f t="shared" si="157"/>
        <v>0.93500000000000005</v>
      </c>
      <c r="M647" s="119">
        <f t="shared" si="157"/>
        <v>1.2750000000000001</v>
      </c>
      <c r="N647" s="120">
        <f t="shared" si="157"/>
        <v>1.5350000000000001</v>
      </c>
      <c r="O647" s="16"/>
      <c r="P647" s="77" t="s">
        <v>271</v>
      </c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</row>
    <row r="648" spans="1:71" x14ac:dyDescent="0.25">
      <c r="A648" s="4"/>
      <c r="B648" s="121">
        <f t="shared" ref="B648:N648" si="158">+B$631+B647</f>
        <v>0</v>
      </c>
      <c r="C648" s="122">
        <f t="shared" si="158"/>
        <v>0</v>
      </c>
      <c r="D648" s="122">
        <f t="shared" si="158"/>
        <v>0</v>
      </c>
      <c r="E648" s="122">
        <f t="shared" si="158"/>
        <v>0</v>
      </c>
      <c r="F648" s="122">
        <f t="shared" si="158"/>
        <v>0</v>
      </c>
      <c r="G648" s="122">
        <f t="shared" si="158"/>
        <v>0</v>
      </c>
      <c r="H648" s="122">
        <f t="shared" si="158"/>
        <v>0</v>
      </c>
      <c r="I648" s="122">
        <f t="shared" si="158"/>
        <v>7.37</v>
      </c>
      <c r="J648" s="122">
        <f t="shared" si="158"/>
        <v>15.405000000000001</v>
      </c>
      <c r="K648" s="122">
        <f t="shared" si="158"/>
        <v>23.544999999999998</v>
      </c>
      <c r="L648" s="122">
        <f t="shared" si="158"/>
        <v>16.675000000000001</v>
      </c>
      <c r="M648" s="122">
        <f t="shared" si="158"/>
        <v>11.255000000000001</v>
      </c>
      <c r="N648" s="123">
        <f t="shared" si="158"/>
        <v>12.835000000000001</v>
      </c>
      <c r="O648" s="16"/>
      <c r="P648" s="77" t="s">
        <v>272</v>
      </c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</row>
    <row r="649" spans="1:71" x14ac:dyDescent="0.25">
      <c r="A649" s="4"/>
      <c r="B649" s="124"/>
      <c r="C649" s="4"/>
      <c r="D649" s="4"/>
      <c r="E649" s="4"/>
      <c r="F649" s="4"/>
      <c r="G649" s="4"/>
      <c r="H649" s="4"/>
      <c r="I649" s="125"/>
      <c r="J649" s="125"/>
      <c r="K649" s="125"/>
      <c r="L649" s="125"/>
      <c r="M649" s="125"/>
      <c r="N649" s="126" t="e">
        <f>+N648/B648-1</f>
        <v>#DIV/0!</v>
      </c>
      <c r="O649" s="16"/>
      <c r="P649" s="127" t="s">
        <v>273</v>
      </c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</row>
    <row r="650" spans="1:71" x14ac:dyDescent="0.25">
      <c r="A650" s="41"/>
      <c r="B650" s="128"/>
      <c r="C650" s="129" t="e">
        <f t="shared" ref="C650:N650" si="159">RATE(C$324-$B$324,,-$B648,C648)</f>
        <v>#NUM!</v>
      </c>
      <c r="D650" s="129" t="e">
        <f t="shared" si="159"/>
        <v>#NUM!</v>
      </c>
      <c r="E650" s="129" t="e">
        <f t="shared" si="159"/>
        <v>#NUM!</v>
      </c>
      <c r="F650" s="129" t="e">
        <f t="shared" si="159"/>
        <v>#NUM!</v>
      </c>
      <c r="G650" s="129" t="e">
        <f t="shared" si="159"/>
        <v>#NUM!</v>
      </c>
      <c r="H650" s="129" t="e">
        <f t="shared" si="159"/>
        <v>#NUM!</v>
      </c>
      <c r="I650" s="129" t="e">
        <f t="shared" si="159"/>
        <v>#NUM!</v>
      </c>
      <c r="J650" s="129" t="e">
        <f t="shared" si="159"/>
        <v>#NUM!</v>
      </c>
      <c r="K650" s="129" t="e">
        <f t="shared" si="159"/>
        <v>#NUM!</v>
      </c>
      <c r="L650" s="129" t="e">
        <f t="shared" si="159"/>
        <v>#NUM!</v>
      </c>
      <c r="M650" s="129" t="e">
        <f t="shared" si="159"/>
        <v>#NUM!</v>
      </c>
      <c r="N650" s="130" t="e">
        <f t="shared" si="159"/>
        <v>#NUM!</v>
      </c>
      <c r="O650" s="41"/>
      <c r="P650" s="131" t="s">
        <v>274</v>
      </c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</row>
    <row r="651" spans="1:71" x14ac:dyDescent="0.25">
      <c r="A651" s="4"/>
      <c r="B651" s="118"/>
      <c r="C651" s="119"/>
      <c r="D651" s="119">
        <f t="shared" ref="D651:N651" si="160">+C$621+C651</f>
        <v>0</v>
      </c>
      <c r="E651" s="119">
        <f t="shared" si="160"/>
        <v>0</v>
      </c>
      <c r="F651" s="119">
        <f t="shared" si="160"/>
        <v>0</v>
      </c>
      <c r="G651" s="119">
        <f t="shared" si="160"/>
        <v>0</v>
      </c>
      <c r="H651" s="119">
        <f t="shared" si="160"/>
        <v>0</v>
      </c>
      <c r="I651" s="119">
        <f t="shared" si="160"/>
        <v>0</v>
      </c>
      <c r="J651" s="119">
        <f t="shared" si="160"/>
        <v>0.105</v>
      </c>
      <c r="K651" s="119">
        <f t="shared" si="160"/>
        <v>0.59499999999999997</v>
      </c>
      <c r="L651" s="119">
        <f t="shared" si="160"/>
        <v>0.93500000000000005</v>
      </c>
      <c r="M651" s="119">
        <f t="shared" si="160"/>
        <v>1.2750000000000001</v>
      </c>
      <c r="N651" s="120">
        <f t="shared" si="160"/>
        <v>1.5350000000000001</v>
      </c>
      <c r="O651" s="16"/>
      <c r="P651" s="77" t="s">
        <v>271</v>
      </c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</row>
    <row r="652" spans="1:71" x14ac:dyDescent="0.25">
      <c r="A652" s="4"/>
      <c r="B652" s="121"/>
      <c r="C652" s="122">
        <f t="shared" ref="C652:N652" si="161">+C$631+C651</f>
        <v>0</v>
      </c>
      <c r="D652" s="122">
        <f t="shared" si="161"/>
        <v>0</v>
      </c>
      <c r="E652" s="122">
        <f t="shared" si="161"/>
        <v>0</v>
      </c>
      <c r="F652" s="122">
        <f t="shared" si="161"/>
        <v>0</v>
      </c>
      <c r="G652" s="122">
        <f t="shared" si="161"/>
        <v>0</v>
      </c>
      <c r="H652" s="122">
        <f t="shared" si="161"/>
        <v>0</v>
      </c>
      <c r="I652" s="122">
        <f t="shared" si="161"/>
        <v>7.37</v>
      </c>
      <c r="J652" s="122">
        <f t="shared" si="161"/>
        <v>15.405000000000001</v>
      </c>
      <c r="K652" s="122">
        <f t="shared" si="161"/>
        <v>23.544999999999998</v>
      </c>
      <c r="L652" s="122">
        <f t="shared" si="161"/>
        <v>16.675000000000001</v>
      </c>
      <c r="M652" s="122">
        <f t="shared" si="161"/>
        <v>11.255000000000001</v>
      </c>
      <c r="N652" s="123">
        <f t="shared" si="161"/>
        <v>12.835000000000001</v>
      </c>
      <c r="O652" s="16"/>
      <c r="P652" s="77" t="s">
        <v>272</v>
      </c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</row>
    <row r="653" spans="1:71" x14ac:dyDescent="0.25">
      <c r="A653" s="4"/>
      <c r="B653" s="124"/>
      <c r="C653" s="4"/>
      <c r="D653" s="4"/>
      <c r="E653" s="4"/>
      <c r="F653" s="4"/>
      <c r="G653" s="4"/>
      <c r="H653" s="4"/>
      <c r="I653" s="125"/>
      <c r="J653" s="125"/>
      <c r="K653" s="125"/>
      <c r="L653" s="125"/>
      <c r="M653" s="125"/>
      <c r="N653" s="126" t="e">
        <f>+N652/C652-1</f>
        <v>#DIV/0!</v>
      </c>
      <c r="O653" s="16"/>
      <c r="P653" s="127" t="s">
        <v>273</v>
      </c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</row>
    <row r="654" spans="1:71" x14ac:dyDescent="0.25">
      <c r="A654" s="41"/>
      <c r="B654" s="128"/>
      <c r="C654" s="129"/>
      <c r="D654" s="129" t="e">
        <f t="shared" ref="D654:N654" si="162">RATE(D$324-$C$324,,-$C652,D652)</f>
        <v>#NUM!</v>
      </c>
      <c r="E654" s="129" t="e">
        <f t="shared" si="162"/>
        <v>#NUM!</v>
      </c>
      <c r="F654" s="129" t="e">
        <f t="shared" si="162"/>
        <v>#NUM!</v>
      </c>
      <c r="G654" s="129" t="e">
        <f t="shared" si="162"/>
        <v>#NUM!</v>
      </c>
      <c r="H654" s="129" t="e">
        <f t="shared" si="162"/>
        <v>#NUM!</v>
      </c>
      <c r="I654" s="129" t="e">
        <f t="shared" si="162"/>
        <v>#NUM!</v>
      </c>
      <c r="J654" s="129" t="e">
        <f t="shared" si="162"/>
        <v>#NUM!</v>
      </c>
      <c r="K654" s="129" t="e">
        <f t="shared" si="162"/>
        <v>#NUM!</v>
      </c>
      <c r="L654" s="129" t="e">
        <f t="shared" si="162"/>
        <v>#NUM!</v>
      </c>
      <c r="M654" s="129" t="e">
        <f t="shared" si="162"/>
        <v>#NUM!</v>
      </c>
      <c r="N654" s="130" t="e">
        <f t="shared" si="162"/>
        <v>#NUM!</v>
      </c>
      <c r="O654" s="41"/>
      <c r="P654" s="131" t="s">
        <v>274</v>
      </c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</row>
    <row r="655" spans="1:71" x14ac:dyDescent="0.25">
      <c r="A655" s="4"/>
      <c r="B655" s="118"/>
      <c r="C655" s="119"/>
      <c r="D655" s="119"/>
      <c r="E655" s="119">
        <f t="shared" ref="E655:N655" si="163">+D$621+D655</f>
        <v>0</v>
      </c>
      <c r="F655" s="119">
        <f t="shared" si="163"/>
        <v>0</v>
      </c>
      <c r="G655" s="119">
        <f t="shared" si="163"/>
        <v>0</v>
      </c>
      <c r="H655" s="119">
        <f t="shared" si="163"/>
        <v>0</v>
      </c>
      <c r="I655" s="119">
        <f t="shared" si="163"/>
        <v>0</v>
      </c>
      <c r="J655" s="119">
        <f t="shared" si="163"/>
        <v>0.105</v>
      </c>
      <c r="K655" s="119">
        <f t="shared" si="163"/>
        <v>0.59499999999999997</v>
      </c>
      <c r="L655" s="119">
        <f t="shared" si="163"/>
        <v>0.93500000000000005</v>
      </c>
      <c r="M655" s="119">
        <f t="shared" si="163"/>
        <v>1.2750000000000001</v>
      </c>
      <c r="N655" s="120">
        <f t="shared" si="163"/>
        <v>1.5350000000000001</v>
      </c>
      <c r="O655" s="16"/>
      <c r="P655" s="77" t="s">
        <v>271</v>
      </c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</row>
    <row r="656" spans="1:71" x14ac:dyDescent="0.25">
      <c r="A656" s="4"/>
      <c r="B656" s="121"/>
      <c r="C656" s="122"/>
      <c r="D656" s="122">
        <f t="shared" ref="D656:N656" si="164">+D$631+D655</f>
        <v>0</v>
      </c>
      <c r="E656" s="122">
        <f t="shared" si="164"/>
        <v>0</v>
      </c>
      <c r="F656" s="122">
        <f t="shared" si="164"/>
        <v>0</v>
      </c>
      <c r="G656" s="122">
        <f t="shared" si="164"/>
        <v>0</v>
      </c>
      <c r="H656" s="122">
        <f t="shared" si="164"/>
        <v>0</v>
      </c>
      <c r="I656" s="122">
        <f t="shared" si="164"/>
        <v>7.37</v>
      </c>
      <c r="J656" s="122">
        <f t="shared" si="164"/>
        <v>15.405000000000001</v>
      </c>
      <c r="K656" s="122">
        <f t="shared" si="164"/>
        <v>23.544999999999998</v>
      </c>
      <c r="L656" s="122">
        <f t="shared" si="164"/>
        <v>16.675000000000001</v>
      </c>
      <c r="M656" s="122">
        <f t="shared" si="164"/>
        <v>11.255000000000001</v>
      </c>
      <c r="N656" s="123">
        <f t="shared" si="164"/>
        <v>12.835000000000001</v>
      </c>
      <c r="O656" s="16"/>
      <c r="P656" s="77" t="s">
        <v>272</v>
      </c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</row>
    <row r="657" spans="1:71" x14ac:dyDescent="0.25">
      <c r="A657" s="4"/>
      <c r="B657" s="124"/>
      <c r="C657" s="4"/>
      <c r="D657" s="4"/>
      <c r="E657" s="4"/>
      <c r="F657" s="4"/>
      <c r="G657" s="4"/>
      <c r="H657" s="4"/>
      <c r="I657" s="125"/>
      <c r="J657" s="125"/>
      <c r="K657" s="125"/>
      <c r="L657" s="125"/>
      <c r="M657" s="125"/>
      <c r="N657" s="126" t="e">
        <f>+N656/D656-1</f>
        <v>#DIV/0!</v>
      </c>
      <c r="O657" s="16"/>
      <c r="P657" s="127" t="s">
        <v>273</v>
      </c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</row>
    <row r="658" spans="1:71" x14ac:dyDescent="0.25">
      <c r="A658" s="41"/>
      <c r="B658" s="128"/>
      <c r="C658" s="129"/>
      <c r="D658" s="129"/>
      <c r="E658" s="129" t="e">
        <f t="shared" ref="E658:N658" si="165">RATE(E$324-$D$324,,-$D656,E656)</f>
        <v>#NUM!</v>
      </c>
      <c r="F658" s="129" t="e">
        <f t="shared" si="165"/>
        <v>#NUM!</v>
      </c>
      <c r="G658" s="129" t="e">
        <f t="shared" si="165"/>
        <v>#NUM!</v>
      </c>
      <c r="H658" s="129" t="e">
        <f t="shared" si="165"/>
        <v>#NUM!</v>
      </c>
      <c r="I658" s="129" t="e">
        <f t="shared" si="165"/>
        <v>#NUM!</v>
      </c>
      <c r="J658" s="129" t="e">
        <f t="shared" si="165"/>
        <v>#NUM!</v>
      </c>
      <c r="K658" s="129" t="e">
        <f t="shared" si="165"/>
        <v>#NUM!</v>
      </c>
      <c r="L658" s="129" t="e">
        <f t="shared" si="165"/>
        <v>#NUM!</v>
      </c>
      <c r="M658" s="129" t="e">
        <f t="shared" si="165"/>
        <v>#NUM!</v>
      </c>
      <c r="N658" s="130" t="e">
        <f t="shared" si="165"/>
        <v>#NUM!</v>
      </c>
      <c r="O658" s="41"/>
      <c r="P658" s="131" t="s">
        <v>274</v>
      </c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</row>
    <row r="659" spans="1:71" x14ac:dyDescent="0.25">
      <c r="A659" s="4"/>
      <c r="B659" s="118"/>
      <c r="C659" s="119"/>
      <c r="D659" s="119"/>
      <c r="E659" s="119"/>
      <c r="F659" s="119">
        <f t="shared" ref="F659:N659" si="166">+E$621+E659</f>
        <v>0</v>
      </c>
      <c r="G659" s="119">
        <f t="shared" si="166"/>
        <v>0</v>
      </c>
      <c r="H659" s="119">
        <f t="shared" si="166"/>
        <v>0</v>
      </c>
      <c r="I659" s="119">
        <f t="shared" si="166"/>
        <v>0</v>
      </c>
      <c r="J659" s="119">
        <f t="shared" si="166"/>
        <v>0.105</v>
      </c>
      <c r="K659" s="119">
        <f t="shared" si="166"/>
        <v>0.59499999999999997</v>
      </c>
      <c r="L659" s="119">
        <f t="shared" si="166"/>
        <v>0.93500000000000005</v>
      </c>
      <c r="M659" s="119">
        <f t="shared" si="166"/>
        <v>1.2750000000000001</v>
      </c>
      <c r="N659" s="120">
        <f t="shared" si="166"/>
        <v>1.5350000000000001</v>
      </c>
      <c r="O659" s="16"/>
      <c r="P659" s="77" t="s">
        <v>271</v>
      </c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</row>
    <row r="660" spans="1:71" x14ac:dyDescent="0.25">
      <c r="A660" s="4"/>
      <c r="B660" s="121"/>
      <c r="C660" s="122"/>
      <c r="D660" s="122"/>
      <c r="E660" s="122">
        <f t="shared" ref="E660:N660" si="167">+E$631+E659</f>
        <v>0</v>
      </c>
      <c r="F660" s="122">
        <f t="shared" si="167"/>
        <v>0</v>
      </c>
      <c r="G660" s="122">
        <f t="shared" si="167"/>
        <v>0</v>
      </c>
      <c r="H660" s="122">
        <f t="shared" si="167"/>
        <v>0</v>
      </c>
      <c r="I660" s="122">
        <f t="shared" si="167"/>
        <v>7.37</v>
      </c>
      <c r="J660" s="122">
        <f t="shared" si="167"/>
        <v>15.405000000000001</v>
      </c>
      <c r="K660" s="122">
        <f t="shared" si="167"/>
        <v>23.544999999999998</v>
      </c>
      <c r="L660" s="122">
        <f t="shared" si="167"/>
        <v>16.675000000000001</v>
      </c>
      <c r="M660" s="122">
        <f t="shared" si="167"/>
        <v>11.255000000000001</v>
      </c>
      <c r="N660" s="123">
        <f t="shared" si="167"/>
        <v>12.835000000000001</v>
      </c>
      <c r="O660" s="16"/>
      <c r="P660" s="77" t="s">
        <v>272</v>
      </c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</row>
    <row r="661" spans="1:71" x14ac:dyDescent="0.25">
      <c r="A661" s="4"/>
      <c r="B661" s="124"/>
      <c r="C661" s="4"/>
      <c r="D661" s="4"/>
      <c r="E661" s="4"/>
      <c r="F661" s="4"/>
      <c r="G661" s="4"/>
      <c r="H661" s="4"/>
      <c r="I661" s="125"/>
      <c r="J661" s="125"/>
      <c r="K661" s="125"/>
      <c r="L661" s="125"/>
      <c r="M661" s="125"/>
      <c r="N661" s="126" t="e">
        <f>+N660/E660-1</f>
        <v>#DIV/0!</v>
      </c>
      <c r="O661" s="16"/>
      <c r="P661" s="127" t="s">
        <v>273</v>
      </c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</row>
    <row r="662" spans="1:71" x14ac:dyDescent="0.25">
      <c r="A662" s="41"/>
      <c r="B662" s="128"/>
      <c r="C662" s="129"/>
      <c r="D662" s="129"/>
      <c r="E662" s="129"/>
      <c r="F662" s="129" t="e">
        <f t="shared" ref="F662:N662" si="168">RATE(F$324-$E$324,,-$E660,F660)</f>
        <v>#NUM!</v>
      </c>
      <c r="G662" s="129" t="e">
        <f t="shared" si="168"/>
        <v>#NUM!</v>
      </c>
      <c r="H662" s="129" t="e">
        <f t="shared" si="168"/>
        <v>#NUM!</v>
      </c>
      <c r="I662" s="129" t="e">
        <f t="shared" si="168"/>
        <v>#NUM!</v>
      </c>
      <c r="J662" s="129" t="e">
        <f t="shared" si="168"/>
        <v>#NUM!</v>
      </c>
      <c r="K662" s="129" t="e">
        <f t="shared" si="168"/>
        <v>#NUM!</v>
      </c>
      <c r="L662" s="129" t="e">
        <f t="shared" si="168"/>
        <v>#NUM!</v>
      </c>
      <c r="M662" s="129" t="e">
        <f t="shared" si="168"/>
        <v>#NUM!</v>
      </c>
      <c r="N662" s="130" t="e">
        <f t="shared" si="168"/>
        <v>#NUM!</v>
      </c>
      <c r="O662" s="41"/>
      <c r="P662" s="131" t="s">
        <v>274</v>
      </c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</row>
    <row r="663" spans="1:71" x14ac:dyDescent="0.25">
      <c r="A663" s="4"/>
      <c r="B663" s="118"/>
      <c r="C663" s="119"/>
      <c r="D663" s="119"/>
      <c r="E663" s="119"/>
      <c r="F663" s="119"/>
      <c r="G663" s="119">
        <f t="shared" ref="G663:N663" si="169">+F$621+F663</f>
        <v>0</v>
      </c>
      <c r="H663" s="119">
        <f t="shared" si="169"/>
        <v>0</v>
      </c>
      <c r="I663" s="119">
        <f t="shared" si="169"/>
        <v>0</v>
      </c>
      <c r="J663" s="119">
        <f t="shared" si="169"/>
        <v>0.105</v>
      </c>
      <c r="K663" s="119">
        <f t="shared" si="169"/>
        <v>0.59499999999999997</v>
      </c>
      <c r="L663" s="119">
        <f t="shared" si="169"/>
        <v>0.93500000000000005</v>
      </c>
      <c r="M663" s="119">
        <f t="shared" si="169"/>
        <v>1.2750000000000001</v>
      </c>
      <c r="N663" s="120">
        <f t="shared" si="169"/>
        <v>1.5350000000000001</v>
      </c>
      <c r="O663" s="16"/>
      <c r="P663" s="77" t="s">
        <v>271</v>
      </c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</row>
    <row r="664" spans="1:71" x14ac:dyDescent="0.25">
      <c r="A664" s="4"/>
      <c r="B664" s="121"/>
      <c r="C664" s="122"/>
      <c r="D664" s="122"/>
      <c r="E664" s="122"/>
      <c r="F664" s="122">
        <f t="shared" ref="F664:N664" si="170">+F$631+F663</f>
        <v>0</v>
      </c>
      <c r="G664" s="122">
        <f t="shared" si="170"/>
        <v>0</v>
      </c>
      <c r="H664" s="122">
        <f t="shared" si="170"/>
        <v>0</v>
      </c>
      <c r="I664" s="122">
        <f t="shared" si="170"/>
        <v>7.37</v>
      </c>
      <c r="J664" s="122">
        <f t="shared" si="170"/>
        <v>15.405000000000001</v>
      </c>
      <c r="K664" s="122">
        <f t="shared" si="170"/>
        <v>23.544999999999998</v>
      </c>
      <c r="L664" s="122">
        <f t="shared" si="170"/>
        <v>16.675000000000001</v>
      </c>
      <c r="M664" s="122">
        <f t="shared" si="170"/>
        <v>11.255000000000001</v>
      </c>
      <c r="N664" s="123">
        <f t="shared" si="170"/>
        <v>12.835000000000001</v>
      </c>
      <c r="O664" s="16"/>
      <c r="P664" s="77" t="s">
        <v>272</v>
      </c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</row>
    <row r="665" spans="1:71" x14ac:dyDescent="0.25">
      <c r="A665" s="4"/>
      <c r="B665" s="124"/>
      <c r="C665" s="4"/>
      <c r="D665" s="4"/>
      <c r="E665" s="4"/>
      <c r="F665" s="4"/>
      <c r="G665" s="4"/>
      <c r="H665" s="4"/>
      <c r="I665" s="125"/>
      <c r="J665" s="125"/>
      <c r="K665" s="125"/>
      <c r="L665" s="125"/>
      <c r="M665" s="125"/>
      <c r="N665" s="126" t="e">
        <f>+N664/F664-1</f>
        <v>#DIV/0!</v>
      </c>
      <c r="O665" s="16"/>
      <c r="P665" s="127" t="s">
        <v>273</v>
      </c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</row>
    <row r="666" spans="1:71" x14ac:dyDescent="0.25">
      <c r="A666" s="41"/>
      <c r="B666" s="128"/>
      <c r="C666" s="129"/>
      <c r="D666" s="129"/>
      <c r="E666" s="129"/>
      <c r="F666" s="129"/>
      <c r="G666" s="129" t="e">
        <f t="shared" ref="G666:N666" si="171">RATE(G$324-$F$324,,-$F664,G664)</f>
        <v>#NUM!</v>
      </c>
      <c r="H666" s="129" t="e">
        <f t="shared" si="171"/>
        <v>#NUM!</v>
      </c>
      <c r="I666" s="129" t="e">
        <f t="shared" si="171"/>
        <v>#NUM!</v>
      </c>
      <c r="J666" s="129" t="e">
        <f t="shared" si="171"/>
        <v>#NUM!</v>
      </c>
      <c r="K666" s="129" t="e">
        <f t="shared" si="171"/>
        <v>#NUM!</v>
      </c>
      <c r="L666" s="129" t="e">
        <f t="shared" si="171"/>
        <v>#NUM!</v>
      </c>
      <c r="M666" s="129" t="e">
        <f t="shared" si="171"/>
        <v>#NUM!</v>
      </c>
      <c r="N666" s="130" t="e">
        <f t="shared" si="171"/>
        <v>#NUM!</v>
      </c>
      <c r="O666" s="41"/>
      <c r="P666" s="131" t="s">
        <v>274</v>
      </c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</row>
    <row r="667" spans="1:71" x14ac:dyDescent="0.25">
      <c r="A667" s="4"/>
      <c r="B667" s="118"/>
      <c r="C667" s="119"/>
      <c r="D667" s="119"/>
      <c r="E667" s="119"/>
      <c r="F667" s="119"/>
      <c r="G667" s="119"/>
      <c r="H667" s="119">
        <f t="shared" ref="H667:N667" si="172">+G$621+G667</f>
        <v>0</v>
      </c>
      <c r="I667" s="119">
        <f t="shared" si="172"/>
        <v>0</v>
      </c>
      <c r="J667" s="119">
        <f t="shared" si="172"/>
        <v>0.105</v>
      </c>
      <c r="K667" s="119">
        <f t="shared" si="172"/>
        <v>0.59499999999999997</v>
      </c>
      <c r="L667" s="119">
        <f t="shared" si="172"/>
        <v>0.93500000000000005</v>
      </c>
      <c r="M667" s="119">
        <f t="shared" si="172"/>
        <v>1.2750000000000001</v>
      </c>
      <c r="N667" s="120">
        <f t="shared" si="172"/>
        <v>1.5350000000000001</v>
      </c>
      <c r="O667" s="16"/>
      <c r="P667" s="77" t="s">
        <v>271</v>
      </c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</row>
    <row r="668" spans="1:71" x14ac:dyDescent="0.25">
      <c r="A668" s="4"/>
      <c r="B668" s="121"/>
      <c r="C668" s="122"/>
      <c r="D668" s="122"/>
      <c r="E668" s="122"/>
      <c r="F668" s="122"/>
      <c r="G668" s="122">
        <f t="shared" ref="G668:N668" si="173">+G$631+G667</f>
        <v>0</v>
      </c>
      <c r="H668" s="122">
        <f t="shared" si="173"/>
        <v>0</v>
      </c>
      <c r="I668" s="122">
        <f t="shared" si="173"/>
        <v>7.37</v>
      </c>
      <c r="J668" s="122">
        <f t="shared" si="173"/>
        <v>15.405000000000001</v>
      </c>
      <c r="K668" s="122">
        <f t="shared" si="173"/>
        <v>23.544999999999998</v>
      </c>
      <c r="L668" s="122">
        <f t="shared" si="173"/>
        <v>16.675000000000001</v>
      </c>
      <c r="M668" s="122">
        <f t="shared" si="173"/>
        <v>11.255000000000001</v>
      </c>
      <c r="N668" s="123">
        <f t="shared" si="173"/>
        <v>12.835000000000001</v>
      </c>
      <c r="O668" s="16"/>
      <c r="P668" s="77" t="s">
        <v>272</v>
      </c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</row>
    <row r="669" spans="1:71" x14ac:dyDescent="0.25">
      <c r="A669" s="4"/>
      <c r="B669" s="124"/>
      <c r="C669" s="4"/>
      <c r="D669" s="4"/>
      <c r="E669" s="4"/>
      <c r="F669" s="4"/>
      <c r="G669" s="4"/>
      <c r="H669" s="4"/>
      <c r="I669" s="125"/>
      <c r="J669" s="125"/>
      <c r="K669" s="125"/>
      <c r="L669" s="125"/>
      <c r="M669" s="125"/>
      <c r="N669" s="126" t="e">
        <f>+N668/G668-1</f>
        <v>#DIV/0!</v>
      </c>
      <c r="O669" s="16"/>
      <c r="P669" s="127" t="s">
        <v>273</v>
      </c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</row>
    <row r="670" spans="1:71" x14ac:dyDescent="0.25">
      <c r="A670" s="41"/>
      <c r="B670" s="128"/>
      <c r="C670" s="129"/>
      <c r="D670" s="129"/>
      <c r="E670" s="129"/>
      <c r="F670" s="129"/>
      <c r="G670" s="129"/>
      <c r="H670" s="129" t="e">
        <f t="shared" ref="H670:N670" si="174">RATE(H$324-$G$324,,-$G668,H668)</f>
        <v>#NUM!</v>
      </c>
      <c r="I670" s="129" t="e">
        <f t="shared" si="174"/>
        <v>#NUM!</v>
      </c>
      <c r="J670" s="129" t="e">
        <f t="shared" si="174"/>
        <v>#NUM!</v>
      </c>
      <c r="K670" s="129" t="e">
        <f t="shared" si="174"/>
        <v>#NUM!</v>
      </c>
      <c r="L670" s="129" t="e">
        <f t="shared" si="174"/>
        <v>#NUM!</v>
      </c>
      <c r="M670" s="129" t="e">
        <f t="shared" si="174"/>
        <v>#NUM!</v>
      </c>
      <c r="N670" s="130" t="e">
        <f t="shared" si="174"/>
        <v>#NUM!</v>
      </c>
      <c r="O670" s="41"/>
      <c r="P670" s="131" t="s">
        <v>274</v>
      </c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</row>
    <row r="671" spans="1:71" x14ac:dyDescent="0.25">
      <c r="A671" s="4"/>
      <c r="B671" s="118"/>
      <c r="C671" s="119"/>
      <c r="D671" s="119"/>
      <c r="E671" s="119"/>
      <c r="F671" s="119"/>
      <c r="G671" s="119"/>
      <c r="H671" s="119"/>
      <c r="I671" s="119">
        <f t="shared" ref="I671:N671" si="175">+H$621+H671</f>
        <v>0</v>
      </c>
      <c r="J671" s="119">
        <f t="shared" si="175"/>
        <v>0.105</v>
      </c>
      <c r="K671" s="119">
        <f t="shared" si="175"/>
        <v>0.59499999999999997</v>
      </c>
      <c r="L671" s="119">
        <f t="shared" si="175"/>
        <v>0.93500000000000005</v>
      </c>
      <c r="M671" s="119">
        <f t="shared" si="175"/>
        <v>1.2750000000000001</v>
      </c>
      <c r="N671" s="120">
        <f t="shared" si="175"/>
        <v>1.5350000000000001</v>
      </c>
      <c r="O671" s="16"/>
      <c r="P671" s="77" t="s">
        <v>271</v>
      </c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</row>
    <row r="672" spans="1:71" x14ac:dyDescent="0.25">
      <c r="A672" s="4"/>
      <c r="B672" s="121"/>
      <c r="C672" s="122"/>
      <c r="D672" s="122"/>
      <c r="E672" s="122"/>
      <c r="F672" s="122"/>
      <c r="G672" s="122"/>
      <c r="H672" s="122">
        <f t="shared" ref="H672:N672" si="176">+H$631+H671</f>
        <v>0</v>
      </c>
      <c r="I672" s="122">
        <f t="shared" si="176"/>
        <v>7.37</v>
      </c>
      <c r="J672" s="122">
        <f t="shared" si="176"/>
        <v>15.405000000000001</v>
      </c>
      <c r="K672" s="122">
        <f t="shared" si="176"/>
        <v>23.544999999999998</v>
      </c>
      <c r="L672" s="122">
        <f t="shared" si="176"/>
        <v>16.675000000000001</v>
      </c>
      <c r="M672" s="122">
        <f t="shared" si="176"/>
        <v>11.255000000000001</v>
      </c>
      <c r="N672" s="123">
        <f t="shared" si="176"/>
        <v>12.835000000000001</v>
      </c>
      <c r="O672" s="16"/>
      <c r="P672" s="77" t="s">
        <v>272</v>
      </c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</row>
    <row r="673" spans="1:71" x14ac:dyDescent="0.25">
      <c r="A673" s="4"/>
      <c r="B673" s="124"/>
      <c r="C673" s="4"/>
      <c r="D673" s="4"/>
      <c r="E673" s="4"/>
      <c r="F673" s="4"/>
      <c r="G673" s="4"/>
      <c r="H673" s="4"/>
      <c r="I673" s="125"/>
      <c r="J673" s="125"/>
      <c r="K673" s="125"/>
      <c r="L673" s="125"/>
      <c r="M673" s="125"/>
      <c r="N673" s="126" t="e">
        <f>+N672/H672-1</f>
        <v>#DIV/0!</v>
      </c>
      <c r="O673" s="16"/>
      <c r="P673" s="127" t="s">
        <v>273</v>
      </c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</row>
    <row r="674" spans="1:71" x14ac:dyDescent="0.25">
      <c r="A674" s="41"/>
      <c r="B674" s="128"/>
      <c r="C674" s="129"/>
      <c r="D674" s="129"/>
      <c r="E674" s="129"/>
      <c r="F674" s="129"/>
      <c r="G674" s="129"/>
      <c r="H674" s="129"/>
      <c r="I674" s="129" t="e">
        <f t="shared" ref="I674:N674" si="177">RATE(I$324-$H$324,,-$H672,I672)</f>
        <v>#NUM!</v>
      </c>
      <c r="J674" s="129" t="e">
        <f t="shared" si="177"/>
        <v>#NUM!</v>
      </c>
      <c r="K674" s="129" t="e">
        <f t="shared" si="177"/>
        <v>#NUM!</v>
      </c>
      <c r="L674" s="129" t="e">
        <f t="shared" si="177"/>
        <v>#NUM!</v>
      </c>
      <c r="M674" s="129" t="e">
        <f t="shared" si="177"/>
        <v>#NUM!</v>
      </c>
      <c r="N674" s="130" t="e">
        <f t="shared" si="177"/>
        <v>#NUM!</v>
      </c>
      <c r="O674" s="41"/>
      <c r="P674" s="131" t="s">
        <v>274</v>
      </c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</row>
    <row r="675" spans="1:71" x14ac:dyDescent="0.25">
      <c r="A675" s="4"/>
      <c r="B675" s="118"/>
      <c r="C675" s="119"/>
      <c r="D675" s="119"/>
      <c r="E675" s="119"/>
      <c r="F675" s="119"/>
      <c r="G675" s="119"/>
      <c r="H675" s="119"/>
      <c r="I675" s="119"/>
      <c r="J675" s="119">
        <f t="shared" ref="J675:N675" si="178">+I$621+I675</f>
        <v>0.105</v>
      </c>
      <c r="K675" s="119">
        <f t="shared" si="178"/>
        <v>0.59499999999999997</v>
      </c>
      <c r="L675" s="119">
        <f t="shared" si="178"/>
        <v>0.93500000000000005</v>
      </c>
      <c r="M675" s="119">
        <f t="shared" si="178"/>
        <v>1.2750000000000001</v>
      </c>
      <c r="N675" s="120">
        <f t="shared" si="178"/>
        <v>1.5350000000000001</v>
      </c>
      <c r="O675" s="16"/>
      <c r="P675" s="77" t="s">
        <v>271</v>
      </c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</row>
    <row r="676" spans="1:71" x14ac:dyDescent="0.25">
      <c r="A676" s="4"/>
      <c r="B676" s="121"/>
      <c r="C676" s="122"/>
      <c r="D676" s="122"/>
      <c r="E676" s="122"/>
      <c r="F676" s="122"/>
      <c r="G676" s="122"/>
      <c r="H676" s="122"/>
      <c r="I676" s="122">
        <f t="shared" ref="I676:N676" si="179">+I$631+I675</f>
        <v>7.37</v>
      </c>
      <c r="J676" s="122">
        <f t="shared" si="179"/>
        <v>15.405000000000001</v>
      </c>
      <c r="K676" s="122">
        <f t="shared" si="179"/>
        <v>23.544999999999998</v>
      </c>
      <c r="L676" s="122">
        <f t="shared" si="179"/>
        <v>16.675000000000001</v>
      </c>
      <c r="M676" s="122">
        <f t="shared" si="179"/>
        <v>11.255000000000001</v>
      </c>
      <c r="N676" s="123">
        <f t="shared" si="179"/>
        <v>12.835000000000001</v>
      </c>
      <c r="O676" s="16"/>
      <c r="P676" s="77" t="s">
        <v>272</v>
      </c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</row>
    <row r="677" spans="1:71" x14ac:dyDescent="0.25">
      <c r="A677" s="4"/>
      <c r="B677" s="124"/>
      <c r="C677" s="4"/>
      <c r="D677" s="4"/>
      <c r="E677" s="4"/>
      <c r="F677" s="4"/>
      <c r="G677" s="4"/>
      <c r="H677" s="4"/>
      <c r="I677" s="125"/>
      <c r="J677" s="125"/>
      <c r="K677" s="125"/>
      <c r="L677" s="125"/>
      <c r="M677" s="125"/>
      <c r="N677" s="126">
        <f>+N676/I676-1</f>
        <v>0.74151967435549526</v>
      </c>
      <c r="O677" s="16"/>
      <c r="P677" s="127" t="s">
        <v>273</v>
      </c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</row>
    <row r="678" spans="1:71" x14ac:dyDescent="0.25">
      <c r="A678" s="41"/>
      <c r="B678" s="128"/>
      <c r="C678" s="129"/>
      <c r="D678" s="129"/>
      <c r="E678" s="129"/>
      <c r="F678" s="129"/>
      <c r="G678" s="129"/>
      <c r="H678" s="129"/>
      <c r="I678" s="129"/>
      <c r="J678" s="129">
        <f t="shared" ref="J678:N678" si="180">RATE(J$324-$I$324,,-$I676,J676)</f>
        <v>1.0902306648575308</v>
      </c>
      <c r="K678" s="129">
        <f t="shared" si="180"/>
        <v>0.7873746884178382</v>
      </c>
      <c r="L678" s="129">
        <f t="shared" si="180"/>
        <v>0.31280267077144275</v>
      </c>
      <c r="M678" s="129">
        <f t="shared" si="180"/>
        <v>0.11165366173224719</v>
      </c>
      <c r="N678" s="130">
        <f t="shared" si="180"/>
        <v>0.11734085041224562</v>
      </c>
      <c r="O678" s="41"/>
      <c r="P678" s="131" t="s">
        <v>274</v>
      </c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</row>
    <row r="679" spans="1:71" x14ac:dyDescent="0.25">
      <c r="A679" s="4"/>
      <c r="B679" s="118"/>
      <c r="C679" s="119"/>
      <c r="D679" s="119"/>
      <c r="E679" s="119"/>
      <c r="F679" s="119"/>
      <c r="G679" s="119"/>
      <c r="H679" s="119"/>
      <c r="I679" s="119"/>
      <c r="J679" s="119"/>
      <c r="K679" s="119">
        <f t="shared" ref="K679:N679" si="181">+J$621+J679</f>
        <v>0.49</v>
      </c>
      <c r="L679" s="119">
        <f t="shared" si="181"/>
        <v>0.83000000000000007</v>
      </c>
      <c r="M679" s="119">
        <f t="shared" si="181"/>
        <v>1.1700000000000002</v>
      </c>
      <c r="N679" s="120">
        <f t="shared" si="181"/>
        <v>1.4300000000000002</v>
      </c>
      <c r="O679" s="16"/>
      <c r="P679" s="77" t="s">
        <v>271</v>
      </c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</row>
    <row r="680" spans="1:71" x14ac:dyDescent="0.25">
      <c r="A680" s="4"/>
      <c r="B680" s="121"/>
      <c r="C680" s="122"/>
      <c r="D680" s="122"/>
      <c r="E680" s="122"/>
      <c r="F680" s="122"/>
      <c r="G680" s="122"/>
      <c r="H680" s="122"/>
      <c r="I680" s="122"/>
      <c r="J680" s="122">
        <f t="shared" ref="J680:N680" si="182">+J$631+J679</f>
        <v>15.3</v>
      </c>
      <c r="K680" s="122">
        <f t="shared" si="182"/>
        <v>23.439999999999998</v>
      </c>
      <c r="L680" s="122">
        <f t="shared" si="182"/>
        <v>16.57</v>
      </c>
      <c r="M680" s="122">
        <f t="shared" si="182"/>
        <v>11.15</v>
      </c>
      <c r="N680" s="123">
        <f t="shared" si="182"/>
        <v>12.73</v>
      </c>
      <c r="O680" s="16"/>
      <c r="P680" s="77" t="s">
        <v>272</v>
      </c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</row>
    <row r="681" spans="1:71" x14ac:dyDescent="0.25">
      <c r="A681" s="4"/>
      <c r="B681" s="124"/>
      <c r="C681" s="4"/>
      <c r="D681" s="4"/>
      <c r="E681" s="4"/>
      <c r="F681" s="4"/>
      <c r="G681" s="4"/>
      <c r="H681" s="4"/>
      <c r="I681" s="125"/>
      <c r="J681" s="125"/>
      <c r="K681" s="125"/>
      <c r="L681" s="125"/>
      <c r="M681" s="125"/>
      <c r="N681" s="126">
        <f>+N680/J680-1</f>
        <v>-0.16797385620915029</v>
      </c>
      <c r="O681" s="16"/>
      <c r="P681" s="127" t="s">
        <v>273</v>
      </c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</row>
    <row r="682" spans="1:71" x14ac:dyDescent="0.25">
      <c r="A682" s="41"/>
      <c r="B682" s="128"/>
      <c r="C682" s="129"/>
      <c r="D682" s="129"/>
      <c r="E682" s="129"/>
      <c r="F682" s="129"/>
      <c r="G682" s="129"/>
      <c r="H682" s="129"/>
      <c r="I682" s="129"/>
      <c r="J682" s="129"/>
      <c r="K682" s="129">
        <f t="shared" ref="K682:N682" si="183">RATE(K$324-$J$324,,-$J680,K680)</f>
        <v>0.53202614379084923</v>
      </c>
      <c r="L682" s="129">
        <f t="shared" si="183"/>
        <v>4.067599950673742E-2</v>
      </c>
      <c r="M682" s="129">
        <f t="shared" si="183"/>
        <v>-0.10009952955182172</v>
      </c>
      <c r="N682" s="130">
        <f t="shared" si="183"/>
        <v>-4.4932111847475892E-2</v>
      </c>
      <c r="O682" s="41"/>
      <c r="P682" s="131" t="s">
        <v>274</v>
      </c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</row>
    <row r="683" spans="1:71" x14ac:dyDescent="0.25">
      <c r="A683" s="4"/>
      <c r="B683" s="132"/>
      <c r="C683" s="133"/>
      <c r="D683" s="133"/>
      <c r="E683" s="133"/>
      <c r="F683" s="133"/>
      <c r="G683" s="133"/>
      <c r="H683" s="133"/>
      <c r="I683" s="133"/>
      <c r="J683" s="133"/>
      <c r="K683" s="133"/>
      <c r="L683" s="119">
        <f t="shared" ref="L683:N683" si="184">+K$621+K683</f>
        <v>0.34</v>
      </c>
      <c r="M683" s="119">
        <f t="shared" si="184"/>
        <v>0.68</v>
      </c>
      <c r="N683" s="120">
        <f t="shared" si="184"/>
        <v>0.94000000000000006</v>
      </c>
      <c r="O683" s="16"/>
      <c r="P683" s="77" t="s">
        <v>271</v>
      </c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</row>
    <row r="684" spans="1:71" x14ac:dyDescent="0.25">
      <c r="A684" s="4"/>
      <c r="B684" s="121"/>
      <c r="C684" s="122"/>
      <c r="D684" s="122"/>
      <c r="E684" s="122"/>
      <c r="F684" s="122"/>
      <c r="G684" s="122"/>
      <c r="H684" s="122"/>
      <c r="I684" s="122"/>
      <c r="J684" s="122"/>
      <c r="K684" s="122">
        <f t="shared" ref="K684:N684" si="185">+K$631+K683</f>
        <v>22.95</v>
      </c>
      <c r="L684" s="122">
        <f t="shared" si="185"/>
        <v>16.080000000000002</v>
      </c>
      <c r="M684" s="122">
        <f t="shared" si="185"/>
        <v>10.66</v>
      </c>
      <c r="N684" s="123">
        <f t="shared" si="185"/>
        <v>12.24</v>
      </c>
      <c r="O684" s="16"/>
      <c r="P684" s="77" t="s">
        <v>272</v>
      </c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</row>
    <row r="685" spans="1:71" x14ac:dyDescent="0.25">
      <c r="A685" s="4"/>
      <c r="B685" s="124"/>
      <c r="C685" s="4"/>
      <c r="D685" s="4"/>
      <c r="E685" s="4"/>
      <c r="F685" s="4"/>
      <c r="G685" s="4"/>
      <c r="H685" s="4"/>
      <c r="I685" s="125"/>
      <c r="J685" s="125"/>
      <c r="K685" s="125"/>
      <c r="L685" s="125"/>
      <c r="M685" s="125"/>
      <c r="N685" s="126">
        <f>+N684/K684-1</f>
        <v>-0.46666666666666667</v>
      </c>
      <c r="O685" s="16"/>
      <c r="P685" s="127" t="s">
        <v>273</v>
      </c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</row>
    <row r="686" spans="1:71" x14ac:dyDescent="0.25">
      <c r="A686" s="41"/>
      <c r="B686" s="128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>
        <f t="shared" ref="L686:N686" si="186">RATE(L$324-$K$324,,-$K684,L684)</f>
        <v>-0.29934640522875805</v>
      </c>
      <c r="M686" s="129">
        <f t="shared" si="186"/>
        <v>-0.31846642237574924</v>
      </c>
      <c r="N686" s="130">
        <f t="shared" si="186"/>
        <v>-0.18903973392070667</v>
      </c>
      <c r="O686" s="41"/>
      <c r="P686" s="131" t="s">
        <v>274</v>
      </c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</row>
    <row r="687" spans="1:71" x14ac:dyDescent="0.25">
      <c r="A687" s="4"/>
      <c r="B687" s="132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19">
        <f t="shared" ref="M687:N687" si="187">+L$621+L687</f>
        <v>0.34</v>
      </c>
      <c r="N687" s="120">
        <f t="shared" si="187"/>
        <v>0.60000000000000009</v>
      </c>
      <c r="O687" s="16"/>
      <c r="P687" s="77" t="s">
        <v>271</v>
      </c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</row>
    <row r="688" spans="1:71" x14ac:dyDescent="0.25">
      <c r="A688" s="4"/>
      <c r="B688" s="121"/>
      <c r="C688" s="122"/>
      <c r="D688" s="122"/>
      <c r="E688" s="122"/>
      <c r="F688" s="122"/>
      <c r="G688" s="122"/>
      <c r="H688" s="122"/>
      <c r="I688" s="122"/>
      <c r="J688" s="122"/>
      <c r="K688" s="122"/>
      <c r="L688" s="122">
        <f t="shared" ref="L688:N688" si="188">+L$631+L687</f>
        <v>15.74</v>
      </c>
      <c r="M688" s="122">
        <f t="shared" si="188"/>
        <v>10.32</v>
      </c>
      <c r="N688" s="123">
        <f t="shared" si="188"/>
        <v>11.9</v>
      </c>
      <c r="O688" s="16"/>
      <c r="P688" s="77" t="s">
        <v>272</v>
      </c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</row>
    <row r="689" spans="1:71" x14ac:dyDescent="0.25">
      <c r="A689" s="4"/>
      <c r="B689" s="124"/>
      <c r="C689" s="4"/>
      <c r="D689" s="4"/>
      <c r="E689" s="4"/>
      <c r="F689" s="4"/>
      <c r="G689" s="4"/>
      <c r="H689" s="4"/>
      <c r="I689" s="125"/>
      <c r="J689" s="125"/>
      <c r="K689" s="125"/>
      <c r="L689" s="125"/>
      <c r="M689" s="125"/>
      <c r="N689" s="126">
        <f>+N688/L688-1</f>
        <v>-0.24396442185514611</v>
      </c>
      <c r="O689" s="16"/>
      <c r="P689" s="127" t="s">
        <v>273</v>
      </c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</row>
    <row r="690" spans="1:71" x14ac:dyDescent="0.25">
      <c r="A690" s="41"/>
      <c r="B690" s="128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>
        <f t="shared" ref="M690:N690" si="189">RATE(M$324-$L$324,,-$L688,M688)</f>
        <v>-0.34434561626429483</v>
      </c>
      <c r="N690" s="130">
        <f t="shared" si="189"/>
        <v>-0.13049693609092827</v>
      </c>
      <c r="O690" s="41"/>
      <c r="P690" s="131" t="s">
        <v>274</v>
      </c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1"/>
      <c r="BQ690" s="41"/>
      <c r="BR690" s="41"/>
      <c r="BS690" s="41"/>
    </row>
    <row r="691" spans="1:71" x14ac:dyDescent="0.25">
      <c r="A691" s="4"/>
      <c r="B691" s="132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20">
        <f>+M$621+M691</f>
        <v>0.26</v>
      </c>
      <c r="O691" s="16"/>
      <c r="P691" s="77" t="s">
        <v>271</v>
      </c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</row>
    <row r="692" spans="1:71" x14ac:dyDescent="0.25">
      <c r="A692" s="4"/>
      <c r="B692" s="121"/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>
        <f t="shared" ref="M692:N692" si="190">+M$631+M691</f>
        <v>9.98</v>
      </c>
      <c r="N692" s="123">
        <f t="shared" si="190"/>
        <v>11.56</v>
      </c>
      <c r="O692" s="16"/>
      <c r="P692" s="77" t="s">
        <v>272</v>
      </c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</row>
    <row r="693" spans="1:71" x14ac:dyDescent="0.25">
      <c r="A693" s="4"/>
      <c r="B693" s="124"/>
      <c r="C693" s="4"/>
      <c r="D693" s="4"/>
      <c r="E693" s="4"/>
      <c r="F693" s="4"/>
      <c r="G693" s="4"/>
      <c r="H693" s="4"/>
      <c r="I693" s="125"/>
      <c r="J693" s="125"/>
      <c r="K693" s="125"/>
      <c r="L693" s="125"/>
      <c r="M693" s="125"/>
      <c r="N693" s="126">
        <f>+N692/M692-1</f>
        <v>0.15831663326653311</v>
      </c>
      <c r="O693" s="16"/>
      <c r="P693" s="127" t="s">
        <v>273</v>
      </c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</row>
    <row r="694" spans="1:71" x14ac:dyDescent="0.25">
      <c r="A694" s="41"/>
      <c r="B694" s="128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30">
        <f>RATE(N$324-$M$324,,-$M692,N692)</f>
        <v>0.15831663326653303</v>
      </c>
      <c r="O694" s="41"/>
      <c r="P694" s="131" t="s">
        <v>274</v>
      </c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  <c r="BF694" s="41"/>
      <c r="BG694" s="41"/>
      <c r="BH694" s="41"/>
      <c r="BI694" s="41"/>
      <c r="BJ694" s="41"/>
      <c r="BK694" s="41"/>
      <c r="BL694" s="41"/>
      <c r="BM694" s="41"/>
      <c r="BN694" s="41"/>
      <c r="BO694" s="41"/>
      <c r="BP694" s="41"/>
      <c r="BQ694" s="41"/>
      <c r="BR694" s="41"/>
      <c r="BS694" s="41"/>
    </row>
    <row r="695" spans="1:7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</row>
    <row r="696" spans="1:7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</row>
    <row r="697" spans="1:7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</row>
    <row r="698" spans="1:71" x14ac:dyDescent="0.25">
      <c r="A698" s="2"/>
      <c r="B698" s="2"/>
      <c r="C698" s="2"/>
      <c r="G698" s="134" t="s">
        <v>275</v>
      </c>
      <c r="H698" s="24"/>
      <c r="I698" s="24"/>
      <c r="J698" s="24"/>
      <c r="K698" s="24"/>
      <c r="L698" s="24"/>
      <c r="M698" s="24"/>
      <c r="N698" s="25"/>
      <c r="O698" s="135"/>
      <c r="P698" s="95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</row>
    <row r="699" spans="1:71" x14ac:dyDescent="0.25">
      <c r="A699" s="2"/>
      <c r="B699" s="2"/>
      <c r="C699" s="2"/>
      <c r="G699" s="136">
        <v>17522</v>
      </c>
      <c r="H699" s="137">
        <v>19743</v>
      </c>
      <c r="I699" s="138">
        <v>21577</v>
      </c>
      <c r="J699" s="137">
        <v>24537</v>
      </c>
      <c r="K699" s="138">
        <v>25340</v>
      </c>
      <c r="L699" s="137">
        <v>28078</v>
      </c>
      <c r="M699" s="138">
        <v>30433</v>
      </c>
      <c r="N699" s="137"/>
      <c r="O699" s="58">
        <f t="shared" ref="O699:O701" si="191">RATE(M$324-$G$324,,-G699,M699)</f>
        <v>9.637767003995E-2</v>
      </c>
      <c r="P699" s="139" t="s">
        <v>276</v>
      </c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</row>
    <row r="700" spans="1:71" x14ac:dyDescent="0.25">
      <c r="A700" s="2"/>
      <c r="B700" s="2"/>
      <c r="C700" s="2"/>
      <c r="G700" s="140">
        <v>579</v>
      </c>
      <c r="H700" s="141">
        <v>612</v>
      </c>
      <c r="I700" s="142">
        <v>638</v>
      </c>
      <c r="J700" s="141">
        <v>667</v>
      </c>
      <c r="K700" s="142">
        <v>690</v>
      </c>
      <c r="L700" s="141">
        <v>948</v>
      </c>
      <c r="M700" s="142">
        <v>1410</v>
      </c>
      <c r="N700" s="141"/>
      <c r="O700" s="58">
        <f t="shared" si="191"/>
        <v>0.15990768218785276</v>
      </c>
      <c r="P700" s="3" t="s">
        <v>277</v>
      </c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</row>
    <row r="701" spans="1:71" x14ac:dyDescent="0.25">
      <c r="A701" s="2"/>
      <c r="B701" s="2"/>
      <c r="C701" s="2"/>
      <c r="G701" s="140">
        <v>903</v>
      </c>
      <c r="H701" s="141">
        <v>958</v>
      </c>
      <c r="I701" s="142">
        <v>983</v>
      </c>
      <c r="J701" s="141">
        <v>998</v>
      </c>
      <c r="K701" s="142">
        <v>1097</v>
      </c>
      <c r="L701" s="141">
        <v>1208</v>
      </c>
      <c r="M701" s="142">
        <v>1121</v>
      </c>
      <c r="N701" s="141"/>
      <c r="O701" s="58">
        <f t="shared" si="191"/>
        <v>3.6699710000373524E-2</v>
      </c>
      <c r="P701" s="139" t="s">
        <v>278</v>
      </c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</row>
    <row r="702" spans="1:71" x14ac:dyDescent="0.25">
      <c r="A702" s="2"/>
      <c r="B702" s="2"/>
      <c r="C702" s="2"/>
      <c r="G702" s="140">
        <v>19</v>
      </c>
      <c r="H702" s="141">
        <v>17</v>
      </c>
      <c r="I702" s="142">
        <v>10</v>
      </c>
      <c r="J702" s="141">
        <v>1</v>
      </c>
      <c r="K702" s="142">
        <v>1</v>
      </c>
      <c r="L702" s="141">
        <v>2762</v>
      </c>
      <c r="M702" s="142">
        <v>2904</v>
      </c>
      <c r="N702" s="141"/>
      <c r="O702" s="58">
        <f>RATE(M$324-$L$324,,-L702,M702)</f>
        <v>5.1412020275162902E-2</v>
      </c>
      <c r="P702" s="139" t="s">
        <v>279</v>
      </c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</row>
    <row r="703" spans="1:71" x14ac:dyDescent="0.25">
      <c r="A703" s="2"/>
      <c r="B703" s="2"/>
      <c r="C703" s="2"/>
      <c r="G703" s="140">
        <v>8</v>
      </c>
      <c r="H703" s="141">
        <v>3</v>
      </c>
      <c r="I703" s="142">
        <v>7</v>
      </c>
      <c r="J703" s="141">
        <v>42</v>
      </c>
      <c r="K703" s="142">
        <v>27</v>
      </c>
      <c r="L703" s="141">
        <v>37</v>
      </c>
      <c r="M703" s="142">
        <v>0</v>
      </c>
      <c r="N703" s="141"/>
      <c r="O703" s="58">
        <f>RATE(M$324-$G$324,,-G703,M703)</f>
        <v>-0.9999993377532328</v>
      </c>
      <c r="P703" s="139" t="s">
        <v>280</v>
      </c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</row>
    <row r="704" spans="1:71" x14ac:dyDescent="0.25">
      <c r="A704" s="2"/>
      <c r="B704" s="2"/>
      <c r="C704" s="2"/>
      <c r="G704" s="140">
        <v>882</v>
      </c>
      <c r="H704" s="141">
        <v>975</v>
      </c>
      <c r="I704" s="142">
        <v>1068</v>
      </c>
      <c r="J704" s="141">
        <v>1389</v>
      </c>
      <c r="K704" s="142">
        <v>1631</v>
      </c>
      <c r="L704" s="141">
        <v>733</v>
      </c>
      <c r="M704" s="142">
        <v>851</v>
      </c>
      <c r="N704" s="141"/>
      <c r="O704" s="58">
        <f t="shared" ref="O704:O705" si="192">RATE(M$324-$L$324,,-L704,M704)</f>
        <v>0.16098226466575702</v>
      </c>
      <c r="P704" s="139" t="s">
        <v>281</v>
      </c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</row>
    <row r="705" spans="1:71" x14ac:dyDescent="0.25">
      <c r="A705" s="2"/>
      <c r="B705" s="2"/>
      <c r="C705" s="2"/>
      <c r="G705" s="140">
        <v>0</v>
      </c>
      <c r="H705" s="141">
        <v>0</v>
      </c>
      <c r="I705" s="142">
        <v>0</v>
      </c>
      <c r="J705" s="141">
        <v>0</v>
      </c>
      <c r="K705" s="142">
        <v>0</v>
      </c>
      <c r="L705" s="141">
        <v>519</v>
      </c>
      <c r="M705" s="142">
        <v>1984</v>
      </c>
      <c r="N705" s="141"/>
      <c r="O705" s="58">
        <f t="shared" si="192"/>
        <v>2.8227360308285161</v>
      </c>
      <c r="P705" s="139" t="s">
        <v>282</v>
      </c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</row>
    <row r="706" spans="1:71" x14ac:dyDescent="0.25">
      <c r="A706" s="2"/>
      <c r="B706" s="2"/>
      <c r="C706" s="2"/>
      <c r="D706" s="70"/>
      <c r="E706" s="70"/>
      <c r="F706" s="70"/>
      <c r="G706" s="140">
        <v>686</v>
      </c>
      <c r="H706" s="141">
        <v>813</v>
      </c>
      <c r="I706" s="142">
        <v>749</v>
      </c>
      <c r="J706" s="141">
        <v>853</v>
      </c>
      <c r="K706" s="142">
        <v>839</v>
      </c>
      <c r="L706" s="141">
        <v>1055</v>
      </c>
      <c r="M706" s="142">
        <v>1232</v>
      </c>
      <c r="N706" s="141"/>
      <c r="O706" s="58">
        <f t="shared" ref="O706:O707" si="193">RATE(M$324-$G$324,,-G706,M706)</f>
        <v>0.10250634790722005</v>
      </c>
      <c r="P706" s="139" t="s">
        <v>283</v>
      </c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</row>
    <row r="707" spans="1:71" x14ac:dyDescent="0.25">
      <c r="A707" s="2"/>
      <c r="B707" s="2"/>
      <c r="C707" s="2"/>
      <c r="D707" s="70"/>
      <c r="E707" s="70"/>
      <c r="F707" s="70"/>
      <c r="G707" s="143">
        <v>1321</v>
      </c>
      <c r="H707" s="144">
        <v>1518</v>
      </c>
      <c r="I707" s="145">
        <v>1431</v>
      </c>
      <c r="J707" s="144">
        <v>1600</v>
      </c>
      <c r="K707" s="145">
        <v>2309</v>
      </c>
      <c r="L707" s="144">
        <v>1203</v>
      </c>
      <c r="M707" s="145">
        <v>1134</v>
      </c>
      <c r="N707" s="144"/>
      <c r="O707" s="58">
        <f t="shared" si="193"/>
        <v>-2.5118775767419936E-2</v>
      </c>
      <c r="P707" s="139" t="s">
        <v>284</v>
      </c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</row>
    <row r="708" spans="1:71" x14ac:dyDescent="0.25">
      <c r="A708" s="2"/>
      <c r="B708" s="2"/>
      <c r="C708" s="2"/>
      <c r="D708" s="70"/>
      <c r="E708" s="70"/>
      <c r="F708" s="70"/>
      <c r="I708" s="139"/>
      <c r="J708" s="139"/>
      <c r="K708" s="139"/>
      <c r="L708" s="139"/>
      <c r="M708" s="139"/>
      <c r="N708" s="139"/>
      <c r="O708" s="146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</row>
    <row r="709" spans="1:71" x14ac:dyDescent="0.25">
      <c r="A709" s="2"/>
      <c r="B709" s="2"/>
      <c r="C709" s="2"/>
      <c r="D709" s="70"/>
      <c r="E709" s="70"/>
      <c r="F709" s="70"/>
      <c r="I709" s="134" t="s">
        <v>285</v>
      </c>
      <c r="J709" s="24"/>
      <c r="K709" s="24"/>
      <c r="L709" s="24"/>
      <c r="M709" s="24"/>
      <c r="N709" s="25"/>
      <c r="O709" s="146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</row>
    <row r="710" spans="1:71" x14ac:dyDescent="0.25">
      <c r="A710" s="2"/>
      <c r="B710" s="2"/>
      <c r="C710" s="2"/>
      <c r="D710" s="70"/>
      <c r="E710" s="70"/>
      <c r="F710" s="70"/>
      <c r="I710" s="137">
        <v>11158</v>
      </c>
      <c r="J710" s="137">
        <v>12349</v>
      </c>
      <c r="K710" s="137">
        <v>12626</v>
      </c>
      <c r="L710" s="137">
        <v>13843</v>
      </c>
      <c r="M710" s="137">
        <v>15050</v>
      </c>
      <c r="N710" s="137"/>
      <c r="O710" s="58" t="e">
        <f t="shared" ref="O710:O714" si="194">RATE($H$1-$M$1,,M710,-H710)</f>
        <v>#NUM!</v>
      </c>
      <c r="P710" s="139" t="s">
        <v>276</v>
      </c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</row>
    <row r="711" spans="1:71" x14ac:dyDescent="0.25">
      <c r="A711" s="2"/>
      <c r="B711" s="2"/>
      <c r="C711" s="2"/>
      <c r="I711" s="141">
        <v>280</v>
      </c>
      <c r="J711" s="141">
        <v>279</v>
      </c>
      <c r="K711" s="141">
        <v>268</v>
      </c>
      <c r="L711" s="141">
        <v>300</v>
      </c>
      <c r="M711" s="141">
        <v>431</v>
      </c>
      <c r="N711" s="141"/>
      <c r="O711" s="58" t="e">
        <f t="shared" si="194"/>
        <v>#NUM!</v>
      </c>
      <c r="P711" s="3" t="s">
        <v>277</v>
      </c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</row>
    <row r="712" spans="1:71" x14ac:dyDescent="0.25">
      <c r="A712" s="2"/>
      <c r="B712" s="2"/>
      <c r="C712" s="2"/>
      <c r="D712" s="139"/>
      <c r="E712" s="139"/>
      <c r="F712" s="139"/>
      <c r="I712" s="141">
        <v>332</v>
      </c>
      <c r="J712" s="141">
        <v>325</v>
      </c>
      <c r="K712" s="141">
        <v>343</v>
      </c>
      <c r="L712" s="141">
        <v>423</v>
      </c>
      <c r="M712" s="141">
        <v>379</v>
      </c>
      <c r="N712" s="141"/>
      <c r="O712" s="58" t="e">
        <f t="shared" si="194"/>
        <v>#NUM!</v>
      </c>
      <c r="P712" s="139" t="s">
        <v>278</v>
      </c>
      <c r="Q712" s="139"/>
      <c r="R712" s="139"/>
      <c r="S712" s="139"/>
      <c r="T712" s="139"/>
      <c r="U712" s="139"/>
      <c r="V712" s="139"/>
      <c r="W712" s="139"/>
      <c r="X712" s="139"/>
      <c r="Y712" s="139"/>
      <c r="Z712" s="139"/>
      <c r="AA712" s="139"/>
      <c r="AB712" s="139"/>
      <c r="AC712" s="139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</row>
    <row r="713" spans="1:71" x14ac:dyDescent="0.25">
      <c r="A713" s="2"/>
      <c r="B713" s="2"/>
      <c r="C713" s="2"/>
      <c r="I713" s="141">
        <v>11.5</v>
      </c>
      <c r="J713" s="141">
        <v>1.1000000000000001</v>
      </c>
      <c r="K713" s="141">
        <v>1</v>
      </c>
      <c r="L713" s="141">
        <v>1566</v>
      </c>
      <c r="M713" s="141">
        <v>1833</v>
      </c>
      <c r="N713" s="141"/>
      <c r="O713" s="58" t="e">
        <f t="shared" si="194"/>
        <v>#NUM!</v>
      </c>
      <c r="P713" s="139" t="s">
        <v>279</v>
      </c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</row>
    <row r="714" spans="1:71" x14ac:dyDescent="0.25">
      <c r="A714" s="2"/>
      <c r="B714" s="2"/>
      <c r="C714" s="2"/>
      <c r="I714" s="144">
        <v>852</v>
      </c>
      <c r="J714" s="144">
        <v>1086</v>
      </c>
      <c r="K714" s="144">
        <v>1281</v>
      </c>
      <c r="L714" s="144">
        <v>332</v>
      </c>
      <c r="M714" s="144">
        <v>394</v>
      </c>
      <c r="N714" s="144"/>
      <c r="O714" s="58" t="e">
        <f t="shared" si="194"/>
        <v>#NUM!</v>
      </c>
      <c r="P714" s="139" t="s">
        <v>281</v>
      </c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</row>
    <row r="715" spans="1:71" x14ac:dyDescent="0.25">
      <c r="A715" s="2"/>
      <c r="B715" s="2"/>
      <c r="C715" s="2"/>
      <c r="O715" s="135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</row>
    <row r="716" spans="1:71" x14ac:dyDescent="0.25">
      <c r="A716" s="2"/>
      <c r="B716" s="2"/>
      <c r="C716" s="2"/>
      <c r="D716" s="70"/>
      <c r="E716" s="70"/>
      <c r="F716" s="70"/>
      <c r="I716" s="147" t="s">
        <v>286</v>
      </c>
      <c r="J716" s="14"/>
      <c r="K716" s="14"/>
      <c r="L716" s="14"/>
      <c r="M716" s="14"/>
      <c r="N716" s="15"/>
      <c r="O716" s="135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</row>
    <row r="717" spans="1:71" x14ac:dyDescent="0.25">
      <c r="A717" s="2"/>
      <c r="B717" s="2"/>
      <c r="C717" s="2"/>
      <c r="D717" s="70"/>
      <c r="E717" s="70"/>
      <c r="F717" s="70"/>
      <c r="I717" s="148">
        <f t="shared" ref="I717:M720" si="195">+I699-I710</f>
        <v>10419</v>
      </c>
      <c r="J717" s="149">
        <f t="shared" si="195"/>
        <v>12188</v>
      </c>
      <c r="K717" s="139">
        <f t="shared" si="195"/>
        <v>12714</v>
      </c>
      <c r="L717" s="149">
        <f t="shared" si="195"/>
        <v>14235</v>
      </c>
      <c r="M717" s="139">
        <f t="shared" si="195"/>
        <v>15383</v>
      </c>
      <c r="N717" s="149"/>
      <c r="O717" s="58">
        <f t="shared" ref="O717:O720" si="196">M717/M699</f>
        <v>0.50547103473203425</v>
      </c>
      <c r="P717" s="139" t="s">
        <v>276</v>
      </c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</row>
    <row r="718" spans="1:71" x14ac:dyDescent="0.25">
      <c r="A718" s="2"/>
      <c r="B718" s="2"/>
      <c r="C718" s="2"/>
      <c r="D718" s="70"/>
      <c r="E718" s="70"/>
      <c r="F718" s="70"/>
      <c r="I718" s="148">
        <f t="shared" si="195"/>
        <v>358</v>
      </c>
      <c r="J718" s="150">
        <f t="shared" si="195"/>
        <v>388</v>
      </c>
      <c r="K718" s="139">
        <f t="shared" si="195"/>
        <v>422</v>
      </c>
      <c r="L718" s="150">
        <f t="shared" si="195"/>
        <v>648</v>
      </c>
      <c r="M718" s="139">
        <f t="shared" si="195"/>
        <v>979</v>
      </c>
      <c r="N718" s="150"/>
      <c r="O718" s="58">
        <f t="shared" si="196"/>
        <v>0.69432624113475172</v>
      </c>
      <c r="P718" s="3" t="s">
        <v>277</v>
      </c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</row>
    <row r="719" spans="1:71" x14ac:dyDescent="0.25">
      <c r="A719" s="2"/>
      <c r="B719" s="2"/>
      <c r="C719" s="2"/>
      <c r="D719" s="70"/>
      <c r="E719" s="70"/>
      <c r="F719" s="70"/>
      <c r="I719" s="148">
        <f t="shared" si="195"/>
        <v>651</v>
      </c>
      <c r="J719" s="150">
        <f t="shared" si="195"/>
        <v>673</v>
      </c>
      <c r="K719" s="139">
        <f t="shared" si="195"/>
        <v>754</v>
      </c>
      <c r="L719" s="150">
        <f t="shared" si="195"/>
        <v>785</v>
      </c>
      <c r="M719" s="139">
        <f t="shared" si="195"/>
        <v>742</v>
      </c>
      <c r="N719" s="150"/>
      <c r="O719" s="58">
        <f t="shared" si="196"/>
        <v>0.66190900981266731</v>
      </c>
      <c r="P719" s="139" t="s">
        <v>278</v>
      </c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</row>
    <row r="720" spans="1:71" x14ac:dyDescent="0.25">
      <c r="A720" s="2"/>
      <c r="B720" s="2"/>
      <c r="C720" s="2"/>
      <c r="D720" s="70"/>
      <c r="E720" s="70"/>
      <c r="F720" s="70"/>
      <c r="I720" s="148">
        <f t="shared" si="195"/>
        <v>-1.5</v>
      </c>
      <c r="J720" s="150">
        <f t="shared" si="195"/>
        <v>-0.10000000000000009</v>
      </c>
      <c r="K720" s="139">
        <f t="shared" si="195"/>
        <v>0</v>
      </c>
      <c r="L720" s="150">
        <f t="shared" si="195"/>
        <v>1196</v>
      </c>
      <c r="M720" s="139">
        <f t="shared" si="195"/>
        <v>1071</v>
      </c>
      <c r="N720" s="150"/>
      <c r="O720" s="58">
        <f t="shared" si="196"/>
        <v>0.368801652892562</v>
      </c>
      <c r="P720" s="139" t="s">
        <v>279</v>
      </c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</row>
    <row r="721" spans="1:71" x14ac:dyDescent="0.25">
      <c r="A721" s="2"/>
      <c r="B721" s="2"/>
      <c r="C721" s="2"/>
      <c r="D721" s="70"/>
      <c r="E721" s="70"/>
      <c r="F721" s="70"/>
      <c r="I721" s="151">
        <f t="shared" ref="I721:M721" si="197">+I704-I714</f>
        <v>216</v>
      </c>
      <c r="J721" s="152">
        <f t="shared" si="197"/>
        <v>303</v>
      </c>
      <c r="K721" s="153">
        <f t="shared" si="197"/>
        <v>350</v>
      </c>
      <c r="L721" s="152">
        <f t="shared" si="197"/>
        <v>401</v>
      </c>
      <c r="M721" s="153">
        <f t="shared" si="197"/>
        <v>457</v>
      </c>
      <c r="N721" s="152"/>
      <c r="O721" s="58">
        <f>M721/M704</f>
        <v>0.53701527614571087</v>
      </c>
      <c r="P721" s="139" t="s">
        <v>281</v>
      </c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</row>
    <row r="722" spans="1:71" x14ac:dyDescent="0.25">
      <c r="A722" s="2"/>
      <c r="B722" s="2"/>
      <c r="C722" s="2"/>
      <c r="D722" s="70"/>
      <c r="E722" s="70"/>
      <c r="F722" s="70"/>
      <c r="I722" s="139"/>
      <c r="J722" s="139"/>
      <c r="K722" s="139"/>
      <c r="L722" s="139"/>
      <c r="M722" s="139"/>
      <c r="N722" s="139"/>
      <c r="O722" s="58"/>
      <c r="P722" s="139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</row>
    <row r="723" spans="1:71" x14ac:dyDescent="0.25">
      <c r="A723" s="2"/>
      <c r="B723" s="2"/>
      <c r="C723" s="2"/>
      <c r="D723" s="70"/>
      <c r="E723" s="70"/>
      <c r="F723" s="70"/>
      <c r="I723" s="147" t="s">
        <v>286</v>
      </c>
      <c r="J723" s="14"/>
      <c r="K723" s="14"/>
      <c r="L723" s="14"/>
      <c r="M723" s="14"/>
      <c r="N723" s="15"/>
      <c r="O723" s="135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</row>
    <row r="724" spans="1:71" x14ac:dyDescent="0.25">
      <c r="A724" s="2"/>
      <c r="B724" s="2"/>
      <c r="C724" s="2"/>
      <c r="D724" s="70"/>
      <c r="E724" s="70"/>
      <c r="F724" s="70"/>
      <c r="G724" s="70"/>
      <c r="H724" s="70"/>
      <c r="I724" s="154">
        <f t="shared" ref="I724:M727" si="198">I717/I699</f>
        <v>0.48287528386708067</v>
      </c>
      <c r="J724" s="155">
        <f t="shared" si="198"/>
        <v>0.49671924033092879</v>
      </c>
      <c r="K724" s="70">
        <f t="shared" si="198"/>
        <v>0.50173638516179953</v>
      </c>
      <c r="L724" s="155">
        <f t="shared" si="198"/>
        <v>0.50698055417052501</v>
      </c>
      <c r="M724" s="155">
        <f t="shared" si="198"/>
        <v>0.50547103473203425</v>
      </c>
      <c r="N724" s="155"/>
      <c r="O724" s="156">
        <f t="shared" ref="O724:O727" si="199">M724/M707</f>
        <v>4.4574165320285209E-4</v>
      </c>
      <c r="P724" s="70" t="s">
        <v>276</v>
      </c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</row>
    <row r="725" spans="1:71" x14ac:dyDescent="0.25">
      <c r="A725" s="2"/>
      <c r="B725" s="2"/>
      <c r="C725" s="2"/>
      <c r="G725" s="70"/>
      <c r="H725" s="70"/>
      <c r="I725" s="69">
        <f t="shared" si="198"/>
        <v>0.56112852664576807</v>
      </c>
      <c r="J725" s="69">
        <f t="shared" si="198"/>
        <v>0.58170914542728636</v>
      </c>
      <c r="K725" s="69">
        <f t="shared" si="198"/>
        <v>0.61159420289855071</v>
      </c>
      <c r="L725" s="69">
        <f t="shared" si="198"/>
        <v>0.68354430379746833</v>
      </c>
      <c r="M725" s="69">
        <f t="shared" si="198"/>
        <v>0.69432624113475172</v>
      </c>
      <c r="N725" s="69"/>
      <c r="O725" s="156" t="e">
        <f t="shared" si="199"/>
        <v>#DIV/0!</v>
      </c>
      <c r="P725" s="70" t="s">
        <v>277</v>
      </c>
      <c r="Q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</row>
    <row r="726" spans="1:71" x14ac:dyDescent="0.25">
      <c r="A726" s="2"/>
      <c r="B726" s="2"/>
      <c r="C726" s="2"/>
      <c r="G726" s="70"/>
      <c r="H726" s="70"/>
      <c r="I726" s="69">
        <f t="shared" si="198"/>
        <v>0.66225839267548325</v>
      </c>
      <c r="J726" s="69">
        <f t="shared" si="198"/>
        <v>0.67434869739478953</v>
      </c>
      <c r="K726" s="69">
        <f t="shared" si="198"/>
        <v>0.68732907930720144</v>
      </c>
      <c r="L726" s="69">
        <f t="shared" si="198"/>
        <v>0.64983443708609268</v>
      </c>
      <c r="M726" s="69">
        <f t="shared" si="198"/>
        <v>0.66190900981266731</v>
      </c>
      <c r="N726" s="69"/>
      <c r="O726" s="156" t="e">
        <f t="shared" si="199"/>
        <v>#DIV/0!</v>
      </c>
      <c r="P726" s="70" t="s">
        <v>278</v>
      </c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</row>
    <row r="727" spans="1:71" x14ac:dyDescent="0.25">
      <c r="A727" s="2"/>
      <c r="B727" s="2"/>
      <c r="C727" s="2"/>
      <c r="G727" s="70"/>
      <c r="H727" s="70"/>
      <c r="I727" s="69">
        <f t="shared" si="198"/>
        <v>-0.15</v>
      </c>
      <c r="J727" s="69">
        <f t="shared" si="198"/>
        <v>-0.10000000000000009</v>
      </c>
      <c r="K727" s="69">
        <f t="shared" si="198"/>
        <v>0</v>
      </c>
      <c r="L727" s="69">
        <f t="shared" si="198"/>
        <v>0.43301955104996381</v>
      </c>
      <c r="M727" s="69">
        <f t="shared" si="198"/>
        <v>0.368801652892562</v>
      </c>
      <c r="N727" s="69"/>
      <c r="O727" s="156">
        <f t="shared" si="199"/>
        <v>2.4505093215452626E-5</v>
      </c>
      <c r="P727" s="70" t="s">
        <v>279</v>
      </c>
      <c r="Q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</row>
    <row r="728" spans="1:71" x14ac:dyDescent="0.25">
      <c r="A728" s="2"/>
      <c r="B728" s="2"/>
      <c r="C728" s="2"/>
      <c r="G728" s="70"/>
      <c r="H728" s="70"/>
      <c r="I728" s="69">
        <f t="shared" ref="I728:M728" si="200">I721/I704</f>
        <v>0.20224719101123595</v>
      </c>
      <c r="J728" s="69">
        <f t="shared" si="200"/>
        <v>0.21814254859611232</v>
      </c>
      <c r="K728" s="69">
        <f t="shared" si="200"/>
        <v>0.21459227467811159</v>
      </c>
      <c r="L728" s="69">
        <f t="shared" si="200"/>
        <v>0.54706684856753074</v>
      </c>
      <c r="M728" s="69">
        <f t="shared" si="200"/>
        <v>0.53701527614571087</v>
      </c>
      <c r="N728" s="69"/>
      <c r="O728" s="156">
        <f>M728/M712</f>
        <v>1.4169268499886829E-3</v>
      </c>
      <c r="P728" s="70" t="s">
        <v>281</v>
      </c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</row>
    <row r="729" spans="1:71" x14ac:dyDescent="0.25">
      <c r="A729" s="2"/>
      <c r="B729" s="2"/>
      <c r="C729" s="2"/>
      <c r="G729" s="70"/>
      <c r="H729" s="70"/>
      <c r="I729" s="157">
        <f t="shared" ref="I729:M729" si="201">SUM(I717:I721)/SUM(I699:I704)</f>
        <v>0.47945064448379526</v>
      </c>
      <c r="J729" s="157">
        <f t="shared" si="201"/>
        <v>0.49040674531374395</v>
      </c>
      <c r="K729" s="157">
        <f t="shared" si="201"/>
        <v>0.49468491627874661</v>
      </c>
      <c r="L729" s="157">
        <f t="shared" si="201"/>
        <v>0.51131315524492094</v>
      </c>
      <c r="M729" s="157">
        <f t="shared" si="201"/>
        <v>0.50742122606824802</v>
      </c>
      <c r="N729" s="158"/>
      <c r="O729" s="156"/>
      <c r="P729" s="109" t="s">
        <v>287</v>
      </c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</row>
    <row r="730" spans="1:71" x14ac:dyDescent="0.25">
      <c r="A730" s="2"/>
      <c r="B730" s="2"/>
      <c r="C730" s="2"/>
      <c r="L730" s="70"/>
      <c r="O730" s="135"/>
      <c r="P730" s="159"/>
      <c r="Q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</row>
    <row r="731" spans="1:71" x14ac:dyDescent="0.25">
      <c r="A731" s="2"/>
      <c r="B731" s="2"/>
      <c r="C731" s="2"/>
      <c r="I731" s="147" t="s">
        <v>288</v>
      </c>
      <c r="J731" s="14"/>
      <c r="K731" s="14"/>
      <c r="L731" s="14"/>
      <c r="M731" s="14"/>
      <c r="N731" s="15"/>
      <c r="O731" s="39"/>
      <c r="P731" s="95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</row>
    <row r="732" spans="1:71" x14ac:dyDescent="0.25">
      <c r="A732" s="2"/>
      <c r="B732" s="2"/>
      <c r="C732" s="2"/>
      <c r="G732" s="70"/>
      <c r="H732" s="70"/>
      <c r="I732" s="48"/>
      <c r="J732" s="49"/>
      <c r="K732" s="49"/>
      <c r="L732" s="26">
        <v>0.2</v>
      </c>
      <c r="M732" s="26">
        <v>0.19800000000000001</v>
      </c>
      <c r="N732" s="50"/>
      <c r="O732" s="160"/>
      <c r="P732" s="109" t="s">
        <v>289</v>
      </c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</row>
    <row r="733" spans="1:71" x14ac:dyDescent="0.25">
      <c r="A733" s="2"/>
      <c r="B733" s="2"/>
      <c r="C733" s="2"/>
      <c r="G733" s="70"/>
      <c r="H733" s="70"/>
      <c r="I733" s="48"/>
      <c r="J733" s="49"/>
      <c r="K733" s="49"/>
      <c r="L733" s="161">
        <v>0.05</v>
      </c>
      <c r="M733" s="161">
        <v>4.9000000000000002E-2</v>
      </c>
      <c r="N733" s="50"/>
      <c r="O733" s="160"/>
      <c r="P733" s="109" t="s">
        <v>290</v>
      </c>
      <c r="Q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</row>
    <row r="734" spans="1:71" x14ac:dyDescent="0.25">
      <c r="A734" s="2"/>
      <c r="B734" s="2"/>
      <c r="C734" s="2"/>
      <c r="G734" s="70"/>
      <c r="H734" s="70"/>
      <c r="I734" s="48"/>
      <c r="J734" s="49"/>
      <c r="K734" s="49"/>
      <c r="L734" s="161">
        <v>0.04</v>
      </c>
      <c r="M734" s="161">
        <v>0.04</v>
      </c>
      <c r="N734" s="50"/>
      <c r="O734" s="160"/>
      <c r="P734" s="109" t="s">
        <v>291</v>
      </c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</row>
    <row r="735" spans="1:71" x14ac:dyDescent="0.25">
      <c r="A735" s="2"/>
      <c r="B735" s="2"/>
      <c r="C735" s="2"/>
      <c r="G735" s="70"/>
      <c r="H735" s="70"/>
      <c r="I735" s="48"/>
      <c r="J735" s="49"/>
      <c r="K735" s="49"/>
      <c r="L735" s="161">
        <v>0.03</v>
      </c>
      <c r="M735" s="161">
        <v>2.8000000000000001E-2</v>
      </c>
      <c r="N735" s="50"/>
      <c r="O735" s="160"/>
      <c r="P735" s="109" t="s">
        <v>292</v>
      </c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</row>
    <row r="736" spans="1:71" x14ac:dyDescent="0.25">
      <c r="A736" s="2"/>
      <c r="B736" s="2"/>
      <c r="C736" s="2"/>
      <c r="G736" s="70"/>
      <c r="H736" s="70"/>
      <c r="I736" s="48"/>
      <c r="J736" s="49"/>
      <c r="K736" s="49"/>
      <c r="L736" s="161">
        <v>0.03</v>
      </c>
      <c r="M736" s="161">
        <v>2.9000000000000001E-2</v>
      </c>
      <c r="N736" s="50"/>
      <c r="O736" s="160"/>
      <c r="P736" s="109" t="s">
        <v>293</v>
      </c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</row>
    <row r="737" spans="1:71" x14ac:dyDescent="0.25">
      <c r="A737" s="2"/>
      <c r="B737" s="2"/>
      <c r="C737" s="2"/>
      <c r="G737" s="70"/>
      <c r="H737" s="70"/>
      <c r="I737" s="48"/>
      <c r="J737" s="49"/>
      <c r="K737" s="49"/>
      <c r="L737" s="161">
        <v>0.02</v>
      </c>
      <c r="M737" s="161">
        <v>1.7000000000000001E-2</v>
      </c>
      <c r="N737" s="50"/>
      <c r="O737" s="160"/>
      <c r="P737" s="109" t="s">
        <v>294</v>
      </c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</row>
    <row r="738" spans="1:71" x14ac:dyDescent="0.25">
      <c r="A738" s="2"/>
      <c r="B738" s="2"/>
      <c r="C738" s="2"/>
      <c r="G738" s="70"/>
      <c r="H738" s="70"/>
      <c r="I738" s="48"/>
      <c r="J738" s="49"/>
      <c r="K738" s="49"/>
      <c r="L738" s="161">
        <v>0.03</v>
      </c>
      <c r="M738" s="161">
        <v>2.9000000000000001E-2</v>
      </c>
      <c r="N738" s="50"/>
      <c r="O738" s="160"/>
      <c r="P738" s="109" t="s">
        <v>295</v>
      </c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</row>
    <row r="739" spans="1:71" x14ac:dyDescent="0.25">
      <c r="A739" s="2"/>
      <c r="B739" s="2"/>
      <c r="C739" s="2"/>
      <c r="G739" s="70"/>
      <c r="H739" s="70"/>
      <c r="I739" s="48"/>
      <c r="J739" s="49"/>
      <c r="K739" s="49"/>
      <c r="L739" s="161">
        <v>0.02</v>
      </c>
      <c r="M739" s="161">
        <v>1.7000000000000001E-2</v>
      </c>
      <c r="N739" s="50"/>
      <c r="O739" s="160"/>
      <c r="P739" s="109" t="s">
        <v>296</v>
      </c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</row>
    <row r="740" spans="1:71" x14ac:dyDescent="0.25">
      <c r="A740" s="2"/>
      <c r="B740" s="2"/>
      <c r="C740" s="2"/>
      <c r="G740" s="70"/>
      <c r="H740" s="70"/>
      <c r="I740" s="48"/>
      <c r="J740" s="49"/>
      <c r="K740" s="49"/>
      <c r="L740" s="161">
        <v>0.22</v>
      </c>
      <c r="M740" s="161">
        <v>0.22800000000000001</v>
      </c>
      <c r="N740" s="50"/>
      <c r="O740" s="160"/>
      <c r="P740" s="109" t="s">
        <v>297</v>
      </c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</row>
    <row r="741" spans="1:71" x14ac:dyDescent="0.25">
      <c r="A741" s="2"/>
      <c r="B741" s="2"/>
      <c r="C741" s="2"/>
      <c r="G741" s="70"/>
      <c r="H741" s="70"/>
      <c r="I741" s="162"/>
      <c r="J741" s="163"/>
      <c r="K741" s="163"/>
      <c r="L741" s="164">
        <v>0.36</v>
      </c>
      <c r="M741" s="164">
        <v>0.36399999999999999</v>
      </c>
      <c r="N741" s="165"/>
      <c r="O741" s="160"/>
      <c r="P741" s="109" t="s">
        <v>284</v>
      </c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</row>
    <row r="742" spans="1:71" x14ac:dyDescent="0.25">
      <c r="A742" s="2"/>
      <c r="B742" s="2"/>
      <c r="C742" s="2"/>
      <c r="O742" s="39"/>
      <c r="P742" s="95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</row>
    <row r="743" spans="1:71" x14ac:dyDescent="0.25">
      <c r="A743" s="2"/>
      <c r="B743" s="2"/>
      <c r="C743" s="2"/>
      <c r="G743" s="139"/>
      <c r="H743" s="139"/>
      <c r="I743" s="139"/>
      <c r="J743" s="139"/>
      <c r="K743" s="139"/>
      <c r="L743" s="139">
        <v>32</v>
      </c>
      <c r="M743" s="139">
        <v>34</v>
      </c>
      <c r="N743" s="139"/>
      <c r="O743" s="146"/>
      <c r="P743" s="142" t="s">
        <v>298</v>
      </c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</row>
    <row r="744" spans="1:71" x14ac:dyDescent="0.25">
      <c r="A744" s="2"/>
      <c r="B744" s="2"/>
      <c r="C744" s="2"/>
      <c r="L744" s="3">
        <v>14</v>
      </c>
      <c r="O744" s="39"/>
      <c r="P744" s="95" t="s">
        <v>299</v>
      </c>
      <c r="Q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</row>
    <row r="745" spans="1:71" x14ac:dyDescent="0.25">
      <c r="A745" s="2"/>
      <c r="B745" s="2"/>
      <c r="C745" s="2"/>
      <c r="L745" s="3">
        <v>18</v>
      </c>
      <c r="O745" s="39"/>
      <c r="P745" s="95" t="s">
        <v>300</v>
      </c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</row>
    <row r="746" spans="1:71" x14ac:dyDescent="0.25">
      <c r="A746" s="2"/>
      <c r="B746" s="2"/>
      <c r="C746" s="2"/>
      <c r="O746" s="39"/>
      <c r="P746" s="95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</row>
    <row r="747" spans="1:71" x14ac:dyDescent="0.25">
      <c r="A747" s="2"/>
      <c r="B747" s="2"/>
      <c r="C747" s="2"/>
      <c r="L747" s="3">
        <v>7</v>
      </c>
      <c r="M747" s="3">
        <v>7</v>
      </c>
      <c r="O747" s="39"/>
      <c r="P747" s="95" t="s">
        <v>277</v>
      </c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</row>
    <row r="748" spans="1:71" x14ac:dyDescent="0.25">
      <c r="A748" s="2"/>
      <c r="B748" s="2"/>
      <c r="C748" s="2"/>
      <c r="O748" s="39"/>
      <c r="P748" s="95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</row>
    <row r="749" spans="1:71" x14ac:dyDescent="0.25">
      <c r="A749" s="2"/>
      <c r="B749" s="2"/>
      <c r="C749" s="2"/>
      <c r="L749" s="3">
        <v>2</v>
      </c>
      <c r="M749" s="3">
        <v>2</v>
      </c>
      <c r="O749" s="39"/>
      <c r="P749" s="95" t="s">
        <v>301</v>
      </c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</row>
    <row r="750" spans="1:71" x14ac:dyDescent="0.25">
      <c r="A750" s="2"/>
      <c r="B750" s="2"/>
      <c r="C750" s="2"/>
      <c r="L750" s="3">
        <f>259+302</f>
        <v>561</v>
      </c>
      <c r="M750" s="3">
        <v>561</v>
      </c>
      <c r="O750" s="39"/>
      <c r="P750" s="95" t="s">
        <v>302</v>
      </c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</row>
    <row r="751" spans="1:71" x14ac:dyDescent="0.25">
      <c r="A751" s="2"/>
      <c r="B751" s="2"/>
      <c r="C751" s="2"/>
      <c r="O751" s="39"/>
      <c r="P751" s="95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</row>
    <row r="752" spans="1:71" x14ac:dyDescent="0.25">
      <c r="A752" s="2"/>
      <c r="B752" s="2"/>
      <c r="C752" s="2"/>
      <c r="L752" s="3">
        <v>7</v>
      </c>
      <c r="O752" s="39"/>
      <c r="P752" s="95" t="s">
        <v>303</v>
      </c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</row>
    <row r="753" spans="1:71" x14ac:dyDescent="0.25">
      <c r="A753" s="2"/>
      <c r="B753" s="2"/>
      <c r="C753" s="2"/>
      <c r="O753" s="39"/>
      <c r="P753" s="95"/>
      <c r="Q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</row>
    <row r="754" spans="1:71" x14ac:dyDescent="0.25">
      <c r="A754" s="2"/>
      <c r="B754" s="2"/>
      <c r="C754" s="2"/>
      <c r="O754" s="39"/>
      <c r="P754" s="95" t="s">
        <v>280</v>
      </c>
      <c r="Q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</row>
    <row r="755" spans="1:71" x14ac:dyDescent="0.25">
      <c r="A755" s="2"/>
      <c r="B755" s="2"/>
      <c r="C755" s="2"/>
      <c r="L755" s="3">
        <v>1</v>
      </c>
      <c r="O755" s="39"/>
      <c r="P755" s="95" t="s">
        <v>304</v>
      </c>
      <c r="Q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</row>
    <row r="756" spans="1:71" x14ac:dyDescent="0.25">
      <c r="A756" s="2"/>
      <c r="B756" s="2"/>
      <c r="C756" s="2"/>
      <c r="L756" s="3">
        <v>1</v>
      </c>
      <c r="O756" s="39"/>
      <c r="P756" s="95" t="s">
        <v>305</v>
      </c>
      <c r="Q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</row>
    <row r="757" spans="1:71" x14ac:dyDescent="0.25">
      <c r="A757" s="2"/>
      <c r="B757" s="2"/>
      <c r="C757" s="2"/>
      <c r="L757" s="3">
        <v>1</v>
      </c>
      <c r="O757" s="39"/>
      <c r="P757" s="95" t="s">
        <v>306</v>
      </c>
      <c r="Q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</row>
  </sheetData>
  <mergeCells count="64">
    <mergeCell ref="I709:N709"/>
    <mergeCell ref="I716:N716"/>
    <mergeCell ref="I723:N723"/>
    <mergeCell ref="I731:N731"/>
    <mergeCell ref="B613:N613"/>
    <mergeCell ref="B616:N616"/>
    <mergeCell ref="B632:N632"/>
    <mergeCell ref="B637:N637"/>
    <mergeCell ref="B646:N646"/>
    <mergeCell ref="G698:N698"/>
    <mergeCell ref="B588:N588"/>
    <mergeCell ref="B593:N593"/>
    <mergeCell ref="B598:N598"/>
    <mergeCell ref="B603:N603"/>
    <mergeCell ref="B608:N608"/>
    <mergeCell ref="B609:N609"/>
    <mergeCell ref="B561:N561"/>
    <mergeCell ref="B566:N566"/>
    <mergeCell ref="B572:N572"/>
    <mergeCell ref="B577:N577"/>
    <mergeCell ref="B578:N578"/>
    <mergeCell ref="B583:N583"/>
    <mergeCell ref="B527:N527"/>
    <mergeCell ref="B534:N534"/>
    <mergeCell ref="B541:N541"/>
    <mergeCell ref="B549:N549"/>
    <mergeCell ref="B550:N550"/>
    <mergeCell ref="B556:N556"/>
    <mergeCell ref="B481:N481"/>
    <mergeCell ref="B489:N489"/>
    <mergeCell ref="B497:N497"/>
    <mergeCell ref="B504:N504"/>
    <mergeCell ref="B512:N512"/>
    <mergeCell ref="B520:N520"/>
    <mergeCell ref="B449:N449"/>
    <mergeCell ref="B455:N455"/>
    <mergeCell ref="B456:N456"/>
    <mergeCell ref="B464:N464"/>
    <mergeCell ref="B472:N472"/>
    <mergeCell ref="B473:N473"/>
    <mergeCell ref="B422:N422"/>
    <mergeCell ref="B423:N423"/>
    <mergeCell ref="B429:N429"/>
    <mergeCell ref="B435:N435"/>
    <mergeCell ref="B436:N436"/>
    <mergeCell ref="B443:N443"/>
    <mergeCell ref="B386:N386"/>
    <mergeCell ref="B392:N392"/>
    <mergeCell ref="B398:N398"/>
    <mergeCell ref="B404:N404"/>
    <mergeCell ref="B410:N410"/>
    <mergeCell ref="B416:N416"/>
    <mergeCell ref="B356:N356"/>
    <mergeCell ref="B362:N362"/>
    <mergeCell ref="B368:N368"/>
    <mergeCell ref="B374:N374"/>
    <mergeCell ref="B379:N379"/>
    <mergeCell ref="B380:N380"/>
    <mergeCell ref="B325:N325"/>
    <mergeCell ref="B326:N326"/>
    <mergeCell ref="B332:N332"/>
    <mergeCell ref="B338:N338"/>
    <mergeCell ref="B344:N344"/>
    <mergeCell ref="B350:N350"/>
  </mergeCells>
  <conditionalFormatting sqref="P482:P485 P490:P493 P521:P524 P495 P547 P474:P477 P479 P526 P542:P545 O455:P456 O324:P324 B520 B455 P503 C327:M331 C333:M337 C339:M343 C345:M349 C351:M355 C357:M361 C367:M367 C373:M373 P434 P437:P441 B571 B589:N592 N333:N335 N339:N341 N345:N347 N351:N353 N357:N359 B363:N365 B366:M366 B369:N371 B372:M372 B375:N377 B381:N383 B384:M384 B387:N389 B390:M390 B393:N395 B396:M396 B399:N401 B402:M402 B405:N407 B408:M408 B409:N409 B411:N413 B414:M414 B417:N419 B420:M420 B424:N426 B427:M427 B430:N432 B433:M433 B462:N462 B526 B557:N560 B555 B599:N602 B510:N510 B518:N518 B533:N533 B547:N547 O632 B632 O541:P541 B541 O534:P534 B534 O512:P512 B512 B495 O443:P443 B443 O435:P436 B435:B436 B429 B422:B423 B416 B410 B398 B392 B386 B378:M378 B379:B380 B374 B368 B362 B356:B360 B350:B354 B344:B348 B338:B342 B332:B336 B325:B326 B497 D708:AC708 D715:AC715 G723:H730 D724:F730 D717:AC722 I724:AC730 D705:F707 O705:AC707 D710:H714 O710:AC714">
    <cfRule type="cellIs" dxfId="991" priority="1" operator="lessThan">
      <formula>0</formula>
    </cfRule>
  </conditionalFormatting>
  <conditionalFormatting sqref="O541">
    <cfRule type="cellIs" dxfId="990" priority="2" operator="lessThan">
      <formula>0</formula>
    </cfRule>
  </conditionalFormatting>
  <conditionalFormatting sqref="B324:N324">
    <cfRule type="cellIs" dxfId="989" priority="3" operator="lessThan">
      <formula>0</formula>
    </cfRule>
  </conditionalFormatting>
  <conditionalFormatting sqref="O472:O473">
    <cfRule type="cellIs" dxfId="988" priority="4" operator="lessThan">
      <formula>0</formula>
    </cfRule>
  </conditionalFormatting>
  <conditionalFormatting sqref="O481 P487 P497:P503">
    <cfRule type="cellIs" dxfId="987" priority="5" operator="lessThan">
      <formula>0</formula>
    </cfRule>
  </conditionalFormatting>
  <conditionalFormatting sqref="O489">
    <cfRule type="cellIs" dxfId="986" priority="6" operator="lessThan">
      <formula>0</formula>
    </cfRule>
  </conditionalFormatting>
  <conditionalFormatting sqref="O520">
    <cfRule type="cellIs" dxfId="985" priority="7" operator="lessThan">
      <formula>0</formula>
    </cfRule>
  </conditionalFormatting>
  <conditionalFormatting sqref="B324:N324">
    <cfRule type="cellIs" dxfId="984" priority="8" operator="lessThan">
      <formula>0</formula>
    </cfRule>
  </conditionalFormatting>
  <conditionalFormatting sqref="P546">
    <cfRule type="cellIs" dxfId="983" priority="9" operator="lessThan">
      <formula>0</formula>
    </cfRule>
  </conditionalFormatting>
  <conditionalFormatting sqref="P457:P460">
    <cfRule type="cellIs" dxfId="982" priority="10" operator="lessThan">
      <formula>0</formula>
    </cfRule>
  </conditionalFormatting>
  <conditionalFormatting sqref="P461">
    <cfRule type="cellIs" dxfId="981" priority="11" operator="lessThan">
      <formula>0</formula>
    </cfRule>
  </conditionalFormatting>
  <conditionalFormatting sqref="P461">
    <cfRule type="cellIs" dxfId="980" priority="12" operator="lessThan">
      <formula>0</formula>
    </cfRule>
  </conditionalFormatting>
  <conditionalFormatting sqref="B472">
    <cfRule type="cellIs" dxfId="979" priority="13" operator="lessThan">
      <formula>0</formula>
    </cfRule>
  </conditionalFormatting>
  <conditionalFormatting sqref="B489">
    <cfRule type="cellIs" dxfId="978" priority="14" operator="lessThan">
      <formula>0</formula>
    </cfRule>
  </conditionalFormatting>
  <conditionalFormatting sqref="P478">
    <cfRule type="cellIs" dxfId="977" priority="15" operator="lessThan">
      <formula>0</formula>
    </cfRule>
  </conditionalFormatting>
  <conditionalFormatting sqref="P478">
    <cfRule type="cellIs" dxfId="976" priority="16" operator="lessThan">
      <formula>0</formula>
    </cfRule>
  </conditionalFormatting>
  <conditionalFormatting sqref="P525">
    <cfRule type="cellIs" dxfId="975" priority="17" operator="lessThan">
      <formula>0</formula>
    </cfRule>
  </conditionalFormatting>
  <conditionalFormatting sqref="B481 B473">
    <cfRule type="cellIs" dxfId="974" priority="18" operator="lessThan">
      <formula>0</formula>
    </cfRule>
  </conditionalFormatting>
  <conditionalFormatting sqref="P486">
    <cfRule type="cellIs" dxfId="973" priority="19" operator="lessThan">
      <formula>0</formula>
    </cfRule>
  </conditionalFormatting>
  <conditionalFormatting sqref="P494">
    <cfRule type="cellIs" dxfId="972" priority="20" operator="lessThan">
      <formula>0</formula>
    </cfRule>
  </conditionalFormatting>
  <conditionalFormatting sqref="P494">
    <cfRule type="cellIs" dxfId="971" priority="21" operator="lessThan">
      <formula>0</formula>
    </cfRule>
  </conditionalFormatting>
  <conditionalFormatting sqref="O497">
    <cfRule type="cellIs" dxfId="970" priority="22" operator="lessThan">
      <formula>0</formula>
    </cfRule>
  </conditionalFormatting>
  <conditionalFormatting sqref="P486">
    <cfRule type="cellIs" dxfId="969" priority="23" operator="lessThan">
      <formula>0</formula>
    </cfRule>
  </conditionalFormatting>
  <conditionalFormatting sqref="P525">
    <cfRule type="cellIs" dxfId="968" priority="24" operator="lessThan">
      <formula>0</formula>
    </cfRule>
  </conditionalFormatting>
  <conditionalFormatting sqref="O542:O545">
    <cfRule type="cellIs" dxfId="967" priority="25" operator="lessThan">
      <formula>0</formula>
    </cfRule>
  </conditionalFormatting>
  <conditionalFormatting sqref="O521:O524">
    <cfRule type="cellIs" dxfId="966" priority="26" operator="lessThan">
      <formula>0</formula>
    </cfRule>
  </conditionalFormatting>
  <conditionalFormatting sqref="P342">
    <cfRule type="cellIs" dxfId="965" priority="27" operator="lessThan">
      <formula>0</formula>
    </cfRule>
  </conditionalFormatting>
  <conditionalFormatting sqref="P546">
    <cfRule type="cellIs" dxfId="964" priority="28" operator="lessThan">
      <formula>0</formula>
    </cfRule>
  </conditionalFormatting>
  <conditionalFormatting sqref="P502">
    <cfRule type="cellIs" dxfId="963" priority="29" operator="lessThan">
      <formula>0</formula>
    </cfRule>
  </conditionalFormatting>
  <conditionalFormatting sqref="J329:N330 K327:N328">
    <cfRule type="cellIs" dxfId="962" priority="30" operator="lessThan">
      <formula>0</formula>
    </cfRule>
  </conditionalFormatting>
  <conditionalFormatting sqref="O474:O477">
    <cfRule type="cellIs" dxfId="961" priority="31" operator="lessThan">
      <formula>0</formula>
    </cfRule>
  </conditionalFormatting>
  <conditionalFormatting sqref="O482:O485">
    <cfRule type="cellIs" dxfId="960" priority="32" operator="lessThan">
      <formula>0</formula>
    </cfRule>
  </conditionalFormatting>
  <conditionalFormatting sqref="O497:O501">
    <cfRule type="cellIs" dxfId="959" priority="33" operator="lessThan">
      <formula>0</formula>
    </cfRule>
  </conditionalFormatting>
  <conditionalFormatting sqref="O490:O493">
    <cfRule type="cellIs" dxfId="958" priority="34" operator="lessThan">
      <formula>0</formula>
    </cfRule>
  </conditionalFormatting>
  <conditionalFormatting sqref="P502">
    <cfRule type="cellIs" dxfId="957" priority="35" operator="lessThan">
      <formula>0</formula>
    </cfRule>
  </conditionalFormatting>
  <conditionalFormatting sqref="P330">
    <cfRule type="cellIs" dxfId="956" priority="36" operator="lessThan">
      <formula>0</formula>
    </cfRule>
  </conditionalFormatting>
  <conditionalFormatting sqref="P498:P501 B497">
    <cfRule type="cellIs" dxfId="955" priority="37" operator="lessThan">
      <formula>0</formula>
    </cfRule>
  </conditionalFormatting>
  <conditionalFormatting sqref="O513:O516">
    <cfRule type="cellIs" dxfId="954" priority="38" operator="lessThan">
      <formula>0</formula>
    </cfRule>
  </conditionalFormatting>
  <conditionalFormatting sqref="P513:P516 P518">
    <cfRule type="cellIs" dxfId="953" priority="39" operator="lessThan">
      <formula>0</formula>
    </cfRule>
  </conditionalFormatting>
  <conditionalFormatting sqref="P517">
    <cfRule type="cellIs" dxfId="952" priority="40" operator="lessThan">
      <formula>0</formula>
    </cfRule>
  </conditionalFormatting>
  <conditionalFormatting sqref="P444:P448">
    <cfRule type="cellIs" dxfId="951" priority="41" operator="lessThan">
      <formula>0</formula>
    </cfRule>
  </conditionalFormatting>
  <conditionalFormatting sqref="P517">
    <cfRule type="cellIs" dxfId="950" priority="42" operator="lessThan">
      <formula>0</formula>
    </cfRule>
  </conditionalFormatting>
  <conditionalFormatting sqref="J327">
    <cfRule type="cellIs" dxfId="949" priority="43" operator="lessThan">
      <formula>0</formula>
    </cfRule>
  </conditionalFormatting>
  <conditionalFormatting sqref="O498:O501">
    <cfRule type="cellIs" dxfId="948" priority="44" operator="lessThan">
      <formula>0</formula>
    </cfRule>
  </conditionalFormatting>
  <conditionalFormatting sqref="O325:P326 P327:P329">
    <cfRule type="cellIs" dxfId="947" priority="45" operator="lessThan">
      <formula>0</formula>
    </cfRule>
  </conditionalFormatting>
  <conditionalFormatting sqref="P372">
    <cfRule type="cellIs" dxfId="946" priority="46" operator="lessThan">
      <formula>0</formula>
    </cfRule>
  </conditionalFormatting>
  <conditionalFormatting sqref="B325">
    <cfRule type="cellIs" dxfId="945" priority="47" operator="lessThan">
      <formula>0</formula>
    </cfRule>
  </conditionalFormatting>
  <conditionalFormatting sqref="O369:O371">
    <cfRule type="cellIs" dxfId="944" priority="48" operator="lessThan">
      <formula>0</formula>
    </cfRule>
  </conditionalFormatting>
  <conditionalFormatting sqref="P373">
    <cfRule type="cellIs" dxfId="943" priority="49" operator="lessThan">
      <formula>0</formula>
    </cfRule>
  </conditionalFormatting>
  <conditionalFormatting sqref="O325:O326">
    <cfRule type="cellIs" dxfId="942" priority="50" operator="lessThan">
      <formula>0</formula>
    </cfRule>
  </conditionalFormatting>
  <conditionalFormatting sqref="O327:O330">
    <cfRule type="cellIs" dxfId="941" priority="51" operator="lessThan">
      <formula>0</formula>
    </cfRule>
  </conditionalFormatting>
  <conditionalFormatting sqref="C373:M373">
    <cfRule type="cellIs" dxfId="940" priority="52" operator="lessThan">
      <formula>0</formula>
    </cfRule>
  </conditionalFormatting>
  <conditionalFormatting sqref="P331">
    <cfRule type="cellIs" dxfId="939" priority="53" operator="lessThan">
      <formula>0</formula>
    </cfRule>
  </conditionalFormatting>
  <conditionalFormatting sqref="O374:P374 P375:P377">
    <cfRule type="cellIs" dxfId="938" priority="54" operator="lessThan">
      <formula>0</formula>
    </cfRule>
  </conditionalFormatting>
  <conditionalFormatting sqref="O375:O377">
    <cfRule type="cellIs" dxfId="937" priority="55" operator="lessThan">
      <formula>0</formula>
    </cfRule>
  </conditionalFormatting>
  <conditionalFormatting sqref="C333:J333">
    <cfRule type="cellIs" dxfId="936" priority="56" operator="lessThan">
      <formula>0</formula>
    </cfRule>
  </conditionalFormatting>
  <conditionalFormatting sqref="H361">
    <cfRule type="cellIs" dxfId="935" priority="57" operator="lessThan">
      <formula>0</formula>
    </cfRule>
  </conditionalFormatting>
  <conditionalFormatting sqref="P378">
    <cfRule type="cellIs" dxfId="934" priority="58" operator="lessThan">
      <formula>0</formula>
    </cfRule>
  </conditionalFormatting>
  <conditionalFormatting sqref="B326">
    <cfRule type="cellIs" dxfId="933" priority="59" operator="lessThan">
      <formula>0</formula>
    </cfRule>
  </conditionalFormatting>
  <conditionalFormatting sqref="J328">
    <cfRule type="cellIs" dxfId="932" priority="60" operator="lessThan">
      <formula>0</formula>
    </cfRule>
  </conditionalFormatting>
  <conditionalFormatting sqref="O331">
    <cfRule type="cellIs" dxfId="931" priority="61" operator="lessThan">
      <formula>0</formula>
    </cfRule>
  </conditionalFormatting>
  <conditionalFormatting sqref="O416">
    <cfRule type="cellIs" dxfId="930" priority="62" operator="lessThan">
      <formula>0</formula>
    </cfRule>
  </conditionalFormatting>
  <conditionalFormatting sqref="P330">
    <cfRule type="cellIs" dxfId="929" priority="63" operator="lessThan">
      <formula>0</formula>
    </cfRule>
  </conditionalFormatting>
  <conditionalFormatting sqref="O332:P332 P333:P335">
    <cfRule type="cellIs" dxfId="928" priority="64" operator="lessThan">
      <formula>0</formula>
    </cfRule>
  </conditionalFormatting>
  <conditionalFormatting sqref="O332">
    <cfRule type="cellIs" dxfId="927" priority="65" operator="lessThan">
      <formula>0</formula>
    </cfRule>
  </conditionalFormatting>
  <conditionalFormatting sqref="O333:O336">
    <cfRule type="cellIs" dxfId="926" priority="66" operator="lessThan">
      <formula>0</formula>
    </cfRule>
  </conditionalFormatting>
  <conditionalFormatting sqref="I334 K334:N334 C335:M336 K333:M333">
    <cfRule type="cellIs" dxfId="925" priority="67" operator="lessThan">
      <formula>0</formula>
    </cfRule>
  </conditionalFormatting>
  <conditionalFormatting sqref="B332">
    <cfRule type="cellIs" dxfId="924" priority="68" operator="lessThan">
      <formula>0</formula>
    </cfRule>
  </conditionalFormatting>
  <conditionalFormatting sqref="I333">
    <cfRule type="cellIs" dxfId="923" priority="69" operator="lessThan">
      <formula>0</formula>
    </cfRule>
  </conditionalFormatting>
  <conditionalFormatting sqref="P337">
    <cfRule type="cellIs" dxfId="922" priority="70" operator="lessThan">
      <formula>0</formula>
    </cfRule>
  </conditionalFormatting>
  <conditionalFormatting sqref="C334:J334">
    <cfRule type="cellIs" dxfId="921" priority="71" operator="lessThan">
      <formula>0</formula>
    </cfRule>
  </conditionalFormatting>
  <conditionalFormatting sqref="P336">
    <cfRule type="cellIs" dxfId="920" priority="72" operator="lessThan">
      <formula>0</formula>
    </cfRule>
  </conditionalFormatting>
  <conditionalFormatting sqref="P336">
    <cfRule type="cellIs" dxfId="919" priority="73" operator="lessThan">
      <formula>0</formula>
    </cfRule>
  </conditionalFormatting>
  <conditionalFormatting sqref="O338:P338 P339:P341">
    <cfRule type="cellIs" dxfId="918" priority="74" operator="lessThan">
      <formula>0</formula>
    </cfRule>
  </conditionalFormatting>
  <conditionalFormatting sqref="O338">
    <cfRule type="cellIs" dxfId="917" priority="75" operator="lessThan">
      <formula>0</formula>
    </cfRule>
  </conditionalFormatting>
  <conditionalFormatting sqref="J339">
    <cfRule type="cellIs" dxfId="916" priority="76" operator="lessThan">
      <formula>0</formula>
    </cfRule>
  </conditionalFormatting>
  <conditionalFormatting sqref="K339:N340 J341:M342">
    <cfRule type="cellIs" dxfId="915" priority="77" operator="lessThan">
      <formula>0</formula>
    </cfRule>
  </conditionalFormatting>
  <conditionalFormatting sqref="O344">
    <cfRule type="cellIs" dxfId="914" priority="78" operator="lessThan">
      <formula>0</formula>
    </cfRule>
  </conditionalFormatting>
  <conditionalFormatting sqref="P343">
    <cfRule type="cellIs" dxfId="913" priority="79" operator="lessThan">
      <formula>0</formula>
    </cfRule>
  </conditionalFormatting>
  <conditionalFormatting sqref="B338">
    <cfRule type="cellIs" dxfId="912" priority="80" operator="lessThan">
      <formula>0</formula>
    </cfRule>
  </conditionalFormatting>
  <conditionalFormatting sqref="O381:O383">
    <cfRule type="cellIs" dxfId="911" priority="81" operator="lessThan">
      <formula>0</formula>
    </cfRule>
  </conditionalFormatting>
  <conditionalFormatting sqref="J340">
    <cfRule type="cellIs" dxfId="910" priority="82" operator="lessThan">
      <formula>0</formula>
    </cfRule>
  </conditionalFormatting>
  <conditionalFormatting sqref="P342">
    <cfRule type="cellIs" dxfId="909" priority="83" operator="lessThan">
      <formula>0</formula>
    </cfRule>
  </conditionalFormatting>
  <conditionalFormatting sqref="O344:P344 P345:P347">
    <cfRule type="cellIs" dxfId="908" priority="84" operator="lessThan">
      <formula>0</formula>
    </cfRule>
  </conditionalFormatting>
  <conditionalFormatting sqref="P348">
    <cfRule type="cellIs" dxfId="907" priority="85" operator="lessThan">
      <formula>0</formula>
    </cfRule>
  </conditionalFormatting>
  <conditionalFormatting sqref="I346 K345:N346 C347:M348">
    <cfRule type="cellIs" dxfId="906" priority="86" operator="lessThan">
      <formula>0</formula>
    </cfRule>
  </conditionalFormatting>
  <conditionalFormatting sqref="I345">
    <cfRule type="cellIs" dxfId="905" priority="87" operator="lessThan">
      <formula>0</formula>
    </cfRule>
  </conditionalFormatting>
  <conditionalFormatting sqref="C345:J345">
    <cfRule type="cellIs" dxfId="904" priority="88" operator="lessThan">
      <formula>0</formula>
    </cfRule>
  </conditionalFormatting>
  <conditionalFormatting sqref="B344">
    <cfRule type="cellIs" dxfId="903" priority="89" operator="lessThan">
      <formula>0</formula>
    </cfRule>
  </conditionalFormatting>
  <conditionalFormatting sqref="P349">
    <cfRule type="cellIs" dxfId="902" priority="90" operator="lessThan">
      <formula>0</formula>
    </cfRule>
  </conditionalFormatting>
  <conditionalFormatting sqref="O387:O389">
    <cfRule type="cellIs" dxfId="901" priority="91" operator="lessThan">
      <formula>0</formula>
    </cfRule>
  </conditionalFormatting>
  <conditionalFormatting sqref="C346:J346">
    <cfRule type="cellIs" dxfId="900" priority="92" operator="lessThan">
      <formula>0</formula>
    </cfRule>
  </conditionalFormatting>
  <conditionalFormatting sqref="P348">
    <cfRule type="cellIs" dxfId="899" priority="93" operator="lessThan">
      <formula>0</formula>
    </cfRule>
  </conditionalFormatting>
  <conditionalFormatting sqref="O350:P350 P351:P353">
    <cfRule type="cellIs" dxfId="898" priority="94" operator="lessThan">
      <formula>0</formula>
    </cfRule>
  </conditionalFormatting>
  <conditionalFormatting sqref="O350">
    <cfRule type="cellIs" dxfId="897" priority="95" operator="lessThan">
      <formula>0</formula>
    </cfRule>
  </conditionalFormatting>
  <conditionalFormatting sqref="O351:O353">
    <cfRule type="cellIs" dxfId="896" priority="96" operator="lessThan">
      <formula>0</formula>
    </cfRule>
  </conditionalFormatting>
  <conditionalFormatting sqref="I352 K351:N352 C353:M354">
    <cfRule type="cellIs" dxfId="895" priority="97" operator="lessThan">
      <formula>0</formula>
    </cfRule>
  </conditionalFormatting>
  <conditionalFormatting sqref="I351">
    <cfRule type="cellIs" dxfId="894" priority="98" operator="lessThan">
      <formula>0</formula>
    </cfRule>
  </conditionalFormatting>
  <conditionalFormatting sqref="C351:J351">
    <cfRule type="cellIs" dxfId="893" priority="99" operator="lessThan">
      <formula>0</formula>
    </cfRule>
  </conditionalFormatting>
  <conditionalFormatting sqref="B350">
    <cfRule type="cellIs" dxfId="892" priority="100" operator="lessThan">
      <formula>0</formula>
    </cfRule>
  </conditionalFormatting>
  <conditionalFormatting sqref="P355">
    <cfRule type="cellIs" dxfId="891" priority="101" operator="lessThan">
      <formula>0</formula>
    </cfRule>
  </conditionalFormatting>
  <conditionalFormatting sqref="C352:J352">
    <cfRule type="cellIs" dxfId="890" priority="102" operator="lessThan">
      <formula>0</formula>
    </cfRule>
  </conditionalFormatting>
  <conditionalFormatting sqref="P354">
    <cfRule type="cellIs" dxfId="889" priority="103" operator="lessThan">
      <formula>0</formula>
    </cfRule>
  </conditionalFormatting>
  <conditionalFormatting sqref="P354">
    <cfRule type="cellIs" dxfId="888" priority="104" operator="lessThan">
      <formula>0</formula>
    </cfRule>
  </conditionalFormatting>
  <conditionalFormatting sqref="O356:P356 P357:P359">
    <cfRule type="cellIs" dxfId="887" priority="105" operator="lessThan">
      <formula>0</formula>
    </cfRule>
  </conditionalFormatting>
  <conditionalFormatting sqref="O356">
    <cfRule type="cellIs" dxfId="886" priority="106" operator="lessThan">
      <formula>0</formula>
    </cfRule>
  </conditionalFormatting>
  <conditionalFormatting sqref="O357:O359">
    <cfRule type="cellIs" dxfId="885" priority="107" operator="lessThan">
      <formula>0</formula>
    </cfRule>
  </conditionalFormatting>
  <conditionalFormatting sqref="I358 K357:N358 C359:N359 C360:M360">
    <cfRule type="cellIs" dxfId="884" priority="108" operator="lessThan">
      <formula>0</formula>
    </cfRule>
  </conditionalFormatting>
  <conditionalFormatting sqref="I357">
    <cfRule type="cellIs" dxfId="883" priority="109" operator="lessThan">
      <formula>0</formula>
    </cfRule>
  </conditionalFormatting>
  <conditionalFormatting sqref="C357:J357">
    <cfRule type="cellIs" dxfId="882" priority="110" operator="lessThan">
      <formula>0</formula>
    </cfRule>
  </conditionalFormatting>
  <conditionalFormatting sqref="B356">
    <cfRule type="cellIs" dxfId="881" priority="111" operator="lessThan">
      <formula>0</formula>
    </cfRule>
  </conditionalFormatting>
  <conditionalFormatting sqref="P361">
    <cfRule type="cellIs" dxfId="880" priority="112" operator="lessThan">
      <formula>0</formula>
    </cfRule>
  </conditionalFormatting>
  <conditionalFormatting sqref="C358:J358">
    <cfRule type="cellIs" dxfId="879" priority="113" operator="lessThan">
      <formula>0</formula>
    </cfRule>
  </conditionalFormatting>
  <conditionalFormatting sqref="P360">
    <cfRule type="cellIs" dxfId="878" priority="114" operator="lessThan">
      <formula>0</formula>
    </cfRule>
  </conditionalFormatting>
  <conditionalFormatting sqref="P360">
    <cfRule type="cellIs" dxfId="877" priority="115" operator="lessThan">
      <formula>0</formula>
    </cfRule>
  </conditionalFormatting>
  <conditionalFormatting sqref="O362:P362 P363:P365">
    <cfRule type="cellIs" dxfId="876" priority="116" operator="lessThan">
      <formula>0</formula>
    </cfRule>
  </conditionalFormatting>
  <conditionalFormatting sqref="O362">
    <cfRule type="cellIs" dxfId="875" priority="117" operator="lessThan">
      <formula>0</formula>
    </cfRule>
  </conditionalFormatting>
  <conditionalFormatting sqref="O363:O365">
    <cfRule type="cellIs" dxfId="874" priority="118" operator="lessThan">
      <formula>0</formula>
    </cfRule>
  </conditionalFormatting>
  <conditionalFormatting sqref="B362">
    <cfRule type="cellIs" dxfId="873" priority="119" operator="lessThan">
      <formula>0</formula>
    </cfRule>
  </conditionalFormatting>
  <conditionalFormatting sqref="P367">
    <cfRule type="cellIs" dxfId="872" priority="120" operator="lessThan">
      <formula>0</formula>
    </cfRule>
  </conditionalFormatting>
  <conditionalFormatting sqref="P366">
    <cfRule type="cellIs" dxfId="871" priority="121" operator="lessThan">
      <formula>0</formula>
    </cfRule>
  </conditionalFormatting>
  <conditionalFormatting sqref="P366">
    <cfRule type="cellIs" dxfId="870" priority="122" operator="lessThan">
      <formula>0</formula>
    </cfRule>
  </conditionalFormatting>
  <conditionalFormatting sqref="O368:P368 P369:P371">
    <cfRule type="cellIs" dxfId="869" priority="123" operator="lessThan">
      <formula>0</formula>
    </cfRule>
  </conditionalFormatting>
  <conditionalFormatting sqref="O368">
    <cfRule type="cellIs" dxfId="868" priority="124" operator="lessThan">
      <formula>0</formula>
    </cfRule>
  </conditionalFormatting>
  <conditionalFormatting sqref="H373">
    <cfRule type="cellIs" dxfId="867" priority="125" operator="lessThan">
      <formula>0</formula>
    </cfRule>
  </conditionalFormatting>
  <conditionalFormatting sqref="B368">
    <cfRule type="cellIs" dxfId="866" priority="126" operator="lessThan">
      <formula>0</formula>
    </cfRule>
  </conditionalFormatting>
  <conditionalFormatting sqref="H354">
    <cfRule type="cellIs" dxfId="865" priority="127" operator="lessThan">
      <formula>0</formula>
    </cfRule>
  </conditionalFormatting>
  <conditionalFormatting sqref="P372">
    <cfRule type="cellIs" dxfId="864" priority="128" operator="lessThan">
      <formula>0</formula>
    </cfRule>
  </conditionalFormatting>
  <conditionalFormatting sqref="H336">
    <cfRule type="cellIs" dxfId="863" priority="129" operator="lessThan">
      <formula>0</formula>
    </cfRule>
  </conditionalFormatting>
  <conditionalFormatting sqref="H337">
    <cfRule type="cellIs" dxfId="862" priority="130" operator="lessThan">
      <formula>0</formula>
    </cfRule>
  </conditionalFormatting>
  <conditionalFormatting sqref="O374">
    <cfRule type="cellIs" dxfId="861" priority="131" operator="lessThan">
      <formula>0</formula>
    </cfRule>
  </conditionalFormatting>
  <conditionalFormatting sqref="P414">
    <cfRule type="cellIs" dxfId="860" priority="132" operator="lessThan">
      <formula>0</formula>
    </cfRule>
  </conditionalFormatting>
  <conditionalFormatting sqref="H348">
    <cfRule type="cellIs" dxfId="859" priority="133" operator="lessThan">
      <formula>0</formula>
    </cfRule>
  </conditionalFormatting>
  <conditionalFormatting sqref="P378">
    <cfRule type="cellIs" dxfId="858" priority="134" operator="lessThan">
      <formula>0</formula>
    </cfRule>
  </conditionalFormatting>
  <conditionalFormatting sqref="O416:P416 P417:P419">
    <cfRule type="cellIs" dxfId="857" priority="135" operator="lessThan">
      <formula>0</formula>
    </cfRule>
  </conditionalFormatting>
  <conditionalFormatting sqref="C367:M367">
    <cfRule type="cellIs" dxfId="856" priority="136" operator="lessThan">
      <formula>0</formula>
    </cfRule>
  </conditionalFormatting>
  <conditionalFormatting sqref="C361:M361">
    <cfRule type="cellIs" dxfId="855" priority="137" operator="lessThan">
      <formula>0</formula>
    </cfRule>
  </conditionalFormatting>
  <conditionalFormatting sqref="C355:M355">
    <cfRule type="cellIs" dxfId="854" priority="138" operator="lessThan">
      <formula>0</formula>
    </cfRule>
  </conditionalFormatting>
  <conditionalFormatting sqref="C349:M349">
    <cfRule type="cellIs" dxfId="853" priority="139" operator="lessThan">
      <formula>0</formula>
    </cfRule>
  </conditionalFormatting>
  <conditionalFormatting sqref="J343:M343">
    <cfRule type="cellIs" dxfId="852" priority="140" operator="lessThan">
      <formula>0</formula>
    </cfRule>
  </conditionalFormatting>
  <conditionalFormatting sqref="C337:M337">
    <cfRule type="cellIs" dxfId="851" priority="141" operator="lessThan">
      <formula>0</formula>
    </cfRule>
  </conditionalFormatting>
  <conditionalFormatting sqref="J331:N331">
    <cfRule type="cellIs" dxfId="850" priority="142" operator="lessThan">
      <formula>0</formula>
    </cfRule>
  </conditionalFormatting>
  <conditionalFormatting sqref="B374">
    <cfRule type="cellIs" dxfId="849" priority="143" operator="lessThan">
      <formula>0</formula>
    </cfRule>
  </conditionalFormatting>
  <conditionalFormatting sqref="B379">
    <cfRule type="cellIs" dxfId="848" priority="144" operator="lessThan">
      <formula>0</formula>
    </cfRule>
  </conditionalFormatting>
  <conditionalFormatting sqref="P384">
    <cfRule type="cellIs" dxfId="847" priority="145" operator="lessThan">
      <formula>0</formula>
    </cfRule>
  </conditionalFormatting>
  <conditionalFormatting sqref="P385">
    <cfRule type="cellIs" dxfId="846" priority="146" operator="lessThan">
      <formula>0</formula>
    </cfRule>
  </conditionalFormatting>
  <conditionalFormatting sqref="O380:P380 P381:P383">
    <cfRule type="cellIs" dxfId="845" priority="147" operator="lessThan">
      <formula>0</formula>
    </cfRule>
  </conditionalFormatting>
  <conditionalFormatting sqref="O380">
    <cfRule type="cellIs" dxfId="844" priority="148" operator="lessThan">
      <formula>0</formula>
    </cfRule>
  </conditionalFormatting>
  <conditionalFormatting sqref="P384">
    <cfRule type="cellIs" dxfId="843" priority="149" operator="lessThan">
      <formula>0</formula>
    </cfRule>
  </conditionalFormatting>
  <conditionalFormatting sqref="B380">
    <cfRule type="cellIs" dxfId="842" priority="150" operator="lessThan">
      <formula>0</formula>
    </cfRule>
  </conditionalFormatting>
  <conditionalFormatting sqref="P390">
    <cfRule type="cellIs" dxfId="841" priority="151" operator="lessThan">
      <formula>0</formula>
    </cfRule>
  </conditionalFormatting>
  <conditionalFormatting sqref="P391">
    <cfRule type="cellIs" dxfId="840" priority="152" operator="lessThan">
      <formula>0</formula>
    </cfRule>
  </conditionalFormatting>
  <conditionalFormatting sqref="O386:P386 P387:P389">
    <cfRule type="cellIs" dxfId="839" priority="153" operator="lessThan">
      <formula>0</formula>
    </cfRule>
  </conditionalFormatting>
  <conditionalFormatting sqref="O386">
    <cfRule type="cellIs" dxfId="838" priority="154" operator="lessThan">
      <formula>0</formula>
    </cfRule>
  </conditionalFormatting>
  <conditionalFormatting sqref="P390">
    <cfRule type="cellIs" dxfId="837" priority="155" operator="lessThan">
      <formula>0</formula>
    </cfRule>
  </conditionalFormatting>
  <conditionalFormatting sqref="B386">
    <cfRule type="cellIs" dxfId="836" priority="156" operator="lessThan">
      <formula>0</formula>
    </cfRule>
  </conditionalFormatting>
  <conditionalFormatting sqref="P408">
    <cfRule type="cellIs" dxfId="835" priority="157" operator="lessThan">
      <formula>0</formula>
    </cfRule>
  </conditionalFormatting>
  <conditionalFormatting sqref="O405:O407">
    <cfRule type="cellIs" dxfId="834" priority="158" operator="lessThan">
      <formula>0</formula>
    </cfRule>
  </conditionalFormatting>
  <conditionalFormatting sqref="P409">
    <cfRule type="cellIs" dxfId="833" priority="159" operator="lessThan">
      <formula>0</formula>
    </cfRule>
  </conditionalFormatting>
  <conditionalFormatting sqref="O404:P404 P405:P407">
    <cfRule type="cellIs" dxfId="832" priority="160" operator="lessThan">
      <formula>0</formula>
    </cfRule>
  </conditionalFormatting>
  <conditionalFormatting sqref="O404">
    <cfRule type="cellIs" dxfId="831" priority="161" operator="lessThan">
      <formula>0</formula>
    </cfRule>
  </conditionalFormatting>
  <conditionalFormatting sqref="P408">
    <cfRule type="cellIs" dxfId="830" priority="162" operator="lessThan">
      <formula>0</formula>
    </cfRule>
  </conditionalFormatting>
  <conditionalFormatting sqref="H367">
    <cfRule type="cellIs" dxfId="829" priority="163" operator="lessThan">
      <formula>0</formula>
    </cfRule>
  </conditionalFormatting>
  <conditionalFormatting sqref="O411:O413">
    <cfRule type="cellIs" dxfId="828" priority="164" operator="lessThan">
      <formula>0</formula>
    </cfRule>
  </conditionalFormatting>
  <conditionalFormatting sqref="P420">
    <cfRule type="cellIs" dxfId="827" priority="165" operator="lessThan">
      <formula>0</formula>
    </cfRule>
  </conditionalFormatting>
  <conditionalFormatting sqref="H360">
    <cfRule type="cellIs" dxfId="826" priority="166" operator="lessThan">
      <formula>0</formula>
    </cfRule>
  </conditionalFormatting>
  <conditionalFormatting sqref="H355">
    <cfRule type="cellIs" dxfId="825" priority="167" operator="lessThan">
      <formula>0</formula>
    </cfRule>
  </conditionalFormatting>
  <conditionalFormatting sqref="P414">
    <cfRule type="cellIs" dxfId="824" priority="168" operator="lessThan">
      <formula>0</formula>
    </cfRule>
  </conditionalFormatting>
  <conditionalFormatting sqref="H349">
    <cfRule type="cellIs" dxfId="823" priority="169" operator="lessThan">
      <formula>0</formula>
    </cfRule>
  </conditionalFormatting>
  <conditionalFormatting sqref="O417:O419">
    <cfRule type="cellIs" dxfId="822" priority="170" operator="lessThan">
      <formula>0</formula>
    </cfRule>
  </conditionalFormatting>
  <conditionalFormatting sqref="O410:P410 P411:P413">
    <cfRule type="cellIs" dxfId="821" priority="171" operator="lessThan">
      <formula>0</formula>
    </cfRule>
  </conditionalFormatting>
  <conditionalFormatting sqref="O410">
    <cfRule type="cellIs" dxfId="820" priority="172" operator="lessThan">
      <formula>0</formula>
    </cfRule>
  </conditionalFormatting>
  <conditionalFormatting sqref="B410">
    <cfRule type="cellIs" dxfId="819" priority="173" operator="lessThan">
      <formula>0</formula>
    </cfRule>
  </conditionalFormatting>
  <conditionalFormatting sqref="P421:P422">
    <cfRule type="cellIs" dxfId="818" priority="174" operator="lessThan">
      <formula>0</formula>
    </cfRule>
  </conditionalFormatting>
  <conditionalFormatting sqref="P420">
    <cfRule type="cellIs" dxfId="817" priority="175" operator="lessThan">
      <formula>0</formula>
    </cfRule>
  </conditionalFormatting>
  <conditionalFormatting sqref="B422">
    <cfRule type="cellIs" dxfId="816" priority="176" operator="lessThan">
      <formula>0</formula>
    </cfRule>
  </conditionalFormatting>
  <conditionalFormatting sqref="B416">
    <cfRule type="cellIs" dxfId="815" priority="177" operator="lessThan">
      <formula>0</formula>
    </cfRule>
  </conditionalFormatting>
  <conditionalFormatting sqref="O422">
    <cfRule type="cellIs" dxfId="814" priority="178" operator="lessThan">
      <formula>0</formula>
    </cfRule>
  </conditionalFormatting>
  <conditionalFormatting sqref="B423">
    <cfRule type="cellIs" dxfId="813" priority="179" operator="lessThan">
      <formula>0</formula>
    </cfRule>
  </conditionalFormatting>
  <conditionalFormatting sqref="P415">
    <cfRule type="cellIs" dxfId="812" priority="180" operator="lessThan">
      <formula>0</formula>
    </cfRule>
  </conditionalFormatting>
  <conditionalFormatting sqref="P424:P426">
    <cfRule type="cellIs" dxfId="811" priority="181" operator="lessThan">
      <formula>0</formula>
    </cfRule>
  </conditionalFormatting>
  <conditionalFormatting sqref="O424:O426">
    <cfRule type="cellIs" dxfId="810" priority="182" operator="lessThan">
      <formula>0</formula>
    </cfRule>
  </conditionalFormatting>
  <conditionalFormatting sqref="P571">
    <cfRule type="cellIs" dxfId="809" priority="183" operator="lessThan">
      <formula>0</formula>
    </cfRule>
  </conditionalFormatting>
  <conditionalFormatting sqref="B603">
    <cfRule type="cellIs" dxfId="808" priority="184" operator="lessThan">
      <formula>0</formula>
    </cfRule>
  </conditionalFormatting>
  <conditionalFormatting sqref="O430:O432">
    <cfRule type="cellIs" dxfId="807" priority="185" operator="lessThan">
      <formula>0</formula>
    </cfRule>
  </conditionalFormatting>
  <conditionalFormatting sqref="P433">
    <cfRule type="cellIs" dxfId="806" priority="186" operator="lessThan">
      <formula>0</formula>
    </cfRule>
  </conditionalFormatting>
  <conditionalFormatting sqref="P555">
    <cfRule type="cellIs" dxfId="805" priority="187" operator="lessThan">
      <formula>0</formula>
    </cfRule>
  </conditionalFormatting>
  <conditionalFormatting sqref="P427">
    <cfRule type="cellIs" dxfId="804" priority="188" operator="lessThan">
      <formula>0</formula>
    </cfRule>
  </conditionalFormatting>
  <conditionalFormatting sqref="P427">
    <cfRule type="cellIs" dxfId="803" priority="189" operator="lessThan">
      <formula>0</formula>
    </cfRule>
  </conditionalFormatting>
  <conditionalFormatting sqref="P433">
    <cfRule type="cellIs" dxfId="802" priority="190" operator="lessThan">
      <formula>0</formula>
    </cfRule>
  </conditionalFormatting>
  <conditionalFormatting sqref="J551:N553 J554:M554">
    <cfRule type="cellIs" dxfId="801" priority="191" operator="lessThan">
      <formula>0</formula>
    </cfRule>
  </conditionalFormatting>
  <conditionalFormatting sqref="B429">
    <cfRule type="cellIs" dxfId="800" priority="192" operator="lessThan">
      <formula>0</formula>
    </cfRule>
  </conditionalFormatting>
  <conditionalFormatting sqref="O567:O570">
    <cfRule type="cellIs" dxfId="799" priority="193" operator="lessThan">
      <formula>0</formula>
    </cfRule>
  </conditionalFormatting>
  <conditionalFormatting sqref="P430:P432">
    <cfRule type="cellIs" dxfId="798" priority="194" operator="lessThan">
      <formula>0</formula>
    </cfRule>
  </conditionalFormatting>
  <conditionalFormatting sqref="P551:P553">
    <cfRule type="cellIs" dxfId="797" priority="195" operator="lessThan">
      <formula>0</formula>
    </cfRule>
  </conditionalFormatting>
  <conditionalFormatting sqref="P554">
    <cfRule type="cellIs" dxfId="796" priority="196" operator="lessThan">
      <formula>0</formula>
    </cfRule>
  </conditionalFormatting>
  <conditionalFormatting sqref="P428">
    <cfRule type="cellIs" dxfId="795" priority="197" operator="lessThan">
      <formula>0</formula>
    </cfRule>
  </conditionalFormatting>
  <conditionalFormatting sqref="B550">
    <cfRule type="cellIs" dxfId="794" priority="198" operator="lessThan">
      <formula>0</formula>
    </cfRule>
  </conditionalFormatting>
  <conditionalFormatting sqref="O551:O553">
    <cfRule type="cellIs" dxfId="793" priority="199" operator="lessThan">
      <formula>0</formula>
    </cfRule>
  </conditionalFormatting>
  <conditionalFormatting sqref="J552">
    <cfRule type="cellIs" dxfId="792" priority="200" operator="lessThan">
      <formula>0</formula>
    </cfRule>
  </conditionalFormatting>
  <conditionalFormatting sqref="P570">
    <cfRule type="cellIs" dxfId="791" priority="201" operator="lessThan">
      <formula>0</formula>
    </cfRule>
  </conditionalFormatting>
  <conditionalFormatting sqref="J553:N553 K551:N552 J554:M554">
    <cfRule type="cellIs" dxfId="790" priority="202" operator="lessThan">
      <formula>0</formula>
    </cfRule>
  </conditionalFormatting>
  <conditionalFormatting sqref="P554">
    <cfRule type="cellIs" dxfId="789" priority="203" operator="lessThan">
      <formula>0</formula>
    </cfRule>
  </conditionalFormatting>
  <conditionalFormatting sqref="J567:N567 J569:N570 J568:M568">
    <cfRule type="cellIs" dxfId="788" priority="204" operator="lessThan">
      <formula>0</formula>
    </cfRule>
  </conditionalFormatting>
  <conditionalFormatting sqref="O594:O597">
    <cfRule type="cellIs" dxfId="787" priority="205" operator="lessThan">
      <formula>0</formula>
    </cfRule>
  </conditionalFormatting>
  <conditionalFormatting sqref="P570">
    <cfRule type="cellIs" dxfId="786" priority="206" operator="lessThan">
      <formula>0</formula>
    </cfRule>
  </conditionalFormatting>
  <conditionalFormatting sqref="J568">
    <cfRule type="cellIs" dxfId="785" priority="207" operator="lessThan">
      <formula>0</formula>
    </cfRule>
  </conditionalFormatting>
  <conditionalFormatting sqref="J569:N570 K567:N567 K568:M568">
    <cfRule type="cellIs" dxfId="784" priority="208" operator="lessThan">
      <formula>0</formula>
    </cfRule>
  </conditionalFormatting>
  <conditionalFormatting sqref="P567:P569">
    <cfRule type="cellIs" dxfId="783" priority="209" operator="lessThan">
      <formula>0</formula>
    </cfRule>
  </conditionalFormatting>
  <conditionalFormatting sqref="P607">
    <cfRule type="cellIs" dxfId="782" priority="210" operator="lessThan">
      <formula>0</formula>
    </cfRule>
  </conditionalFormatting>
  <conditionalFormatting sqref="I604">
    <cfRule type="cellIs" dxfId="781" priority="211" operator="lessThan">
      <formula>0</formula>
    </cfRule>
  </conditionalFormatting>
  <conditionalFormatting sqref="C594:N597">
    <cfRule type="cellIs" dxfId="780" priority="212" operator="lessThan">
      <formula>0</formula>
    </cfRule>
  </conditionalFormatting>
  <conditionalFormatting sqref="P597">
    <cfRule type="cellIs" dxfId="779" priority="213" operator="lessThan">
      <formula>0</formula>
    </cfRule>
  </conditionalFormatting>
  <conditionalFormatting sqref="I594">
    <cfRule type="cellIs" dxfId="778" priority="214" operator="lessThan">
      <formula>0</formula>
    </cfRule>
  </conditionalFormatting>
  <conditionalFormatting sqref="H599:H602">
    <cfRule type="cellIs" dxfId="777" priority="215" operator="lessThan">
      <formula>0</formula>
    </cfRule>
  </conditionalFormatting>
  <conditionalFormatting sqref="P597">
    <cfRule type="cellIs" dxfId="776" priority="216" operator="lessThan">
      <formula>0</formula>
    </cfRule>
  </conditionalFormatting>
  <conditionalFormatting sqref="H594">
    <cfRule type="cellIs" dxfId="775" priority="217" operator="lessThan">
      <formula>0</formula>
    </cfRule>
  </conditionalFormatting>
  <conditionalFormatting sqref="H594:H597">
    <cfRule type="cellIs" dxfId="774" priority="218" operator="lessThan">
      <formula>0</formula>
    </cfRule>
  </conditionalFormatting>
  <conditionalFormatting sqref="C595:J595">
    <cfRule type="cellIs" dxfId="773" priority="219" operator="lessThan">
      <formula>0</formula>
    </cfRule>
  </conditionalFormatting>
  <conditionalFormatting sqref="H595:H597">
    <cfRule type="cellIs" dxfId="772" priority="220" operator="lessThan">
      <formula>0</formula>
    </cfRule>
  </conditionalFormatting>
  <conditionalFormatting sqref="I595 K594:N595 C596:N597">
    <cfRule type="cellIs" dxfId="771" priority="221" operator="lessThan">
      <formula>0</formula>
    </cfRule>
  </conditionalFormatting>
  <conditionalFormatting sqref="P594:P596">
    <cfRule type="cellIs" dxfId="770" priority="222" operator="lessThan">
      <formula>0</formula>
    </cfRule>
  </conditionalFormatting>
  <conditionalFormatting sqref="B593">
    <cfRule type="cellIs" dxfId="769" priority="223" operator="lessThan">
      <formula>0</formula>
    </cfRule>
  </conditionalFormatting>
  <conditionalFormatting sqref="P602">
    <cfRule type="cellIs" dxfId="768" priority="224" operator="lessThan">
      <formula>0</formula>
    </cfRule>
  </conditionalFormatting>
  <conditionalFormatting sqref="I599">
    <cfRule type="cellIs" dxfId="767" priority="225" operator="lessThan">
      <formula>0</formula>
    </cfRule>
  </conditionalFormatting>
  <conditionalFormatting sqref="C599:N602">
    <cfRule type="cellIs" dxfId="766" priority="226" operator="lessThan">
      <formula>0</formula>
    </cfRule>
  </conditionalFormatting>
  <conditionalFormatting sqref="P602">
    <cfRule type="cellIs" dxfId="765" priority="227" operator="lessThan">
      <formula>0</formula>
    </cfRule>
  </conditionalFormatting>
  <conditionalFormatting sqref="H599">
    <cfRule type="cellIs" dxfId="764" priority="228" operator="lessThan">
      <formula>0</formula>
    </cfRule>
  </conditionalFormatting>
  <conditionalFormatting sqref="O599:O602">
    <cfRule type="cellIs" dxfId="763" priority="229" operator="lessThan">
      <formula>0</formula>
    </cfRule>
  </conditionalFormatting>
  <conditionalFormatting sqref="C600:J600">
    <cfRule type="cellIs" dxfId="762" priority="230" operator="lessThan">
      <formula>0</formula>
    </cfRule>
  </conditionalFormatting>
  <conditionalFormatting sqref="H600:H602">
    <cfRule type="cellIs" dxfId="761" priority="231" operator="lessThan">
      <formula>0</formula>
    </cfRule>
  </conditionalFormatting>
  <conditionalFormatting sqref="I600 K599:N600 C601:N602">
    <cfRule type="cellIs" dxfId="760" priority="232" operator="lessThan">
      <formula>0</formula>
    </cfRule>
  </conditionalFormatting>
  <conditionalFormatting sqref="P599:P601">
    <cfRule type="cellIs" dxfId="759" priority="233" operator="lessThan">
      <formula>0</formula>
    </cfRule>
  </conditionalFormatting>
  <conditionalFormatting sqref="B598">
    <cfRule type="cellIs" dxfId="758" priority="234" operator="lessThan">
      <formula>0</formula>
    </cfRule>
  </conditionalFormatting>
  <conditionalFormatting sqref="C604:N607">
    <cfRule type="cellIs" dxfId="757" priority="235" operator="lessThan">
      <formula>0</formula>
    </cfRule>
  </conditionalFormatting>
  <conditionalFormatting sqref="P607">
    <cfRule type="cellIs" dxfId="756" priority="236" operator="lessThan">
      <formula>0</formula>
    </cfRule>
  </conditionalFormatting>
  <conditionalFormatting sqref="H604">
    <cfRule type="cellIs" dxfId="755" priority="237" operator="lessThan">
      <formula>0</formula>
    </cfRule>
  </conditionalFormatting>
  <conditionalFormatting sqref="H604:H607">
    <cfRule type="cellIs" dxfId="754" priority="238" operator="lessThan">
      <formula>0</formula>
    </cfRule>
  </conditionalFormatting>
  <conditionalFormatting sqref="O604:O607">
    <cfRule type="cellIs" dxfId="753" priority="239" operator="lessThan">
      <formula>0</formula>
    </cfRule>
  </conditionalFormatting>
  <conditionalFormatting sqref="C605:J605">
    <cfRule type="cellIs" dxfId="752" priority="240" operator="lessThan">
      <formula>0</formula>
    </cfRule>
  </conditionalFormatting>
  <conditionalFormatting sqref="H605:H607">
    <cfRule type="cellIs" dxfId="751" priority="241" operator="lessThan">
      <formula>0</formula>
    </cfRule>
  </conditionalFormatting>
  <conditionalFormatting sqref="I605 K604:N605 C606:N607">
    <cfRule type="cellIs" dxfId="750" priority="242" operator="lessThan">
      <formula>0</formula>
    </cfRule>
  </conditionalFormatting>
  <conditionalFormatting sqref="P604:P606">
    <cfRule type="cellIs" dxfId="749" priority="243" operator="lessThan">
      <formula>0</formula>
    </cfRule>
  </conditionalFormatting>
  <conditionalFormatting sqref="C327:I327">
    <cfRule type="cellIs" dxfId="748" priority="244" operator="lessThan">
      <formula>0</formula>
    </cfRule>
  </conditionalFormatting>
  <conditionalFormatting sqref="C329:I330">
    <cfRule type="cellIs" dxfId="747" priority="245" operator="lessThan">
      <formula>0</formula>
    </cfRule>
  </conditionalFormatting>
  <conditionalFormatting sqref="O464:P464">
    <cfRule type="cellIs" dxfId="746" priority="246" operator="lessThan">
      <formula>0</formula>
    </cfRule>
  </conditionalFormatting>
  <conditionalFormatting sqref="O457:O460">
    <cfRule type="cellIs" dxfId="745" priority="247" operator="lessThan">
      <formula>0</formula>
    </cfRule>
  </conditionalFormatting>
  <conditionalFormatting sqref="P579:P581">
    <cfRule type="cellIs" dxfId="744" priority="248" operator="lessThan">
      <formula>0</formula>
    </cfRule>
  </conditionalFormatting>
  <conditionalFormatting sqref="B456">
    <cfRule type="cellIs" dxfId="743" priority="249" operator="lessThan">
      <formula>0</formula>
    </cfRule>
  </conditionalFormatting>
  <conditionalFormatting sqref="O584:O587">
    <cfRule type="cellIs" dxfId="742" priority="250" operator="lessThan">
      <formula>0</formula>
    </cfRule>
  </conditionalFormatting>
  <conditionalFormatting sqref="C328:I328">
    <cfRule type="cellIs" dxfId="741" priority="251" operator="lessThan">
      <formula>0</formula>
    </cfRule>
  </conditionalFormatting>
  <conditionalFormatting sqref="C331:I331">
    <cfRule type="cellIs" dxfId="740" priority="252" operator="lessThan">
      <formula>0</formula>
    </cfRule>
  </conditionalFormatting>
  <conditionalFormatting sqref="C341:I342">
    <cfRule type="cellIs" dxfId="739" priority="253" operator="lessThan">
      <formula>0</formula>
    </cfRule>
  </conditionalFormatting>
  <conditionalFormatting sqref="C339:I339">
    <cfRule type="cellIs" dxfId="738" priority="254" operator="lessThan">
      <formula>0</formula>
    </cfRule>
  </conditionalFormatting>
  <conditionalFormatting sqref="C340:I340">
    <cfRule type="cellIs" dxfId="737" priority="255" operator="lessThan">
      <formula>0</formula>
    </cfRule>
  </conditionalFormatting>
  <conditionalFormatting sqref="C343:I343">
    <cfRule type="cellIs" dxfId="736" priority="256" operator="lessThan">
      <formula>0</formula>
    </cfRule>
  </conditionalFormatting>
  <conditionalFormatting sqref="C551:I554">
    <cfRule type="cellIs" dxfId="735" priority="257" operator="lessThan">
      <formula>0</formula>
    </cfRule>
  </conditionalFormatting>
  <conditionalFormatting sqref="C552:I552">
    <cfRule type="cellIs" dxfId="734" priority="258" operator="lessThan">
      <formula>0</formula>
    </cfRule>
  </conditionalFormatting>
  <conditionalFormatting sqref="C553:I554">
    <cfRule type="cellIs" dxfId="733" priority="259" operator="lessThan">
      <formula>0</formula>
    </cfRule>
  </conditionalFormatting>
  <conditionalFormatting sqref="P509">
    <cfRule type="cellIs" dxfId="732" priority="260" operator="lessThan">
      <formula>0</formula>
    </cfRule>
  </conditionalFormatting>
  <conditionalFormatting sqref="P509">
    <cfRule type="cellIs" dxfId="731" priority="261" operator="lessThan">
      <formula>0</formula>
    </cfRule>
  </conditionalFormatting>
  <conditionalFormatting sqref="C567:I570">
    <cfRule type="cellIs" dxfId="730" priority="262" operator="lessThan">
      <formula>0</formula>
    </cfRule>
  </conditionalFormatting>
  <conditionalFormatting sqref="C568:I568">
    <cfRule type="cellIs" dxfId="729" priority="263" operator="lessThan">
      <formula>0</formula>
    </cfRule>
  </conditionalFormatting>
  <conditionalFormatting sqref="C569:I570">
    <cfRule type="cellIs" dxfId="728" priority="264" operator="lessThan">
      <formula>0</formula>
    </cfRule>
  </conditionalFormatting>
  <conditionalFormatting sqref="C437:C440">
    <cfRule type="cellIs" dxfId="727" priority="265" operator="lessThan">
      <formula>0</formula>
    </cfRule>
  </conditionalFormatting>
  <conditionalFormatting sqref="O444:O447">
    <cfRule type="cellIs" dxfId="726" priority="266" operator="lessThan">
      <formula>0</formula>
    </cfRule>
  </conditionalFormatting>
  <conditionalFormatting sqref="P465:P468">
    <cfRule type="cellIs" dxfId="725" priority="267" operator="lessThan">
      <formula>0</formula>
    </cfRule>
  </conditionalFormatting>
  <conditionalFormatting sqref="P469:P470">
    <cfRule type="cellIs" dxfId="724" priority="268" operator="lessThan">
      <formula>0</formula>
    </cfRule>
  </conditionalFormatting>
  <conditionalFormatting sqref="P470">
    <cfRule type="cellIs" dxfId="723" priority="269" operator="lessThan">
      <formula>0</formula>
    </cfRule>
  </conditionalFormatting>
  <conditionalFormatting sqref="P469">
    <cfRule type="cellIs" dxfId="722" priority="270" operator="lessThan">
      <formula>0</formula>
    </cfRule>
  </conditionalFormatting>
  <conditionalFormatting sqref="O465:O468">
    <cfRule type="cellIs" dxfId="721" priority="271" operator="lessThan">
      <formula>0</formula>
    </cfRule>
  </conditionalFormatting>
  <conditionalFormatting sqref="B464">
    <cfRule type="cellIs" dxfId="720" priority="272" operator="lessThan">
      <formula>0</formula>
    </cfRule>
  </conditionalFormatting>
  <conditionalFormatting sqref="C579:N582">
    <cfRule type="cellIs" dxfId="719" priority="273" operator="lessThan">
      <formula>0</formula>
    </cfRule>
  </conditionalFormatting>
  <conditionalFormatting sqref="P582">
    <cfRule type="cellIs" dxfId="718" priority="274" operator="lessThan">
      <formula>0</formula>
    </cfRule>
  </conditionalFormatting>
  <conditionalFormatting sqref="O505:O508">
    <cfRule type="cellIs" dxfId="717" priority="275" operator="lessThan">
      <formula>0</formula>
    </cfRule>
  </conditionalFormatting>
  <conditionalFormatting sqref="H579:H582">
    <cfRule type="cellIs" dxfId="716" priority="276" operator="lessThan">
      <formula>0</formula>
    </cfRule>
  </conditionalFormatting>
  <conditionalFormatting sqref="P462">
    <cfRule type="cellIs" dxfId="715" priority="277" operator="lessThan">
      <formula>0</formula>
    </cfRule>
  </conditionalFormatting>
  <conditionalFormatting sqref="P505:P508 P510 P512:P518">
    <cfRule type="cellIs" dxfId="714" priority="278" operator="lessThan">
      <formula>0</formula>
    </cfRule>
  </conditionalFormatting>
  <conditionalFormatting sqref="O504">
    <cfRule type="cellIs" dxfId="713" priority="279" operator="lessThan">
      <formula>0</formula>
    </cfRule>
  </conditionalFormatting>
  <conditionalFormatting sqref="O512:O516">
    <cfRule type="cellIs" dxfId="712" priority="280" operator="lessThan">
      <formula>0</formula>
    </cfRule>
  </conditionalFormatting>
  <conditionalFormatting sqref="P528:P531 P533">
    <cfRule type="cellIs" dxfId="711" priority="281" operator="lessThan">
      <formula>0</formula>
    </cfRule>
  </conditionalFormatting>
  <conditionalFormatting sqref="B504">
    <cfRule type="cellIs" dxfId="710" priority="282" operator="lessThan">
      <formula>0</formula>
    </cfRule>
  </conditionalFormatting>
  <conditionalFormatting sqref="O527">
    <cfRule type="cellIs" dxfId="709" priority="283" operator="lessThan">
      <formula>0</formula>
    </cfRule>
  </conditionalFormatting>
  <conditionalFormatting sqref="P532">
    <cfRule type="cellIs" dxfId="708" priority="284" operator="lessThan">
      <formula>0</formula>
    </cfRule>
  </conditionalFormatting>
  <conditionalFormatting sqref="P532">
    <cfRule type="cellIs" dxfId="707" priority="285" operator="lessThan">
      <formula>0</formula>
    </cfRule>
  </conditionalFormatting>
  <conditionalFormatting sqref="O528:O531">
    <cfRule type="cellIs" dxfId="706" priority="286" operator="lessThan">
      <formula>0</formula>
    </cfRule>
  </conditionalFormatting>
  <conditionalFormatting sqref="P540 P535:P538">
    <cfRule type="cellIs" dxfId="705" priority="287" operator="lessThan">
      <formula>0</formula>
    </cfRule>
  </conditionalFormatting>
  <conditionalFormatting sqref="P539">
    <cfRule type="cellIs" dxfId="704" priority="288" operator="lessThan">
      <formula>0</formula>
    </cfRule>
  </conditionalFormatting>
  <conditionalFormatting sqref="B527">
    <cfRule type="cellIs" dxfId="703" priority="289" operator="lessThan">
      <formula>0</formula>
    </cfRule>
  </conditionalFormatting>
  <conditionalFormatting sqref="O534">
    <cfRule type="cellIs" dxfId="702" priority="290" operator="lessThan">
      <formula>0</formula>
    </cfRule>
  </conditionalFormatting>
  <conditionalFormatting sqref="O535:O538">
    <cfRule type="cellIs" dxfId="701" priority="291" operator="lessThan">
      <formula>0</formula>
    </cfRule>
  </conditionalFormatting>
  <conditionalFormatting sqref="P539">
    <cfRule type="cellIs" dxfId="700" priority="292" operator="lessThan">
      <formula>0</formula>
    </cfRule>
  </conditionalFormatting>
  <conditionalFormatting sqref="O573:O575 O577">
    <cfRule type="cellIs" dxfId="699" priority="293" operator="lessThan">
      <formula>0</formula>
    </cfRule>
  </conditionalFormatting>
  <conditionalFormatting sqref="P573:P575">
    <cfRule type="cellIs" dxfId="698" priority="294" operator="lessThan">
      <formula>0</formula>
    </cfRule>
  </conditionalFormatting>
  <conditionalFormatting sqref="C575:I575">
    <cfRule type="cellIs" dxfId="697" priority="295" operator="lessThan">
      <formula>0</formula>
    </cfRule>
  </conditionalFormatting>
  <conditionalFormatting sqref="C573:I575">
    <cfRule type="cellIs" dxfId="696" priority="296" operator="lessThan">
      <formula>0</formula>
    </cfRule>
  </conditionalFormatting>
  <conditionalFormatting sqref="B572">
    <cfRule type="cellIs" dxfId="695" priority="297" operator="lessThan">
      <formula>0</formula>
    </cfRule>
  </conditionalFormatting>
  <conditionalFormatting sqref="J573:N575">
    <cfRule type="cellIs" dxfId="694" priority="298" operator="lessThan">
      <formula>0</formula>
    </cfRule>
  </conditionalFormatting>
  <conditionalFormatting sqref="O579:O582">
    <cfRule type="cellIs" dxfId="693" priority="299" operator="lessThan">
      <formula>0</formula>
    </cfRule>
  </conditionalFormatting>
  <conditionalFormatting sqref="P576:P577">
    <cfRule type="cellIs" dxfId="692" priority="300" operator="lessThan">
      <formula>0</formula>
    </cfRule>
  </conditionalFormatting>
  <conditionalFormatting sqref="C584:N587">
    <cfRule type="cellIs" dxfId="691" priority="301" operator="lessThan">
      <formula>0</formula>
    </cfRule>
  </conditionalFormatting>
  <conditionalFormatting sqref="P576:P577">
    <cfRule type="cellIs" dxfId="690" priority="302" operator="lessThan">
      <formula>0</formula>
    </cfRule>
  </conditionalFormatting>
  <conditionalFormatting sqref="J574">
    <cfRule type="cellIs" dxfId="689" priority="303" operator="lessThan">
      <formula>0</formula>
    </cfRule>
  </conditionalFormatting>
  <conditionalFormatting sqref="J575:N575 K573:N574">
    <cfRule type="cellIs" dxfId="688" priority="304" operator="lessThan">
      <formula>0</formula>
    </cfRule>
  </conditionalFormatting>
  <conditionalFormatting sqref="I580 K579:N580 C581:N582">
    <cfRule type="cellIs" dxfId="687" priority="305" operator="lessThan">
      <formula>0</formula>
    </cfRule>
  </conditionalFormatting>
  <conditionalFormatting sqref="P584:P586">
    <cfRule type="cellIs" dxfId="686" priority="306" operator="lessThan">
      <formula>0</formula>
    </cfRule>
  </conditionalFormatting>
  <conditionalFormatting sqref="H585:H587">
    <cfRule type="cellIs" dxfId="685" priority="307" operator="lessThan">
      <formula>0</formula>
    </cfRule>
  </conditionalFormatting>
  <conditionalFormatting sqref="C574:I574">
    <cfRule type="cellIs" dxfId="684" priority="308" operator="lessThan">
      <formula>0</formula>
    </cfRule>
  </conditionalFormatting>
  <conditionalFormatting sqref="P587">
    <cfRule type="cellIs" dxfId="683" priority="309" operator="lessThan">
      <formula>0</formula>
    </cfRule>
  </conditionalFormatting>
  <conditionalFormatting sqref="I584">
    <cfRule type="cellIs" dxfId="682" priority="310" operator="lessThan">
      <formula>0</formula>
    </cfRule>
  </conditionalFormatting>
  <conditionalFormatting sqref="C585:J585">
    <cfRule type="cellIs" dxfId="681" priority="311" operator="lessThan">
      <formula>0</formula>
    </cfRule>
  </conditionalFormatting>
  <conditionalFormatting sqref="P587">
    <cfRule type="cellIs" dxfId="680" priority="312" operator="lessThan">
      <formula>0</formula>
    </cfRule>
  </conditionalFormatting>
  <conditionalFormatting sqref="H584">
    <cfRule type="cellIs" dxfId="679" priority="313" operator="lessThan">
      <formula>0</formula>
    </cfRule>
  </conditionalFormatting>
  <conditionalFormatting sqref="H584:H587">
    <cfRule type="cellIs" dxfId="678" priority="314" operator="lessThan">
      <formula>0</formula>
    </cfRule>
  </conditionalFormatting>
  <conditionalFormatting sqref="B583">
    <cfRule type="cellIs" dxfId="677" priority="315" operator="lessThan">
      <formula>0</formula>
    </cfRule>
  </conditionalFormatting>
  <conditionalFormatting sqref="H579">
    <cfRule type="cellIs" dxfId="676" priority="316" operator="lessThan">
      <formula>0</formula>
    </cfRule>
  </conditionalFormatting>
  <conditionalFormatting sqref="I585 K584:N585 C586:N587">
    <cfRule type="cellIs" dxfId="675" priority="317" operator="lessThan">
      <formula>0</formula>
    </cfRule>
  </conditionalFormatting>
  <conditionalFormatting sqref="H580:H582">
    <cfRule type="cellIs" dxfId="674" priority="318" operator="lessThan">
      <formula>0</formula>
    </cfRule>
  </conditionalFormatting>
  <conditionalFormatting sqref="P582">
    <cfRule type="cellIs" dxfId="673" priority="319" operator="lessThan">
      <formula>0</formula>
    </cfRule>
  </conditionalFormatting>
  <conditionalFormatting sqref="I579">
    <cfRule type="cellIs" dxfId="672" priority="320" operator="lessThan">
      <formula>0</formula>
    </cfRule>
  </conditionalFormatting>
  <conditionalFormatting sqref="H590:H592">
    <cfRule type="cellIs" dxfId="671" priority="321" operator="lessThan">
      <formula>0</formula>
    </cfRule>
  </conditionalFormatting>
  <conditionalFormatting sqref="C580:J580">
    <cfRule type="cellIs" dxfId="670" priority="322" operator="lessThan">
      <formula>0</formula>
    </cfRule>
  </conditionalFormatting>
  <conditionalFormatting sqref="B578">
    <cfRule type="cellIs" dxfId="669" priority="323" operator="lessThan">
      <formula>0</formula>
    </cfRule>
  </conditionalFormatting>
  <conditionalFormatting sqref="P589:P591">
    <cfRule type="cellIs" dxfId="668" priority="324" operator="lessThan">
      <formula>0</formula>
    </cfRule>
  </conditionalFormatting>
  <conditionalFormatting sqref="B588">
    <cfRule type="cellIs" dxfId="667" priority="325" operator="lessThan">
      <formula>0</formula>
    </cfRule>
  </conditionalFormatting>
  <conditionalFormatting sqref="H589">
    <cfRule type="cellIs" dxfId="666" priority="326" operator="lessThan">
      <formula>0</formula>
    </cfRule>
  </conditionalFormatting>
  <conditionalFormatting sqref="O589:O591">
    <cfRule type="cellIs" dxfId="665" priority="327" operator="lessThan">
      <formula>0</formula>
    </cfRule>
  </conditionalFormatting>
  <conditionalFormatting sqref="P592">
    <cfRule type="cellIs" dxfId="664" priority="328" operator="lessThan">
      <formula>0</formula>
    </cfRule>
  </conditionalFormatting>
  <conditionalFormatting sqref="I589">
    <cfRule type="cellIs" dxfId="663" priority="329" operator="lessThan">
      <formula>0</formula>
    </cfRule>
  </conditionalFormatting>
  <conditionalFormatting sqref="P592">
    <cfRule type="cellIs" dxfId="662" priority="330" operator="lessThan">
      <formula>0</formula>
    </cfRule>
  </conditionalFormatting>
  <conditionalFormatting sqref="B566">
    <cfRule type="cellIs" dxfId="661" priority="331" operator="lessThan">
      <formula>0</formula>
    </cfRule>
  </conditionalFormatting>
  <conditionalFormatting sqref="H589:H592">
    <cfRule type="cellIs" dxfId="660" priority="332" operator="lessThan">
      <formula>0</formula>
    </cfRule>
  </conditionalFormatting>
  <conditionalFormatting sqref="C590:J590">
    <cfRule type="cellIs" dxfId="659" priority="333" operator="lessThan">
      <formula>0</formula>
    </cfRule>
  </conditionalFormatting>
  <conditionalFormatting sqref="B566">
    <cfRule type="cellIs" dxfId="658" priority="334" operator="lessThan">
      <formula>0</formula>
    </cfRule>
  </conditionalFormatting>
  <conditionalFormatting sqref="B632">
    <cfRule type="cellIs" dxfId="657" priority="335" operator="lessThan">
      <formula>0</formula>
    </cfRule>
  </conditionalFormatting>
  <conditionalFormatting sqref="B549">
    <cfRule type="cellIs" dxfId="656" priority="336" operator="lessThan">
      <formula>0</formula>
    </cfRule>
  </conditionalFormatting>
  <conditionalFormatting sqref="B549">
    <cfRule type="cellIs" dxfId="655" priority="337" operator="lessThan">
      <formula>0</formula>
    </cfRule>
  </conditionalFormatting>
  <conditionalFormatting sqref="B577">
    <cfRule type="cellIs" dxfId="654" priority="338" operator="lessThan">
      <formula>0</formula>
    </cfRule>
  </conditionalFormatting>
  <conditionalFormatting sqref="B577">
    <cfRule type="cellIs" dxfId="653" priority="339" operator="lessThan">
      <formula>0</formula>
    </cfRule>
  </conditionalFormatting>
  <conditionalFormatting sqref="B608 O608:P609 O613:P613 P610:P612 P614:P615 O616:P617 C620:N620 J623:P623 C625:P627 N628:P628 C638:N638 I639:N645 O637:P646 C640:H643 I629:P631 C633:P636 C645:H645 P624 J622:N622 P618:P622 B647:N650 B683:N686 O632:P632 B632">
    <cfRule type="cellIs" dxfId="652" priority="340" operator="lessThan">
      <formula>0</formula>
    </cfRule>
  </conditionalFormatting>
  <conditionalFormatting sqref="B616">
    <cfRule type="cellIs" dxfId="651" priority="341" operator="lessThan">
      <formula>0</formula>
    </cfRule>
  </conditionalFormatting>
  <conditionalFormatting sqref="B609">
    <cfRule type="cellIs" dxfId="650" priority="342" operator="lessThan">
      <formula>0</formula>
    </cfRule>
  </conditionalFormatting>
  <conditionalFormatting sqref="B613">
    <cfRule type="cellIs" dxfId="649" priority="343" operator="lessThan">
      <formula>0</formula>
    </cfRule>
  </conditionalFormatting>
  <conditionalFormatting sqref="B637">
    <cfRule type="cellIs" dxfId="648" priority="344" operator="lessThan">
      <formula>0</formula>
    </cfRule>
  </conditionalFormatting>
  <conditionalFormatting sqref="B646">
    <cfRule type="cellIs" dxfId="647" priority="345" operator="lessThan">
      <formula>0</formula>
    </cfRule>
  </conditionalFormatting>
  <conditionalFormatting sqref="I649:P649 O647:P648 O650:P650">
    <cfRule type="cellIs" dxfId="646" priority="346" operator="lessThan">
      <formula>0</formula>
    </cfRule>
  </conditionalFormatting>
  <conditionalFormatting sqref="O632">
    <cfRule type="cellIs" dxfId="645" priority="347" operator="lessThan">
      <formula>0</formula>
    </cfRule>
  </conditionalFormatting>
  <conditionalFormatting sqref="O632">
    <cfRule type="cellIs" dxfId="644" priority="348" operator="lessThan">
      <formula>0</formula>
    </cfRule>
  </conditionalFormatting>
  <conditionalFormatting sqref="O398:P398 P399:P401">
    <cfRule type="cellIs" dxfId="643" priority="349" operator="lessThan">
      <formula>0</formula>
    </cfRule>
  </conditionalFormatting>
  <conditionalFormatting sqref="B392">
    <cfRule type="cellIs" dxfId="642" priority="350" operator="lessThan">
      <formula>0</formula>
    </cfRule>
  </conditionalFormatting>
  <conditionalFormatting sqref="O399:O401">
    <cfRule type="cellIs" dxfId="641" priority="351" operator="lessThan">
      <formula>0</formula>
    </cfRule>
  </conditionalFormatting>
  <conditionalFormatting sqref="O398">
    <cfRule type="cellIs" dxfId="640" priority="352" operator="lessThan">
      <formula>0</formula>
    </cfRule>
  </conditionalFormatting>
  <conditionalFormatting sqref="P402">
    <cfRule type="cellIs" dxfId="639" priority="353" operator="lessThan">
      <formula>0</formula>
    </cfRule>
  </conditionalFormatting>
  <conditionalFormatting sqref="P403">
    <cfRule type="cellIs" dxfId="638" priority="354" operator="lessThan">
      <formula>0</formula>
    </cfRule>
  </conditionalFormatting>
  <conditionalFormatting sqref="B398">
    <cfRule type="cellIs" dxfId="637" priority="355" operator="lessThan">
      <formula>0</formula>
    </cfRule>
  </conditionalFormatting>
  <conditionalFormatting sqref="P402">
    <cfRule type="cellIs" dxfId="636" priority="356" operator="lessThan">
      <formula>0</formula>
    </cfRule>
  </conditionalFormatting>
  <conditionalFormatting sqref="O557:O560">
    <cfRule type="cellIs" dxfId="635" priority="357" operator="lessThan">
      <formula>0</formula>
    </cfRule>
  </conditionalFormatting>
  <conditionalFormatting sqref="P557:P559">
    <cfRule type="cellIs" dxfId="634" priority="358" operator="lessThan">
      <formula>0</formula>
    </cfRule>
  </conditionalFormatting>
  <conditionalFormatting sqref="C622:I622">
    <cfRule type="cellIs" dxfId="633" priority="359" operator="lessThan">
      <formula>0</formula>
    </cfRule>
  </conditionalFormatting>
  <conditionalFormatting sqref="C623:I623">
    <cfRule type="cellIs" dxfId="632" priority="360" operator="lessThan">
      <formula>0</formula>
    </cfRule>
  </conditionalFormatting>
  <conditionalFormatting sqref="C628:M628">
    <cfRule type="cellIs" dxfId="631" priority="361" operator="lessThan">
      <formula>0</formula>
    </cfRule>
  </conditionalFormatting>
  <conditionalFormatting sqref="C617:N617">
    <cfRule type="cellIs" dxfId="630" priority="362" operator="lessThan">
      <formula>0</formula>
    </cfRule>
  </conditionalFormatting>
  <conditionalFormatting sqref="O620">
    <cfRule type="cellIs" dxfId="629" priority="363" operator="lessThan">
      <formula>0</formula>
    </cfRule>
  </conditionalFormatting>
  <conditionalFormatting sqref="O393:O395">
    <cfRule type="cellIs" dxfId="628" priority="364" operator="lessThan">
      <formula>0</formula>
    </cfRule>
  </conditionalFormatting>
  <conditionalFormatting sqref="P396">
    <cfRule type="cellIs" dxfId="627" priority="365" operator="lessThan">
      <formula>0</formula>
    </cfRule>
  </conditionalFormatting>
  <conditionalFormatting sqref="P397">
    <cfRule type="cellIs" dxfId="626" priority="366" operator="lessThan">
      <formula>0</formula>
    </cfRule>
  </conditionalFormatting>
  <conditionalFormatting sqref="O392:P392 P393:P395">
    <cfRule type="cellIs" dxfId="625" priority="367" operator="lessThan">
      <formula>0</formula>
    </cfRule>
  </conditionalFormatting>
  <conditionalFormatting sqref="O392">
    <cfRule type="cellIs" dxfId="624" priority="368" operator="lessThan">
      <formula>0</formula>
    </cfRule>
  </conditionalFormatting>
  <conditionalFormatting sqref="P396">
    <cfRule type="cellIs" dxfId="623" priority="369" operator="lessThan">
      <formula>0</formula>
    </cfRule>
  </conditionalFormatting>
  <conditionalFormatting sqref="I558 K558:N558 C559:N560 K557:M557">
    <cfRule type="cellIs" dxfId="622" priority="370" operator="lessThan">
      <formula>0</formula>
    </cfRule>
  </conditionalFormatting>
  <conditionalFormatting sqref="C558:N560 C557:M557">
    <cfRule type="cellIs" dxfId="621" priority="371" operator="lessThan">
      <formula>0</formula>
    </cfRule>
  </conditionalFormatting>
  <conditionalFormatting sqref="I557">
    <cfRule type="cellIs" dxfId="620" priority="372" operator="lessThan">
      <formula>0</formula>
    </cfRule>
  </conditionalFormatting>
  <conditionalFormatting sqref="P560">
    <cfRule type="cellIs" dxfId="619" priority="373" operator="lessThan">
      <formula>0</formula>
    </cfRule>
  </conditionalFormatting>
  <conditionalFormatting sqref="C558:J558">
    <cfRule type="cellIs" dxfId="618" priority="374" operator="lessThan">
      <formula>0</formula>
    </cfRule>
  </conditionalFormatting>
  <conditionalFormatting sqref="H558:H560">
    <cfRule type="cellIs" dxfId="617" priority="375" operator="lessThan">
      <formula>0</formula>
    </cfRule>
  </conditionalFormatting>
  <conditionalFormatting sqref="P560">
    <cfRule type="cellIs" dxfId="616" priority="376" operator="lessThan">
      <formula>0</formula>
    </cfRule>
  </conditionalFormatting>
  <conditionalFormatting sqref="H557:H560">
    <cfRule type="cellIs" dxfId="615" priority="377" operator="lessThan">
      <formula>0</formula>
    </cfRule>
  </conditionalFormatting>
  <conditionalFormatting sqref="B556">
    <cfRule type="cellIs" dxfId="614" priority="378" operator="lessThan">
      <formula>0</formula>
    </cfRule>
  </conditionalFormatting>
  <conditionalFormatting sqref="H557">
    <cfRule type="cellIs" dxfId="613" priority="379" operator="lessThan">
      <formula>0</formula>
    </cfRule>
  </conditionalFormatting>
  <conditionalFormatting sqref="P562:P564">
    <cfRule type="cellIs" dxfId="612" priority="380" operator="lessThan">
      <formula>0</formula>
    </cfRule>
  </conditionalFormatting>
  <conditionalFormatting sqref="O562:O565">
    <cfRule type="cellIs" dxfId="611" priority="381" operator="lessThan">
      <formula>0</formula>
    </cfRule>
  </conditionalFormatting>
  <conditionalFormatting sqref="I563 C564:N565 K562:M563">
    <cfRule type="cellIs" dxfId="610" priority="382" operator="lessThan">
      <formula>0</formula>
    </cfRule>
  </conditionalFormatting>
  <conditionalFormatting sqref="C564:N565 C562:M563">
    <cfRule type="cellIs" dxfId="609" priority="383" operator="lessThan">
      <formula>0</formula>
    </cfRule>
  </conditionalFormatting>
  <conditionalFormatting sqref="I562">
    <cfRule type="cellIs" dxfId="608" priority="384" operator="lessThan">
      <formula>0</formula>
    </cfRule>
  </conditionalFormatting>
  <conditionalFormatting sqref="C563:J563">
    <cfRule type="cellIs" dxfId="607" priority="385" operator="lessThan">
      <formula>0</formula>
    </cfRule>
  </conditionalFormatting>
  <conditionalFormatting sqref="P565">
    <cfRule type="cellIs" dxfId="606" priority="386" operator="lessThan">
      <formula>0</formula>
    </cfRule>
  </conditionalFormatting>
  <conditionalFormatting sqref="P565">
    <cfRule type="cellIs" dxfId="605" priority="387" operator="lessThan">
      <formula>0</formula>
    </cfRule>
  </conditionalFormatting>
  <conditionalFormatting sqref="H562:H565">
    <cfRule type="cellIs" dxfId="604" priority="388" operator="lessThan">
      <formula>0</formula>
    </cfRule>
  </conditionalFormatting>
  <conditionalFormatting sqref="H562">
    <cfRule type="cellIs" dxfId="603" priority="389" operator="lessThan">
      <formula>0</formula>
    </cfRule>
  </conditionalFormatting>
  <conditionalFormatting sqref="H563:H565">
    <cfRule type="cellIs" dxfId="602" priority="390" operator="lessThan">
      <formula>0</formula>
    </cfRule>
  </conditionalFormatting>
  <conditionalFormatting sqref="B561">
    <cfRule type="cellIs" dxfId="601" priority="391" operator="lessThan">
      <formula>0</formula>
    </cfRule>
  </conditionalFormatting>
  <conditionalFormatting sqref="N341">
    <cfRule type="cellIs" dxfId="600" priority="392" operator="lessThan">
      <formula>0</formula>
    </cfRule>
  </conditionalFormatting>
  <conditionalFormatting sqref="N347">
    <cfRule type="cellIs" dxfId="599" priority="393" operator="lessThan">
      <formula>0</formula>
    </cfRule>
  </conditionalFormatting>
  <conditionalFormatting sqref="N353">
    <cfRule type="cellIs" dxfId="598" priority="394" operator="lessThan">
      <formula>0</formula>
    </cfRule>
  </conditionalFormatting>
  <conditionalFormatting sqref="N335">
    <cfRule type="cellIs" dxfId="597" priority="395" operator="lessThan">
      <formula>0</formula>
    </cfRule>
  </conditionalFormatting>
  <conditionalFormatting sqref="B352">
    <cfRule type="cellIs" dxfId="596" priority="396" operator="lessThan">
      <formula>0</formula>
    </cfRule>
  </conditionalFormatting>
  <conditionalFormatting sqref="B546">
    <cfRule type="cellIs" dxfId="595" priority="397" operator="lessThan">
      <formula>0</formula>
    </cfRule>
  </conditionalFormatting>
  <conditionalFormatting sqref="B347:B348">
    <cfRule type="cellIs" dxfId="594" priority="398" operator="lessThan">
      <formula>0</formula>
    </cfRule>
  </conditionalFormatting>
  <conditionalFormatting sqref="B353:B354">
    <cfRule type="cellIs" dxfId="593" priority="399" operator="lessThan">
      <formula>0</formula>
    </cfRule>
  </conditionalFormatting>
  <conditionalFormatting sqref="C327:M330">
    <cfRule type="cellIs" dxfId="592" priority="400" operator="lessThan">
      <formula>0</formula>
    </cfRule>
  </conditionalFormatting>
  <conditionalFormatting sqref="B404">
    <cfRule type="cellIs" dxfId="591" priority="401" operator="lessThan">
      <formula>0</formula>
    </cfRule>
  </conditionalFormatting>
  <conditionalFormatting sqref="B404">
    <cfRule type="cellIs" dxfId="590" priority="402" operator="lessThan">
      <formula>0</formula>
    </cfRule>
  </conditionalFormatting>
  <conditionalFormatting sqref="B367 B373 B357:B361 B351:B355 B345:B349 B339:B343 B333:B337 B327:B331">
    <cfRule type="cellIs" dxfId="589" priority="403" operator="lessThan">
      <formula>0</formula>
    </cfRule>
  </conditionalFormatting>
  <conditionalFormatting sqref="B335:B336">
    <cfRule type="cellIs" dxfId="588" priority="404" operator="lessThan">
      <formula>0</formula>
    </cfRule>
  </conditionalFormatting>
  <conditionalFormatting sqref="B333">
    <cfRule type="cellIs" dxfId="587" priority="405" operator="lessThan">
      <formula>0</formula>
    </cfRule>
  </conditionalFormatting>
  <conditionalFormatting sqref="B543:B545">
    <cfRule type="cellIs" dxfId="586" priority="406" operator="lessThan">
      <formula>0</formula>
    </cfRule>
  </conditionalFormatting>
  <conditionalFormatting sqref="B542">
    <cfRule type="cellIs" dxfId="585" priority="407" operator="lessThan">
      <formula>0</formula>
    </cfRule>
  </conditionalFormatting>
  <conditionalFormatting sqref="B373">
    <cfRule type="cellIs" dxfId="584" priority="408" operator="lessThan">
      <formula>0</formula>
    </cfRule>
  </conditionalFormatting>
  <conditionalFormatting sqref="B334">
    <cfRule type="cellIs" dxfId="583" priority="409" operator="lessThan">
      <formula>0</formula>
    </cfRule>
  </conditionalFormatting>
  <conditionalFormatting sqref="B345">
    <cfRule type="cellIs" dxfId="582" priority="410" operator="lessThan">
      <formula>0</formula>
    </cfRule>
  </conditionalFormatting>
  <conditionalFormatting sqref="B346">
    <cfRule type="cellIs" dxfId="581" priority="411" operator="lessThan">
      <formula>0</formula>
    </cfRule>
  </conditionalFormatting>
  <conditionalFormatting sqref="B351">
    <cfRule type="cellIs" dxfId="580" priority="412" operator="lessThan">
      <formula>0</formula>
    </cfRule>
  </conditionalFormatting>
  <conditionalFormatting sqref="B359:B360">
    <cfRule type="cellIs" dxfId="579" priority="413" operator="lessThan">
      <formula>0</formula>
    </cfRule>
  </conditionalFormatting>
  <conditionalFormatting sqref="B357">
    <cfRule type="cellIs" dxfId="578" priority="414" operator="lessThan">
      <formula>0</formula>
    </cfRule>
  </conditionalFormatting>
  <conditionalFormatting sqref="B358">
    <cfRule type="cellIs" dxfId="577" priority="415" operator="lessThan">
      <formula>0</formula>
    </cfRule>
  </conditionalFormatting>
  <conditionalFormatting sqref="B367">
    <cfRule type="cellIs" dxfId="576" priority="416" operator="lessThan">
      <formula>0</formula>
    </cfRule>
  </conditionalFormatting>
  <conditionalFormatting sqref="B361">
    <cfRule type="cellIs" dxfId="575" priority="417" operator="lessThan">
      <formula>0</formula>
    </cfRule>
  </conditionalFormatting>
  <conditionalFormatting sqref="B355">
    <cfRule type="cellIs" dxfId="574" priority="418" operator="lessThan">
      <formula>0</formula>
    </cfRule>
  </conditionalFormatting>
  <conditionalFormatting sqref="B349">
    <cfRule type="cellIs" dxfId="573" priority="419" operator="lessThan">
      <formula>0</formula>
    </cfRule>
  </conditionalFormatting>
  <conditionalFormatting sqref="B337">
    <cfRule type="cellIs" dxfId="572" priority="420" operator="lessThan">
      <formula>0</formula>
    </cfRule>
  </conditionalFormatting>
  <conditionalFormatting sqref="B599:B602">
    <cfRule type="cellIs" dxfId="571" priority="421" operator="lessThan">
      <formula>0</formula>
    </cfRule>
  </conditionalFormatting>
  <conditionalFormatting sqref="B594:B597">
    <cfRule type="cellIs" dxfId="570" priority="422" operator="lessThan">
      <formula>0</formula>
    </cfRule>
  </conditionalFormatting>
  <conditionalFormatting sqref="B595">
    <cfRule type="cellIs" dxfId="569" priority="423" operator="lessThan">
      <formula>0</formula>
    </cfRule>
  </conditionalFormatting>
  <conditionalFormatting sqref="B596:B597">
    <cfRule type="cellIs" dxfId="568" priority="424" operator="lessThan">
      <formula>0</formula>
    </cfRule>
  </conditionalFormatting>
  <conditionalFormatting sqref="B606:B607">
    <cfRule type="cellIs" dxfId="567" priority="425" operator="lessThan">
      <formula>0</formula>
    </cfRule>
  </conditionalFormatting>
  <conditionalFormatting sqref="B600">
    <cfRule type="cellIs" dxfId="566" priority="426" operator="lessThan">
      <formula>0</formula>
    </cfRule>
  </conditionalFormatting>
  <conditionalFormatting sqref="B601:B602">
    <cfRule type="cellIs" dxfId="565" priority="427" operator="lessThan">
      <formula>0</formula>
    </cfRule>
  </conditionalFormatting>
  <conditionalFormatting sqref="B604:B607">
    <cfRule type="cellIs" dxfId="564" priority="428" operator="lessThan">
      <formula>0</formula>
    </cfRule>
  </conditionalFormatting>
  <conditionalFormatting sqref="B605">
    <cfRule type="cellIs" dxfId="563" priority="429" operator="lessThan">
      <formula>0</formula>
    </cfRule>
  </conditionalFormatting>
  <conditionalFormatting sqref="B341:B342">
    <cfRule type="cellIs" dxfId="562" priority="430" operator="lessThan">
      <formula>0</formula>
    </cfRule>
  </conditionalFormatting>
  <conditionalFormatting sqref="B331">
    <cfRule type="cellIs" dxfId="561" priority="431" operator="lessThan">
      <formula>0</formula>
    </cfRule>
  </conditionalFormatting>
  <conditionalFormatting sqref="B369:N369">
    <cfRule type="cellIs" dxfId="560" priority="432" operator="lessThan">
      <formula>0</formula>
    </cfRule>
  </conditionalFormatting>
  <conditionalFormatting sqref="B363:N363">
    <cfRule type="cellIs" dxfId="559" priority="433" operator="lessThan">
      <formula>0</formula>
    </cfRule>
  </conditionalFormatting>
  <conditionalFormatting sqref="B363:N363">
    <cfRule type="cellIs" dxfId="558" priority="434" operator="lessThan">
      <formula>0</formula>
    </cfRule>
  </conditionalFormatting>
  <conditionalFormatting sqref="B329:B330">
    <cfRule type="cellIs" dxfId="557" priority="435" operator="lessThan">
      <formula>0</formula>
    </cfRule>
  </conditionalFormatting>
  <conditionalFormatting sqref="B327">
    <cfRule type="cellIs" dxfId="556" priority="436" operator="lessThan">
      <formula>0</formula>
    </cfRule>
  </conditionalFormatting>
  <conditionalFormatting sqref="B328">
    <cfRule type="cellIs" dxfId="555" priority="437" operator="lessThan">
      <formula>0</formula>
    </cfRule>
  </conditionalFormatting>
  <conditionalFormatting sqref="B339">
    <cfRule type="cellIs" dxfId="554" priority="438" operator="lessThan">
      <formula>0</formula>
    </cfRule>
  </conditionalFormatting>
  <conditionalFormatting sqref="B340">
    <cfRule type="cellIs" dxfId="553" priority="439" operator="lessThan">
      <formula>0</formula>
    </cfRule>
  </conditionalFormatting>
  <conditionalFormatting sqref="B343">
    <cfRule type="cellIs" dxfId="552" priority="440" operator="lessThan">
      <formula>0</formula>
    </cfRule>
  </conditionalFormatting>
  <conditionalFormatting sqref="B551:B554">
    <cfRule type="cellIs" dxfId="551" priority="441" operator="lessThan">
      <formula>0</formula>
    </cfRule>
  </conditionalFormatting>
  <conditionalFormatting sqref="B552">
    <cfRule type="cellIs" dxfId="550" priority="442" operator="lessThan">
      <formula>0</formula>
    </cfRule>
  </conditionalFormatting>
  <conditionalFormatting sqref="B553:B554">
    <cfRule type="cellIs" dxfId="549" priority="443" operator="lessThan">
      <formula>0</formula>
    </cfRule>
  </conditionalFormatting>
  <conditionalFormatting sqref="B571">
    <cfRule type="cellIs" dxfId="548" priority="444" operator="lessThan">
      <formula>0</formula>
    </cfRule>
  </conditionalFormatting>
  <conditionalFormatting sqref="B571">
    <cfRule type="cellIs" dxfId="547" priority="445" operator="lessThan">
      <formula>0</formula>
    </cfRule>
  </conditionalFormatting>
  <conditionalFormatting sqref="B567:B570">
    <cfRule type="cellIs" dxfId="546" priority="446" operator="lessThan">
      <formula>0</formula>
    </cfRule>
  </conditionalFormatting>
  <conditionalFormatting sqref="B568">
    <cfRule type="cellIs" dxfId="545" priority="447" operator="lessThan">
      <formula>0</formula>
    </cfRule>
  </conditionalFormatting>
  <conditionalFormatting sqref="B569:B570">
    <cfRule type="cellIs" dxfId="544" priority="448" operator="lessThan">
      <formula>0</formula>
    </cfRule>
  </conditionalFormatting>
  <conditionalFormatting sqref="N366">
    <cfRule type="cellIs" dxfId="543" priority="449" operator="lessThan">
      <formula>0</formula>
    </cfRule>
  </conditionalFormatting>
  <conditionalFormatting sqref="B369:N369">
    <cfRule type="cellIs" dxfId="542" priority="450" operator="lessThan">
      <formula>0</formula>
    </cfRule>
  </conditionalFormatting>
  <conditionalFormatting sqref="B529:B531">
    <cfRule type="cellIs" dxfId="541" priority="451" operator="lessThan">
      <formula>0</formula>
    </cfRule>
  </conditionalFormatting>
  <conditionalFormatting sqref="B532">
    <cfRule type="cellIs" dxfId="540" priority="452" operator="lessThan">
      <formula>0</formula>
    </cfRule>
  </conditionalFormatting>
  <conditionalFormatting sqref="B528">
    <cfRule type="cellIs" dxfId="539" priority="453" operator="lessThan">
      <formula>0</formula>
    </cfRule>
  </conditionalFormatting>
  <conditionalFormatting sqref="B575:B576">
    <cfRule type="cellIs" dxfId="538" priority="454" operator="lessThan">
      <formula>0</formula>
    </cfRule>
  </conditionalFormatting>
  <conditionalFormatting sqref="B573:B576">
    <cfRule type="cellIs" dxfId="537" priority="455" operator="lessThan">
      <formula>0</formula>
    </cfRule>
  </conditionalFormatting>
  <conditionalFormatting sqref="B584:B587">
    <cfRule type="cellIs" dxfId="536" priority="456" operator="lessThan">
      <formula>0</formula>
    </cfRule>
  </conditionalFormatting>
  <conditionalFormatting sqref="B581:B582">
    <cfRule type="cellIs" dxfId="535" priority="457" operator="lessThan">
      <formula>0</formula>
    </cfRule>
  </conditionalFormatting>
  <conditionalFormatting sqref="B574">
    <cfRule type="cellIs" dxfId="534" priority="458" operator="lessThan">
      <formula>0</formula>
    </cfRule>
  </conditionalFormatting>
  <conditionalFormatting sqref="B579:B582">
    <cfRule type="cellIs" dxfId="533" priority="459" operator="lessThan">
      <formula>0</formula>
    </cfRule>
  </conditionalFormatting>
  <conditionalFormatting sqref="B585">
    <cfRule type="cellIs" dxfId="532" priority="460" operator="lessThan">
      <formula>0</formula>
    </cfRule>
  </conditionalFormatting>
  <conditionalFormatting sqref="B586:B587">
    <cfRule type="cellIs" dxfId="531" priority="461" operator="lessThan">
      <formula>0</formula>
    </cfRule>
  </conditionalFormatting>
  <conditionalFormatting sqref="B580">
    <cfRule type="cellIs" dxfId="530" priority="462" operator="lessThan">
      <formula>0</formula>
    </cfRule>
  </conditionalFormatting>
  <conditionalFormatting sqref="B589:B592">
    <cfRule type="cellIs" dxfId="529" priority="463" operator="lessThan">
      <formula>0</formula>
    </cfRule>
  </conditionalFormatting>
  <conditionalFormatting sqref="B590">
    <cfRule type="cellIs" dxfId="528" priority="464" operator="lessThan">
      <formula>0</formula>
    </cfRule>
  </conditionalFormatting>
  <conditionalFormatting sqref="B591:B592">
    <cfRule type="cellIs" dxfId="527" priority="465" operator="lessThan">
      <formula>0</formula>
    </cfRule>
  </conditionalFormatting>
  <conditionalFormatting sqref="B620 B625:B627 B638 B640:B643 B633:B636 B645">
    <cfRule type="cellIs" dxfId="526" priority="466" operator="lessThan">
      <formula>0</formula>
    </cfRule>
  </conditionalFormatting>
  <conditionalFormatting sqref="N354">
    <cfRule type="cellIs" dxfId="525" priority="467" operator="lessThan">
      <formula>0</formula>
    </cfRule>
  </conditionalFormatting>
  <conditionalFormatting sqref="N348">
    <cfRule type="cellIs" dxfId="524" priority="468" operator="lessThan">
      <formula>0</formula>
    </cfRule>
  </conditionalFormatting>
  <conditionalFormatting sqref="B363:N363">
    <cfRule type="cellIs" dxfId="523" priority="469" operator="lessThan">
      <formula>0</formula>
    </cfRule>
  </conditionalFormatting>
  <conditionalFormatting sqref="N360">
    <cfRule type="cellIs" dxfId="522" priority="470" operator="lessThan">
      <formula>0</formula>
    </cfRule>
  </conditionalFormatting>
  <conditionalFormatting sqref="B363:N363">
    <cfRule type="cellIs" dxfId="521" priority="471" operator="lessThan">
      <formula>0</formula>
    </cfRule>
  </conditionalFormatting>
  <conditionalFormatting sqref="B363:N363">
    <cfRule type="cellIs" dxfId="520" priority="472" operator="lessThan">
      <formula>0</formula>
    </cfRule>
  </conditionalFormatting>
  <conditionalFormatting sqref="B622">
    <cfRule type="cellIs" dxfId="519" priority="473" operator="lessThan">
      <formula>0</formula>
    </cfRule>
  </conditionalFormatting>
  <conditionalFormatting sqref="B623">
    <cfRule type="cellIs" dxfId="518" priority="474" operator="lessThan">
      <formula>0</formula>
    </cfRule>
  </conditionalFormatting>
  <conditionalFormatting sqref="B628">
    <cfRule type="cellIs" dxfId="517" priority="475" operator="lessThan">
      <formula>0</formula>
    </cfRule>
  </conditionalFormatting>
  <conditionalFormatting sqref="B617">
    <cfRule type="cellIs" dxfId="516" priority="476" operator="lessThan">
      <formula>0</formula>
    </cfRule>
  </conditionalFormatting>
  <conditionalFormatting sqref="B559:B560">
    <cfRule type="cellIs" dxfId="515" priority="477" operator="lessThan">
      <formula>0</formula>
    </cfRule>
  </conditionalFormatting>
  <conditionalFormatting sqref="B557:B560">
    <cfRule type="cellIs" dxfId="514" priority="478" operator="lessThan">
      <formula>0</formula>
    </cfRule>
  </conditionalFormatting>
  <conditionalFormatting sqref="B558">
    <cfRule type="cellIs" dxfId="513" priority="479" operator="lessThan">
      <formula>0</formula>
    </cfRule>
  </conditionalFormatting>
  <conditionalFormatting sqref="B564:B565">
    <cfRule type="cellIs" dxfId="512" priority="480" operator="lessThan">
      <formula>0</formula>
    </cfRule>
  </conditionalFormatting>
  <conditionalFormatting sqref="B562:B565">
    <cfRule type="cellIs" dxfId="511" priority="481" operator="lessThan">
      <formula>0</formula>
    </cfRule>
  </conditionalFormatting>
  <conditionalFormatting sqref="B563">
    <cfRule type="cellIs" dxfId="510" priority="482" operator="lessThan">
      <formula>0</formula>
    </cfRule>
  </conditionalFormatting>
  <conditionalFormatting sqref="B327:B330">
    <cfRule type="cellIs" dxfId="509" priority="483" operator="lessThan">
      <formula>0</formula>
    </cfRule>
  </conditionalFormatting>
  <conditionalFormatting sqref="N336">
    <cfRule type="cellIs" dxfId="508" priority="484" operator="lessThan">
      <formula>0</formula>
    </cfRule>
  </conditionalFormatting>
  <conditionalFormatting sqref="N342">
    <cfRule type="cellIs" dxfId="507" priority="485" operator="lessThan">
      <formula>0</formula>
    </cfRule>
  </conditionalFormatting>
  <conditionalFormatting sqref="B363:N363">
    <cfRule type="cellIs" dxfId="506" priority="486" operator="lessThan">
      <formula>0</formula>
    </cfRule>
  </conditionalFormatting>
  <conditionalFormatting sqref="B363:N363">
    <cfRule type="cellIs" dxfId="505" priority="487" operator="lessThan">
      <formula>0</formula>
    </cfRule>
  </conditionalFormatting>
  <conditionalFormatting sqref="B363:N363">
    <cfRule type="cellIs" dxfId="504" priority="488" operator="lessThan">
      <formula>0</formula>
    </cfRule>
  </conditionalFormatting>
  <conditionalFormatting sqref="B369:N369">
    <cfRule type="cellIs" dxfId="503" priority="489" operator="lessThan">
      <formula>0</formula>
    </cfRule>
  </conditionalFormatting>
  <conditionalFormatting sqref="B369:N369">
    <cfRule type="cellIs" dxfId="502" priority="490" operator="lessThan">
      <formula>0</formula>
    </cfRule>
  </conditionalFormatting>
  <conditionalFormatting sqref="B369:N369">
    <cfRule type="cellIs" dxfId="501" priority="491" operator="lessThan">
      <formula>0</formula>
    </cfRule>
  </conditionalFormatting>
  <conditionalFormatting sqref="B369:N369">
    <cfRule type="cellIs" dxfId="500" priority="492" operator="lessThan">
      <formula>0</formula>
    </cfRule>
  </conditionalFormatting>
  <conditionalFormatting sqref="B369:N369">
    <cfRule type="cellIs" dxfId="499" priority="493" operator="lessThan">
      <formula>0</formula>
    </cfRule>
  </conditionalFormatting>
  <conditionalFormatting sqref="B369:N369">
    <cfRule type="cellIs" dxfId="498" priority="494" operator="lessThan">
      <formula>0</formula>
    </cfRule>
  </conditionalFormatting>
  <conditionalFormatting sqref="B375:N375">
    <cfRule type="cellIs" dxfId="497" priority="495" operator="lessThan">
      <formula>0</formula>
    </cfRule>
  </conditionalFormatting>
  <conditionalFormatting sqref="N372">
    <cfRule type="cellIs" dxfId="496" priority="496" operator="lessThan">
      <formula>0</formula>
    </cfRule>
  </conditionalFormatting>
  <conditionalFormatting sqref="B375:N375">
    <cfRule type="cellIs" dxfId="495" priority="497" operator="lessThan">
      <formula>0</formula>
    </cfRule>
  </conditionalFormatting>
  <conditionalFormatting sqref="B375:N375">
    <cfRule type="cellIs" dxfId="494" priority="498" operator="lessThan">
      <formula>0</formula>
    </cfRule>
  </conditionalFormatting>
  <conditionalFormatting sqref="B375:N375">
    <cfRule type="cellIs" dxfId="493" priority="499" operator="lessThan">
      <formula>0</formula>
    </cfRule>
  </conditionalFormatting>
  <conditionalFormatting sqref="B375:N375">
    <cfRule type="cellIs" dxfId="492" priority="500" operator="lessThan">
      <formula>0</formula>
    </cfRule>
  </conditionalFormatting>
  <conditionalFormatting sqref="B375:N375">
    <cfRule type="cellIs" dxfId="491" priority="501" operator="lessThan">
      <formula>0</formula>
    </cfRule>
  </conditionalFormatting>
  <conditionalFormatting sqref="B375:N375">
    <cfRule type="cellIs" dxfId="490" priority="502" operator="lessThan">
      <formula>0</formula>
    </cfRule>
  </conditionalFormatting>
  <conditionalFormatting sqref="B375:N375">
    <cfRule type="cellIs" dxfId="489" priority="503" operator="lessThan">
      <formula>0</formula>
    </cfRule>
  </conditionalFormatting>
  <conditionalFormatting sqref="N378">
    <cfRule type="cellIs" dxfId="488" priority="504" operator="lessThan">
      <formula>0</formula>
    </cfRule>
  </conditionalFormatting>
  <conditionalFormatting sqref="N331">
    <cfRule type="cellIs" dxfId="487" priority="505" operator="lessThan">
      <formula>0</formula>
    </cfRule>
  </conditionalFormatting>
  <conditionalFormatting sqref="N337">
    <cfRule type="cellIs" dxfId="486" priority="506" operator="lessThan">
      <formula>0</formula>
    </cfRule>
  </conditionalFormatting>
  <conditionalFormatting sqref="N337">
    <cfRule type="cellIs" dxfId="485" priority="507" operator="lessThan">
      <formula>0</formula>
    </cfRule>
  </conditionalFormatting>
  <conditionalFormatting sqref="N343">
    <cfRule type="cellIs" dxfId="484" priority="508" operator="lessThan">
      <formula>0</formula>
    </cfRule>
  </conditionalFormatting>
  <conditionalFormatting sqref="N343">
    <cfRule type="cellIs" dxfId="483" priority="509" operator="lessThan">
      <formula>0</formula>
    </cfRule>
  </conditionalFormatting>
  <conditionalFormatting sqref="N349">
    <cfRule type="cellIs" dxfId="482" priority="510" operator="lessThan">
      <formula>0</formula>
    </cfRule>
  </conditionalFormatting>
  <conditionalFormatting sqref="N349">
    <cfRule type="cellIs" dxfId="481" priority="511" operator="lessThan">
      <formula>0</formula>
    </cfRule>
  </conditionalFormatting>
  <conditionalFormatting sqref="N355">
    <cfRule type="cellIs" dxfId="480" priority="512" operator="lessThan">
      <formula>0</formula>
    </cfRule>
  </conditionalFormatting>
  <conditionalFormatting sqref="N355">
    <cfRule type="cellIs" dxfId="479" priority="513" operator="lessThan">
      <formula>0</formula>
    </cfRule>
  </conditionalFormatting>
  <conditionalFormatting sqref="N361">
    <cfRule type="cellIs" dxfId="478" priority="514" operator="lessThan">
      <formula>0</formula>
    </cfRule>
  </conditionalFormatting>
  <conditionalFormatting sqref="N361">
    <cfRule type="cellIs" dxfId="477" priority="515" operator="lessThan">
      <formula>0</formula>
    </cfRule>
  </conditionalFormatting>
  <conditionalFormatting sqref="N367">
    <cfRule type="cellIs" dxfId="476" priority="516" operator="lessThan">
      <formula>0</formula>
    </cfRule>
  </conditionalFormatting>
  <conditionalFormatting sqref="N367">
    <cfRule type="cellIs" dxfId="475" priority="517" operator="lessThan">
      <formula>0</formula>
    </cfRule>
  </conditionalFormatting>
  <conditionalFormatting sqref="N373">
    <cfRule type="cellIs" dxfId="474" priority="518" operator="lessThan">
      <formula>0</formula>
    </cfRule>
  </conditionalFormatting>
  <conditionalFormatting sqref="N373">
    <cfRule type="cellIs" dxfId="473" priority="519" operator="lessThan">
      <formula>0</formula>
    </cfRule>
  </conditionalFormatting>
  <conditionalFormatting sqref="C385:M385">
    <cfRule type="cellIs" dxfId="472" priority="520" operator="lessThan">
      <formula>0</formula>
    </cfRule>
  </conditionalFormatting>
  <conditionalFormatting sqref="C385:M385">
    <cfRule type="cellIs" dxfId="471" priority="521" operator="lessThan">
      <formula>0</formula>
    </cfRule>
  </conditionalFormatting>
  <conditionalFormatting sqref="H385">
    <cfRule type="cellIs" dxfId="470" priority="522" operator="lessThan">
      <formula>0</formula>
    </cfRule>
  </conditionalFormatting>
  <conditionalFormatting sqref="B385">
    <cfRule type="cellIs" dxfId="469" priority="523" operator="lessThan">
      <formula>0</formula>
    </cfRule>
  </conditionalFormatting>
  <conditionalFormatting sqref="B385">
    <cfRule type="cellIs" dxfId="468" priority="524" operator="lessThan">
      <formula>0</formula>
    </cfRule>
  </conditionalFormatting>
  <conditionalFormatting sqref="B381:N381">
    <cfRule type="cellIs" dxfId="467" priority="525" operator="lessThan">
      <formula>0</formula>
    </cfRule>
  </conditionalFormatting>
  <conditionalFormatting sqref="B381:N381">
    <cfRule type="cellIs" dxfId="466" priority="526" operator="lessThan">
      <formula>0</formula>
    </cfRule>
  </conditionalFormatting>
  <conditionalFormatting sqref="B381:N381">
    <cfRule type="cellIs" dxfId="465" priority="527" operator="lessThan">
      <formula>0</formula>
    </cfRule>
  </conditionalFormatting>
  <conditionalFormatting sqref="B381:N381">
    <cfRule type="cellIs" dxfId="464" priority="528" operator="lessThan">
      <formula>0</formula>
    </cfRule>
  </conditionalFormatting>
  <conditionalFormatting sqref="B381:N381">
    <cfRule type="cellIs" dxfId="463" priority="529" operator="lessThan">
      <formula>0</formula>
    </cfRule>
  </conditionalFormatting>
  <conditionalFormatting sqref="B381:N381">
    <cfRule type="cellIs" dxfId="462" priority="530" operator="lessThan">
      <formula>0</formula>
    </cfRule>
  </conditionalFormatting>
  <conditionalFormatting sqref="B381:N381">
    <cfRule type="cellIs" dxfId="461" priority="531" operator="lessThan">
      <formula>0</formula>
    </cfRule>
  </conditionalFormatting>
  <conditionalFormatting sqref="B381:N381">
    <cfRule type="cellIs" dxfId="460" priority="532" operator="lessThan">
      <formula>0</formula>
    </cfRule>
  </conditionalFormatting>
  <conditionalFormatting sqref="N384">
    <cfRule type="cellIs" dxfId="459" priority="533" operator="lessThan">
      <formula>0</formula>
    </cfRule>
  </conditionalFormatting>
  <conditionalFormatting sqref="N385">
    <cfRule type="cellIs" dxfId="458" priority="534" operator="lessThan">
      <formula>0</formula>
    </cfRule>
  </conditionalFormatting>
  <conditionalFormatting sqref="N385">
    <cfRule type="cellIs" dxfId="457" priority="535" operator="lessThan">
      <formula>0</formula>
    </cfRule>
  </conditionalFormatting>
  <conditionalFormatting sqref="C391:M391">
    <cfRule type="cellIs" dxfId="456" priority="536" operator="lessThan">
      <formula>0</formula>
    </cfRule>
  </conditionalFormatting>
  <conditionalFormatting sqref="C391:M391">
    <cfRule type="cellIs" dxfId="455" priority="537" operator="lessThan">
      <formula>0</formula>
    </cfRule>
  </conditionalFormatting>
  <conditionalFormatting sqref="H391">
    <cfRule type="cellIs" dxfId="454" priority="538" operator="lessThan">
      <formula>0</formula>
    </cfRule>
  </conditionalFormatting>
  <conditionalFormatting sqref="B391">
    <cfRule type="cellIs" dxfId="453" priority="539" operator="lessThan">
      <formula>0</formula>
    </cfRule>
  </conditionalFormatting>
  <conditionalFormatting sqref="B391">
    <cfRule type="cellIs" dxfId="452" priority="540" operator="lessThan">
      <formula>0</formula>
    </cfRule>
  </conditionalFormatting>
  <conditionalFormatting sqref="B387:N387">
    <cfRule type="cellIs" dxfId="451" priority="541" operator="lessThan">
      <formula>0</formula>
    </cfRule>
  </conditionalFormatting>
  <conditionalFormatting sqref="B387:N387">
    <cfRule type="cellIs" dxfId="450" priority="542" operator="lessThan">
      <formula>0</formula>
    </cfRule>
  </conditionalFormatting>
  <conditionalFormatting sqref="B387:N387">
    <cfRule type="cellIs" dxfId="449" priority="543" operator="lessThan">
      <formula>0</formula>
    </cfRule>
  </conditionalFormatting>
  <conditionalFormatting sqref="B387:N387">
    <cfRule type="cellIs" dxfId="448" priority="544" operator="lessThan">
      <formula>0</formula>
    </cfRule>
  </conditionalFormatting>
  <conditionalFormatting sqref="B387:N387">
    <cfRule type="cellIs" dxfId="447" priority="545" operator="lessThan">
      <formula>0</formula>
    </cfRule>
  </conditionalFormatting>
  <conditionalFormatting sqref="B387:N387">
    <cfRule type="cellIs" dxfId="446" priority="546" operator="lessThan">
      <formula>0</formula>
    </cfRule>
  </conditionalFormatting>
  <conditionalFormatting sqref="B387:N387">
    <cfRule type="cellIs" dxfId="445" priority="547" operator="lessThan">
      <formula>0</formula>
    </cfRule>
  </conditionalFormatting>
  <conditionalFormatting sqref="B387:N387">
    <cfRule type="cellIs" dxfId="444" priority="548" operator="lessThan">
      <formula>0</formula>
    </cfRule>
  </conditionalFormatting>
  <conditionalFormatting sqref="N390">
    <cfRule type="cellIs" dxfId="443" priority="549" operator="lessThan">
      <formula>0</formula>
    </cfRule>
  </conditionalFormatting>
  <conditionalFormatting sqref="N391">
    <cfRule type="cellIs" dxfId="442" priority="550" operator="lessThan">
      <formula>0</formula>
    </cfRule>
  </conditionalFormatting>
  <conditionalFormatting sqref="N391">
    <cfRule type="cellIs" dxfId="441" priority="551" operator="lessThan">
      <formula>0</formula>
    </cfRule>
  </conditionalFormatting>
  <conditionalFormatting sqref="C397:M397">
    <cfRule type="cellIs" dxfId="440" priority="552" operator="lessThan">
      <formula>0</formula>
    </cfRule>
  </conditionalFormatting>
  <conditionalFormatting sqref="C397:M397">
    <cfRule type="cellIs" dxfId="439" priority="553" operator="lessThan">
      <formula>0</formula>
    </cfRule>
  </conditionalFormatting>
  <conditionalFormatting sqref="H397">
    <cfRule type="cellIs" dxfId="438" priority="554" operator="lessThan">
      <formula>0</formula>
    </cfRule>
  </conditionalFormatting>
  <conditionalFormatting sqref="B397">
    <cfRule type="cellIs" dxfId="437" priority="555" operator="lessThan">
      <formula>0</formula>
    </cfRule>
  </conditionalFormatting>
  <conditionalFormatting sqref="B397">
    <cfRule type="cellIs" dxfId="436" priority="556" operator="lessThan">
      <formula>0</formula>
    </cfRule>
  </conditionalFormatting>
  <conditionalFormatting sqref="B393:N393">
    <cfRule type="cellIs" dxfId="435" priority="557" operator="lessThan">
      <formula>0</formula>
    </cfRule>
  </conditionalFormatting>
  <conditionalFormatting sqref="B393:N393">
    <cfRule type="cellIs" dxfId="434" priority="558" operator="lessThan">
      <formula>0</formula>
    </cfRule>
  </conditionalFormatting>
  <conditionalFormatting sqref="B393:N393">
    <cfRule type="cellIs" dxfId="433" priority="559" operator="lessThan">
      <formula>0</formula>
    </cfRule>
  </conditionalFormatting>
  <conditionalFormatting sqref="B393:N393">
    <cfRule type="cellIs" dxfId="432" priority="560" operator="lessThan">
      <formula>0</formula>
    </cfRule>
  </conditionalFormatting>
  <conditionalFormatting sqref="B393:N393">
    <cfRule type="cellIs" dxfId="431" priority="561" operator="lessThan">
      <formula>0</formula>
    </cfRule>
  </conditionalFormatting>
  <conditionalFormatting sqref="B393:N393">
    <cfRule type="cellIs" dxfId="430" priority="562" operator="lessThan">
      <formula>0</formula>
    </cfRule>
  </conditionalFormatting>
  <conditionalFormatting sqref="B393:N393">
    <cfRule type="cellIs" dxfId="429" priority="563" operator="lessThan">
      <formula>0</formula>
    </cfRule>
  </conditionalFormatting>
  <conditionalFormatting sqref="B393:N393">
    <cfRule type="cellIs" dxfId="428" priority="564" operator="lessThan">
      <formula>0</formula>
    </cfRule>
  </conditionalFormatting>
  <conditionalFormatting sqref="N396">
    <cfRule type="cellIs" dxfId="427" priority="565" operator="lessThan">
      <formula>0</formula>
    </cfRule>
  </conditionalFormatting>
  <conditionalFormatting sqref="N397">
    <cfRule type="cellIs" dxfId="426" priority="566" operator="lessThan">
      <formula>0</formula>
    </cfRule>
  </conditionalFormatting>
  <conditionalFormatting sqref="N397">
    <cfRule type="cellIs" dxfId="425" priority="567" operator="lessThan">
      <formula>0</formula>
    </cfRule>
  </conditionalFormatting>
  <conditionalFormatting sqref="C403:M403">
    <cfRule type="cellIs" dxfId="424" priority="568" operator="lessThan">
      <formula>0</formula>
    </cfRule>
  </conditionalFormatting>
  <conditionalFormatting sqref="C403:M403">
    <cfRule type="cellIs" dxfId="423" priority="569" operator="lessThan">
      <formula>0</formula>
    </cfRule>
  </conditionalFormatting>
  <conditionalFormatting sqref="H403">
    <cfRule type="cellIs" dxfId="422" priority="570" operator="lessThan">
      <formula>0</formula>
    </cfRule>
  </conditionalFormatting>
  <conditionalFormatting sqref="B403">
    <cfRule type="cellIs" dxfId="421" priority="571" operator="lessThan">
      <formula>0</formula>
    </cfRule>
  </conditionalFormatting>
  <conditionalFormatting sqref="B403">
    <cfRule type="cellIs" dxfId="420" priority="572" operator="lessThan">
      <formula>0</formula>
    </cfRule>
  </conditionalFormatting>
  <conditionalFormatting sqref="B399:N399">
    <cfRule type="cellIs" dxfId="419" priority="573" operator="lessThan">
      <formula>0</formula>
    </cfRule>
  </conditionalFormatting>
  <conditionalFormatting sqref="B399:N399">
    <cfRule type="cellIs" dxfId="418" priority="574" operator="lessThan">
      <formula>0</formula>
    </cfRule>
  </conditionalFormatting>
  <conditionalFormatting sqref="B399:N399">
    <cfRule type="cellIs" dxfId="417" priority="575" operator="lessThan">
      <formula>0</formula>
    </cfRule>
  </conditionalFormatting>
  <conditionalFormatting sqref="B399:N399">
    <cfRule type="cellIs" dxfId="416" priority="576" operator="lessThan">
      <formula>0</formula>
    </cfRule>
  </conditionalFormatting>
  <conditionalFormatting sqref="B399:N399">
    <cfRule type="cellIs" dxfId="415" priority="577" operator="lessThan">
      <formula>0</formula>
    </cfRule>
  </conditionalFormatting>
  <conditionalFormatting sqref="B399:N399">
    <cfRule type="cellIs" dxfId="414" priority="578" operator="lessThan">
      <formula>0</formula>
    </cfRule>
  </conditionalFormatting>
  <conditionalFormatting sqref="B399:N399">
    <cfRule type="cellIs" dxfId="413" priority="579" operator="lessThan">
      <formula>0</formula>
    </cfRule>
  </conditionalFormatting>
  <conditionalFormatting sqref="B399:N399">
    <cfRule type="cellIs" dxfId="412" priority="580" operator="lessThan">
      <formula>0</formula>
    </cfRule>
  </conditionalFormatting>
  <conditionalFormatting sqref="N402">
    <cfRule type="cellIs" dxfId="411" priority="581" operator="lessThan">
      <formula>0</formula>
    </cfRule>
  </conditionalFormatting>
  <conditionalFormatting sqref="N403">
    <cfRule type="cellIs" dxfId="410" priority="582" operator="lessThan">
      <formula>0</formula>
    </cfRule>
  </conditionalFormatting>
  <conditionalFormatting sqref="N403">
    <cfRule type="cellIs" dxfId="409" priority="583" operator="lessThan">
      <formula>0</formula>
    </cfRule>
  </conditionalFormatting>
  <conditionalFormatting sqref="C409:M409">
    <cfRule type="cellIs" dxfId="408" priority="584" operator="lessThan">
      <formula>0</formula>
    </cfRule>
  </conditionalFormatting>
  <conditionalFormatting sqref="C409:M409">
    <cfRule type="cellIs" dxfId="407" priority="585" operator="lessThan">
      <formula>0</formula>
    </cfRule>
  </conditionalFormatting>
  <conditionalFormatting sqref="H409">
    <cfRule type="cellIs" dxfId="406" priority="586" operator="lessThan">
      <formula>0</formula>
    </cfRule>
  </conditionalFormatting>
  <conditionalFormatting sqref="B409">
    <cfRule type="cellIs" dxfId="405" priority="587" operator="lessThan">
      <formula>0</formula>
    </cfRule>
  </conditionalFormatting>
  <conditionalFormatting sqref="B409">
    <cfRule type="cellIs" dxfId="404" priority="588" operator="lessThan">
      <formula>0</formula>
    </cfRule>
  </conditionalFormatting>
  <conditionalFormatting sqref="B405:N405">
    <cfRule type="cellIs" dxfId="403" priority="589" operator="lessThan">
      <formula>0</formula>
    </cfRule>
  </conditionalFormatting>
  <conditionalFormatting sqref="B405:N405">
    <cfRule type="cellIs" dxfId="402" priority="590" operator="lessThan">
      <formula>0</formula>
    </cfRule>
  </conditionalFormatting>
  <conditionalFormatting sqref="B405:N405">
    <cfRule type="cellIs" dxfId="401" priority="591" operator="lessThan">
      <formula>0</formula>
    </cfRule>
  </conditionalFormatting>
  <conditionalFormatting sqref="B405:N405">
    <cfRule type="cellIs" dxfId="400" priority="592" operator="lessThan">
      <formula>0</formula>
    </cfRule>
  </conditionalFormatting>
  <conditionalFormatting sqref="B405:N405">
    <cfRule type="cellIs" dxfId="399" priority="593" operator="lessThan">
      <formula>0</formula>
    </cfRule>
  </conditionalFormatting>
  <conditionalFormatting sqref="B405:N405">
    <cfRule type="cellIs" dxfId="398" priority="594" operator="lessThan">
      <formula>0</formula>
    </cfRule>
  </conditionalFormatting>
  <conditionalFormatting sqref="B405:N405">
    <cfRule type="cellIs" dxfId="397" priority="595" operator="lessThan">
      <formula>0</formula>
    </cfRule>
  </conditionalFormatting>
  <conditionalFormatting sqref="B405:N405">
    <cfRule type="cellIs" dxfId="396" priority="596" operator="lessThan">
      <formula>0</formula>
    </cfRule>
  </conditionalFormatting>
  <conditionalFormatting sqref="N408">
    <cfRule type="cellIs" dxfId="395" priority="597" operator="lessThan">
      <formula>0</formula>
    </cfRule>
  </conditionalFormatting>
  <conditionalFormatting sqref="C415:M415">
    <cfRule type="cellIs" dxfId="394" priority="598" operator="lessThan">
      <formula>0</formula>
    </cfRule>
  </conditionalFormatting>
  <conditionalFormatting sqref="C415:M415">
    <cfRule type="cellIs" dxfId="393" priority="599" operator="lessThan">
      <formula>0</formula>
    </cfRule>
  </conditionalFormatting>
  <conditionalFormatting sqref="H415">
    <cfRule type="cellIs" dxfId="392" priority="600" operator="lessThan">
      <formula>0</formula>
    </cfRule>
  </conditionalFormatting>
  <conditionalFormatting sqref="B415">
    <cfRule type="cellIs" dxfId="391" priority="601" operator="lessThan">
      <formula>0</formula>
    </cfRule>
  </conditionalFormatting>
  <conditionalFormatting sqref="B415">
    <cfRule type="cellIs" dxfId="390" priority="602" operator="lessThan">
      <formula>0</formula>
    </cfRule>
  </conditionalFormatting>
  <conditionalFormatting sqref="B411:N411">
    <cfRule type="cellIs" dxfId="389" priority="603" operator="lessThan">
      <formula>0</formula>
    </cfRule>
  </conditionalFormatting>
  <conditionalFormatting sqref="B411:N411">
    <cfRule type="cellIs" dxfId="388" priority="604" operator="lessThan">
      <formula>0</formula>
    </cfRule>
  </conditionalFormatting>
  <conditionalFormatting sqref="B411:N411">
    <cfRule type="cellIs" dxfId="387" priority="605" operator="lessThan">
      <formula>0</formula>
    </cfRule>
  </conditionalFormatting>
  <conditionalFormatting sqref="B411:N411">
    <cfRule type="cellIs" dxfId="386" priority="606" operator="lessThan">
      <formula>0</formula>
    </cfRule>
  </conditionalFormatting>
  <conditionalFormatting sqref="B411:N411">
    <cfRule type="cellIs" dxfId="385" priority="607" operator="lessThan">
      <formula>0</formula>
    </cfRule>
  </conditionalFormatting>
  <conditionalFormatting sqref="B411:N411">
    <cfRule type="cellIs" dxfId="384" priority="608" operator="lessThan">
      <formula>0</formula>
    </cfRule>
  </conditionalFormatting>
  <conditionalFormatting sqref="B411:N411">
    <cfRule type="cellIs" dxfId="383" priority="609" operator="lessThan">
      <formula>0</formula>
    </cfRule>
  </conditionalFormatting>
  <conditionalFormatting sqref="B411:N411">
    <cfRule type="cellIs" dxfId="382" priority="610" operator="lessThan">
      <formula>0</formula>
    </cfRule>
  </conditionalFormatting>
  <conditionalFormatting sqref="N414">
    <cfRule type="cellIs" dxfId="381" priority="611" operator="lessThan">
      <formula>0</formula>
    </cfRule>
  </conditionalFormatting>
  <conditionalFormatting sqref="N415">
    <cfRule type="cellIs" dxfId="380" priority="612" operator="lessThan">
      <formula>0</formula>
    </cfRule>
  </conditionalFormatting>
  <conditionalFormatting sqref="N415">
    <cfRule type="cellIs" dxfId="379" priority="613" operator="lessThan">
      <formula>0</formula>
    </cfRule>
  </conditionalFormatting>
  <conditionalFormatting sqref="C421:M421">
    <cfRule type="cellIs" dxfId="378" priority="614" operator="lessThan">
      <formula>0</formula>
    </cfRule>
  </conditionalFormatting>
  <conditionalFormatting sqref="C421:M421">
    <cfRule type="cellIs" dxfId="377" priority="615" operator="lessThan">
      <formula>0</formula>
    </cfRule>
  </conditionalFormatting>
  <conditionalFormatting sqref="H421">
    <cfRule type="cellIs" dxfId="376" priority="616" operator="lessThan">
      <formula>0</formula>
    </cfRule>
  </conditionalFormatting>
  <conditionalFormatting sqref="B421">
    <cfRule type="cellIs" dxfId="375" priority="617" operator="lessThan">
      <formula>0</formula>
    </cfRule>
  </conditionalFormatting>
  <conditionalFormatting sqref="B421">
    <cfRule type="cellIs" dxfId="374" priority="618" operator="lessThan">
      <formula>0</formula>
    </cfRule>
  </conditionalFormatting>
  <conditionalFormatting sqref="B417:N417">
    <cfRule type="cellIs" dxfId="373" priority="619" operator="lessThan">
      <formula>0</formula>
    </cfRule>
  </conditionalFormatting>
  <conditionalFormatting sqref="B417:N417">
    <cfRule type="cellIs" dxfId="372" priority="620" operator="lessThan">
      <formula>0</formula>
    </cfRule>
  </conditionalFormatting>
  <conditionalFormatting sqref="B417:N417">
    <cfRule type="cellIs" dxfId="371" priority="621" operator="lessThan">
      <formula>0</formula>
    </cfRule>
  </conditionalFormatting>
  <conditionalFormatting sqref="B417:N417">
    <cfRule type="cellIs" dxfId="370" priority="622" operator="lessThan">
      <formula>0</formula>
    </cfRule>
  </conditionalFormatting>
  <conditionalFormatting sqref="B417:N417">
    <cfRule type="cellIs" dxfId="369" priority="623" operator="lessThan">
      <formula>0</formula>
    </cfRule>
  </conditionalFormatting>
  <conditionalFormatting sqref="B417:N417">
    <cfRule type="cellIs" dxfId="368" priority="624" operator="lessThan">
      <formula>0</formula>
    </cfRule>
  </conditionalFormatting>
  <conditionalFormatting sqref="B417:N417">
    <cfRule type="cellIs" dxfId="367" priority="625" operator="lessThan">
      <formula>0</formula>
    </cfRule>
  </conditionalFormatting>
  <conditionalFormatting sqref="B417:N417">
    <cfRule type="cellIs" dxfId="366" priority="626" operator="lessThan">
      <formula>0</formula>
    </cfRule>
  </conditionalFormatting>
  <conditionalFormatting sqref="N420">
    <cfRule type="cellIs" dxfId="365" priority="627" operator="lessThan">
      <formula>0</formula>
    </cfRule>
  </conditionalFormatting>
  <conditionalFormatting sqref="N421">
    <cfRule type="cellIs" dxfId="364" priority="628" operator="lessThan">
      <formula>0</formula>
    </cfRule>
  </conditionalFormatting>
  <conditionalFormatting sqref="N421">
    <cfRule type="cellIs" dxfId="363" priority="629" operator="lessThan">
      <formula>0</formula>
    </cfRule>
  </conditionalFormatting>
  <conditionalFormatting sqref="C428:M428">
    <cfRule type="cellIs" dxfId="362" priority="630" operator="lessThan">
      <formula>0</formula>
    </cfRule>
  </conditionalFormatting>
  <conditionalFormatting sqref="C428:M428">
    <cfRule type="cellIs" dxfId="361" priority="631" operator="lessThan">
      <formula>0</formula>
    </cfRule>
  </conditionalFormatting>
  <conditionalFormatting sqref="H428">
    <cfRule type="cellIs" dxfId="360" priority="632" operator="lessThan">
      <formula>0</formula>
    </cfRule>
  </conditionalFormatting>
  <conditionalFormatting sqref="B428">
    <cfRule type="cellIs" dxfId="359" priority="633" operator="lessThan">
      <formula>0</formula>
    </cfRule>
  </conditionalFormatting>
  <conditionalFormatting sqref="B428">
    <cfRule type="cellIs" dxfId="358" priority="634" operator="lessThan">
      <formula>0</formula>
    </cfRule>
  </conditionalFormatting>
  <conditionalFormatting sqref="B424:N424">
    <cfRule type="cellIs" dxfId="357" priority="635" operator="lessThan">
      <formula>0</formula>
    </cfRule>
  </conditionalFormatting>
  <conditionalFormatting sqref="B424:N424">
    <cfRule type="cellIs" dxfId="356" priority="636" operator="lessThan">
      <formula>0</formula>
    </cfRule>
  </conditionalFormatting>
  <conditionalFormatting sqref="B424:N424">
    <cfRule type="cellIs" dxfId="355" priority="637" operator="lessThan">
      <formula>0</formula>
    </cfRule>
  </conditionalFormatting>
  <conditionalFormatting sqref="B424:N424">
    <cfRule type="cellIs" dxfId="354" priority="638" operator="lessThan">
      <formula>0</formula>
    </cfRule>
  </conditionalFormatting>
  <conditionalFormatting sqref="B424:N424">
    <cfRule type="cellIs" dxfId="353" priority="639" operator="lessThan">
      <formula>0</formula>
    </cfRule>
  </conditionalFormatting>
  <conditionalFormatting sqref="B424:N424">
    <cfRule type="cellIs" dxfId="352" priority="640" operator="lessThan">
      <formula>0</formula>
    </cfRule>
  </conditionalFormatting>
  <conditionalFormatting sqref="B424:N424">
    <cfRule type="cellIs" dxfId="351" priority="641" operator="lessThan">
      <formula>0</formula>
    </cfRule>
  </conditionalFormatting>
  <conditionalFormatting sqref="B424:N424">
    <cfRule type="cellIs" dxfId="350" priority="642" operator="lessThan">
      <formula>0</formula>
    </cfRule>
  </conditionalFormatting>
  <conditionalFormatting sqref="N427">
    <cfRule type="cellIs" dxfId="349" priority="643" operator="lessThan">
      <formula>0</formula>
    </cfRule>
  </conditionalFormatting>
  <conditionalFormatting sqref="N428">
    <cfRule type="cellIs" dxfId="348" priority="644" operator="lessThan">
      <formula>0</formula>
    </cfRule>
  </conditionalFormatting>
  <conditionalFormatting sqref="N428">
    <cfRule type="cellIs" dxfId="347" priority="645" operator="lessThan">
      <formula>0</formula>
    </cfRule>
  </conditionalFormatting>
  <conditionalFormatting sqref="C434:M434">
    <cfRule type="cellIs" dxfId="346" priority="646" operator="lessThan">
      <formula>0</formula>
    </cfRule>
  </conditionalFormatting>
  <conditionalFormatting sqref="C434:M434">
    <cfRule type="cellIs" dxfId="345" priority="647" operator="lessThan">
      <formula>0</formula>
    </cfRule>
  </conditionalFormatting>
  <conditionalFormatting sqref="H434">
    <cfRule type="cellIs" dxfId="344" priority="648" operator="lessThan">
      <formula>0</formula>
    </cfRule>
  </conditionalFormatting>
  <conditionalFormatting sqref="B434">
    <cfRule type="cellIs" dxfId="343" priority="649" operator="lessThan">
      <formula>0</formula>
    </cfRule>
  </conditionalFormatting>
  <conditionalFormatting sqref="B434">
    <cfRule type="cellIs" dxfId="342" priority="650" operator="lessThan">
      <formula>0</formula>
    </cfRule>
  </conditionalFormatting>
  <conditionalFormatting sqref="B430:N430">
    <cfRule type="cellIs" dxfId="341" priority="651" operator="lessThan">
      <formula>0</formula>
    </cfRule>
  </conditionalFormatting>
  <conditionalFormatting sqref="B430:N430">
    <cfRule type="cellIs" dxfId="340" priority="652" operator="lessThan">
      <formula>0</formula>
    </cfRule>
  </conditionalFormatting>
  <conditionalFormatting sqref="B430:N430">
    <cfRule type="cellIs" dxfId="339" priority="653" operator="lessThan">
      <formula>0</formula>
    </cfRule>
  </conditionalFormatting>
  <conditionalFormatting sqref="B430:N430">
    <cfRule type="cellIs" dxfId="338" priority="654" operator="lessThan">
      <formula>0</formula>
    </cfRule>
  </conditionalFormatting>
  <conditionalFormatting sqref="B430:N430">
    <cfRule type="cellIs" dxfId="337" priority="655" operator="lessThan">
      <formula>0</formula>
    </cfRule>
  </conditionalFormatting>
  <conditionalFormatting sqref="B430:N430">
    <cfRule type="cellIs" dxfId="336" priority="656" operator="lessThan">
      <formula>0</formula>
    </cfRule>
  </conditionalFormatting>
  <conditionalFormatting sqref="B430:N430">
    <cfRule type="cellIs" dxfId="335" priority="657" operator="lessThan">
      <formula>0</formula>
    </cfRule>
  </conditionalFormatting>
  <conditionalFormatting sqref="B430:N430">
    <cfRule type="cellIs" dxfId="334" priority="658" operator="lessThan">
      <formula>0</formula>
    </cfRule>
  </conditionalFormatting>
  <conditionalFormatting sqref="N433">
    <cfRule type="cellIs" dxfId="333" priority="659" operator="lessThan">
      <formula>0</formula>
    </cfRule>
  </conditionalFormatting>
  <conditionalFormatting sqref="N434">
    <cfRule type="cellIs" dxfId="332" priority="660" operator="lessThan">
      <formula>0</formula>
    </cfRule>
  </conditionalFormatting>
  <conditionalFormatting sqref="N434">
    <cfRule type="cellIs" dxfId="331" priority="661" operator="lessThan">
      <formula>0</formula>
    </cfRule>
  </conditionalFormatting>
  <conditionalFormatting sqref="C437:C440">
    <cfRule type="expression" dxfId="330" priority="662">
      <formula>C437/B437&gt;1</formula>
    </cfRule>
  </conditionalFormatting>
  <conditionalFormatting sqref="C437:C440">
    <cfRule type="expression" dxfId="329" priority="663">
      <formula>C437/B437&lt;1</formula>
    </cfRule>
  </conditionalFormatting>
  <conditionalFormatting sqref="D437:N440">
    <cfRule type="cellIs" dxfId="328" priority="664" operator="lessThan">
      <formula>0</formula>
    </cfRule>
  </conditionalFormatting>
  <conditionalFormatting sqref="D437:N440">
    <cfRule type="expression" dxfId="327" priority="665">
      <formula>D437/C437&gt;1</formula>
    </cfRule>
  </conditionalFormatting>
  <conditionalFormatting sqref="D437:N440">
    <cfRule type="expression" dxfId="326" priority="666">
      <formula>D437/C437&lt;1</formula>
    </cfRule>
  </conditionalFormatting>
  <conditionalFormatting sqref="B437:B440">
    <cfRule type="cellIs" dxfId="325" priority="667" operator="lessThan">
      <formula>0</formula>
    </cfRule>
  </conditionalFormatting>
  <conditionalFormatting sqref="B437:B440 B510:N510 B518:N518 B533:N533 B547:N547">
    <cfRule type="expression" dxfId="324" priority="668">
      <formula>B437/#REF!&gt;1</formula>
    </cfRule>
  </conditionalFormatting>
  <conditionalFormatting sqref="B437:B440 B510:N510 B518:N518 B533:N533 B547:N547">
    <cfRule type="expression" dxfId="323" priority="669">
      <formula>B437/#REF!&lt;1</formula>
    </cfRule>
  </conditionalFormatting>
  <conditionalFormatting sqref="B470">
    <cfRule type="cellIs" dxfId="322" priority="670" operator="lessThan">
      <formula>0</formula>
    </cfRule>
  </conditionalFormatting>
  <conditionalFormatting sqref="B470">
    <cfRule type="expression" dxfId="321" priority="671">
      <formula>B470/#REF!&gt;1</formula>
    </cfRule>
  </conditionalFormatting>
  <conditionalFormatting sqref="B470">
    <cfRule type="expression" dxfId="320" priority="672">
      <formula>B470/#REF!&lt;1</formula>
    </cfRule>
  </conditionalFormatting>
  <conditionalFormatting sqref="C470">
    <cfRule type="cellIs" dxfId="319" priority="673" operator="lessThan">
      <formula>0</formula>
    </cfRule>
  </conditionalFormatting>
  <conditionalFormatting sqref="C470">
    <cfRule type="expression" dxfId="318" priority="674">
      <formula>C470/B470&gt;1</formula>
    </cfRule>
  </conditionalFormatting>
  <conditionalFormatting sqref="C470">
    <cfRule type="expression" dxfId="317" priority="675">
      <formula>C470/B470&lt;1</formula>
    </cfRule>
  </conditionalFormatting>
  <conditionalFormatting sqref="D470">
    <cfRule type="cellIs" dxfId="316" priority="676" operator="lessThan">
      <formula>0</formula>
    </cfRule>
  </conditionalFormatting>
  <conditionalFormatting sqref="D470">
    <cfRule type="expression" dxfId="315" priority="677">
      <formula>D470/C470&gt;1</formula>
    </cfRule>
  </conditionalFormatting>
  <conditionalFormatting sqref="D470">
    <cfRule type="expression" dxfId="314" priority="678">
      <formula>D470/C470&lt;1</formula>
    </cfRule>
  </conditionalFormatting>
  <conditionalFormatting sqref="E470">
    <cfRule type="cellIs" dxfId="313" priority="679" operator="lessThan">
      <formula>0</formula>
    </cfRule>
  </conditionalFormatting>
  <conditionalFormatting sqref="E470">
    <cfRule type="expression" dxfId="312" priority="680">
      <formula>E470/D470&gt;1</formula>
    </cfRule>
  </conditionalFormatting>
  <conditionalFormatting sqref="E470">
    <cfRule type="expression" dxfId="311" priority="681">
      <formula>E470/D470&lt;1</formula>
    </cfRule>
  </conditionalFormatting>
  <conditionalFormatting sqref="F470">
    <cfRule type="cellIs" dxfId="310" priority="682" operator="lessThan">
      <formula>0</formula>
    </cfRule>
  </conditionalFormatting>
  <conditionalFormatting sqref="F470">
    <cfRule type="expression" dxfId="309" priority="683">
      <formula>F470/E470&gt;1</formula>
    </cfRule>
  </conditionalFormatting>
  <conditionalFormatting sqref="F470">
    <cfRule type="expression" dxfId="308" priority="684">
      <formula>F470/E470&lt;1</formula>
    </cfRule>
  </conditionalFormatting>
  <conditionalFormatting sqref="G470">
    <cfRule type="cellIs" dxfId="307" priority="685" operator="lessThan">
      <formula>0</formula>
    </cfRule>
  </conditionalFormatting>
  <conditionalFormatting sqref="G470">
    <cfRule type="expression" dxfId="306" priority="686">
      <formula>G470/F470&gt;1</formula>
    </cfRule>
  </conditionalFormatting>
  <conditionalFormatting sqref="G470">
    <cfRule type="expression" dxfId="305" priority="687">
      <formula>G470/F470&lt;1</formula>
    </cfRule>
  </conditionalFormatting>
  <conditionalFormatting sqref="H470">
    <cfRule type="cellIs" dxfId="304" priority="688" operator="lessThan">
      <formula>0</formula>
    </cfRule>
  </conditionalFormatting>
  <conditionalFormatting sqref="H470">
    <cfRule type="expression" dxfId="303" priority="689">
      <formula>H470/G470&gt;1</formula>
    </cfRule>
  </conditionalFormatting>
  <conditionalFormatting sqref="H470">
    <cfRule type="expression" dxfId="302" priority="690">
      <formula>H470/G470&lt;1</formula>
    </cfRule>
  </conditionalFormatting>
  <conditionalFormatting sqref="I470:N470">
    <cfRule type="cellIs" dxfId="301" priority="691" operator="lessThan">
      <formula>0</formula>
    </cfRule>
  </conditionalFormatting>
  <conditionalFormatting sqref="I470:N470">
    <cfRule type="expression" dxfId="300" priority="692">
      <formula>I470/H470&gt;1</formula>
    </cfRule>
  </conditionalFormatting>
  <conditionalFormatting sqref="I470:N470">
    <cfRule type="expression" dxfId="299" priority="693">
      <formula>I470/H470&lt;1</formula>
    </cfRule>
  </conditionalFormatting>
  <conditionalFormatting sqref="B510">
    <cfRule type="cellIs" dxfId="298" priority="694" operator="lessThan">
      <formula>0</formula>
    </cfRule>
  </conditionalFormatting>
  <conditionalFormatting sqref="B510">
    <cfRule type="expression" dxfId="297" priority="695">
      <formula>B510/#REF!&gt;1</formula>
    </cfRule>
  </conditionalFormatting>
  <conditionalFormatting sqref="B510">
    <cfRule type="expression" dxfId="296" priority="696">
      <formula>B510/#REF!&lt;1</formula>
    </cfRule>
  </conditionalFormatting>
  <conditionalFormatting sqref="C510">
    <cfRule type="cellIs" dxfId="295" priority="697" operator="lessThan">
      <formula>0</formula>
    </cfRule>
  </conditionalFormatting>
  <conditionalFormatting sqref="C510">
    <cfRule type="expression" dxfId="294" priority="698">
      <formula>C510/B510&gt;1</formula>
    </cfRule>
  </conditionalFormatting>
  <conditionalFormatting sqref="C510">
    <cfRule type="expression" dxfId="293" priority="699">
      <formula>C510/B510&lt;1</formula>
    </cfRule>
  </conditionalFormatting>
  <conditionalFormatting sqref="D510">
    <cfRule type="cellIs" dxfId="292" priority="700" operator="lessThan">
      <formula>0</formula>
    </cfRule>
  </conditionalFormatting>
  <conditionalFormatting sqref="D510">
    <cfRule type="expression" dxfId="291" priority="701">
      <formula>D510/C510&gt;1</formula>
    </cfRule>
  </conditionalFormatting>
  <conditionalFormatting sqref="D510">
    <cfRule type="expression" dxfId="290" priority="702">
      <formula>D510/C510&lt;1</formula>
    </cfRule>
  </conditionalFormatting>
  <conditionalFormatting sqref="E510">
    <cfRule type="cellIs" dxfId="289" priority="703" operator="lessThan">
      <formula>0</formula>
    </cfRule>
  </conditionalFormatting>
  <conditionalFormatting sqref="E510">
    <cfRule type="expression" dxfId="288" priority="704">
      <formula>E510/D510&gt;1</formula>
    </cfRule>
  </conditionalFormatting>
  <conditionalFormatting sqref="E510">
    <cfRule type="expression" dxfId="287" priority="705">
      <formula>E510/D510&lt;1</formula>
    </cfRule>
  </conditionalFormatting>
  <conditionalFormatting sqref="F510">
    <cfRule type="cellIs" dxfId="286" priority="706" operator="lessThan">
      <formula>0</formula>
    </cfRule>
  </conditionalFormatting>
  <conditionalFormatting sqref="F510">
    <cfRule type="expression" dxfId="285" priority="707">
      <formula>F510/E510&gt;1</formula>
    </cfRule>
  </conditionalFormatting>
  <conditionalFormatting sqref="F510">
    <cfRule type="expression" dxfId="284" priority="708">
      <formula>F510/E510&lt;1</formula>
    </cfRule>
  </conditionalFormatting>
  <conditionalFormatting sqref="G510">
    <cfRule type="cellIs" dxfId="283" priority="709" operator="lessThan">
      <formula>0</formula>
    </cfRule>
  </conditionalFormatting>
  <conditionalFormatting sqref="G510">
    <cfRule type="expression" dxfId="282" priority="710">
      <formula>G510/F510&gt;1</formula>
    </cfRule>
  </conditionalFormatting>
  <conditionalFormatting sqref="G510">
    <cfRule type="expression" dxfId="281" priority="711">
      <formula>G510/F510&lt;1</formula>
    </cfRule>
  </conditionalFormatting>
  <conditionalFormatting sqref="H510">
    <cfRule type="cellIs" dxfId="280" priority="712" operator="lessThan">
      <formula>0</formula>
    </cfRule>
  </conditionalFormatting>
  <conditionalFormatting sqref="H510">
    <cfRule type="expression" dxfId="279" priority="713">
      <formula>H510/G510&gt;1</formula>
    </cfRule>
  </conditionalFormatting>
  <conditionalFormatting sqref="H510">
    <cfRule type="expression" dxfId="278" priority="714">
      <formula>H510/G510&lt;1</formula>
    </cfRule>
  </conditionalFormatting>
  <conditionalFormatting sqref="B518">
    <cfRule type="cellIs" dxfId="277" priority="715" operator="lessThan">
      <formula>0</formula>
    </cfRule>
  </conditionalFormatting>
  <conditionalFormatting sqref="B518">
    <cfRule type="expression" dxfId="276" priority="716">
      <formula>B518/#REF!&gt;1</formula>
    </cfRule>
  </conditionalFormatting>
  <conditionalFormatting sqref="B518">
    <cfRule type="expression" dxfId="275" priority="717">
      <formula>B518/#REF!&lt;1</formula>
    </cfRule>
  </conditionalFormatting>
  <conditionalFormatting sqref="C518">
    <cfRule type="cellIs" dxfId="274" priority="718" operator="lessThan">
      <formula>0</formula>
    </cfRule>
  </conditionalFormatting>
  <conditionalFormatting sqref="C518">
    <cfRule type="expression" dxfId="273" priority="719">
      <formula>C518/B518&gt;1</formula>
    </cfRule>
  </conditionalFormatting>
  <conditionalFormatting sqref="C518">
    <cfRule type="expression" dxfId="272" priority="720">
      <formula>C518/B518&lt;1</formula>
    </cfRule>
  </conditionalFormatting>
  <conditionalFormatting sqref="D518">
    <cfRule type="cellIs" dxfId="271" priority="721" operator="lessThan">
      <formula>0</formula>
    </cfRule>
  </conditionalFormatting>
  <conditionalFormatting sqref="D518">
    <cfRule type="expression" dxfId="270" priority="722">
      <formula>D518/C518&gt;1</formula>
    </cfRule>
  </conditionalFormatting>
  <conditionalFormatting sqref="D518">
    <cfRule type="expression" dxfId="269" priority="723">
      <formula>D518/C518&lt;1</formula>
    </cfRule>
  </conditionalFormatting>
  <conditionalFormatting sqref="E518">
    <cfRule type="cellIs" dxfId="268" priority="724" operator="lessThan">
      <formula>0</formula>
    </cfRule>
  </conditionalFormatting>
  <conditionalFormatting sqref="E518">
    <cfRule type="expression" dxfId="267" priority="725">
      <formula>E518/D518&gt;1</formula>
    </cfRule>
  </conditionalFormatting>
  <conditionalFormatting sqref="E518">
    <cfRule type="expression" dxfId="266" priority="726">
      <formula>E518/D518&lt;1</formula>
    </cfRule>
  </conditionalFormatting>
  <conditionalFormatting sqref="F518">
    <cfRule type="cellIs" dxfId="265" priority="727" operator="lessThan">
      <formula>0</formula>
    </cfRule>
  </conditionalFormatting>
  <conditionalFormatting sqref="F518">
    <cfRule type="expression" dxfId="264" priority="728">
      <formula>F518/E518&gt;1</formula>
    </cfRule>
  </conditionalFormatting>
  <conditionalFormatting sqref="F518">
    <cfRule type="expression" dxfId="263" priority="729">
      <formula>F518/E518&lt;1</formula>
    </cfRule>
  </conditionalFormatting>
  <conditionalFormatting sqref="G518">
    <cfRule type="cellIs" dxfId="262" priority="730" operator="lessThan">
      <formula>0</formula>
    </cfRule>
  </conditionalFormatting>
  <conditionalFormatting sqref="G518">
    <cfRule type="expression" dxfId="261" priority="731">
      <formula>G518/F518&gt;1</formula>
    </cfRule>
  </conditionalFormatting>
  <conditionalFormatting sqref="G518">
    <cfRule type="expression" dxfId="260" priority="732">
      <formula>G518/F518&lt;1</formula>
    </cfRule>
  </conditionalFormatting>
  <conditionalFormatting sqref="H518">
    <cfRule type="cellIs" dxfId="259" priority="733" operator="lessThan">
      <formula>0</formula>
    </cfRule>
  </conditionalFormatting>
  <conditionalFormatting sqref="H518">
    <cfRule type="expression" dxfId="258" priority="734">
      <formula>H518/G518&gt;1</formula>
    </cfRule>
  </conditionalFormatting>
  <conditionalFormatting sqref="H518">
    <cfRule type="expression" dxfId="257" priority="735">
      <formula>H518/G518&lt;1</formula>
    </cfRule>
  </conditionalFormatting>
  <conditionalFormatting sqref="B547">
    <cfRule type="cellIs" dxfId="256" priority="736" operator="lessThan">
      <formula>0</formula>
    </cfRule>
  </conditionalFormatting>
  <conditionalFormatting sqref="B547">
    <cfRule type="expression" dxfId="255" priority="737">
      <formula>B547/#REF!&gt;1</formula>
    </cfRule>
  </conditionalFormatting>
  <conditionalFormatting sqref="B547">
    <cfRule type="expression" dxfId="254" priority="738">
      <formula>B547/#REF!&lt;1</formula>
    </cfRule>
  </conditionalFormatting>
  <conditionalFormatting sqref="C547">
    <cfRule type="cellIs" dxfId="253" priority="739" operator="lessThan">
      <formula>0</formula>
    </cfRule>
  </conditionalFormatting>
  <conditionalFormatting sqref="C547">
    <cfRule type="expression" dxfId="252" priority="740">
      <formula>C547/B547&gt;1</formula>
    </cfRule>
  </conditionalFormatting>
  <conditionalFormatting sqref="C547">
    <cfRule type="expression" dxfId="251" priority="741">
      <formula>C547/B547&lt;1</formula>
    </cfRule>
  </conditionalFormatting>
  <conditionalFormatting sqref="D547">
    <cfRule type="cellIs" dxfId="250" priority="742" operator="lessThan">
      <formula>0</formula>
    </cfRule>
  </conditionalFormatting>
  <conditionalFormatting sqref="D547">
    <cfRule type="expression" dxfId="249" priority="743">
      <formula>D547/C547&gt;1</formula>
    </cfRule>
  </conditionalFormatting>
  <conditionalFormatting sqref="D547">
    <cfRule type="expression" dxfId="248" priority="744">
      <formula>D547/C547&lt;1</formula>
    </cfRule>
  </conditionalFormatting>
  <conditionalFormatting sqref="E547">
    <cfRule type="cellIs" dxfId="247" priority="745" operator="lessThan">
      <formula>0</formula>
    </cfRule>
  </conditionalFormatting>
  <conditionalFormatting sqref="E547">
    <cfRule type="expression" dxfId="246" priority="746">
      <formula>E547/D547&gt;1</formula>
    </cfRule>
  </conditionalFormatting>
  <conditionalFormatting sqref="E547">
    <cfRule type="expression" dxfId="245" priority="747">
      <formula>E547/D547&lt;1</formula>
    </cfRule>
  </conditionalFormatting>
  <conditionalFormatting sqref="F547">
    <cfRule type="cellIs" dxfId="244" priority="748" operator="lessThan">
      <formula>0</formula>
    </cfRule>
  </conditionalFormatting>
  <conditionalFormatting sqref="F547">
    <cfRule type="expression" dxfId="243" priority="749">
      <formula>F547/E547&gt;1</formula>
    </cfRule>
  </conditionalFormatting>
  <conditionalFormatting sqref="F547">
    <cfRule type="expression" dxfId="242" priority="750">
      <formula>F547/E547&lt;1</formula>
    </cfRule>
  </conditionalFormatting>
  <conditionalFormatting sqref="G547">
    <cfRule type="cellIs" dxfId="241" priority="751" operator="lessThan">
      <formula>0</formula>
    </cfRule>
  </conditionalFormatting>
  <conditionalFormatting sqref="G547">
    <cfRule type="expression" dxfId="240" priority="752">
      <formula>G547/F547&gt;1</formula>
    </cfRule>
  </conditionalFormatting>
  <conditionalFormatting sqref="G547">
    <cfRule type="expression" dxfId="239" priority="753">
      <formula>G547/F547&lt;1</formula>
    </cfRule>
  </conditionalFormatting>
  <conditionalFormatting sqref="H547">
    <cfRule type="cellIs" dxfId="238" priority="754" operator="lessThan">
      <formula>0</formula>
    </cfRule>
  </conditionalFormatting>
  <conditionalFormatting sqref="H547">
    <cfRule type="expression" dxfId="237" priority="755">
      <formula>H547/G547&gt;1</formula>
    </cfRule>
  </conditionalFormatting>
  <conditionalFormatting sqref="H547">
    <cfRule type="expression" dxfId="236" priority="756">
      <formula>H547/G547&lt;1</formula>
    </cfRule>
  </conditionalFormatting>
  <conditionalFormatting sqref="N554">
    <cfRule type="cellIs" dxfId="235" priority="757" operator="lessThan">
      <formula>0</formula>
    </cfRule>
  </conditionalFormatting>
  <conditionalFormatting sqref="N562">
    <cfRule type="cellIs" dxfId="234" priority="758" operator="lessThan">
      <formula>0</formula>
    </cfRule>
  </conditionalFormatting>
  <conditionalFormatting sqref="N562">
    <cfRule type="cellIs" dxfId="233" priority="759" operator="lessThan">
      <formula>0</formula>
    </cfRule>
  </conditionalFormatting>
  <conditionalFormatting sqref="N563">
    <cfRule type="cellIs" dxfId="232" priority="760" operator="lessThan">
      <formula>0</formula>
    </cfRule>
  </conditionalFormatting>
  <conditionalFormatting sqref="N563">
    <cfRule type="cellIs" dxfId="231" priority="761" operator="lessThan">
      <formula>0</formula>
    </cfRule>
  </conditionalFormatting>
  <conditionalFormatting sqref="N568">
    <cfRule type="cellIs" dxfId="230" priority="762" operator="lessThan">
      <formula>0</formula>
    </cfRule>
  </conditionalFormatting>
  <conditionalFormatting sqref="N568">
    <cfRule type="cellIs" dxfId="229" priority="763" operator="lessThan">
      <formula>0</formula>
    </cfRule>
  </conditionalFormatting>
  <conditionalFormatting sqref="O339">
    <cfRule type="cellIs" dxfId="228" priority="764" operator="lessThan">
      <formula>0</formula>
    </cfRule>
  </conditionalFormatting>
  <conditionalFormatting sqref="O340:O341">
    <cfRule type="cellIs" dxfId="227" priority="765" operator="lessThan">
      <formula>0</formula>
    </cfRule>
  </conditionalFormatting>
  <conditionalFormatting sqref="O437:O440">
    <cfRule type="cellIs" dxfId="226" priority="766" operator="lessThan">
      <formula>0</formula>
    </cfRule>
  </conditionalFormatting>
  <conditionalFormatting sqref="O337">
    <cfRule type="cellIs" dxfId="225" priority="767" operator="lessThan">
      <formula>0</formula>
    </cfRule>
  </conditionalFormatting>
  <conditionalFormatting sqref="O342:O343">
    <cfRule type="cellIs" dxfId="224" priority="768" operator="lessThan">
      <formula>0</formula>
    </cfRule>
  </conditionalFormatting>
  <conditionalFormatting sqref="O345:O349">
    <cfRule type="cellIs" dxfId="223" priority="769" operator="lessThan">
      <formula>0</formula>
    </cfRule>
  </conditionalFormatting>
  <conditionalFormatting sqref="O354:O355">
    <cfRule type="cellIs" dxfId="222" priority="770" operator="lessThan">
      <formula>0</formula>
    </cfRule>
  </conditionalFormatting>
  <conditionalFormatting sqref="O360:O361">
    <cfRule type="cellIs" dxfId="221" priority="771" operator="lessThan">
      <formula>0</formula>
    </cfRule>
  </conditionalFormatting>
  <conditionalFormatting sqref="O366:O367">
    <cfRule type="cellIs" dxfId="220" priority="772" operator="lessThan">
      <formula>0</formula>
    </cfRule>
  </conditionalFormatting>
  <conditionalFormatting sqref="O372:O373">
    <cfRule type="cellIs" dxfId="219" priority="773" operator="lessThan">
      <formula>0</formula>
    </cfRule>
  </conditionalFormatting>
  <conditionalFormatting sqref="O378">
    <cfRule type="cellIs" dxfId="218" priority="774" operator="lessThan">
      <formula>0</formula>
    </cfRule>
  </conditionalFormatting>
  <conditionalFormatting sqref="O384:O385">
    <cfRule type="cellIs" dxfId="217" priority="775" operator="lessThan">
      <formula>0</formula>
    </cfRule>
  </conditionalFormatting>
  <conditionalFormatting sqref="O390:O391">
    <cfRule type="cellIs" dxfId="216" priority="776" operator="lessThan">
      <formula>0</formula>
    </cfRule>
  </conditionalFormatting>
  <conditionalFormatting sqref="O396:O397">
    <cfRule type="cellIs" dxfId="215" priority="777" operator="lessThan">
      <formula>0</formula>
    </cfRule>
  </conditionalFormatting>
  <conditionalFormatting sqref="O402:O403">
    <cfRule type="cellIs" dxfId="214" priority="778" operator="lessThan">
      <formula>0</formula>
    </cfRule>
  </conditionalFormatting>
  <conditionalFormatting sqref="O408:O409">
    <cfRule type="cellIs" dxfId="213" priority="779" operator="lessThan">
      <formula>0</formula>
    </cfRule>
  </conditionalFormatting>
  <conditionalFormatting sqref="O414:O415">
    <cfRule type="cellIs" dxfId="212" priority="780" operator="lessThan">
      <formula>0</formula>
    </cfRule>
  </conditionalFormatting>
  <conditionalFormatting sqref="O420:O421">
    <cfRule type="cellIs" dxfId="211" priority="781" operator="lessThan">
      <formula>0</formula>
    </cfRule>
  </conditionalFormatting>
  <conditionalFormatting sqref="O427:O428">
    <cfRule type="cellIs" dxfId="210" priority="782" operator="lessThan">
      <formula>0</formula>
    </cfRule>
  </conditionalFormatting>
  <conditionalFormatting sqref="O433:O434">
    <cfRule type="cellIs" dxfId="209" priority="783" operator="lessThan">
      <formula>0</formula>
    </cfRule>
  </conditionalFormatting>
  <conditionalFormatting sqref="O441">
    <cfRule type="cellIs" dxfId="208" priority="784" operator="lessThan">
      <formula>0</formula>
    </cfRule>
  </conditionalFormatting>
  <conditionalFormatting sqref="O448">
    <cfRule type="cellIs" dxfId="207" priority="785" operator="lessThan">
      <formula>0</formula>
    </cfRule>
  </conditionalFormatting>
  <conditionalFormatting sqref="O461:O462">
    <cfRule type="cellIs" dxfId="206" priority="786" operator="lessThan">
      <formula>0</formula>
    </cfRule>
  </conditionalFormatting>
  <conditionalFormatting sqref="O469:O470">
    <cfRule type="cellIs" dxfId="205" priority="787" operator="lessThan">
      <formula>0</formula>
    </cfRule>
  </conditionalFormatting>
  <conditionalFormatting sqref="O478:O479">
    <cfRule type="cellIs" dxfId="204" priority="788" operator="lessThan">
      <formula>0</formula>
    </cfRule>
  </conditionalFormatting>
  <conditionalFormatting sqref="O486:O487">
    <cfRule type="cellIs" dxfId="203" priority="789" operator="lessThan">
      <formula>0</formula>
    </cfRule>
  </conditionalFormatting>
  <conditionalFormatting sqref="O502:O503">
    <cfRule type="cellIs" dxfId="202" priority="790" operator="lessThan">
      <formula>0</formula>
    </cfRule>
  </conditionalFormatting>
  <conditionalFormatting sqref="O494:O495">
    <cfRule type="cellIs" dxfId="201" priority="791" operator="lessThan">
      <formula>0</formula>
    </cfRule>
  </conditionalFormatting>
  <conditionalFormatting sqref="O509:O510">
    <cfRule type="cellIs" dxfId="200" priority="792" operator="lessThan">
      <formula>0</formula>
    </cfRule>
  </conditionalFormatting>
  <conditionalFormatting sqref="O517:O518">
    <cfRule type="cellIs" dxfId="199" priority="793" operator="lessThan">
      <formula>0</formula>
    </cfRule>
  </conditionalFormatting>
  <conditionalFormatting sqref="O525:O526">
    <cfRule type="cellIs" dxfId="198" priority="794" operator="lessThan">
      <formula>0</formula>
    </cfRule>
  </conditionalFormatting>
  <conditionalFormatting sqref="O532:O533">
    <cfRule type="cellIs" dxfId="197" priority="795" operator="lessThan">
      <formula>0</formula>
    </cfRule>
  </conditionalFormatting>
  <conditionalFormatting sqref="O539:O540">
    <cfRule type="cellIs" dxfId="196" priority="796" operator="lessThan">
      <formula>0</formula>
    </cfRule>
  </conditionalFormatting>
  <conditionalFormatting sqref="O546:O547">
    <cfRule type="cellIs" dxfId="195" priority="797" operator="lessThan">
      <formula>0</formula>
    </cfRule>
  </conditionalFormatting>
  <conditionalFormatting sqref="O554:O555">
    <cfRule type="cellIs" dxfId="194" priority="798" operator="lessThan">
      <formula>0</formula>
    </cfRule>
  </conditionalFormatting>
  <conditionalFormatting sqref="O571">
    <cfRule type="cellIs" dxfId="193" priority="799" operator="lessThan">
      <formula>0</formula>
    </cfRule>
  </conditionalFormatting>
  <conditionalFormatting sqref="O576">
    <cfRule type="cellIs" dxfId="192" priority="800" operator="lessThan">
      <formula>0</formula>
    </cfRule>
  </conditionalFormatting>
  <conditionalFormatting sqref="O592">
    <cfRule type="cellIs" dxfId="191" priority="801" operator="lessThan">
      <formula>0</formula>
    </cfRule>
  </conditionalFormatting>
  <conditionalFormatting sqref="O610:O612">
    <cfRule type="cellIs" dxfId="190" priority="802" operator="lessThan">
      <formula>0</formula>
    </cfRule>
  </conditionalFormatting>
  <conditionalFormatting sqref="I685:P685 O683:P684 O686:P686">
    <cfRule type="cellIs" dxfId="189" priority="803" operator="lessThan">
      <formula>0</formula>
    </cfRule>
  </conditionalFormatting>
  <conditionalFormatting sqref="O614:O615">
    <cfRule type="cellIs" dxfId="188" priority="804" operator="lessThan">
      <formula>0</formula>
    </cfRule>
  </conditionalFormatting>
  <conditionalFormatting sqref="O618">
    <cfRule type="cellIs" dxfId="187" priority="805" operator="lessThan">
      <formula>0</formula>
    </cfRule>
  </conditionalFormatting>
  <conditionalFormatting sqref="O619">
    <cfRule type="cellIs" dxfId="186" priority="806" operator="lessThan">
      <formula>0</formula>
    </cfRule>
  </conditionalFormatting>
  <conditionalFormatting sqref="O621">
    <cfRule type="cellIs" dxfId="185" priority="807" operator="lessThan">
      <formula>0</formula>
    </cfRule>
  </conditionalFormatting>
  <conditionalFormatting sqref="O622">
    <cfRule type="cellIs" dxfId="184" priority="808" operator="lessThan">
      <formula>0</formula>
    </cfRule>
  </conditionalFormatting>
  <conditionalFormatting sqref="D624:N624 D621:N621 D618:N619 D610:N612">
    <cfRule type="expression" dxfId="183" priority="809">
      <formula>D610/C610&gt;1</formula>
    </cfRule>
  </conditionalFormatting>
  <conditionalFormatting sqref="D624:N624 D621:N621 D618:N619 D610:N612">
    <cfRule type="expression" dxfId="182" priority="810">
      <formula>D610/C610&lt;1</formula>
    </cfRule>
  </conditionalFormatting>
  <conditionalFormatting sqref="C465:C468">
    <cfRule type="cellIs" dxfId="181" priority="811" operator="lessThan">
      <formula>0</formula>
    </cfRule>
  </conditionalFormatting>
  <conditionalFormatting sqref="C465:C468">
    <cfRule type="expression" dxfId="180" priority="812">
      <formula>C465/B465&gt;1</formula>
    </cfRule>
  </conditionalFormatting>
  <conditionalFormatting sqref="C465:C468">
    <cfRule type="expression" dxfId="179" priority="813">
      <formula>C465/B465&lt;1</formula>
    </cfRule>
  </conditionalFormatting>
  <conditionalFormatting sqref="D465:N468">
    <cfRule type="cellIs" dxfId="178" priority="814" operator="lessThan">
      <formula>0</formula>
    </cfRule>
  </conditionalFormatting>
  <conditionalFormatting sqref="D465:N468">
    <cfRule type="expression" dxfId="177" priority="815">
      <formula>D465/C465&gt;1</formula>
    </cfRule>
  </conditionalFormatting>
  <conditionalFormatting sqref="D465:N468">
    <cfRule type="expression" dxfId="176" priority="816">
      <formula>D465/C465&lt;1</formula>
    </cfRule>
  </conditionalFormatting>
  <conditionalFormatting sqref="B465:B468">
    <cfRule type="cellIs" dxfId="175" priority="817" operator="lessThan">
      <formula>0</formula>
    </cfRule>
  </conditionalFormatting>
  <conditionalFormatting sqref="B465:B468">
    <cfRule type="expression" dxfId="174" priority="818">
      <formula>B465/#REF!&gt;1</formula>
    </cfRule>
  </conditionalFormatting>
  <conditionalFormatting sqref="B465:B468">
    <cfRule type="expression" dxfId="173" priority="819">
      <formula>B465/#REF!&lt;1</formula>
    </cfRule>
  </conditionalFormatting>
  <conditionalFormatting sqref="J546:N546 J532:N532 J517:N517 J509:N509">
    <cfRule type="cellIs" dxfId="172" priority="820" operator="lessThan">
      <formula>0</formula>
    </cfRule>
  </conditionalFormatting>
  <conditionalFormatting sqref="C546:I546 C542:C545 C532:I532 C528:C531 C517:I517 C513:C516 C509:I509 C505:C508">
    <cfRule type="cellIs" dxfId="171" priority="821" operator="lessThan">
      <formula>0</formula>
    </cfRule>
  </conditionalFormatting>
  <conditionalFormatting sqref="C546:M546 C532:M532 C517:M517 C509:M509">
    <cfRule type="cellIs" dxfId="170" priority="822" operator="lessThan">
      <formula>0</formula>
    </cfRule>
  </conditionalFormatting>
  <conditionalFormatting sqref="C542:C545 C528:C531 C513:C516 C505:C508">
    <cfRule type="expression" dxfId="169" priority="823">
      <formula>C505/B505&gt;1</formula>
    </cfRule>
  </conditionalFormatting>
  <conditionalFormatting sqref="C542:C545 C528:C531 C513:C516 C505:C508">
    <cfRule type="expression" dxfId="168" priority="824">
      <formula>C505/B505&lt;1</formula>
    </cfRule>
  </conditionalFormatting>
  <conditionalFormatting sqref="D542:N545 D528:N531 D513:N516 D505:N508">
    <cfRule type="cellIs" dxfId="167" priority="825" operator="lessThan">
      <formula>0</formula>
    </cfRule>
  </conditionalFormatting>
  <conditionalFormatting sqref="D542:N545 D528:N531 D513:N516 D505:N508">
    <cfRule type="expression" dxfId="166" priority="826">
      <formula>D505/C505&gt;1</formula>
    </cfRule>
  </conditionalFormatting>
  <conditionalFormatting sqref="D542:N545 D528:N531 D513:N516 D505:N508">
    <cfRule type="expression" dxfId="165" priority="827">
      <formula>D505/C505&lt;1</formula>
    </cfRule>
  </conditionalFormatting>
  <conditionalFormatting sqref="C546:N546 C532:N532 C517:N517 C509:N509">
    <cfRule type="cellIs" dxfId="164" priority="828" operator="lessThan">
      <formula>0</formula>
    </cfRule>
  </conditionalFormatting>
  <conditionalFormatting sqref="C546:N546 C532:N532 C517:N517 C509:N509">
    <cfRule type="expression" dxfId="163" priority="829">
      <formula>C509/B509&gt;1</formula>
    </cfRule>
  </conditionalFormatting>
  <conditionalFormatting sqref="C546:N546 C532:N532 C517:N517 C509:N509">
    <cfRule type="expression" dxfId="162" priority="830">
      <formula>C509/B509&lt;1</formula>
    </cfRule>
  </conditionalFormatting>
  <conditionalFormatting sqref="B624 B621 B618:B619 B614:B615 B610:B612">
    <cfRule type="cellIs" dxfId="161" priority="831" operator="lessThan">
      <formula>0</formula>
    </cfRule>
  </conditionalFormatting>
  <conditionalFormatting sqref="C624 C621 C618:C619 C610:C612">
    <cfRule type="cellIs" dxfId="160" priority="832" operator="lessThan">
      <formula>0</formula>
    </cfRule>
  </conditionalFormatting>
  <conditionalFormatting sqref="C624 C621 C618:C619 C610:C612">
    <cfRule type="expression" dxfId="159" priority="833">
      <formula>C610/B610&gt;1</formula>
    </cfRule>
  </conditionalFormatting>
  <conditionalFormatting sqref="C624 C621 C618:C619 C610:C612">
    <cfRule type="expression" dxfId="158" priority="834">
      <formula>C610/B610&lt;1</formula>
    </cfRule>
  </conditionalFormatting>
  <conditionalFormatting sqref="D624:N624 D621:N621 D618:N619 D610:N612">
    <cfRule type="cellIs" dxfId="157" priority="835" operator="lessThan">
      <formula>0</formula>
    </cfRule>
  </conditionalFormatting>
  <conditionalFormatting sqref="B462:N462 B495 B526 B555">
    <cfRule type="expression" dxfId="156" priority="836">
      <formula>B462/#REF!&gt;1</formula>
    </cfRule>
  </conditionalFormatting>
  <conditionalFormatting sqref="B462:N462 B495 B526 B555">
    <cfRule type="expression" dxfId="155" priority="837">
      <formula>B462/#REF!&lt;1</formula>
    </cfRule>
  </conditionalFormatting>
  <conditionalFormatting sqref="C441">
    <cfRule type="cellIs" dxfId="154" priority="838" operator="lessThan">
      <formula>0</formula>
    </cfRule>
  </conditionalFormatting>
  <conditionalFormatting sqref="C441">
    <cfRule type="expression" dxfId="153" priority="839">
      <formula>C441/B441&gt;1</formula>
    </cfRule>
  </conditionalFormatting>
  <conditionalFormatting sqref="C441">
    <cfRule type="expression" dxfId="152" priority="840">
      <formula>C441/B441&lt;1</formula>
    </cfRule>
  </conditionalFormatting>
  <conditionalFormatting sqref="D441:N441">
    <cfRule type="cellIs" dxfId="151" priority="841" operator="lessThan">
      <formula>0</formula>
    </cfRule>
  </conditionalFormatting>
  <conditionalFormatting sqref="D441:N441">
    <cfRule type="expression" dxfId="150" priority="842">
      <formula>D441/C441&gt;1</formula>
    </cfRule>
  </conditionalFormatting>
  <conditionalFormatting sqref="D441:N441">
    <cfRule type="expression" dxfId="149" priority="843">
      <formula>D441/C441&lt;1</formula>
    </cfRule>
  </conditionalFormatting>
  <conditionalFormatting sqref="B441">
    <cfRule type="cellIs" dxfId="148" priority="844" operator="lessThan">
      <formula>0</formula>
    </cfRule>
  </conditionalFormatting>
  <conditionalFormatting sqref="B441">
    <cfRule type="expression" dxfId="147" priority="845">
      <formula>B441/#REF!&gt;1</formula>
    </cfRule>
  </conditionalFormatting>
  <conditionalFormatting sqref="B441">
    <cfRule type="expression" dxfId="146" priority="846">
      <formula>B441/#REF!&lt;1</formula>
    </cfRule>
  </conditionalFormatting>
  <conditionalFormatting sqref="C469">
    <cfRule type="cellIs" dxfId="145" priority="847" operator="lessThan">
      <formula>0</formula>
    </cfRule>
  </conditionalFormatting>
  <conditionalFormatting sqref="D469:N469">
    <cfRule type="cellIs" dxfId="144" priority="848" operator="lessThan">
      <formula>0</formula>
    </cfRule>
  </conditionalFormatting>
  <conditionalFormatting sqref="C469">
    <cfRule type="expression" dxfId="143" priority="849">
      <formula>C469/B469&gt;1</formula>
    </cfRule>
  </conditionalFormatting>
  <conditionalFormatting sqref="C469">
    <cfRule type="expression" dxfId="142" priority="850">
      <formula>C469/B469&lt;1</formula>
    </cfRule>
  </conditionalFormatting>
  <conditionalFormatting sqref="D469:N469">
    <cfRule type="expression" dxfId="141" priority="851">
      <formula>D469/C469&gt;1</formula>
    </cfRule>
  </conditionalFormatting>
  <conditionalFormatting sqref="D469:N469">
    <cfRule type="expression" dxfId="140" priority="852">
      <formula>D469/C469&lt;1</formula>
    </cfRule>
  </conditionalFormatting>
  <conditionalFormatting sqref="B469">
    <cfRule type="cellIs" dxfId="139" priority="853" operator="lessThan">
      <formula>0</formula>
    </cfRule>
  </conditionalFormatting>
  <conditionalFormatting sqref="B469">
    <cfRule type="expression" dxfId="138" priority="854">
      <formula>B469/#REF!&gt;1</formula>
    </cfRule>
  </conditionalFormatting>
  <conditionalFormatting sqref="B469">
    <cfRule type="expression" dxfId="137" priority="855">
      <formula>B469/#REF!&lt;1</formula>
    </cfRule>
  </conditionalFormatting>
  <conditionalFormatting sqref="B487 B479">
    <cfRule type="cellIs" dxfId="136" priority="856" operator="lessThan">
      <formula>0</formula>
    </cfRule>
  </conditionalFormatting>
  <conditionalFormatting sqref="B487 B479">
    <cfRule type="expression" dxfId="135" priority="857">
      <formula>B479/#REF!&gt;1</formula>
    </cfRule>
  </conditionalFormatting>
  <conditionalFormatting sqref="B487 B479">
    <cfRule type="expression" dxfId="134" priority="858">
      <formula>B479/#REF!&lt;1</formula>
    </cfRule>
  </conditionalFormatting>
  <conditionalFormatting sqref="C479">
    <cfRule type="cellIs" dxfId="133" priority="859" operator="lessThan">
      <formula>0</formula>
    </cfRule>
  </conditionalFormatting>
  <conditionalFormatting sqref="C479">
    <cfRule type="expression" dxfId="132" priority="860">
      <formula>C479/B479&gt;1</formula>
    </cfRule>
  </conditionalFormatting>
  <conditionalFormatting sqref="C479">
    <cfRule type="expression" dxfId="131" priority="861">
      <formula>C479/B479&lt;1</formula>
    </cfRule>
  </conditionalFormatting>
  <conditionalFormatting sqref="C526:N526">
    <cfRule type="cellIs" dxfId="130" priority="862" operator="lessThan">
      <formula>0</formula>
    </cfRule>
  </conditionalFormatting>
  <conditionalFormatting sqref="C571:N571">
    <cfRule type="expression" dxfId="129" priority="863">
      <formula>C571/B571&gt;1</formula>
    </cfRule>
  </conditionalFormatting>
  <conditionalFormatting sqref="C571:N571">
    <cfRule type="expression" dxfId="128" priority="864">
      <formula>C571/B571&lt;1</formula>
    </cfRule>
  </conditionalFormatting>
  <conditionalFormatting sqref="I510:N510">
    <cfRule type="cellIs" dxfId="127" priority="865" operator="lessThan">
      <formula>0</formula>
    </cfRule>
  </conditionalFormatting>
  <conditionalFormatting sqref="I510:N510">
    <cfRule type="expression" dxfId="126" priority="866">
      <formula>I510/H510&gt;1</formula>
    </cfRule>
  </conditionalFormatting>
  <conditionalFormatting sqref="I510:N510">
    <cfRule type="expression" dxfId="125" priority="867">
      <formula>I510/H510&lt;1</formula>
    </cfRule>
  </conditionalFormatting>
  <conditionalFormatting sqref="I518:N518">
    <cfRule type="cellIs" dxfId="124" priority="868" operator="lessThan">
      <formula>0</formula>
    </cfRule>
  </conditionalFormatting>
  <conditionalFormatting sqref="I518:N518">
    <cfRule type="expression" dxfId="123" priority="869">
      <formula>I518/H518&gt;1</formula>
    </cfRule>
  </conditionalFormatting>
  <conditionalFormatting sqref="I518:N518">
    <cfRule type="expression" dxfId="122" priority="870">
      <formula>I518/H518&lt;1</formula>
    </cfRule>
  </conditionalFormatting>
  <conditionalFormatting sqref="B533:N533">
    <cfRule type="cellIs" dxfId="121" priority="871" operator="lessThan">
      <formula>0</formula>
    </cfRule>
  </conditionalFormatting>
  <conditionalFormatting sqref="B533:N533">
    <cfRule type="expression" dxfId="120" priority="872">
      <formula>B533/A533&gt;1</formula>
    </cfRule>
  </conditionalFormatting>
  <conditionalFormatting sqref="B533:N533">
    <cfRule type="expression" dxfId="119" priority="873">
      <formula>B533/A533&lt;1</formula>
    </cfRule>
  </conditionalFormatting>
  <conditionalFormatting sqref="B547:N547">
    <cfRule type="cellIs" dxfId="118" priority="874" operator="lessThan">
      <formula>0</formula>
    </cfRule>
  </conditionalFormatting>
  <conditionalFormatting sqref="B547:N547">
    <cfRule type="expression" dxfId="117" priority="875">
      <formula>B547/A547&gt;1</formula>
    </cfRule>
  </conditionalFormatting>
  <conditionalFormatting sqref="B547:N547">
    <cfRule type="expression" dxfId="116" priority="876">
      <formula>B547/A547&lt;1</formula>
    </cfRule>
  </conditionalFormatting>
  <conditionalFormatting sqref="N576">
    <cfRule type="cellIs" dxfId="115" priority="877" operator="lessThan">
      <formula>0</formula>
    </cfRule>
  </conditionalFormatting>
  <conditionalFormatting sqref="D479:N479">
    <cfRule type="cellIs" dxfId="114" priority="878" operator="lessThan">
      <formula>0</formula>
    </cfRule>
  </conditionalFormatting>
  <conditionalFormatting sqref="D479:N479">
    <cfRule type="expression" dxfId="113" priority="879">
      <formula>D479/C479&gt;1</formula>
    </cfRule>
  </conditionalFormatting>
  <conditionalFormatting sqref="D479:N479">
    <cfRule type="expression" dxfId="112" priority="880">
      <formula>D479/C479&lt;1</formula>
    </cfRule>
  </conditionalFormatting>
  <conditionalFormatting sqref="C487:N487">
    <cfRule type="cellIs" dxfId="111" priority="881" operator="lessThan">
      <formula>0</formula>
    </cfRule>
  </conditionalFormatting>
  <conditionalFormatting sqref="C487:N487">
    <cfRule type="expression" dxfId="110" priority="882">
      <formula>C487/B487&gt;1</formula>
    </cfRule>
  </conditionalFormatting>
  <conditionalFormatting sqref="C487:N487">
    <cfRule type="expression" dxfId="109" priority="883">
      <formula>C487/B487&lt;1</formula>
    </cfRule>
  </conditionalFormatting>
  <conditionalFormatting sqref="C540:N540">
    <cfRule type="expression" dxfId="108" priority="884">
      <formula>C540/B540&gt;1</formula>
    </cfRule>
  </conditionalFormatting>
  <conditionalFormatting sqref="C540:N540">
    <cfRule type="expression" dxfId="107" priority="885">
      <formula>C540/B540&lt;1</formula>
    </cfRule>
  </conditionalFormatting>
  <conditionalFormatting sqref="C495:N495">
    <cfRule type="cellIs" dxfId="106" priority="886" operator="lessThan">
      <formula>0</formula>
    </cfRule>
  </conditionalFormatting>
  <conditionalFormatting sqref="C495:N495">
    <cfRule type="expression" dxfId="105" priority="887">
      <formula>C495/B495&gt;1</formula>
    </cfRule>
  </conditionalFormatting>
  <conditionalFormatting sqref="C495:N495">
    <cfRule type="expression" dxfId="104" priority="888">
      <formula>C495/B495&lt;1</formula>
    </cfRule>
  </conditionalFormatting>
  <conditionalFormatting sqref="C614:N615">
    <cfRule type="cellIs" dxfId="103" priority="889" operator="lessThan">
      <formula>0</formula>
    </cfRule>
  </conditionalFormatting>
  <conditionalFormatting sqref="C526:N526">
    <cfRule type="expression" dxfId="102" priority="890">
      <formula>C526/B526&gt;1</formula>
    </cfRule>
  </conditionalFormatting>
  <conditionalFormatting sqref="C526:N526">
    <cfRule type="expression" dxfId="101" priority="891">
      <formula>C526/B526&lt;1</formula>
    </cfRule>
  </conditionalFormatting>
  <conditionalFormatting sqref="C555:N555">
    <cfRule type="cellIs" dxfId="100" priority="892" operator="lessThan">
      <formula>0</formula>
    </cfRule>
  </conditionalFormatting>
  <conditionalFormatting sqref="C576:M576">
    <cfRule type="expression" dxfId="99" priority="893">
      <formula>C576/B576&gt;1</formula>
    </cfRule>
  </conditionalFormatting>
  <conditionalFormatting sqref="C576:M576">
    <cfRule type="expression" dxfId="98" priority="894">
      <formula>C576/B576&lt;1</formula>
    </cfRule>
  </conditionalFormatting>
  <conditionalFormatting sqref="C571:N571">
    <cfRule type="cellIs" dxfId="97" priority="895" operator="lessThan">
      <formula>0</formula>
    </cfRule>
  </conditionalFormatting>
  <conditionalFormatting sqref="N576">
    <cfRule type="expression" dxfId="96" priority="896">
      <formula>N576/M576&gt;1</formula>
    </cfRule>
  </conditionalFormatting>
  <conditionalFormatting sqref="N576">
    <cfRule type="expression" dxfId="95" priority="897">
      <formula>N576/M576&lt;1</formula>
    </cfRule>
  </conditionalFormatting>
  <conditionalFormatting sqref="C576:M576">
    <cfRule type="cellIs" dxfId="94" priority="898" operator="lessThan">
      <formula>0</formula>
    </cfRule>
  </conditionalFormatting>
  <conditionalFormatting sqref="C576:M576">
    <cfRule type="cellIs" dxfId="93" priority="899" operator="lessThan">
      <formula>0</formula>
    </cfRule>
  </conditionalFormatting>
  <conditionalFormatting sqref="B540">
    <cfRule type="cellIs" dxfId="92" priority="900" operator="lessThan">
      <formula>0</formula>
    </cfRule>
  </conditionalFormatting>
  <conditionalFormatting sqref="B540">
    <cfRule type="expression" dxfId="91" priority="901">
      <formula>B540/#REF!&gt;1</formula>
    </cfRule>
  </conditionalFormatting>
  <conditionalFormatting sqref="B540">
    <cfRule type="expression" dxfId="90" priority="902">
      <formula>B540/#REF!&lt;1</formula>
    </cfRule>
  </conditionalFormatting>
  <conditionalFormatting sqref="C540:N540">
    <cfRule type="cellIs" dxfId="89" priority="903" operator="lessThan">
      <formula>0</formula>
    </cfRule>
  </conditionalFormatting>
  <conditionalFormatting sqref="C614:N615">
    <cfRule type="expression" dxfId="88" priority="904">
      <formula>C614/B614&gt;1</formula>
    </cfRule>
  </conditionalFormatting>
  <conditionalFormatting sqref="C614:N615">
    <cfRule type="expression" dxfId="87" priority="905">
      <formula>C614/B614&lt;1</formula>
    </cfRule>
  </conditionalFormatting>
  <conditionalFormatting sqref="C571:N571">
    <cfRule type="cellIs" dxfId="86" priority="906" operator="lessThan">
      <formula>0</formula>
    </cfRule>
  </conditionalFormatting>
  <conditionalFormatting sqref="C555:N555">
    <cfRule type="expression" dxfId="85" priority="907">
      <formula>C555/B555&gt;1</formula>
    </cfRule>
  </conditionalFormatting>
  <conditionalFormatting sqref="C555:N555">
    <cfRule type="expression" dxfId="84" priority="908">
      <formula>C555/B555&lt;1</formula>
    </cfRule>
  </conditionalFormatting>
  <conditionalFormatting sqref="C571:N571">
    <cfRule type="cellIs" dxfId="83" priority="909" operator="lessThan">
      <formula>0</formula>
    </cfRule>
  </conditionalFormatting>
  <conditionalFormatting sqref="N576">
    <cfRule type="cellIs" dxfId="82" priority="910" operator="lessThan">
      <formula>0</formula>
    </cfRule>
  </conditionalFormatting>
  <conditionalFormatting sqref="C576:M576">
    <cfRule type="cellIs" dxfId="81" priority="911" operator="lessThan">
      <formula>0</formula>
    </cfRule>
  </conditionalFormatting>
  <conditionalFormatting sqref="N576">
    <cfRule type="cellIs" dxfId="80" priority="912" operator="lessThan">
      <formula>0</formula>
    </cfRule>
  </conditionalFormatting>
  <conditionalFormatting sqref="B651:N654">
    <cfRule type="cellIs" dxfId="79" priority="913" operator="lessThan">
      <formula>0</formula>
    </cfRule>
  </conditionalFormatting>
  <conditionalFormatting sqref="I653:P653 O651:P652 O654:P654">
    <cfRule type="cellIs" dxfId="78" priority="914" operator="lessThan">
      <formula>0</formula>
    </cfRule>
  </conditionalFormatting>
  <conditionalFormatting sqref="B655:N658">
    <cfRule type="cellIs" dxfId="77" priority="915" operator="lessThan">
      <formula>0</formula>
    </cfRule>
  </conditionalFormatting>
  <conditionalFormatting sqref="I657:P657 O655:P656 O658:P658">
    <cfRule type="cellIs" dxfId="76" priority="916" operator="lessThan">
      <formula>0</formula>
    </cfRule>
  </conditionalFormatting>
  <conditionalFormatting sqref="B659:N662">
    <cfRule type="cellIs" dxfId="75" priority="917" operator="lessThan">
      <formula>0</formula>
    </cfRule>
  </conditionalFormatting>
  <conditionalFormatting sqref="I661:P661 O659:P660 O662:P662">
    <cfRule type="cellIs" dxfId="74" priority="918" operator="lessThan">
      <formula>0</formula>
    </cfRule>
  </conditionalFormatting>
  <conditionalFormatting sqref="B663:N666">
    <cfRule type="cellIs" dxfId="73" priority="919" operator="lessThan">
      <formula>0</formula>
    </cfRule>
  </conditionalFormatting>
  <conditionalFormatting sqref="I665:P665 O663:P664 O666:P666">
    <cfRule type="cellIs" dxfId="72" priority="920" operator="lessThan">
      <formula>0</formula>
    </cfRule>
  </conditionalFormatting>
  <conditionalFormatting sqref="B667:N670">
    <cfRule type="cellIs" dxfId="71" priority="921" operator="lessThan">
      <formula>0</formula>
    </cfRule>
  </conditionalFormatting>
  <conditionalFormatting sqref="I669:P669 O667:P668 O670:P670">
    <cfRule type="cellIs" dxfId="70" priority="922" operator="lessThan">
      <formula>0</formula>
    </cfRule>
  </conditionalFormatting>
  <conditionalFormatting sqref="B671:N674">
    <cfRule type="cellIs" dxfId="69" priority="923" operator="lessThan">
      <formula>0</formula>
    </cfRule>
  </conditionalFormatting>
  <conditionalFormatting sqref="I673:P673 O671:P672 O674:P674">
    <cfRule type="cellIs" dxfId="68" priority="924" operator="lessThan">
      <formula>0</formula>
    </cfRule>
  </conditionalFormatting>
  <conditionalFormatting sqref="B675:N678">
    <cfRule type="cellIs" dxfId="67" priority="925" operator="lessThan">
      <formula>0</formula>
    </cfRule>
  </conditionalFormatting>
  <conditionalFormatting sqref="I677:P677 O675:P676 O678:P678">
    <cfRule type="cellIs" dxfId="66" priority="926" operator="lessThan">
      <formula>0</formula>
    </cfRule>
  </conditionalFormatting>
  <conditionalFormatting sqref="B679:N682">
    <cfRule type="cellIs" dxfId="65" priority="927" operator="lessThan">
      <formula>0</formula>
    </cfRule>
  </conditionalFormatting>
  <conditionalFormatting sqref="I681:P681 O679:P680 O682:P682">
    <cfRule type="cellIs" dxfId="64" priority="928" operator="lessThan">
      <formula>0</formula>
    </cfRule>
  </conditionalFormatting>
  <conditionalFormatting sqref="B687:N690">
    <cfRule type="cellIs" dxfId="63" priority="929" operator="lessThan">
      <formula>0</formula>
    </cfRule>
  </conditionalFormatting>
  <conditionalFormatting sqref="I689:P689 O687:P688 O690:P690">
    <cfRule type="cellIs" dxfId="62" priority="930" operator="lessThan">
      <formula>0</formula>
    </cfRule>
  </conditionalFormatting>
  <conditionalFormatting sqref="B691:N694">
    <cfRule type="cellIs" dxfId="61" priority="931" operator="lessThan">
      <formula>0</formula>
    </cfRule>
  </conditionalFormatting>
  <conditionalFormatting sqref="I693:P693 O691:P692 O694:P694">
    <cfRule type="cellIs" dxfId="60" priority="932" operator="lessThan">
      <formula>0</formula>
    </cfRule>
  </conditionalFormatting>
  <conditionalFormatting sqref="O624">
    <cfRule type="cellIs" dxfId="59" priority="933" operator="lessThan">
      <formula>0</formula>
    </cfRule>
  </conditionalFormatting>
  <conditionalFormatting sqref="O519">
    <cfRule type="cellIs" dxfId="58" priority="934" operator="lessThan">
      <formula>0</formula>
    </cfRule>
  </conditionalFormatting>
  <conditionalFormatting sqref="P442">
    <cfRule type="cellIs" dxfId="57" priority="935" operator="lessThan">
      <formula>0</formula>
    </cfRule>
  </conditionalFormatting>
  <conditionalFormatting sqref="O442">
    <cfRule type="cellIs" dxfId="56" priority="936" operator="lessThan">
      <formula>0</formula>
    </cfRule>
  </conditionalFormatting>
  <conditionalFormatting sqref="B442:N442">
    <cfRule type="cellIs" dxfId="55" priority="937" operator="lessThan">
      <formula>0</formula>
    </cfRule>
  </conditionalFormatting>
  <conditionalFormatting sqref="P463">
    <cfRule type="cellIs" dxfId="54" priority="938" operator="lessThan">
      <formula>0</formula>
    </cfRule>
  </conditionalFormatting>
  <conditionalFormatting sqref="O463">
    <cfRule type="cellIs" dxfId="53" priority="939" operator="lessThan">
      <formula>0</formula>
    </cfRule>
  </conditionalFormatting>
  <conditionalFormatting sqref="B463:N463">
    <cfRule type="cellIs" dxfId="52" priority="940" operator="lessThan">
      <formula>0</formula>
    </cfRule>
  </conditionalFormatting>
  <conditionalFormatting sqref="P471">
    <cfRule type="cellIs" dxfId="51" priority="941" operator="lessThan">
      <formula>0</formula>
    </cfRule>
  </conditionalFormatting>
  <conditionalFormatting sqref="O471">
    <cfRule type="cellIs" dxfId="50" priority="942" operator="lessThan">
      <formula>0</formula>
    </cfRule>
  </conditionalFormatting>
  <conditionalFormatting sqref="B471:N471">
    <cfRule type="cellIs" dxfId="49" priority="943" operator="lessThan">
      <formula>0</formula>
    </cfRule>
  </conditionalFormatting>
  <conditionalFormatting sqref="P480">
    <cfRule type="cellIs" dxfId="48" priority="944" operator="lessThan">
      <formula>0</formula>
    </cfRule>
  </conditionalFormatting>
  <conditionalFormatting sqref="O480">
    <cfRule type="cellIs" dxfId="47" priority="945" operator="lessThan">
      <formula>0</formula>
    </cfRule>
  </conditionalFormatting>
  <conditionalFormatting sqref="B480:N480">
    <cfRule type="cellIs" dxfId="46" priority="946" operator="lessThan">
      <formula>0</formula>
    </cfRule>
  </conditionalFormatting>
  <conditionalFormatting sqref="P488">
    <cfRule type="cellIs" dxfId="45" priority="947" operator="lessThan">
      <formula>0</formula>
    </cfRule>
  </conditionalFormatting>
  <conditionalFormatting sqref="O488">
    <cfRule type="cellIs" dxfId="44" priority="948" operator="lessThan">
      <formula>0</formula>
    </cfRule>
  </conditionalFormatting>
  <conditionalFormatting sqref="B488:N488">
    <cfRule type="cellIs" dxfId="43" priority="949" operator="lessThan">
      <formula>0</formula>
    </cfRule>
  </conditionalFormatting>
  <conditionalFormatting sqref="P496">
    <cfRule type="cellIs" dxfId="42" priority="950" operator="lessThan">
      <formula>0</formula>
    </cfRule>
  </conditionalFormatting>
  <conditionalFormatting sqref="O496">
    <cfRule type="cellIs" dxfId="41" priority="951" operator="lessThan">
      <formula>0</formula>
    </cfRule>
  </conditionalFormatting>
  <conditionalFormatting sqref="B496:N496">
    <cfRule type="cellIs" dxfId="40" priority="952" operator="lessThan">
      <formula>0</formula>
    </cfRule>
  </conditionalFormatting>
  <conditionalFormatting sqref="P511">
    <cfRule type="cellIs" dxfId="39" priority="953" operator="lessThan">
      <formula>0</formula>
    </cfRule>
  </conditionalFormatting>
  <conditionalFormatting sqref="O511">
    <cfRule type="cellIs" dxfId="38" priority="954" operator="lessThan">
      <formula>0</formula>
    </cfRule>
  </conditionalFormatting>
  <conditionalFormatting sqref="B511:N511">
    <cfRule type="cellIs" dxfId="37" priority="955" operator="lessThan">
      <formula>0</formula>
    </cfRule>
  </conditionalFormatting>
  <conditionalFormatting sqref="P519">
    <cfRule type="cellIs" dxfId="36" priority="956" operator="lessThan">
      <formula>0</formula>
    </cfRule>
  </conditionalFormatting>
  <conditionalFormatting sqref="B519:N519">
    <cfRule type="cellIs" dxfId="35" priority="957" operator="lessThan">
      <formula>0</formula>
    </cfRule>
  </conditionalFormatting>
  <conditionalFormatting sqref="P548">
    <cfRule type="cellIs" dxfId="34" priority="958" operator="lessThan">
      <formula>0</formula>
    </cfRule>
  </conditionalFormatting>
  <conditionalFormatting sqref="O548">
    <cfRule type="cellIs" dxfId="33" priority="959" operator="lessThan">
      <formula>0</formula>
    </cfRule>
  </conditionalFormatting>
  <conditionalFormatting sqref="B548:N548">
    <cfRule type="cellIs" dxfId="32" priority="960" operator="lessThan">
      <formula>0</formula>
    </cfRule>
  </conditionalFormatting>
  <conditionalFormatting sqref="Q698:AC698 G698 O709 Q709:AC709 G709:I709 O716 Q716:AC716 G716:I716 O723 Q723:AC723 I723 O731 Q731:AC731 G731:I731 O698 D699:F704 O699:AC704">
    <cfRule type="cellIs" dxfId="31" priority="961" operator="lessThan">
      <formula>0</formula>
    </cfRule>
  </conditionalFormatting>
  <conditionalFormatting sqref="O708:O709 O715:O716 O698">
    <cfRule type="cellIs" dxfId="30" priority="962" operator="lessThan">
      <formula>0</formula>
    </cfRule>
  </conditionalFormatting>
  <conditionalFormatting sqref="P711">
    <cfRule type="cellIs" dxfId="29" priority="963" operator="lessThan">
      <formula>0</formula>
    </cfRule>
  </conditionalFormatting>
  <conditionalFormatting sqref="P700">
    <cfRule type="cellIs" dxfId="28" priority="964" operator="lessThan">
      <formula>0</formula>
    </cfRule>
  </conditionalFormatting>
  <conditionalFormatting sqref="P718">
    <cfRule type="cellIs" dxfId="27" priority="965" operator="lessThan">
      <formula>0</formula>
    </cfRule>
  </conditionalFormatting>
  <conditionalFormatting sqref="O723">
    <cfRule type="cellIs" dxfId="26" priority="966" operator="lessThan">
      <formula>0</formula>
    </cfRule>
  </conditionalFormatting>
  <conditionalFormatting sqref="P725">
    <cfRule type="cellIs" dxfId="25" priority="967" operator="lessThan">
      <formula>0</formula>
    </cfRule>
  </conditionalFormatting>
  <conditionalFormatting sqref="D698:F698 D709:H709 D716:H716 D723:H723 D731:H731">
    <cfRule type="cellIs" dxfId="24" priority="968" operator="lessThan">
      <formula>0</formula>
    </cfRule>
  </conditionalFormatting>
  <conditionalFormatting sqref="N744:N746">
    <cfRule type="cellIs" dxfId="23" priority="969" operator="lessThan">
      <formula>0</formula>
    </cfRule>
  </conditionalFormatting>
  <conditionalFormatting sqref="M721">
    <cfRule type="cellIs" dxfId="22" priority="970" operator="lessThan">
      <formula>0</formula>
    </cfRule>
  </conditionalFormatting>
  <conditionalFormatting sqref="M720">
    <cfRule type="cellIs" dxfId="21" priority="971" operator="lessThan">
      <formula>0</formula>
    </cfRule>
  </conditionalFormatting>
  <conditionalFormatting sqref="M719">
    <cfRule type="cellIs" dxfId="20" priority="972" operator="lessThan">
      <formula>0</formula>
    </cfRule>
  </conditionalFormatting>
  <conditionalFormatting sqref="M717">
    <cfRule type="cellIs" dxfId="19" priority="973" operator="lessThan">
      <formula>0</formula>
    </cfRule>
  </conditionalFormatting>
  <conditionalFormatting sqref="G699:N707">
    <cfRule type="expression" dxfId="18" priority="974">
      <formula>G699/F699&gt;1</formula>
    </cfRule>
  </conditionalFormatting>
  <conditionalFormatting sqref="G699:N707">
    <cfRule type="expression" dxfId="17" priority="975">
      <formula>G699/F699&lt;1</formula>
    </cfRule>
  </conditionalFormatting>
  <conditionalFormatting sqref="G699:N707">
    <cfRule type="cellIs" dxfId="16" priority="976" operator="lessThan">
      <formula>0</formula>
    </cfRule>
  </conditionalFormatting>
  <conditionalFormatting sqref="I710:N714">
    <cfRule type="expression" dxfId="15" priority="977">
      <formula>I710/H710&gt;1</formula>
    </cfRule>
  </conditionalFormatting>
  <conditionalFormatting sqref="I710:N714">
    <cfRule type="expression" dxfId="14" priority="978">
      <formula>I710/H710&lt;1</formula>
    </cfRule>
  </conditionalFormatting>
  <conditionalFormatting sqref="I710:N714">
    <cfRule type="cellIs" dxfId="13" priority="979" operator="lessThan">
      <formula>0</formula>
    </cfRule>
  </conditionalFormatting>
  <conditionalFormatting sqref="O449:P449 B449">
    <cfRule type="cellIs" dxfId="12" priority="980" operator="lessThan">
      <formula>0</formula>
    </cfRule>
  </conditionalFormatting>
  <conditionalFormatting sqref="P450:P454">
    <cfRule type="cellIs" dxfId="11" priority="981" operator="lessThan">
      <formula>0</formula>
    </cfRule>
  </conditionalFormatting>
  <conditionalFormatting sqref="O450:O453">
    <cfRule type="cellIs" dxfId="10" priority="982" operator="lessThan">
      <formula>0</formula>
    </cfRule>
  </conditionalFormatting>
  <conditionalFormatting sqref="G454:N454 M450:N453">
    <cfRule type="cellIs" dxfId="9" priority="983" operator="lessThan">
      <formula>0</formula>
    </cfRule>
  </conditionalFormatting>
  <conditionalFormatting sqref="G454:N454 M450:N453">
    <cfRule type="expression" dxfId="8" priority="984">
      <formula>G450/F450&gt;1</formula>
    </cfRule>
  </conditionalFormatting>
  <conditionalFormatting sqref="G454:N454 M450:N453">
    <cfRule type="expression" dxfId="7" priority="985">
      <formula>G450/F450&lt;1</formula>
    </cfRule>
  </conditionalFormatting>
  <conditionalFormatting sqref="B450:L453">
    <cfRule type="cellIs" dxfId="6" priority="986" operator="lessThan">
      <formula>0</formula>
    </cfRule>
  </conditionalFormatting>
  <conditionalFormatting sqref="B450:L453">
    <cfRule type="expression" dxfId="5" priority="987">
      <formula>B450/A450&gt;1</formula>
    </cfRule>
  </conditionalFormatting>
  <conditionalFormatting sqref="B450:L453">
    <cfRule type="expression" dxfId="4" priority="988">
      <formula>B450/A450&lt;1</formula>
    </cfRule>
  </conditionalFormatting>
  <conditionalFormatting sqref="B454:F454">
    <cfRule type="cellIs" dxfId="3" priority="989" operator="lessThan">
      <formula>0</formula>
    </cfRule>
  </conditionalFormatting>
  <conditionalFormatting sqref="B454:F454">
    <cfRule type="expression" dxfId="2" priority="990">
      <formula>B454/A454&gt;1</formula>
    </cfRule>
  </conditionalFormatting>
  <conditionalFormatting sqref="B454:F454">
    <cfRule type="expression" dxfId="1" priority="991">
      <formula>B454/A454&lt;1</formula>
    </cfRule>
  </conditionalFormatting>
  <conditionalFormatting sqref="O454">
    <cfRule type="cellIs" dxfId="0" priority="992" operator="lessThan">
      <formula>0</formula>
    </cfRule>
  </conditionalFormatting>
  <pageMargins left="0.7" right="0.7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92B41-35C4-4326-A3A7-B70669028E5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TKN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Pitiphat</dc:creator>
  <cp:lastModifiedBy>Pitiphat</cp:lastModifiedBy>
  <dcterms:created xsi:type="dcterms:W3CDTF">2020-12-04T05:20:50Z</dcterms:created>
  <dcterms:modified xsi:type="dcterms:W3CDTF">2020-12-04T05:24:34Z</dcterms:modified>
</cp:coreProperties>
</file>